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160.129.51\fs\section\上-経営企画室\080 共通\10 公表（ＨＰ）\経営比較分析表（２月頃公表）\（下水道）経営比較分析表\"/>
    </mc:Choice>
  </mc:AlternateContent>
  <workbookProtection workbookAlgorithmName="SHA-512" workbookHashValue="yCJy2p1rPZFUPeALszfW/I7xbnEyPQtllY1nBK7aeVwySY1X4YyUo+DiAjHAoGyOeb+fmiMh5FDogjz996xW4g==" workbookSaltValue="xBOMciOAlJr9pQW8XULAaw==" workbookSpinCount="100000" lockStructure="1"/>
  <bookViews>
    <workbookView xWindow="0" yWindow="0" windowWidth="28800" windowHeight="12240"/>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K85" i="4"/>
  <c r="J85" i="4"/>
  <c r="I85" i="4"/>
  <c r="G85" i="4"/>
  <c r="F85" i="4"/>
  <c r="E85" i="4"/>
  <c r="AT10" i="4"/>
  <c r="AL10" i="4"/>
  <c r="I10" i="4"/>
  <c r="AL8" i="4"/>
  <c r="P8" i="4"/>
  <c r="I8" i="4"/>
</calcChain>
</file>

<file path=xl/sharedStrings.xml><?xml version="1.0" encoding="utf-8"?>
<sst xmlns="http://schemas.openxmlformats.org/spreadsheetml/2006/main" count="257" uniqueCount="115">
  <si>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</si>
  <si>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</si>
  <si>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</si>
  <si>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</si>
  <si>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</si>
  <si>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</si>
  <si>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</si>
  <si>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</si>
  <si>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</si>
  <si>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</si>
  <si>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</si>
  <si>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</si>
  <si>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</si>
  <si>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</si>
  <si>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</si>
  <si>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</si>
  <si>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</si>
  <si>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</si>
  <si>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</si>
  <si>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</si>
  <si>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</si>
  <si>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</si>
  <si>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</si>
  <si>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</si>
  <si>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</si>
  <si>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</si>
  <si>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</si>
  <si>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</si>
  <si>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</si>
  <si>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</si>
  <si>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</si>
  <si>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</si>
  <si>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</si>
  <si>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</si>
  <si>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</si>
  <si>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</si>
  <si>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</si>
  <si>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</si>
  <si>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</si>
  <si>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</si>
  <si>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</si>
  <si>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</si>
  <si>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</si>
  <si>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</si>
  <si>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</si>
  <si>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</si>
  <si>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</si>
  <si>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</si>
  <si>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</si>
  <si>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</si>
  <si>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</si>
  <si>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</si>
  <si>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</si>
  <si>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</si>
  <si>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</si>
  <si>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</si>
  <si>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</si>
  <si>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</si>
  <si>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</si>
  <si>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</si>
  <si>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</si>
  <si>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</si>
  <si>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</si>
  <si>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</si>
  <si>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</si>
  <si>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</si>
  <si>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</si>
  <si>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</si>
  <si>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</si>
  <si>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</si>
  <si>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</si>
  <si>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</si>
  <si>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</si>
  <si>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</si>
  <si>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</si>
  <si>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</si>
  <si>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</si>
  <si>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</si>
  <si>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</si>
  <si>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</si>
  <si>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</si>
  <si>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</si>
  <si>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</si>
  <si>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</si>
  <si>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</si>
  <si>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</si>
  <si>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</si>
  <si>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</si>
  <si>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</si>
  <si>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</si>
  <si>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</si>
  <si>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</si>
  <si>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</si>
  <si>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</si>
  <si>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</si>
  <si>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</si>
  <si>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沖縄県　浦添市</t>
  </si>
  <si>
    <t>法適用</t>
  </si>
  <si>
    <t>下水道事業</t>
  </si>
  <si>
    <t>公共下水道</t>
  </si>
  <si>
    <t>Ac1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</si>
  <si>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</si>
  <si>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</si>
  <si>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</si>
  <si>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</si>
  <si>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</si>
  <si>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</si>
  <si>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</si>
  <si>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</si>
  <si>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</si>
  <si>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</si>
  <si>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</si>
  <si>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①令和2年度より法適用となり、減価償却が開始しているため、類似団体平均値と比べると低い値となっており、今後の更新工事に備えておかなければならない。
②供用開始時に大規模に整備された管渠の耐用年数に近づいていることから、今後急激に老朽化率が上昇する事が予測される。
③類似団体平均値と比べると低い値であることも鑑み、ストックマネジメント計画に合わせた改築更新を急ぐ必要がある。</t>
    <rPh sb="1" eb="3">
      <t>レイワ</t>
    </rPh>
    <rPh sb="4" eb="6">
      <t>ネンド</t>
    </rPh>
    <rPh sb="75" eb="77">
      <t>キョウヨウ</t>
    </rPh>
    <rPh sb="81" eb="84">
      <t>ダイキボ</t>
    </rPh>
    <rPh sb="85" eb="87">
      <t>セイビ</t>
    </rPh>
    <rPh sb="109" eb="111">
      <t>コンゴ</t>
    </rPh>
    <rPh sb="111" eb="113">
      <t>キュウゲキ</t>
    </rPh>
    <rPh sb="114" eb="117">
      <t>ロウキュウカ</t>
    </rPh>
    <rPh sb="117" eb="118">
      <t>リツ</t>
    </rPh>
    <rPh sb="119" eb="121">
      <t>ジョウショウ</t>
    </rPh>
    <rPh sb="123" eb="124">
      <t>コト</t>
    </rPh>
    <rPh sb="125" eb="127">
      <t>ヨソク</t>
    </rPh>
    <rPh sb="133" eb="140">
      <t>ルイジダンタイヘイキンチ</t>
    </rPh>
    <rPh sb="141" eb="142">
      <t>クラ</t>
    </rPh>
    <rPh sb="145" eb="146">
      <t>ヒク</t>
    </rPh>
    <rPh sb="147" eb="148">
      <t>アタイ</t>
    </rPh>
    <rPh sb="154" eb="155">
      <t>カンガ</t>
    </rPh>
    <rPh sb="167" eb="169">
      <t>ケイカク</t>
    </rPh>
    <rPh sb="170" eb="171">
      <t>ア</t>
    </rPh>
    <rPh sb="174" eb="176">
      <t>カイチク</t>
    </rPh>
    <rPh sb="176" eb="178">
      <t>コウシン</t>
    </rPh>
    <rPh sb="179" eb="180">
      <t>イソ</t>
    </rPh>
    <rPh sb="181" eb="183">
      <t>ヒツヨウ</t>
    </rPh>
    <phoneticPr fontId="4"/>
  </si>
  <si>
    <t>①100％を上回っているが、令和5年度の料金改定では一般会計からの基準外繰入の解消にとどまり、他会計借入の解消には至っていないため、今後、さらに使用料の適正化の検討を行っていく必要がある。
②0％となっているが、今後、さらに使用料の適正化の検討を行っていく必要がある。
③短期的な支払い能力を示す流動化比率が100％を上回っているが、現金預金が少ない状況であることから、使用料の適正化について、さらに検討を行わなければならない。
④類似団体平均値と比べて低い数値となっているがストックマネジメント計画を策定後、更新工事が始まると上昇する事が予測されるため、その適正度の検討が必要となる。
⑤100％を下回っている状況であり、使用料で賄うべき経費を賄えていないため、使用料の適正化について検討を行わなければならない。
⑥類似団体平均値より低い値となっているが、より一層の経費削減に努めなければならない。
⑦処理場を有していないため、0％となっている。
⑧類似団体平均値をわずかに上回っているが、今後も水洗化を促進するための対策に努める。</t>
    <rPh sb="6" eb="8">
      <t>ウワマワ</t>
    </rPh>
    <rPh sb="14" eb="16">
      <t>レイワ</t>
    </rPh>
    <rPh sb="17" eb="19">
      <t>ネンド</t>
    </rPh>
    <rPh sb="20" eb="22">
      <t>リョウキン</t>
    </rPh>
    <rPh sb="22" eb="24">
      <t>カイテイ</t>
    </rPh>
    <rPh sb="26" eb="30">
      <t>イッパンカイケイ</t>
    </rPh>
    <rPh sb="33" eb="38">
      <t>キジュンガイクリイレ</t>
    </rPh>
    <rPh sb="39" eb="41">
      <t>カイショウ</t>
    </rPh>
    <rPh sb="47" eb="50">
      <t>タカイケイ</t>
    </rPh>
    <rPh sb="50" eb="52">
      <t>カリイレ</t>
    </rPh>
    <rPh sb="53" eb="55">
      <t>カイショウ</t>
    </rPh>
    <rPh sb="57" eb="58">
      <t>イタ</t>
    </rPh>
    <rPh sb="66" eb="68">
      <t>コンゴ</t>
    </rPh>
    <rPh sb="72" eb="75">
      <t>シヨウリョウ</t>
    </rPh>
    <rPh sb="76" eb="79">
      <t>テキセイカ</t>
    </rPh>
    <rPh sb="80" eb="82">
      <t>ケントウ</t>
    </rPh>
    <rPh sb="83" eb="84">
      <t>オコナ</t>
    </rPh>
    <rPh sb="88" eb="90">
      <t>ヒツヨウ</t>
    </rPh>
    <rPh sb="136" eb="139">
      <t>タンキテキ</t>
    </rPh>
    <rPh sb="140" eb="142">
      <t>シハラ</t>
    </rPh>
    <rPh sb="143" eb="145">
      <t>ノウリョク</t>
    </rPh>
    <rPh sb="146" eb="147">
      <t>シメ</t>
    </rPh>
    <rPh sb="148" eb="153">
      <t>リュウドウカヒリツ</t>
    </rPh>
    <rPh sb="159" eb="161">
      <t>ウワマワ</t>
    </rPh>
    <rPh sb="167" eb="171">
      <t>ゲンキンヨキン</t>
    </rPh>
    <rPh sb="172" eb="173">
      <t>スク</t>
    </rPh>
    <rPh sb="175" eb="177">
      <t>ジョウキョウ</t>
    </rPh>
    <rPh sb="185" eb="188">
      <t>シヨウリョウ</t>
    </rPh>
    <rPh sb="189" eb="192">
      <t>テキセイカ</t>
    </rPh>
    <rPh sb="200" eb="202">
      <t>ケントウ</t>
    </rPh>
    <rPh sb="203" eb="204">
      <t>オコナ</t>
    </rPh>
    <rPh sb="224" eb="225">
      <t>クラ</t>
    </rPh>
    <rPh sb="227" eb="228">
      <t>ヒク</t>
    </rPh>
    <rPh sb="229" eb="231">
      <t>スウチ</t>
    </rPh>
    <rPh sb="248" eb="250">
      <t>ケイカク</t>
    </rPh>
    <rPh sb="251" eb="254">
      <t>サクテイゴ</t>
    </rPh>
    <rPh sb="255" eb="259">
      <t>コウシンコウジ</t>
    </rPh>
    <rPh sb="260" eb="261">
      <t>ハジ</t>
    </rPh>
    <rPh sb="300" eb="302">
      <t>シタマワ</t>
    </rPh>
    <rPh sb="306" eb="308">
      <t>ジョウキョウ</t>
    </rPh>
    <rPh sb="312" eb="315">
      <t>シヨウリョウ</t>
    </rPh>
    <rPh sb="316" eb="317">
      <t>マカナ</t>
    </rPh>
    <rPh sb="320" eb="322">
      <t>ケイヒ</t>
    </rPh>
    <rPh sb="323" eb="324">
      <t>マカナ</t>
    </rPh>
    <rPh sb="332" eb="335">
      <t>シヨウリョウ</t>
    </rPh>
    <rPh sb="336" eb="339">
      <t>テキセイカ</t>
    </rPh>
    <rPh sb="343" eb="345">
      <t>ケントウ</t>
    </rPh>
    <rPh sb="346" eb="347">
      <t>オコナ</t>
    </rPh>
    <rPh sb="359" eb="366">
      <t>ルイジダンタイヘイキンチ</t>
    </rPh>
    <rPh sb="368" eb="369">
      <t>ヒク</t>
    </rPh>
    <rPh sb="370" eb="371">
      <t>アタイ</t>
    </rPh>
    <rPh sb="381" eb="383">
      <t>イッソウ</t>
    </rPh>
    <rPh sb="384" eb="386">
      <t>ケイヒ</t>
    </rPh>
    <rPh sb="386" eb="388">
      <t>サクゲン</t>
    </rPh>
    <rPh sb="389" eb="390">
      <t>ツト</t>
    </rPh>
    <rPh sb="402" eb="405">
      <t>ショリジョウ</t>
    </rPh>
    <rPh sb="406" eb="407">
      <t>ユウ</t>
    </rPh>
    <rPh sb="426" eb="430">
      <t>ルイジダンタイ</t>
    </rPh>
    <rPh sb="430" eb="433">
      <t>ヘイキンチ</t>
    </rPh>
    <rPh sb="438" eb="440">
      <t>ウワマワ</t>
    </rPh>
    <rPh sb="446" eb="448">
      <t>コンゴ</t>
    </rPh>
    <rPh sb="449" eb="452">
      <t>スイセンカ</t>
    </rPh>
    <rPh sb="453" eb="455">
      <t>ソクシン</t>
    </rPh>
    <rPh sb="460" eb="462">
      <t>タイサク</t>
    </rPh>
    <rPh sb="463" eb="464">
      <t>ツト</t>
    </rPh>
    <phoneticPr fontId="4"/>
  </si>
  <si>
    <t>　本市下水道事業の経営状況は、令和5年4月に使用料改定を実施し基準外繰入金が解消されているが、使用料で賄うべき経費を賄えていない状況である。
　令和6年度には、長期的な視野に立った効率的な投資計画と財政計画のバランスを意識した経営戦略の見直しを行い、使用料改定の必要性も検討しつつ経営の健全化を図っていく。</t>
    <rPh sb="15" eb="17">
      <t>レイワ</t>
    </rPh>
    <rPh sb="36" eb="37">
      <t>キン</t>
    </rPh>
    <rPh sb="38" eb="40">
      <t>カイショウ</t>
    </rPh>
    <rPh sb="64" eb="66">
      <t>ジョウキョウ</t>
    </rPh>
    <rPh sb="113" eb="117">
      <t>ケイエイセンリャク</t>
    </rPh>
    <rPh sb="118" eb="120">
      <t>ミナオ</t>
    </rPh>
    <rPh sb="122" eb="123">
      <t>オコナ</t>
    </rPh>
    <rPh sb="125" eb="128">
      <t>シヨウリョウ</t>
    </rPh>
    <rPh sb="128" eb="130">
      <t>カイテイ</t>
    </rPh>
    <rPh sb="131" eb="134">
      <t>ヒツヨウセイ</t>
    </rPh>
    <rPh sb="135" eb="137">
      <t>ケントウ</t>
    </rPh>
    <rPh sb="147" eb="148">
      <t>ハカ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</si>
</sst>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0.04</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EA2D-41EC-84D3-997795178A85}"/>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0.19</c:v>
                </c:pt>
                <c:pt idx="2">
                  <c:v>0.19</c:v>
                </c:pt>
                <c:pt idx="3">
                  <c:v>0.21</c:v>
                </c:pt>
                <c:pt idx="4">
                  <c:v>0.2</c:v>
                </c:pt>
              </c:numCache>
            </c:numRef>
          </c:val>
          <c:smooth val="0"/>
          <c:extLst>
            <c:ext xmlns:c16="http://schemas.microsoft.com/office/drawing/2014/chart" uri="{C3380CC4-5D6E-409C-BE32-E72D297353CC}">
              <c16:uniqueId val="{00000001-EA2D-41EC-84D3-997795178A85}"/>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326-4237-A584-DEBCD44C87FE}"/>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61.7</c:v>
                </c:pt>
                <c:pt idx="2">
                  <c:v>63.04</c:v>
                </c:pt>
                <c:pt idx="3">
                  <c:v>60.55</c:v>
                </c:pt>
                <c:pt idx="4">
                  <c:v>61.49</c:v>
                </c:pt>
              </c:numCache>
            </c:numRef>
          </c:val>
          <c:smooth val="0"/>
          <c:extLst>
            <c:ext xmlns:c16="http://schemas.microsoft.com/office/drawing/2014/chart" uri="{C3380CC4-5D6E-409C-BE32-E72D297353CC}">
              <c16:uniqueId val="{00000001-2326-4237-A584-DEBCD44C87FE}"/>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0</c:v>
                </c:pt>
                <c:pt idx="1">
                  <c:v>95.59</c:v>
                </c:pt>
                <c:pt idx="2">
                  <c:v>94.98</c:v>
                </c:pt>
                <c:pt idx="3">
                  <c:v>94.97</c:v>
                </c:pt>
                <c:pt idx="4">
                  <c:v>94.96</c:v>
                </c:pt>
              </c:numCache>
            </c:numRef>
          </c:val>
          <c:extLst>
            <c:ext xmlns:c16="http://schemas.microsoft.com/office/drawing/2014/chart" uri="{C3380CC4-5D6E-409C-BE32-E72D297353CC}">
              <c16:uniqueId val="{00000000-440B-478F-BF93-3A7D50E05DB4}"/>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94.56</c:v>
                </c:pt>
                <c:pt idx="2">
                  <c:v>94.75</c:v>
                </c:pt>
                <c:pt idx="3">
                  <c:v>94.92</c:v>
                </c:pt>
                <c:pt idx="4">
                  <c:v>95.01</c:v>
                </c:pt>
              </c:numCache>
            </c:numRef>
          </c:val>
          <c:smooth val="0"/>
          <c:extLst>
            <c:ext xmlns:c16="http://schemas.microsoft.com/office/drawing/2014/chart" uri="{C3380CC4-5D6E-409C-BE32-E72D297353CC}">
              <c16:uniqueId val="{00000001-440B-478F-BF93-3A7D50E05DB4}"/>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0</c:v>
                </c:pt>
                <c:pt idx="1">
                  <c:v>102.24</c:v>
                </c:pt>
                <c:pt idx="2">
                  <c:v>103.18</c:v>
                </c:pt>
                <c:pt idx="3">
                  <c:v>103.17</c:v>
                </c:pt>
                <c:pt idx="4">
                  <c:v>100.21</c:v>
                </c:pt>
              </c:numCache>
            </c:numRef>
          </c:val>
          <c:extLst>
            <c:ext xmlns:c16="http://schemas.microsoft.com/office/drawing/2014/chart" uri="{C3380CC4-5D6E-409C-BE32-E72D297353CC}">
              <c16:uniqueId val="{00000000-43DC-42F6-8A34-DFAA4DDAF2E8}"/>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106.55</c:v>
                </c:pt>
                <c:pt idx="2">
                  <c:v>106.01</c:v>
                </c:pt>
                <c:pt idx="3">
                  <c:v>105.5</c:v>
                </c:pt>
                <c:pt idx="4">
                  <c:v>105.24</c:v>
                </c:pt>
              </c:numCache>
            </c:numRef>
          </c:val>
          <c:smooth val="0"/>
          <c:extLst>
            <c:ext xmlns:c16="http://schemas.microsoft.com/office/drawing/2014/chart" uri="{C3380CC4-5D6E-409C-BE32-E72D297353CC}">
              <c16:uniqueId val="{00000001-43DC-42F6-8A34-DFAA4DDAF2E8}"/>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0</c:v>
                </c:pt>
                <c:pt idx="1">
                  <c:v>4.47</c:v>
                </c:pt>
                <c:pt idx="2">
                  <c:v>8.73</c:v>
                </c:pt>
                <c:pt idx="3">
                  <c:v>10.95</c:v>
                </c:pt>
                <c:pt idx="4">
                  <c:v>14.79</c:v>
                </c:pt>
              </c:numCache>
            </c:numRef>
          </c:val>
          <c:extLst>
            <c:ext xmlns:c16="http://schemas.microsoft.com/office/drawing/2014/chart" uri="{C3380CC4-5D6E-409C-BE32-E72D297353CC}">
              <c16:uniqueId val="{00000000-946E-4A1E-962E-BF37B60E8860}"/>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28.87</c:v>
                </c:pt>
                <c:pt idx="2">
                  <c:v>31.34</c:v>
                </c:pt>
                <c:pt idx="3">
                  <c:v>32.909999999999997</c:v>
                </c:pt>
                <c:pt idx="4">
                  <c:v>34.869999999999997</c:v>
                </c:pt>
              </c:numCache>
            </c:numRef>
          </c:val>
          <c:smooth val="0"/>
          <c:extLst>
            <c:ext xmlns:c16="http://schemas.microsoft.com/office/drawing/2014/chart" uri="{C3380CC4-5D6E-409C-BE32-E72D297353CC}">
              <c16:uniqueId val="{00000001-946E-4A1E-962E-BF37B60E8860}"/>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4989-448B-8798-F6F981CD7876}"/>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5.64</c:v>
                </c:pt>
                <c:pt idx="2">
                  <c:v>6.43</c:v>
                </c:pt>
                <c:pt idx="3">
                  <c:v>7.75</c:v>
                </c:pt>
                <c:pt idx="4">
                  <c:v>9.44</c:v>
                </c:pt>
              </c:numCache>
            </c:numRef>
          </c:val>
          <c:smooth val="0"/>
          <c:extLst>
            <c:ext xmlns:c16="http://schemas.microsoft.com/office/drawing/2014/chart" uri="{C3380CC4-5D6E-409C-BE32-E72D297353CC}">
              <c16:uniqueId val="{00000001-4989-448B-8798-F6F981CD7876}"/>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8185-4B82-95FA-41694C95DF19}"/>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5.95</c:v>
                </c:pt>
                <c:pt idx="2">
                  <c:v>5.27</c:v>
                </c:pt>
                <c:pt idx="3">
                  <c:v>4.83</c:v>
                </c:pt>
                <c:pt idx="4">
                  <c:v>4.5</c:v>
                </c:pt>
              </c:numCache>
            </c:numRef>
          </c:val>
          <c:smooth val="0"/>
          <c:extLst>
            <c:ext xmlns:c16="http://schemas.microsoft.com/office/drawing/2014/chart" uri="{C3380CC4-5D6E-409C-BE32-E72D297353CC}">
              <c16:uniqueId val="{00000001-8185-4B82-95FA-41694C95DF19}"/>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0</c:v>
                </c:pt>
                <c:pt idx="1">
                  <c:v>97.98</c:v>
                </c:pt>
                <c:pt idx="2">
                  <c:v>123.41</c:v>
                </c:pt>
                <c:pt idx="3">
                  <c:v>174.74</c:v>
                </c:pt>
                <c:pt idx="4">
                  <c:v>121.98</c:v>
                </c:pt>
              </c:numCache>
            </c:numRef>
          </c:val>
          <c:extLst>
            <c:ext xmlns:c16="http://schemas.microsoft.com/office/drawing/2014/chart" uri="{C3380CC4-5D6E-409C-BE32-E72D297353CC}">
              <c16:uniqueId val="{00000000-D19A-4089-90F8-28D989EBF040}"/>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72.930000000000007</c:v>
                </c:pt>
                <c:pt idx="2">
                  <c:v>80.08</c:v>
                </c:pt>
                <c:pt idx="3">
                  <c:v>87.33</c:v>
                </c:pt>
                <c:pt idx="4">
                  <c:v>92.26</c:v>
                </c:pt>
              </c:numCache>
            </c:numRef>
          </c:val>
          <c:smooth val="0"/>
          <c:extLst>
            <c:ext xmlns:c16="http://schemas.microsoft.com/office/drawing/2014/chart" uri="{C3380CC4-5D6E-409C-BE32-E72D297353CC}">
              <c16:uniqueId val="{00000001-D19A-4089-90F8-28D989EBF040}"/>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0</c:v>
                </c:pt>
                <c:pt idx="1">
                  <c:v>377.85</c:v>
                </c:pt>
                <c:pt idx="2">
                  <c:v>381.59</c:v>
                </c:pt>
                <c:pt idx="3">
                  <c:v>387.88</c:v>
                </c:pt>
                <c:pt idx="4">
                  <c:v>354.76</c:v>
                </c:pt>
              </c:numCache>
            </c:numRef>
          </c:val>
          <c:extLst>
            <c:ext xmlns:c16="http://schemas.microsoft.com/office/drawing/2014/chart" uri="{C3380CC4-5D6E-409C-BE32-E72D297353CC}">
              <c16:uniqueId val="{00000000-3ADB-4513-BE19-03FFDFD9CD89}"/>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730.52</c:v>
                </c:pt>
                <c:pt idx="2">
                  <c:v>672.33</c:v>
                </c:pt>
                <c:pt idx="3">
                  <c:v>668.8</c:v>
                </c:pt>
                <c:pt idx="4">
                  <c:v>652.79999999999995</c:v>
                </c:pt>
              </c:numCache>
            </c:numRef>
          </c:val>
          <c:smooth val="0"/>
          <c:extLst>
            <c:ext xmlns:c16="http://schemas.microsoft.com/office/drawing/2014/chart" uri="{C3380CC4-5D6E-409C-BE32-E72D297353CC}">
              <c16:uniqueId val="{00000001-3ADB-4513-BE19-03FFDFD9CD89}"/>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0</c:v>
                </c:pt>
                <c:pt idx="1">
                  <c:v>98.71</c:v>
                </c:pt>
                <c:pt idx="2">
                  <c:v>93.59</c:v>
                </c:pt>
                <c:pt idx="3">
                  <c:v>90.87</c:v>
                </c:pt>
                <c:pt idx="4">
                  <c:v>98.46</c:v>
                </c:pt>
              </c:numCache>
            </c:numRef>
          </c:val>
          <c:extLst>
            <c:ext xmlns:c16="http://schemas.microsoft.com/office/drawing/2014/chart" uri="{C3380CC4-5D6E-409C-BE32-E72D297353CC}">
              <c16:uniqueId val="{00000000-4676-4F42-B680-0EAE2BD21E14}"/>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98.61</c:v>
                </c:pt>
                <c:pt idx="2">
                  <c:v>98.75</c:v>
                </c:pt>
                <c:pt idx="3">
                  <c:v>98.36</c:v>
                </c:pt>
                <c:pt idx="4">
                  <c:v>97.29</c:v>
                </c:pt>
              </c:numCache>
            </c:numRef>
          </c:val>
          <c:smooth val="0"/>
          <c:extLst>
            <c:ext xmlns:c16="http://schemas.microsoft.com/office/drawing/2014/chart" uri="{C3380CC4-5D6E-409C-BE32-E72D297353CC}">
              <c16:uniqueId val="{00000001-4676-4F42-B680-0EAE2BD21E14}"/>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0</c:v>
                </c:pt>
                <c:pt idx="1">
                  <c:v>83.3</c:v>
                </c:pt>
                <c:pt idx="2">
                  <c:v>87.71</c:v>
                </c:pt>
                <c:pt idx="3">
                  <c:v>91.2</c:v>
                </c:pt>
                <c:pt idx="4">
                  <c:v>93.19</c:v>
                </c:pt>
              </c:numCache>
            </c:numRef>
          </c:val>
          <c:extLst>
            <c:ext xmlns:c16="http://schemas.microsoft.com/office/drawing/2014/chart" uri="{C3380CC4-5D6E-409C-BE32-E72D297353CC}">
              <c16:uniqueId val="{00000000-E629-467F-8299-3BBD5F939B94}"/>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141.24</c:v>
                </c:pt>
                <c:pt idx="2">
                  <c:v>142.03</c:v>
                </c:pt>
                <c:pt idx="3">
                  <c:v>142.11000000000001</c:v>
                </c:pt>
                <c:pt idx="4">
                  <c:v>145.49</c:v>
                </c:pt>
              </c:numCache>
            </c:numRef>
          </c:val>
          <c:smooth val="0"/>
          <c:extLst>
            <c:ext xmlns:c16="http://schemas.microsoft.com/office/drawing/2014/chart" uri="{C3380CC4-5D6E-409C-BE32-E72D297353CC}">
              <c16:uniqueId val="{00000001-E629-467F-8299-3BBD5F939B94}"/>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【105.91】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【78.43】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【630.82】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【95.91】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【58.94】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【138.75】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【41.09】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election activeCell="BL83" sqref="BL8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沖縄県　浦添市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9" t="str">
        <f>データ!I6</f>
        <v>法適用</v>
      </c>
      <c r="C8" s="39"/>
      <c r="D8" s="39"/>
      <c r="E8" s="39"/>
      <c r="F8" s="39"/>
      <c r="G8" s="39"/>
      <c r="H8" s="39"/>
      <c r="I8" s="39" t="str">
        <f>データ!J6</f>
        <v>下水道事業</v>
      </c>
      <c r="J8" s="39"/>
      <c r="K8" s="39"/>
      <c r="L8" s="39"/>
      <c r="M8" s="39"/>
      <c r="N8" s="39"/>
      <c r="O8" s="39"/>
      <c r="P8" s="39" t="str">
        <f>データ!K6</f>
        <v>公共下水道</v>
      </c>
      <c r="Q8" s="39"/>
      <c r="R8" s="39"/>
      <c r="S8" s="39"/>
      <c r="T8" s="39"/>
      <c r="U8" s="39"/>
      <c r="V8" s="39"/>
      <c r="W8" s="39" t="str">
        <f>データ!L6</f>
        <v>Ac1</v>
      </c>
      <c r="X8" s="39"/>
      <c r="Y8" s="39"/>
      <c r="Z8" s="39"/>
      <c r="AA8" s="39"/>
      <c r="AB8" s="39"/>
      <c r="AC8" s="39"/>
      <c r="AD8" s="40" t="str">
        <f>データ!$M$6</f>
        <v>非設置</v>
      </c>
      <c r="AE8" s="40"/>
      <c r="AF8" s="40"/>
      <c r="AG8" s="40"/>
      <c r="AH8" s="40"/>
      <c r="AI8" s="40"/>
      <c r="AJ8" s="40"/>
      <c r="AK8" s="3"/>
      <c r="AL8" s="41">
        <f>データ!S6</f>
        <v>115545</v>
      </c>
      <c r="AM8" s="41"/>
      <c r="AN8" s="41"/>
      <c r="AO8" s="41"/>
      <c r="AP8" s="41"/>
      <c r="AQ8" s="41"/>
      <c r="AR8" s="41"/>
      <c r="AS8" s="41"/>
      <c r="AT8" s="34">
        <f>データ!T6</f>
        <v>19.440000000000001</v>
      </c>
      <c r="AU8" s="34"/>
      <c r="AV8" s="34"/>
      <c r="AW8" s="34"/>
      <c r="AX8" s="34"/>
      <c r="AY8" s="34"/>
      <c r="AZ8" s="34"/>
      <c r="BA8" s="34"/>
      <c r="BB8" s="34">
        <f>データ!U6</f>
        <v>5943.67</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4" t="str">
        <f>データ!N6</f>
        <v>-</v>
      </c>
      <c r="C10" s="34"/>
      <c r="D10" s="34"/>
      <c r="E10" s="34"/>
      <c r="F10" s="34"/>
      <c r="G10" s="34"/>
      <c r="H10" s="34"/>
      <c r="I10" s="34">
        <f>データ!O6</f>
        <v>73.41</v>
      </c>
      <c r="J10" s="34"/>
      <c r="K10" s="34"/>
      <c r="L10" s="34"/>
      <c r="M10" s="34"/>
      <c r="N10" s="34"/>
      <c r="O10" s="34"/>
      <c r="P10" s="34">
        <f>データ!P6</f>
        <v>97.12</v>
      </c>
      <c r="Q10" s="34"/>
      <c r="R10" s="34"/>
      <c r="S10" s="34"/>
      <c r="T10" s="34"/>
      <c r="U10" s="34"/>
      <c r="V10" s="34"/>
      <c r="W10" s="34">
        <f>データ!Q6</f>
        <v>100</v>
      </c>
      <c r="X10" s="34"/>
      <c r="Y10" s="34"/>
      <c r="Z10" s="34"/>
      <c r="AA10" s="34"/>
      <c r="AB10" s="34"/>
      <c r="AC10" s="34"/>
      <c r="AD10" s="41">
        <f>データ!R6</f>
        <v>1632</v>
      </c>
      <c r="AE10" s="41"/>
      <c r="AF10" s="41"/>
      <c r="AG10" s="41"/>
      <c r="AH10" s="41"/>
      <c r="AI10" s="41"/>
      <c r="AJ10" s="41"/>
      <c r="AK10" s="2"/>
      <c r="AL10" s="41">
        <f>データ!V6</f>
        <v>111522</v>
      </c>
      <c r="AM10" s="41"/>
      <c r="AN10" s="41"/>
      <c r="AO10" s="41"/>
      <c r="AP10" s="41"/>
      <c r="AQ10" s="41"/>
      <c r="AR10" s="41"/>
      <c r="AS10" s="41"/>
      <c r="AT10" s="34">
        <f>データ!W6</f>
        <v>16.14</v>
      </c>
      <c r="AU10" s="34"/>
      <c r="AV10" s="34"/>
      <c r="AW10" s="34"/>
      <c r="AX10" s="34"/>
      <c r="AY10" s="34"/>
      <c r="AZ10" s="34"/>
      <c r="BA10" s="34"/>
      <c r="BB10" s="34">
        <f>データ!X6</f>
        <v>6909.67</v>
      </c>
      <c r="BC10" s="34"/>
      <c r="BD10" s="34"/>
      <c r="BE10" s="34"/>
      <c r="BF10" s="34"/>
      <c r="BG10" s="34"/>
      <c r="BH10" s="34"/>
      <c r="BI10" s="34"/>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113</v>
      </c>
      <c r="BM16" s="65"/>
      <c r="BN16" s="65"/>
      <c r="BO16" s="65"/>
      <c r="BP16" s="65"/>
      <c r="BQ16" s="65"/>
      <c r="BR16" s="65"/>
      <c r="BS16" s="65"/>
      <c r="BT16" s="65"/>
      <c r="BU16" s="65"/>
      <c r="BV16" s="65"/>
      <c r="BW16" s="65"/>
      <c r="BX16" s="65"/>
      <c r="BY16" s="65"/>
      <c r="BZ16" s="6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112</v>
      </c>
      <c r="BM47" s="65"/>
      <c r="BN47" s="65"/>
      <c r="BO47" s="65"/>
      <c r="BP47" s="65"/>
      <c r="BQ47" s="65"/>
      <c r="BR47" s="65"/>
      <c r="BS47" s="65"/>
      <c r="BT47" s="65"/>
      <c r="BU47" s="65"/>
      <c r="BV47" s="65"/>
      <c r="BW47" s="65"/>
      <c r="BX47" s="65"/>
      <c r="BY47" s="65"/>
      <c r="BZ47" s="66"/>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1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114</v>
      </c>
      <c r="BM66" s="65"/>
      <c r="BN66" s="65"/>
      <c r="BO66" s="65"/>
      <c r="BP66" s="65"/>
      <c r="BQ66" s="65"/>
      <c r="BR66" s="65"/>
      <c r="BS66" s="65"/>
      <c r="BT66" s="65"/>
      <c r="BU66" s="65"/>
      <c r="BV66" s="65"/>
      <c r="BW66" s="65"/>
      <c r="BX66" s="65"/>
      <c r="BY66" s="65"/>
      <c r="BZ66" s="66"/>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【105.91】</v>
      </c>
      <c r="F85" s="12" t="str">
        <f>データ!AT6</f>
        <v>【3.03】</v>
      </c>
      <c r="G85" s="12" t="str">
        <f>データ!BE6</f>
        <v>【78.43】</v>
      </c>
      <c r="H85" s="12" t="str">
        <f>データ!BP6</f>
        <v>【630.82】</v>
      </c>
      <c r="I85" s="12" t="str">
        <f>データ!CA6</f>
        <v>【97.81】</v>
      </c>
      <c r="J85" s="12" t="str">
        <f>データ!CL6</f>
        <v>【138.75】</v>
      </c>
      <c r="K85" s="12" t="str">
        <f>データ!CW6</f>
        <v>【58.94】</v>
      </c>
      <c r="L85" s="12" t="str">
        <f>データ!DH6</f>
        <v>【95.91】</v>
      </c>
      <c r="M85" s="12" t="str">
        <f>データ!DS6</f>
        <v>【41.09】</v>
      </c>
      <c r="N85" s="12" t="str">
        <f>データ!ED6</f>
        <v>【8.68】</v>
      </c>
      <c r="O85" s="12" t="str">
        <f>データ!EO6</f>
        <v>【0.22】</v>
      </c>
    </row>
  </sheetData>
  <sheetProtection algorithmName="SHA-512" hashValue="e5fPCNYkedsQ2OE/BPSOtoZB30Wy2NPT1PHn2PFv9ATtP1NPh4zpoIi6h4LM5UoMkrCLpmdPWTdjn4Z7hAjmIQ==" saltValue="/bWuWxTtaaJx8Z+1fFphaQ=="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2023</v>
      </c>
      <c r="C6" s="19">
        <f t="shared" ref="C6:X6" si="3">C7</f>
        <v>472085</v>
      </c>
      <c r="D6" s="19">
        <f t="shared" si="3"/>
        <v>46</v>
      </c>
      <c r="E6" s="19">
        <f t="shared" si="3"/>
        <v>17</v>
      </c>
      <c r="F6" s="19">
        <f t="shared" si="3"/>
        <v>1</v>
      </c>
      <c r="G6" s="19">
        <f t="shared" si="3"/>
        <v>0</v>
      </c>
      <c r="H6" s="19" t="str">
        <f t="shared" si="3"/>
        <v>沖縄県　浦添市</v>
      </c>
      <c r="I6" s="19" t="str">
        <f t="shared" si="3"/>
        <v>法適用</v>
      </c>
      <c r="J6" s="19" t="str">
        <f t="shared" si="3"/>
        <v>下水道事業</v>
      </c>
      <c r="K6" s="19" t="str">
        <f t="shared" si="3"/>
        <v>公共下水道</v>
      </c>
      <c r="L6" s="19" t="str">
        <f t="shared" si="3"/>
        <v>Ac1</v>
      </c>
      <c r="M6" s="19" t="str">
        <f t="shared" si="3"/>
        <v>非設置</v>
      </c>
      <c r="N6" s="20" t="str">
        <f t="shared" si="3"/>
        <v>-</v>
      </c>
      <c r="O6" s="20">
        <f t="shared" si="3"/>
        <v>73.41</v>
      </c>
      <c r="P6" s="20">
        <f t="shared" si="3"/>
        <v>97.12</v>
      </c>
      <c r="Q6" s="20">
        <f t="shared" si="3"/>
        <v>100</v>
      </c>
      <c r="R6" s="20">
        <f t="shared" si="3"/>
        <v>1632</v>
      </c>
      <c r="S6" s="20">
        <f t="shared" si="3"/>
        <v>115545</v>
      </c>
      <c r="T6" s="20">
        <f t="shared" si="3"/>
        <v>19.440000000000001</v>
      </c>
      <c r="U6" s="20">
        <f t="shared" si="3"/>
        <v>5943.67</v>
      </c>
      <c r="V6" s="20">
        <f t="shared" si="3"/>
        <v>111522</v>
      </c>
      <c r="W6" s="20">
        <f t="shared" si="3"/>
        <v>16.14</v>
      </c>
      <c r="X6" s="20">
        <f t="shared" si="3"/>
        <v>6909.67</v>
      </c>
      <c r="Y6" s="21" t="str">
        <f>IF(Y7="",NA(),Y7)</f>
        <v>-</v>
      </c>
      <c r="Z6" s="21">
        <f t="shared" ref="Z6:AH6" si="4">IF(Z7="",NA(),Z7)</f>
        <v>102.24</v>
      </c>
      <c r="AA6" s="21">
        <f t="shared" si="4"/>
        <v>103.18</v>
      </c>
      <c r="AB6" s="21">
        <f t="shared" si="4"/>
        <v>103.17</v>
      </c>
      <c r="AC6" s="21">
        <f t="shared" si="4"/>
        <v>100.21</v>
      </c>
      <c r="AD6" s="21" t="str">
        <f t="shared" si="4"/>
        <v>-</v>
      </c>
      <c r="AE6" s="21">
        <f t="shared" si="4"/>
        <v>106.55</v>
      </c>
      <c r="AF6" s="21">
        <f t="shared" si="4"/>
        <v>106.01</v>
      </c>
      <c r="AG6" s="21">
        <f t="shared" si="4"/>
        <v>105.5</v>
      </c>
      <c r="AH6" s="21">
        <f t="shared" si="4"/>
        <v>105.24</v>
      </c>
      <c r="AI6" s="20" t="str">
        <f>IF(AI7="","",IF(AI7="-","【-】","【"&amp;SUBSTITUTE(TEXT(AI7,"#,##0.00"),"-","△")&amp;"】"))</f>
        <v>【105.91】</v>
      </c>
      <c r="AJ6" s="21" t="str">
        <f>IF(AJ7="",NA(),AJ7)</f>
        <v>-</v>
      </c>
      <c r="AK6" s="20">
        <f t="shared" ref="AK6:AS6" si="5">IF(AK7="",NA(),AK7)</f>
        <v>0</v>
      </c>
      <c r="AL6" s="20">
        <f t="shared" si="5"/>
        <v>0</v>
      </c>
      <c r="AM6" s="20">
        <f t="shared" si="5"/>
        <v>0</v>
      </c>
      <c r="AN6" s="20">
        <f t="shared" si="5"/>
        <v>0</v>
      </c>
      <c r="AO6" s="21" t="str">
        <f t="shared" si="5"/>
        <v>-</v>
      </c>
      <c r="AP6" s="21">
        <f t="shared" si="5"/>
        <v>5.95</v>
      </c>
      <c r="AQ6" s="21">
        <f t="shared" si="5"/>
        <v>5.27</v>
      </c>
      <c r="AR6" s="21">
        <f t="shared" si="5"/>
        <v>4.83</v>
      </c>
      <c r="AS6" s="21">
        <f t="shared" si="5"/>
        <v>4.5</v>
      </c>
      <c r="AT6" s="20" t="str">
        <f>IF(AT7="","",IF(AT7="-","【-】","【"&amp;SUBSTITUTE(TEXT(AT7,"#,##0.00"),"-","△")&amp;"】"))</f>
        <v>【3.03】</v>
      </c>
      <c r="AU6" s="21" t="str">
        <f>IF(AU7="",NA(),AU7)</f>
        <v>-</v>
      </c>
      <c r="AV6" s="21">
        <f t="shared" ref="AV6:BD6" si="6">IF(AV7="",NA(),AV7)</f>
        <v>97.98</v>
      </c>
      <c r="AW6" s="21">
        <f t="shared" si="6"/>
        <v>123.41</v>
      </c>
      <c r="AX6" s="21">
        <f t="shared" si="6"/>
        <v>174.74</v>
      </c>
      <c r="AY6" s="21">
        <f t="shared" si="6"/>
        <v>121.98</v>
      </c>
      <c r="AZ6" s="21" t="str">
        <f t="shared" si="6"/>
        <v>-</v>
      </c>
      <c r="BA6" s="21">
        <f t="shared" si="6"/>
        <v>72.930000000000007</v>
      </c>
      <c r="BB6" s="21">
        <f t="shared" si="6"/>
        <v>80.08</v>
      </c>
      <c r="BC6" s="21">
        <f t="shared" si="6"/>
        <v>87.33</v>
      </c>
      <c r="BD6" s="21">
        <f t="shared" si="6"/>
        <v>92.26</v>
      </c>
      <c r="BE6" s="20" t="str">
        <f>IF(BE7="","",IF(BE7="-","【-】","【"&amp;SUBSTITUTE(TEXT(BE7,"#,##0.00"),"-","△")&amp;"】"))</f>
        <v>【78.43】</v>
      </c>
      <c r="BF6" s="21" t="str">
        <f>IF(BF7="",NA(),BF7)</f>
        <v>-</v>
      </c>
      <c r="BG6" s="21">
        <f t="shared" ref="BG6:BO6" si="7">IF(BG7="",NA(),BG7)</f>
        <v>377.85</v>
      </c>
      <c r="BH6" s="21">
        <f t="shared" si="7"/>
        <v>381.59</v>
      </c>
      <c r="BI6" s="21">
        <f t="shared" si="7"/>
        <v>387.88</v>
      </c>
      <c r="BJ6" s="21">
        <f t="shared" si="7"/>
        <v>354.76</v>
      </c>
      <c r="BK6" s="21" t="str">
        <f t="shared" si="7"/>
        <v>-</v>
      </c>
      <c r="BL6" s="21">
        <f t="shared" si="7"/>
        <v>730.52</v>
      </c>
      <c r="BM6" s="21">
        <f t="shared" si="7"/>
        <v>672.33</v>
      </c>
      <c r="BN6" s="21">
        <f t="shared" si="7"/>
        <v>668.8</v>
      </c>
      <c r="BO6" s="21">
        <f t="shared" si="7"/>
        <v>652.79999999999995</v>
      </c>
      <c r="BP6" s="20" t="str">
        <f>IF(BP7="","",IF(BP7="-","【-】","【"&amp;SUBSTITUTE(TEXT(BP7,"#,##0.00"),"-","△")&amp;"】"))</f>
        <v>【630.82】</v>
      </c>
      <c r="BQ6" s="21" t="str">
        <f>IF(BQ7="",NA(),BQ7)</f>
        <v>-</v>
      </c>
      <c r="BR6" s="21">
        <f t="shared" ref="BR6:BZ6" si="8">IF(BR7="",NA(),BR7)</f>
        <v>98.71</v>
      </c>
      <c r="BS6" s="21">
        <f t="shared" si="8"/>
        <v>93.59</v>
      </c>
      <c r="BT6" s="21">
        <f t="shared" si="8"/>
        <v>90.87</v>
      </c>
      <c r="BU6" s="21">
        <f t="shared" si="8"/>
        <v>98.46</v>
      </c>
      <c r="BV6" s="21" t="str">
        <f t="shared" si="8"/>
        <v>-</v>
      </c>
      <c r="BW6" s="21">
        <f t="shared" si="8"/>
        <v>98.61</v>
      </c>
      <c r="BX6" s="21">
        <f t="shared" si="8"/>
        <v>98.75</v>
      </c>
      <c r="BY6" s="21">
        <f t="shared" si="8"/>
        <v>98.36</v>
      </c>
      <c r="BZ6" s="21">
        <f t="shared" si="8"/>
        <v>97.29</v>
      </c>
      <c r="CA6" s="20" t="str">
        <f>IF(CA7="","",IF(CA7="-","【-】","【"&amp;SUBSTITUTE(TEXT(CA7,"#,##0.00"),"-","△")&amp;"】"))</f>
        <v>【97.81】</v>
      </c>
      <c r="CB6" s="21" t="str">
        <f>IF(CB7="",NA(),CB7)</f>
        <v>-</v>
      </c>
      <c r="CC6" s="21">
        <f t="shared" ref="CC6:CK6" si="9">IF(CC7="",NA(),CC7)</f>
        <v>83.3</v>
      </c>
      <c r="CD6" s="21">
        <f t="shared" si="9"/>
        <v>87.71</v>
      </c>
      <c r="CE6" s="21">
        <f t="shared" si="9"/>
        <v>91.2</v>
      </c>
      <c r="CF6" s="21">
        <f t="shared" si="9"/>
        <v>93.19</v>
      </c>
      <c r="CG6" s="21" t="str">
        <f t="shared" si="9"/>
        <v>-</v>
      </c>
      <c r="CH6" s="21">
        <f t="shared" si="9"/>
        <v>141.24</v>
      </c>
      <c r="CI6" s="21">
        <f t="shared" si="9"/>
        <v>142.03</v>
      </c>
      <c r="CJ6" s="21">
        <f t="shared" si="9"/>
        <v>142.11000000000001</v>
      </c>
      <c r="CK6" s="21">
        <f t="shared" si="9"/>
        <v>145.49</v>
      </c>
      <c r="CL6" s="20" t="str">
        <f>IF(CL7="","",IF(CL7="-","【-】","【"&amp;SUBSTITUTE(TEXT(CL7,"#,##0.00"),"-","△")&amp;"】"))</f>
        <v>【138.75】</v>
      </c>
      <c r="CM6" s="21" t="str">
        <f>IF(CM7="",NA(),CM7)</f>
        <v>-</v>
      </c>
      <c r="CN6" s="21" t="str">
        <f t="shared" ref="CN6:CV6" si="10">IF(CN7="",NA(),CN7)</f>
        <v>-</v>
      </c>
      <c r="CO6" s="21" t="str">
        <f t="shared" si="10"/>
        <v>-</v>
      </c>
      <c r="CP6" s="21" t="str">
        <f t="shared" si="10"/>
        <v>-</v>
      </c>
      <c r="CQ6" s="21" t="str">
        <f t="shared" si="10"/>
        <v>-</v>
      </c>
      <c r="CR6" s="21" t="str">
        <f t="shared" si="10"/>
        <v>-</v>
      </c>
      <c r="CS6" s="21">
        <f t="shared" si="10"/>
        <v>61.7</v>
      </c>
      <c r="CT6" s="21">
        <f t="shared" si="10"/>
        <v>63.04</v>
      </c>
      <c r="CU6" s="21">
        <f t="shared" si="10"/>
        <v>60.55</v>
      </c>
      <c r="CV6" s="21">
        <f t="shared" si="10"/>
        <v>61.49</v>
      </c>
      <c r="CW6" s="20" t="str">
        <f>IF(CW7="","",IF(CW7="-","【-】","【"&amp;SUBSTITUTE(TEXT(CW7,"#,##0.00"),"-","△")&amp;"】"))</f>
        <v>【58.94】</v>
      </c>
      <c r="CX6" s="21" t="str">
        <f>IF(CX7="",NA(),CX7)</f>
        <v>-</v>
      </c>
      <c r="CY6" s="21">
        <f t="shared" ref="CY6:DG6" si="11">IF(CY7="",NA(),CY7)</f>
        <v>95.59</v>
      </c>
      <c r="CZ6" s="21">
        <f t="shared" si="11"/>
        <v>94.98</v>
      </c>
      <c r="DA6" s="21">
        <f t="shared" si="11"/>
        <v>94.97</v>
      </c>
      <c r="DB6" s="21">
        <f t="shared" si="11"/>
        <v>94.96</v>
      </c>
      <c r="DC6" s="21" t="str">
        <f t="shared" si="11"/>
        <v>-</v>
      </c>
      <c r="DD6" s="21">
        <f t="shared" si="11"/>
        <v>94.56</v>
      </c>
      <c r="DE6" s="21">
        <f t="shared" si="11"/>
        <v>94.75</v>
      </c>
      <c r="DF6" s="21">
        <f t="shared" si="11"/>
        <v>94.92</v>
      </c>
      <c r="DG6" s="21">
        <f t="shared" si="11"/>
        <v>95.01</v>
      </c>
      <c r="DH6" s="20" t="str">
        <f>IF(DH7="","",IF(DH7="-","【-】","【"&amp;SUBSTITUTE(TEXT(DH7,"#,##0.00"),"-","△")&amp;"】"))</f>
        <v>【95.91】</v>
      </c>
      <c r="DI6" s="21" t="str">
        <f>IF(DI7="",NA(),DI7)</f>
        <v>-</v>
      </c>
      <c r="DJ6" s="21">
        <f t="shared" ref="DJ6:DR6" si="12">IF(DJ7="",NA(),DJ7)</f>
        <v>4.47</v>
      </c>
      <c r="DK6" s="21">
        <f t="shared" si="12"/>
        <v>8.73</v>
      </c>
      <c r="DL6" s="21">
        <f t="shared" si="12"/>
        <v>10.95</v>
      </c>
      <c r="DM6" s="21">
        <f t="shared" si="12"/>
        <v>14.79</v>
      </c>
      <c r="DN6" s="21" t="str">
        <f t="shared" si="12"/>
        <v>-</v>
      </c>
      <c r="DO6" s="21">
        <f t="shared" si="12"/>
        <v>28.87</v>
      </c>
      <c r="DP6" s="21">
        <f t="shared" si="12"/>
        <v>31.34</v>
      </c>
      <c r="DQ6" s="21">
        <f t="shared" si="12"/>
        <v>32.909999999999997</v>
      </c>
      <c r="DR6" s="21">
        <f t="shared" si="12"/>
        <v>34.869999999999997</v>
      </c>
      <c r="DS6" s="20" t="str">
        <f>IF(DS7="","",IF(DS7="-","【-】","【"&amp;SUBSTITUTE(TEXT(DS7,"#,##0.00"),"-","△")&amp;"】"))</f>
        <v>【41.09】</v>
      </c>
      <c r="DT6" s="21" t="str">
        <f>IF(DT7="",NA(),DT7)</f>
        <v>-</v>
      </c>
      <c r="DU6" s="20">
        <f t="shared" ref="DU6:EC6" si="13">IF(DU7="",NA(),DU7)</f>
        <v>0</v>
      </c>
      <c r="DV6" s="20">
        <f t="shared" si="13"/>
        <v>0</v>
      </c>
      <c r="DW6" s="20">
        <f t="shared" si="13"/>
        <v>0</v>
      </c>
      <c r="DX6" s="20">
        <f t="shared" si="13"/>
        <v>0</v>
      </c>
      <c r="DY6" s="21" t="str">
        <f t="shared" si="13"/>
        <v>-</v>
      </c>
      <c r="DZ6" s="21">
        <f t="shared" si="13"/>
        <v>5.64</v>
      </c>
      <c r="EA6" s="21">
        <f t="shared" si="13"/>
        <v>6.43</v>
      </c>
      <c r="EB6" s="21">
        <f t="shared" si="13"/>
        <v>7.75</v>
      </c>
      <c r="EC6" s="21">
        <f t="shared" si="13"/>
        <v>9.44</v>
      </c>
      <c r="ED6" s="20" t="str">
        <f>IF(ED7="","",IF(ED7="-","【-】","【"&amp;SUBSTITUTE(TEXT(ED7,"#,##0.00"),"-","△")&amp;"】"))</f>
        <v>【8.68】</v>
      </c>
      <c r="EE6" s="21" t="str">
        <f>IF(EE7="",NA(),EE7)</f>
        <v>-</v>
      </c>
      <c r="EF6" s="21">
        <f t="shared" ref="EF6:EN6" si="14">IF(EF7="",NA(),EF7)</f>
        <v>0.04</v>
      </c>
      <c r="EG6" s="20">
        <f t="shared" si="14"/>
        <v>0</v>
      </c>
      <c r="EH6" s="20">
        <f t="shared" si="14"/>
        <v>0</v>
      </c>
      <c r="EI6" s="20">
        <f t="shared" si="14"/>
        <v>0</v>
      </c>
      <c r="EJ6" s="21" t="str">
        <f t="shared" si="14"/>
        <v>-</v>
      </c>
      <c r="EK6" s="21">
        <f t="shared" si="14"/>
        <v>0.19</v>
      </c>
      <c r="EL6" s="21">
        <f t="shared" si="14"/>
        <v>0.19</v>
      </c>
      <c r="EM6" s="21">
        <f t="shared" si="14"/>
        <v>0.21</v>
      </c>
      <c r="EN6" s="21">
        <f t="shared" si="14"/>
        <v>0.2</v>
      </c>
      <c r="EO6" s="20" t="str">
        <f>IF(EO7="","",IF(EO7="-","【-】","【"&amp;SUBSTITUTE(TEXT(EO7,"#,##0.00"),"-","△")&amp;"】"))</f>
        <v>【0.22】</v>
      </c>
    </row>
    <row r="7" spans="1:148" s="22" customFormat="1" x14ac:dyDescent="0.15">
      <c r="A7" s="14"/>
      <c r="B7" s="23">
        <v>2023</v>
      </c>
      <c r="C7" s="23">
        <v>472085</v>
      </c>
      <c r="D7" s="23">
        <v>46</v>
      </c>
      <c r="E7" s="23">
        <v>17</v>
      </c>
      <c r="F7" s="23">
        <v>1</v>
      </c>
      <c r="G7" s="23">
        <v>0</v>
      </c>
      <c r="H7" s="23" t="s">
        <v>96</v>
      </c>
      <c r="I7" s="23" t="s">
        <v>97</v>
      </c>
      <c r="J7" s="23" t="s">
        <v>98</v>
      </c>
      <c r="K7" s="23" t="s">
        <v>99</v>
      </c>
      <c r="L7" s="23" t="s">
        <v>100</v>
      </c>
      <c r="M7" s="23" t="s">
        <v>101</v>
      </c>
      <c r="N7" s="24" t="s">
        <v>102</v>
      </c>
      <c r="O7" s="24">
        <v>73.41</v>
      </c>
      <c r="P7" s="24">
        <v>97.12</v>
      </c>
      <c r="Q7" s="24">
        <v>100</v>
      </c>
      <c r="R7" s="24">
        <v>1632</v>
      </c>
      <c r="S7" s="24">
        <v>115545</v>
      </c>
      <c r="T7" s="24">
        <v>19.440000000000001</v>
      </c>
      <c r="U7" s="24">
        <v>5943.67</v>
      </c>
      <c r="V7" s="24">
        <v>111522</v>
      </c>
      <c r="W7" s="24">
        <v>16.14</v>
      </c>
      <c r="X7" s="24">
        <v>6909.67</v>
      </c>
      <c r="Y7" s="24" t="s">
        <v>102</v>
      </c>
      <c r="Z7" s="24">
        <v>102.24</v>
      </c>
      <c r="AA7" s="24">
        <v>103.18</v>
      </c>
      <c r="AB7" s="24">
        <v>103.17</v>
      </c>
      <c r="AC7" s="24">
        <v>100.21</v>
      </c>
      <c r="AD7" s="24" t="s">
        <v>102</v>
      </c>
      <c r="AE7" s="24">
        <v>106.55</v>
      </c>
      <c r="AF7" s="24">
        <v>106.01</v>
      </c>
      <c r="AG7" s="24">
        <v>105.5</v>
      </c>
      <c r="AH7" s="24">
        <v>105.24</v>
      </c>
      <c r="AI7" s="24">
        <v>105.91</v>
      </c>
      <c r="AJ7" s="24" t="s">
        <v>102</v>
      </c>
      <c r="AK7" s="24">
        <v>0</v>
      </c>
      <c r="AL7" s="24">
        <v>0</v>
      </c>
      <c r="AM7" s="24">
        <v>0</v>
      </c>
      <c r="AN7" s="24">
        <v>0</v>
      </c>
      <c r="AO7" s="24" t="s">
        <v>102</v>
      </c>
      <c r="AP7" s="24">
        <v>5.95</v>
      </c>
      <c r="AQ7" s="24">
        <v>5.27</v>
      </c>
      <c r="AR7" s="24">
        <v>4.83</v>
      </c>
      <c r="AS7" s="24">
        <v>4.5</v>
      </c>
      <c r="AT7" s="24">
        <v>3.03</v>
      </c>
      <c r="AU7" s="24" t="s">
        <v>102</v>
      </c>
      <c r="AV7" s="24">
        <v>97.98</v>
      </c>
      <c r="AW7" s="24">
        <v>123.41</v>
      </c>
      <c r="AX7" s="24">
        <v>174.74</v>
      </c>
      <c r="AY7" s="24">
        <v>121.98</v>
      </c>
      <c r="AZ7" s="24" t="s">
        <v>102</v>
      </c>
      <c r="BA7" s="24">
        <v>72.930000000000007</v>
      </c>
      <c r="BB7" s="24">
        <v>80.08</v>
      </c>
      <c r="BC7" s="24">
        <v>87.33</v>
      </c>
      <c r="BD7" s="24">
        <v>92.26</v>
      </c>
      <c r="BE7" s="24">
        <v>78.430000000000007</v>
      </c>
      <c r="BF7" s="24" t="s">
        <v>102</v>
      </c>
      <c r="BG7" s="24">
        <v>377.85</v>
      </c>
      <c r="BH7" s="24">
        <v>381.59</v>
      </c>
      <c r="BI7" s="24">
        <v>387.88</v>
      </c>
      <c r="BJ7" s="24">
        <v>354.76</v>
      </c>
      <c r="BK7" s="24" t="s">
        <v>102</v>
      </c>
      <c r="BL7" s="24">
        <v>730.52</v>
      </c>
      <c r="BM7" s="24">
        <v>672.33</v>
      </c>
      <c r="BN7" s="24">
        <v>668.8</v>
      </c>
      <c r="BO7" s="24">
        <v>652.79999999999995</v>
      </c>
      <c r="BP7" s="24">
        <v>630.82000000000005</v>
      </c>
      <c r="BQ7" s="24" t="s">
        <v>102</v>
      </c>
      <c r="BR7" s="24">
        <v>98.71</v>
      </c>
      <c r="BS7" s="24">
        <v>93.59</v>
      </c>
      <c r="BT7" s="24">
        <v>90.87</v>
      </c>
      <c r="BU7" s="24">
        <v>98.46</v>
      </c>
      <c r="BV7" s="24" t="s">
        <v>102</v>
      </c>
      <c r="BW7" s="24">
        <v>98.61</v>
      </c>
      <c r="BX7" s="24">
        <v>98.75</v>
      </c>
      <c r="BY7" s="24">
        <v>98.36</v>
      </c>
      <c r="BZ7" s="24">
        <v>97.29</v>
      </c>
      <c r="CA7" s="24">
        <v>97.81</v>
      </c>
      <c r="CB7" s="24" t="s">
        <v>102</v>
      </c>
      <c r="CC7" s="24">
        <v>83.3</v>
      </c>
      <c r="CD7" s="24">
        <v>87.71</v>
      </c>
      <c r="CE7" s="24">
        <v>91.2</v>
      </c>
      <c r="CF7" s="24">
        <v>93.19</v>
      </c>
      <c r="CG7" s="24" t="s">
        <v>102</v>
      </c>
      <c r="CH7" s="24">
        <v>141.24</v>
      </c>
      <c r="CI7" s="24">
        <v>142.03</v>
      </c>
      <c r="CJ7" s="24">
        <v>142.11000000000001</v>
      </c>
      <c r="CK7" s="24">
        <v>145.49</v>
      </c>
      <c r="CL7" s="24">
        <v>138.75</v>
      </c>
      <c r="CM7" s="24" t="s">
        <v>102</v>
      </c>
      <c r="CN7" s="24" t="s">
        <v>102</v>
      </c>
      <c r="CO7" s="24" t="s">
        <v>102</v>
      </c>
      <c r="CP7" s="24" t="s">
        <v>102</v>
      </c>
      <c r="CQ7" s="24" t="s">
        <v>102</v>
      </c>
      <c r="CR7" s="24" t="s">
        <v>102</v>
      </c>
      <c r="CS7" s="24">
        <v>61.7</v>
      </c>
      <c r="CT7" s="24">
        <v>63.04</v>
      </c>
      <c r="CU7" s="24">
        <v>60.55</v>
      </c>
      <c r="CV7" s="24">
        <v>61.49</v>
      </c>
      <c r="CW7" s="24">
        <v>58.94</v>
      </c>
      <c r="CX7" s="24" t="s">
        <v>102</v>
      </c>
      <c r="CY7" s="24">
        <v>95.59</v>
      </c>
      <c r="CZ7" s="24">
        <v>94.98</v>
      </c>
      <c r="DA7" s="24">
        <v>94.97</v>
      </c>
      <c r="DB7" s="24">
        <v>94.96</v>
      </c>
      <c r="DC7" s="24" t="s">
        <v>102</v>
      </c>
      <c r="DD7" s="24">
        <v>94.56</v>
      </c>
      <c r="DE7" s="24">
        <v>94.75</v>
      </c>
      <c r="DF7" s="24">
        <v>94.92</v>
      </c>
      <c r="DG7" s="24">
        <v>95.01</v>
      </c>
      <c r="DH7" s="24">
        <v>95.91</v>
      </c>
      <c r="DI7" s="24" t="s">
        <v>102</v>
      </c>
      <c r="DJ7" s="24">
        <v>4.47</v>
      </c>
      <c r="DK7" s="24">
        <v>8.73</v>
      </c>
      <c r="DL7" s="24">
        <v>10.95</v>
      </c>
      <c r="DM7" s="24">
        <v>14.79</v>
      </c>
      <c r="DN7" s="24" t="s">
        <v>102</v>
      </c>
      <c r="DO7" s="24">
        <v>28.87</v>
      </c>
      <c r="DP7" s="24">
        <v>31.34</v>
      </c>
      <c r="DQ7" s="24">
        <v>32.909999999999997</v>
      </c>
      <c r="DR7" s="24">
        <v>34.869999999999997</v>
      </c>
      <c r="DS7" s="24">
        <v>41.09</v>
      </c>
      <c r="DT7" s="24" t="s">
        <v>102</v>
      </c>
      <c r="DU7" s="24">
        <v>0</v>
      </c>
      <c r="DV7" s="24">
        <v>0</v>
      </c>
      <c r="DW7" s="24">
        <v>0</v>
      </c>
      <c r="DX7" s="24">
        <v>0</v>
      </c>
      <c r="DY7" s="24" t="s">
        <v>102</v>
      </c>
      <c r="DZ7" s="24">
        <v>5.64</v>
      </c>
      <c r="EA7" s="24">
        <v>6.43</v>
      </c>
      <c r="EB7" s="24">
        <v>7.75</v>
      </c>
      <c r="EC7" s="24">
        <v>9.44</v>
      </c>
      <c r="ED7" s="24">
        <v>8.68</v>
      </c>
      <c r="EE7" s="24" t="s">
        <v>102</v>
      </c>
      <c r="EF7" s="24">
        <v>0.04</v>
      </c>
      <c r="EG7" s="24">
        <v>0</v>
      </c>
      <c r="EH7" s="24">
        <v>0</v>
      </c>
      <c r="EI7" s="24">
        <v>0</v>
      </c>
      <c r="EJ7" s="24" t="s">
        <v>102</v>
      </c>
      <c r="EK7" s="24">
        <v>0.19</v>
      </c>
      <c r="EL7" s="24">
        <v>0.19</v>
      </c>
      <c r="EM7" s="24">
        <v>0.21</v>
      </c>
      <c r="EN7" s="24">
        <v>0.2</v>
      </c>
      <c r="EO7" s="24">
        <v>0.22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36892</v>
      </c>
      <c r="C10" s="27">
        <f t="shared" ref="C10:F10" si="15">DATEVALUE($B7-C11&amp;"/1/"&amp;C12)</f>
        <v>37257</v>
      </c>
      <c r="D10" s="27">
        <f t="shared" si="15"/>
        <v>37623</v>
      </c>
      <c r="E10" s="27">
        <f t="shared" si="15"/>
        <v>37989</v>
      </c>
      <c r="F10" s="27">
        <f t="shared" si="15"/>
        <v>38356</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山内 はんな</cp:lastModifiedBy>
  <cp:lastPrinted>2025-01-29T00:30:47Z</cp:lastPrinted>
  <dcterms:created xsi:type="dcterms:W3CDTF">2025-01-24T07:07:51Z</dcterms:created>
  <dcterms:modified xsi:type="dcterms:W3CDTF">2025-02-27T04:46:07Z</dcterms:modified>
  <cp:category/>
</cp:coreProperties>
</file>