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10.160.129.51\fs\section\上-経営企画室\060 経営企画室（上水）\050　調査物　　　　　　　　　  　 　　経理　00　01　02　03\04財政課へ提出　　　　　　　　　  　 　　経理\令和3年度　財政課\R40121 経営比較分析\回答\"/>
    </mc:Choice>
  </mc:AlternateContent>
  <xr:revisionPtr revIDLastSave="0" documentId="13_ncr:1_{B4920FC5-5EEE-4350-B212-1B6B99BC7949}" xr6:coauthVersionLast="43" xr6:coauthVersionMax="43" xr10:uidLastSave="{00000000-0000-0000-0000-000000000000}"/>
  <workbookProtection workbookAlgorithmName="SHA-512" workbookHashValue="J0Z6zEqCGNqBLmaEG+MuCpXly7fEP843qikPB4/KsywGqGclXubAGduaytc2H0KTHRv5i5+zb6TKUrDaokHxMA==" workbookSaltValue="cc6c15KibBYgVr3lwSAd5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B10" i="4"/>
  <c r="BB8" i="4"/>
  <c r="AT8" i="4"/>
  <c r="AD8" i="4"/>
  <c r="W8" i="4"/>
  <c r="P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<sst xmlns="http://schemas.openxmlformats.org/spreadsheetml/2006/main" count="228" uniqueCount="115">
  <si>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</si>
  <si>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</si>
  <si>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</si>
  <si>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</si>
  <si>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</si>
  <si>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</si>
  <si>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</si>
  <si>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</si>
  <si>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</si>
  <si>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</si>
  <si>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</si>
  <si>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</si>
  <si>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</si>
  <si>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</si>
  <si>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</si>
  <si>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</si>
  <si>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</si>
  <si>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</si>
  <si>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</si>
  <si>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</si>
  <si>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</si>
  <si>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</si>
  <si>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</si>
  <si>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</si>
  <si>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</si>
  <si>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</si>
  <si>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</si>
  <si>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</si>
  <si>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</si>
  <si>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</si>
  <si>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</si>
  <si>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</si>
  <si>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</si>
  <si>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</si>
  <si>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</si>
  <si>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</si>
  <si>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</si>
  <si>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</si>
  <si>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</si>
  <si>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</si>
  <si>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</si>
  <si>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</si>
  <si>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</si>
  <si>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</si>
  <si>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</si>
  <si>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</si>
  <si>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</si>
  <si>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</si>
  <si>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</si>
  <si>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</si>
  <si>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</si>
  <si>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</si>
  <si>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</si>
  <si>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</si>
  <si>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</si>
  <si>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</si>
  <si>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</si>
  <si>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</si>
  <si>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</si>
  <si>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</si>
  <si>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</si>
  <si>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</si>
  <si>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</si>
  <si>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</si>
  <si>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</si>
  <si>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</si>
  <si>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</si>
  <si>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</si>
  <si>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</si>
  <si>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</si>
  <si>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</si>
  <si>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</si>
  <si>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</si>
  <si>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</si>
  <si>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</si>
  <si>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</si>
  <si>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</si>
  <si>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</si>
  <si>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</si>
  <si>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</si>
  <si>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</si>
  <si>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</si>
  <si>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</si>
  <si>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</si>
  <si>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</si>
  <si>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</si>
  <si>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</si>
  <si>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</si>
  <si>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</si>
  <si>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</si>
  <si>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</si>
  <si>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</si>
  <si>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</si>
  <si>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</si>
  <si>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</si>
  <si>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</si>
  <si>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</si>
  <si>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</si>
  <si>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</si>
  <si>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</si>
  <si>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</si>
  <si>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</si>
  <si>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</si>
  <si>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</si>
  <si>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</si>
  <si>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</si>
  <si>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</si>
  <si>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</si>
  <si>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</si>
  <si>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</si>
  <si>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</si>
  <si>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</si>
  <si>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①有形固定資産減価償却率
　施設の老朽度は類似団体と同様に進展しており、法定耐用年数に近い有形固定資産が多くなっていることを示している。管路の老朽化が進むと漏水の発生による修繕費の増加や水の安定供給に影響を与えるため、施設更新の時期については、法定耐用年数にとらわれず、施設毎の現状を踏まえ更新を図っていく。
②管路経年化率
　類似団体と比して同程度の値となっているものの、令和元年度以降の増加が大きい。今後も耐用年数に達する管路が増加することから、さらに上昇していくことが予想される。計画的かつ効率的な更新に取組み、必要な財源の確保を要する。
③管路更新率
　類似団体と比して同程度の値となっているが、管路の耐用年数を40年とすると毎年2.5％更新しなければならないことから、更新計画を基にした適正な更新に努めていく。</t>
    <rPh sb="68" eb="70">
      <t>カンロ</t>
    </rPh>
    <rPh sb="71" eb="74">
      <t>ロウキュウカ</t>
    </rPh>
    <rPh sb="75" eb="76">
      <t>スス</t>
    </rPh>
    <rPh sb="78" eb="80">
      <t>ロウスイ</t>
    </rPh>
    <rPh sb="81" eb="83">
      <t>ハッセイ</t>
    </rPh>
    <rPh sb="86" eb="89">
      <t>シュウゼンヒ</t>
    </rPh>
    <rPh sb="90" eb="92">
      <t>ゾウカ</t>
    </rPh>
    <rPh sb="93" eb="94">
      <t>ミズ</t>
    </rPh>
    <rPh sb="95" eb="97">
      <t>アンテイ</t>
    </rPh>
    <rPh sb="97" eb="99">
      <t>キョウキュウ</t>
    </rPh>
    <rPh sb="100" eb="102">
      <t>エイキョウ</t>
    </rPh>
    <rPh sb="103" eb="104">
      <t>アタ</t>
    </rPh>
    <rPh sb="172" eb="175">
      <t>ドウテイド</t>
    </rPh>
    <rPh sb="176" eb="177">
      <t>アタイ</t>
    </rPh>
    <rPh sb="187" eb="188">
      <t>レイ</t>
    </rPh>
    <rPh sb="188" eb="189">
      <t>ワ</t>
    </rPh>
    <rPh sb="189" eb="191">
      <t>ガンネン</t>
    </rPh>
    <rPh sb="191" eb="192">
      <t>ド</t>
    </rPh>
    <rPh sb="192" eb="194">
      <t>イコウ</t>
    </rPh>
    <rPh sb="195" eb="197">
      <t>ゾウカ</t>
    </rPh>
    <rPh sb="198" eb="199">
      <t>オオ</t>
    </rPh>
    <rPh sb="243" eb="246">
      <t>ケイカクテキ</t>
    </rPh>
    <rPh sb="248" eb="250">
      <t>コウリツ</t>
    </rPh>
    <rPh sb="250" eb="251">
      <t>テキ</t>
    </rPh>
    <rPh sb="252" eb="254">
      <t>コウシン</t>
    </rPh>
    <rPh sb="255" eb="257">
      <t>トリク</t>
    </rPh>
    <rPh sb="289" eb="292">
      <t>ドウテイド</t>
    </rPh>
    <rPh sb="302" eb="304">
      <t>カンロ</t>
    </rPh>
    <rPh sb="312" eb="313">
      <t>ネン</t>
    </rPh>
    <rPh sb="317" eb="319">
      <t>マイトシ</t>
    </rPh>
    <phoneticPr fontId="4"/>
  </si>
  <si>
    <t>上記１及び２の項目別分析により、本市の水道事業経営は概ね適正に推移していると判断する。
　しかし、減価償却率の増加、管路経年化率の増加はどちらも保有している固定資産の老朽化が進んでいることが結果として表れており、浦添市の発展とともに整備されてきた水道施設は順次更新時期を迎えていくため、左記に示す指標を随時分析し、施設の更新時期を適切に判断し、対応していかなければならない。
　施設の老朽化に対する更新措置については、強靱化・長寿命化を構じた施設更新計画を策定し、適切に実施していくことが肝要である。
　将来の給水人口は減少に転じ、給水収益は下降を辿ることが予想される。引続き経営の健全性を維持するため、効率的・能率的な運営に努める必要がある。</t>
    <rPh sb="49" eb="51">
      <t>ゲンカ</t>
    </rPh>
    <rPh sb="51" eb="53">
      <t>ショウキャク</t>
    </rPh>
    <rPh sb="53" eb="54">
      <t>リツ</t>
    </rPh>
    <rPh sb="55" eb="57">
      <t>ゾウカ</t>
    </rPh>
    <rPh sb="58" eb="60">
      <t>カンロ</t>
    </rPh>
    <rPh sb="60" eb="62">
      <t>ケイネン</t>
    </rPh>
    <rPh sb="62" eb="63">
      <t>カ</t>
    </rPh>
    <rPh sb="63" eb="64">
      <t>リツ</t>
    </rPh>
    <rPh sb="65" eb="67">
      <t>ゾウカ</t>
    </rPh>
    <rPh sb="72" eb="74">
      <t>ホユウ</t>
    </rPh>
    <rPh sb="78" eb="80">
      <t>コテイ</t>
    </rPh>
    <rPh sb="80" eb="82">
      <t>シサン</t>
    </rPh>
    <rPh sb="83" eb="86">
      <t>ロウキュウカ</t>
    </rPh>
    <rPh sb="87" eb="88">
      <t>スス</t>
    </rPh>
    <rPh sb="95" eb="97">
      <t>ケッカ</t>
    </rPh>
    <rPh sb="100" eb="101">
      <t>アラワ</t>
    </rPh>
    <phoneticPr fontId="4"/>
  </si>
  <si>
    <r>
      <t xml:space="preserve">①経営収支比率
　過去５年とも100%を超えており、経常収益で経常費用をまかなうことができている。今年度は水道基本料金の減免を２回行ったため、前年度と比して経営収支比率は減少した。
②累積欠損金比率
　過去５年間0％であり、経営の健全性は引続き確保されている。
③流動比率
　類似団体と比して財務の安定性が高く、支払能力の安定性を示している。
④企業債残高対給水収益比率
　類似団体平均値より低い値を達成し良好である。施設の更新・耐震及び長寿命化施策の進展状況を勘案し随時その適正度を検討する。
⑤料金回収率
　類似団体と比して低い値である。今年度は水道基本料金の減免を行ったため、料金回収率が100％を下回った。
⑥給水原価
</t>
    </r>
    <r>
      <rPr>
        <sz val="9"/>
        <rFont val="ＭＳ ゴシック"/>
        <family val="3"/>
        <charset val="128"/>
      </rPr>
      <t>　類似団体平均値より高価となっているものの、県内類似団体と概ね同水準である。本年度は有収水量が増加したため、給水原価が減少した。</t>
    </r>
    <r>
      <rPr>
        <sz val="9"/>
        <color theme="1"/>
        <rFont val="ＭＳ ゴシック"/>
        <family val="3"/>
        <charset val="128"/>
      </rPr>
      <t xml:space="preserve">
⑦施設利用率
　類似団体平均値に比して、高い値を維持しており、施設への投資経済性は効率的に推移している。
⑧有収率
　過去５年間で最も有収率が高い平成28年度と同程度の値にある。今後も漏水防止対策等の強化を継続することに努める。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</si>
</sst>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0.48</c:v>
                </c:pt>
                <c:pt idx="1">
                  <c:v>0.46</c:v>
                </c:pt>
                <c:pt idx="2">
                  <c:v>0.52</c:v>
                </c:pt>
                <c:pt idx="3">
                  <c:v>0.15</c:v>
                </c:pt>
                <c:pt idx="4">
                  <c:v>0.62</c:v>
                </c:pt>
              </c:numCache>
            </c:numRef>
          </c:val>
          <c:extLst>
            <c:ext xmlns:c16="http://schemas.microsoft.com/office/drawing/2014/chart" uri="{C3380CC4-5D6E-409C-BE32-E72D297353CC}">
              <c16:uniqueId val="{00000000-A282-4C3D-B6B0-E418791FFD9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A282-4C3D-B6B0-E418791FFD9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77.41</c:v>
                </c:pt>
                <c:pt idx="1">
                  <c:v>79.150000000000006</c:v>
                </c:pt>
                <c:pt idx="2">
                  <c:v>78.28</c:v>
                </c:pt>
                <c:pt idx="3">
                  <c:v>80.75</c:v>
                </c:pt>
                <c:pt idx="4">
                  <c:v>81.41</c:v>
                </c:pt>
              </c:numCache>
            </c:numRef>
          </c:val>
          <c:extLst>
            <c:ext xmlns:c16="http://schemas.microsoft.com/office/drawing/2014/chart" uri="{C3380CC4-5D6E-409C-BE32-E72D297353CC}">
              <c16:uniqueId val="{00000000-4BD8-4565-B7B8-ECF8E4FC9D5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4BD8-4565-B7B8-ECF8E4FC9D5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94.18</c:v>
                </c:pt>
                <c:pt idx="1">
                  <c:v>91.5</c:v>
                </c:pt>
                <c:pt idx="2">
                  <c:v>92.74</c:v>
                </c:pt>
                <c:pt idx="3">
                  <c:v>92.67</c:v>
                </c:pt>
                <c:pt idx="4">
                  <c:v>93.89</c:v>
                </c:pt>
              </c:numCache>
            </c:numRef>
          </c:val>
          <c:extLst>
            <c:ext xmlns:c16="http://schemas.microsoft.com/office/drawing/2014/chart" uri="{C3380CC4-5D6E-409C-BE32-E72D297353CC}">
              <c16:uniqueId val="{00000000-BAC2-4549-9142-83616EBE505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BAC2-4549-9142-83616EBE505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106.16</c:v>
                </c:pt>
                <c:pt idx="1">
                  <c:v>105.17</c:v>
                </c:pt>
                <c:pt idx="2">
                  <c:v>107.03</c:v>
                </c:pt>
                <c:pt idx="3">
                  <c:v>108.29</c:v>
                </c:pt>
                <c:pt idx="4">
                  <c:v>105.85</c:v>
                </c:pt>
              </c:numCache>
            </c:numRef>
          </c:val>
          <c:extLst>
            <c:ext xmlns:c16="http://schemas.microsoft.com/office/drawing/2014/chart" uri="{C3380CC4-5D6E-409C-BE32-E72D297353CC}">
              <c16:uniqueId val="{00000000-B78F-45F2-9923-333A089BE0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B78F-45F2-9923-333A089BE0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49.61</c:v>
                </c:pt>
                <c:pt idx="1">
                  <c:v>50.03</c:v>
                </c:pt>
                <c:pt idx="2">
                  <c:v>51.33</c:v>
                </c:pt>
                <c:pt idx="3">
                  <c:v>52.47</c:v>
                </c:pt>
                <c:pt idx="4">
                  <c:v>52.96</c:v>
                </c:pt>
              </c:numCache>
            </c:numRef>
          </c:val>
          <c:extLst>
            <c:ext xmlns:c16="http://schemas.microsoft.com/office/drawing/2014/chart" uri="{C3380CC4-5D6E-409C-BE32-E72D297353CC}">
              <c16:uniqueId val="{00000000-905A-4FBA-9D22-F7B9E463B9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905A-4FBA-9D22-F7B9E463B9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4.2</c:v>
                </c:pt>
                <c:pt idx="1">
                  <c:v>5.36</c:v>
                </c:pt>
                <c:pt idx="2">
                  <c:v>7.39</c:v>
                </c:pt>
                <c:pt idx="3">
                  <c:v>14.39</c:v>
                </c:pt>
                <c:pt idx="4">
                  <c:v>18.829999999999998</c:v>
                </c:pt>
              </c:numCache>
            </c:numRef>
          </c:val>
          <c:extLst>
            <c:ext xmlns:c16="http://schemas.microsoft.com/office/drawing/2014/chart" uri="{C3380CC4-5D6E-409C-BE32-E72D297353CC}">
              <c16:uniqueId val="{00000000-FAF9-4F51-B38E-664948928F6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FAF9-4F51-B38E-664948928F6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BC-42BE-AA82-F76C67D14CD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9FBC-42BE-AA82-F76C67D14CD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814.55</c:v>
                </c:pt>
                <c:pt idx="1">
                  <c:v>794.78</c:v>
                </c:pt>
                <c:pt idx="2">
                  <c:v>820.48</c:v>
                </c:pt>
                <c:pt idx="3">
                  <c:v>701.38</c:v>
                </c:pt>
                <c:pt idx="4">
                  <c:v>707.47</c:v>
                </c:pt>
              </c:numCache>
            </c:numRef>
          </c:val>
          <c:extLst>
            <c:ext xmlns:c16="http://schemas.microsoft.com/office/drawing/2014/chart" uri="{C3380CC4-5D6E-409C-BE32-E72D297353CC}">
              <c16:uniqueId val="{00000000-F219-4974-B120-15FF85F8413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F219-4974-B120-15FF85F8413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12.16</c:v>
                </c:pt>
                <c:pt idx="1">
                  <c:v>10.51</c:v>
                </c:pt>
                <c:pt idx="2">
                  <c:v>8.6</c:v>
                </c:pt>
                <c:pt idx="3">
                  <c:v>6.4</c:v>
                </c:pt>
                <c:pt idx="4">
                  <c:v>4.84</c:v>
                </c:pt>
              </c:numCache>
            </c:numRef>
          </c:val>
          <c:extLst>
            <c:ext xmlns:c16="http://schemas.microsoft.com/office/drawing/2014/chart" uri="{C3380CC4-5D6E-409C-BE32-E72D297353CC}">
              <c16:uniqueId val="{00000000-600A-493F-AD1A-0D9F9BDCC1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600A-493F-AD1A-0D9F9BDCC1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101.83</c:v>
                </c:pt>
                <c:pt idx="1">
                  <c:v>100.66</c:v>
                </c:pt>
                <c:pt idx="2">
                  <c:v>101.72</c:v>
                </c:pt>
                <c:pt idx="3">
                  <c:v>104.13</c:v>
                </c:pt>
                <c:pt idx="4">
                  <c:v>97.36</c:v>
                </c:pt>
              </c:numCache>
            </c:numRef>
          </c:val>
          <c:extLst>
            <c:ext xmlns:c16="http://schemas.microsoft.com/office/drawing/2014/chart" uri="{C3380CC4-5D6E-409C-BE32-E72D297353CC}">
              <c16:uniqueId val="{00000000-A317-400A-B8BA-6C8597B8C73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A317-400A-B8BA-6C8597B8C73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173.76</c:v>
                </c:pt>
                <c:pt idx="1">
                  <c:v>175.23</c:v>
                </c:pt>
                <c:pt idx="2">
                  <c:v>174.43</c:v>
                </c:pt>
                <c:pt idx="3">
                  <c:v>172.42</c:v>
                </c:pt>
                <c:pt idx="4">
                  <c:v>168.46</c:v>
                </c:pt>
              </c:numCache>
            </c:numRef>
          </c:val>
          <c:extLst>
            <c:ext xmlns:c16="http://schemas.microsoft.com/office/drawing/2014/chart" uri="{C3380CC4-5D6E-409C-BE32-E72D297353CC}">
              <c16:uniqueId val="{00000000-98A1-410F-BF57-FA4652EAE5E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98A1-410F-BF57-FA4652EAE5E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CB18" sqref="CB1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沖縄県　浦添市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A3</v>
      </c>
      <c r="X8" s="60"/>
      <c r="Y8" s="60"/>
      <c r="Z8" s="60"/>
      <c r="AA8" s="60"/>
      <c r="AB8" s="60"/>
      <c r="AC8" s="60"/>
      <c r="AD8" s="60" t="str">
        <f>データ!$M$6</f>
        <v>非設置</v>
      </c>
      <c r="AE8" s="60"/>
      <c r="AF8" s="60"/>
      <c r="AG8" s="60"/>
      <c r="AH8" s="60"/>
      <c r="AI8" s="60"/>
      <c r="AJ8" s="60"/>
      <c r="AK8" s="4"/>
      <c r="AL8" s="61">
        <f>データ!$R$6</f>
        <v>115548</v>
      </c>
      <c r="AM8" s="61"/>
      <c r="AN8" s="61"/>
      <c r="AO8" s="61"/>
      <c r="AP8" s="61"/>
      <c r="AQ8" s="61"/>
      <c r="AR8" s="61"/>
      <c r="AS8" s="61"/>
      <c r="AT8" s="52">
        <f>データ!$S$6</f>
        <v>19.5</v>
      </c>
      <c r="AU8" s="53"/>
      <c r="AV8" s="53"/>
      <c r="AW8" s="53"/>
      <c r="AX8" s="53"/>
      <c r="AY8" s="53"/>
      <c r="AZ8" s="53"/>
      <c r="BA8" s="53"/>
      <c r="BB8" s="54">
        <f>データ!$T$6</f>
        <v>5925.54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95.69</v>
      </c>
      <c r="J10" s="53"/>
      <c r="K10" s="53"/>
      <c r="L10" s="53"/>
      <c r="M10" s="53"/>
      <c r="N10" s="53"/>
      <c r="O10" s="64"/>
      <c r="P10" s="54">
        <f>データ!$P$6</f>
        <v>100</v>
      </c>
      <c r="Q10" s="54"/>
      <c r="R10" s="54"/>
      <c r="S10" s="54"/>
      <c r="T10" s="54"/>
      <c r="U10" s="54"/>
      <c r="V10" s="54"/>
      <c r="W10" s="61">
        <f>データ!$Q$6</f>
        <v>3245</v>
      </c>
      <c r="X10" s="61"/>
      <c r="Y10" s="61"/>
      <c r="Z10" s="61"/>
      <c r="AA10" s="61"/>
      <c r="AB10" s="61"/>
      <c r="AC10" s="61"/>
      <c r="AD10" s="2"/>
      <c r="AE10" s="2"/>
      <c r="AF10" s="2"/>
      <c r="AG10" s="2"/>
      <c r="AH10" s="4"/>
      <c r="AI10" s="4"/>
      <c r="AJ10" s="4"/>
      <c r="AK10" s="4"/>
      <c r="AL10" s="61">
        <f>データ!$U$6</f>
        <v>115422</v>
      </c>
      <c r="AM10" s="61"/>
      <c r="AN10" s="61"/>
      <c r="AO10" s="61"/>
      <c r="AP10" s="61"/>
      <c r="AQ10" s="61"/>
      <c r="AR10" s="61"/>
      <c r="AS10" s="61"/>
      <c r="AT10" s="52">
        <f>データ!$V$6</f>
        <v>19.440000000000001</v>
      </c>
      <c r="AU10" s="53"/>
      <c r="AV10" s="53"/>
      <c r="AW10" s="53"/>
      <c r="AX10" s="53"/>
      <c r="AY10" s="53"/>
      <c r="AZ10" s="53"/>
      <c r="BA10" s="53"/>
      <c r="BB10" s="54">
        <f>データ!$W$6</f>
        <v>5937.35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5L/U+Ta8+8xCwPoqN57L9gOTKsT8ROFkRNThYGKZ790jg/zDaRONL8i0DloSedaKYBfBCbPRWg7G/itPGzd49w==" saltValue="Spg+1MUadH/s/14C+vBa4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472085</v>
      </c>
      <c r="D6" s="34">
        <f t="shared" si="3"/>
        <v>46</v>
      </c>
      <c r="E6" s="34">
        <f t="shared" si="3"/>
        <v>1</v>
      </c>
      <c r="F6" s="34">
        <f t="shared" si="3"/>
        <v>0</v>
      </c>
      <c r="G6" s="34">
        <f t="shared" si="3"/>
        <v>1</v>
      </c>
      <c r="H6" s="34" t="str">
        <f t="shared" si="3"/>
        <v>沖縄県　浦添市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95.69</v>
      </c>
      <c r="P6" s="35">
        <f t="shared" si="3"/>
        <v>100</v>
      </c>
      <c r="Q6" s="35">
        <f t="shared" si="3"/>
        <v>3245</v>
      </c>
      <c r="R6" s="35">
        <f t="shared" si="3"/>
        <v>115548</v>
      </c>
      <c r="S6" s="35">
        <f t="shared" si="3"/>
        <v>19.5</v>
      </c>
      <c r="T6" s="35">
        <f t="shared" si="3"/>
        <v>5925.54</v>
      </c>
      <c r="U6" s="35">
        <f t="shared" si="3"/>
        <v>115422</v>
      </c>
      <c r="V6" s="35">
        <f t="shared" si="3"/>
        <v>19.440000000000001</v>
      </c>
      <c r="W6" s="35">
        <f t="shared" si="3"/>
        <v>5937.35</v>
      </c>
      <c r="X6" s="36">
        <f>IF(X7="",NA(),X7)</f>
        <v>106.16</v>
      </c>
      <c r="Y6" s="36">
        <f t="shared" ref="Y6:AG6" si="4">IF(Y7="",NA(),Y7)</f>
        <v>105.17</v>
      </c>
      <c r="Z6" s="36">
        <f t="shared" si="4"/>
        <v>107.03</v>
      </c>
      <c r="AA6" s="36">
        <f t="shared" si="4"/>
        <v>108.29</v>
      </c>
      <c r="AB6" s="36">
        <f t="shared" si="4"/>
        <v>105.85</v>
      </c>
      <c r="AC6" s="36">
        <f t="shared" si="4"/>
        <v>114</v>
      </c>
      <c r="AD6" s="36">
        <f t="shared" si="4"/>
        <v>113.68</v>
      </c>
      <c r="AE6" s="36">
        <f t="shared" si="4"/>
        <v>113.82</v>
      </c>
      <c r="AF6" s="36">
        <f t="shared" si="4"/>
        <v>112.82</v>
      </c>
      <c r="AG6" s="36">
        <f t="shared" si="4"/>
        <v>111.21</v>
      </c>
      <c r="AH6" s="35" t="str">
        <f>IF(AH7="","",IF(AH7="-","【-】","【"&amp;SUBSTITUTE(TEXT(AH7,"#,##0.00"),"-","△")&amp;"】"))</f>
        <v>【110.27】</v>
      </c>
      <c r="AI6" s="35">
        <f>IF(AI7="",NA(),AI7)</f>
        <v>0</v>
      </c>
      <c r="AJ6" s="35">
        <f t="shared" ref="AJ6:AR6" si="5">IF(AJ7="",NA(),AJ7)</f>
        <v>0</v>
      </c>
      <c r="AK6" s="35">
        <f t="shared" si="5"/>
        <v>0</v>
      </c>
      <c r="AL6" s="35">
        <f t="shared" si="5"/>
        <v>0</v>
      </c>
      <c r="AM6" s="35">
        <f t="shared" si="5"/>
        <v>0</v>
      </c>
      <c r="AN6" s="36">
        <f t="shared" si="5"/>
        <v>0.23</v>
      </c>
      <c r="AO6" s="36">
        <f t="shared" si="5"/>
        <v>0.03</v>
      </c>
      <c r="AP6" s="35">
        <f t="shared" si="5"/>
        <v>0</v>
      </c>
      <c r="AQ6" s="35">
        <f t="shared" si="5"/>
        <v>0</v>
      </c>
      <c r="AR6" s="35">
        <f t="shared" si="5"/>
        <v>0</v>
      </c>
      <c r="AS6" s="35" t="str">
        <f>IF(AS7="","",IF(AS7="-","【-】","【"&amp;SUBSTITUTE(TEXT(AS7,"#,##0.00"),"-","△")&amp;"】"))</f>
        <v>【1.15】</v>
      </c>
      <c r="AT6" s="36">
        <f>IF(AT7="",NA(),AT7)</f>
        <v>814.55</v>
      </c>
      <c r="AU6" s="36">
        <f t="shared" ref="AU6:BC6" si="6">IF(AU7="",NA(),AU7)</f>
        <v>794.78</v>
      </c>
      <c r="AV6" s="36">
        <f t="shared" si="6"/>
        <v>820.48</v>
      </c>
      <c r="AW6" s="36">
        <f t="shared" si="6"/>
        <v>701.38</v>
      </c>
      <c r="AX6" s="36">
        <f t="shared" si="6"/>
        <v>707.47</v>
      </c>
      <c r="AY6" s="36">
        <f t="shared" si="6"/>
        <v>349.04</v>
      </c>
      <c r="AZ6" s="36">
        <f t="shared" si="6"/>
        <v>337.49</v>
      </c>
      <c r="BA6" s="36">
        <f t="shared" si="6"/>
        <v>335.6</v>
      </c>
      <c r="BB6" s="36">
        <f t="shared" si="6"/>
        <v>358.91</v>
      </c>
      <c r="BC6" s="36">
        <f t="shared" si="6"/>
        <v>360.96</v>
      </c>
      <c r="BD6" s="35" t="str">
        <f>IF(BD7="","",IF(BD7="-","【-】","【"&amp;SUBSTITUTE(TEXT(BD7,"#,##0.00"),"-","△")&amp;"】"))</f>
        <v>【260.31】</v>
      </c>
      <c r="BE6" s="36">
        <f>IF(BE7="",NA(),BE7)</f>
        <v>12.16</v>
      </c>
      <c r="BF6" s="36">
        <f t="shared" ref="BF6:BN6" si="7">IF(BF7="",NA(),BF7)</f>
        <v>10.51</v>
      </c>
      <c r="BG6" s="36">
        <f t="shared" si="7"/>
        <v>8.6</v>
      </c>
      <c r="BH6" s="36">
        <f t="shared" si="7"/>
        <v>6.4</v>
      </c>
      <c r="BI6" s="36">
        <f t="shared" si="7"/>
        <v>4.84</v>
      </c>
      <c r="BJ6" s="36">
        <f t="shared" si="7"/>
        <v>254.54</v>
      </c>
      <c r="BK6" s="36">
        <f t="shared" si="7"/>
        <v>265.92</v>
      </c>
      <c r="BL6" s="36">
        <f t="shared" si="7"/>
        <v>258.26</v>
      </c>
      <c r="BM6" s="36">
        <f t="shared" si="7"/>
        <v>247.27</v>
      </c>
      <c r="BN6" s="36">
        <f t="shared" si="7"/>
        <v>239.18</v>
      </c>
      <c r="BO6" s="35" t="str">
        <f>IF(BO7="","",IF(BO7="-","【-】","【"&amp;SUBSTITUTE(TEXT(BO7,"#,##0.00"),"-","△")&amp;"】"))</f>
        <v>【275.67】</v>
      </c>
      <c r="BP6" s="36">
        <f>IF(BP7="",NA(),BP7)</f>
        <v>101.83</v>
      </c>
      <c r="BQ6" s="36">
        <f t="shared" ref="BQ6:BY6" si="8">IF(BQ7="",NA(),BQ7)</f>
        <v>100.66</v>
      </c>
      <c r="BR6" s="36">
        <f t="shared" si="8"/>
        <v>101.72</v>
      </c>
      <c r="BS6" s="36">
        <f t="shared" si="8"/>
        <v>104.13</v>
      </c>
      <c r="BT6" s="36">
        <f t="shared" si="8"/>
        <v>97.36</v>
      </c>
      <c r="BU6" s="36">
        <f t="shared" si="8"/>
        <v>106.52</v>
      </c>
      <c r="BV6" s="36">
        <f t="shared" si="8"/>
        <v>105.86</v>
      </c>
      <c r="BW6" s="36">
        <f t="shared" si="8"/>
        <v>106.07</v>
      </c>
      <c r="BX6" s="36">
        <f t="shared" si="8"/>
        <v>105.34</v>
      </c>
      <c r="BY6" s="36">
        <f t="shared" si="8"/>
        <v>101.89</v>
      </c>
      <c r="BZ6" s="35" t="str">
        <f>IF(BZ7="","",IF(BZ7="-","【-】","【"&amp;SUBSTITUTE(TEXT(BZ7,"#,##0.00"),"-","△")&amp;"】"))</f>
        <v>【100.05】</v>
      </c>
      <c r="CA6" s="36">
        <f>IF(CA7="",NA(),CA7)</f>
        <v>173.76</v>
      </c>
      <c r="CB6" s="36">
        <f t="shared" ref="CB6:CJ6" si="9">IF(CB7="",NA(),CB7)</f>
        <v>175.23</v>
      </c>
      <c r="CC6" s="36">
        <f t="shared" si="9"/>
        <v>174.43</v>
      </c>
      <c r="CD6" s="36">
        <f t="shared" si="9"/>
        <v>172.42</v>
      </c>
      <c r="CE6" s="36">
        <f t="shared" si="9"/>
        <v>168.46</v>
      </c>
      <c r="CF6" s="36">
        <f t="shared" si="9"/>
        <v>155.80000000000001</v>
      </c>
      <c r="CG6" s="36">
        <f t="shared" si="9"/>
        <v>158.58000000000001</v>
      </c>
      <c r="CH6" s="36">
        <f t="shared" si="9"/>
        <v>159.22</v>
      </c>
      <c r="CI6" s="36">
        <f t="shared" si="9"/>
        <v>159.6</v>
      </c>
      <c r="CJ6" s="36">
        <f t="shared" si="9"/>
        <v>156.32</v>
      </c>
      <c r="CK6" s="35" t="str">
        <f>IF(CK7="","",IF(CK7="-","【-】","【"&amp;SUBSTITUTE(TEXT(CK7,"#,##0.00"),"-","△")&amp;"】"))</f>
        <v>【166.40】</v>
      </c>
      <c r="CL6" s="36">
        <f>IF(CL7="",NA(),CL7)</f>
        <v>77.41</v>
      </c>
      <c r="CM6" s="36">
        <f t="shared" ref="CM6:CU6" si="10">IF(CM7="",NA(),CM7)</f>
        <v>79.150000000000006</v>
      </c>
      <c r="CN6" s="36">
        <f t="shared" si="10"/>
        <v>78.28</v>
      </c>
      <c r="CO6" s="36">
        <f t="shared" si="10"/>
        <v>80.75</v>
      </c>
      <c r="CP6" s="36">
        <f t="shared" si="10"/>
        <v>81.41</v>
      </c>
      <c r="CQ6" s="36">
        <f t="shared" si="10"/>
        <v>62.1</v>
      </c>
      <c r="CR6" s="36">
        <f t="shared" si="10"/>
        <v>62.38</v>
      </c>
      <c r="CS6" s="36">
        <f t="shared" si="10"/>
        <v>62.83</v>
      </c>
      <c r="CT6" s="36">
        <f t="shared" si="10"/>
        <v>62.05</v>
      </c>
      <c r="CU6" s="36">
        <f t="shared" si="10"/>
        <v>63.23</v>
      </c>
      <c r="CV6" s="35" t="str">
        <f>IF(CV7="","",IF(CV7="-","【-】","【"&amp;SUBSTITUTE(TEXT(CV7,"#,##0.00"),"-","△")&amp;"】"))</f>
        <v>【60.69】</v>
      </c>
      <c r="CW6" s="36">
        <f>IF(CW7="",NA(),CW7)</f>
        <v>94.18</v>
      </c>
      <c r="CX6" s="36">
        <f t="shared" ref="CX6:DF6" si="11">IF(CX7="",NA(),CX7)</f>
        <v>91.5</v>
      </c>
      <c r="CY6" s="36">
        <f t="shared" si="11"/>
        <v>92.74</v>
      </c>
      <c r="CZ6" s="36">
        <f t="shared" si="11"/>
        <v>92.67</v>
      </c>
      <c r="DA6" s="36">
        <f t="shared" si="11"/>
        <v>93.89</v>
      </c>
      <c r="DB6" s="36">
        <f t="shared" si="11"/>
        <v>89.52</v>
      </c>
      <c r="DC6" s="36">
        <f t="shared" si="11"/>
        <v>89.17</v>
      </c>
      <c r="DD6" s="36">
        <f t="shared" si="11"/>
        <v>88.86</v>
      </c>
      <c r="DE6" s="36">
        <f t="shared" si="11"/>
        <v>89.11</v>
      </c>
      <c r="DF6" s="36">
        <f t="shared" si="11"/>
        <v>89.35</v>
      </c>
      <c r="DG6" s="35" t="str">
        <f>IF(DG7="","",IF(DG7="-","【-】","【"&amp;SUBSTITUTE(TEXT(DG7,"#,##0.00"),"-","△")&amp;"】"))</f>
        <v>【89.82】</v>
      </c>
      <c r="DH6" s="36">
        <f>IF(DH7="",NA(),DH7)</f>
        <v>49.61</v>
      </c>
      <c r="DI6" s="36">
        <f t="shared" ref="DI6:DQ6" si="12">IF(DI7="",NA(),DI7)</f>
        <v>50.03</v>
      </c>
      <c r="DJ6" s="36">
        <f t="shared" si="12"/>
        <v>51.33</v>
      </c>
      <c r="DK6" s="36">
        <f t="shared" si="12"/>
        <v>52.47</v>
      </c>
      <c r="DL6" s="36">
        <f t="shared" si="12"/>
        <v>52.96</v>
      </c>
      <c r="DM6" s="36">
        <f t="shared" si="12"/>
        <v>46.58</v>
      </c>
      <c r="DN6" s="36">
        <f t="shared" si="12"/>
        <v>46.99</v>
      </c>
      <c r="DO6" s="36">
        <f t="shared" si="12"/>
        <v>47.89</v>
      </c>
      <c r="DP6" s="36">
        <f t="shared" si="12"/>
        <v>48.69</v>
      </c>
      <c r="DQ6" s="36">
        <f t="shared" si="12"/>
        <v>49.62</v>
      </c>
      <c r="DR6" s="35" t="str">
        <f>IF(DR7="","",IF(DR7="-","【-】","【"&amp;SUBSTITUTE(TEXT(DR7,"#,##0.00"),"-","△")&amp;"】"))</f>
        <v>【50.19】</v>
      </c>
      <c r="DS6" s="36">
        <f>IF(DS7="",NA(),DS7)</f>
        <v>4.2</v>
      </c>
      <c r="DT6" s="36">
        <f t="shared" ref="DT6:EB6" si="13">IF(DT7="",NA(),DT7)</f>
        <v>5.36</v>
      </c>
      <c r="DU6" s="36">
        <f t="shared" si="13"/>
        <v>7.39</v>
      </c>
      <c r="DV6" s="36">
        <f t="shared" si="13"/>
        <v>14.39</v>
      </c>
      <c r="DW6" s="36">
        <f t="shared" si="13"/>
        <v>18.829999999999998</v>
      </c>
      <c r="DX6" s="36">
        <f t="shared" si="13"/>
        <v>14.45</v>
      </c>
      <c r="DY6" s="36">
        <f t="shared" si="13"/>
        <v>15.83</v>
      </c>
      <c r="DZ6" s="36">
        <f t="shared" si="13"/>
        <v>16.899999999999999</v>
      </c>
      <c r="EA6" s="36">
        <f t="shared" si="13"/>
        <v>18.260000000000002</v>
      </c>
      <c r="EB6" s="36">
        <f t="shared" si="13"/>
        <v>19.510000000000002</v>
      </c>
      <c r="EC6" s="35" t="str">
        <f>IF(EC7="","",IF(EC7="-","【-】","【"&amp;SUBSTITUTE(TEXT(EC7,"#,##0.00"),"-","△")&amp;"】"))</f>
        <v>【20.63】</v>
      </c>
      <c r="ED6" s="36">
        <f>IF(ED7="",NA(),ED7)</f>
        <v>0.48</v>
      </c>
      <c r="EE6" s="36">
        <f t="shared" ref="EE6:EM6" si="14">IF(EE7="",NA(),EE7)</f>
        <v>0.46</v>
      </c>
      <c r="EF6" s="36">
        <f t="shared" si="14"/>
        <v>0.52</v>
      </c>
      <c r="EG6" s="36">
        <f t="shared" si="14"/>
        <v>0.15</v>
      </c>
      <c r="EH6" s="36">
        <f t="shared" si="14"/>
        <v>0.62</v>
      </c>
      <c r="EI6" s="36">
        <f t="shared" si="14"/>
        <v>0.74</v>
      </c>
      <c r="EJ6" s="36">
        <f t="shared" si="14"/>
        <v>0.74</v>
      </c>
      <c r="EK6" s="36">
        <f t="shared" si="14"/>
        <v>0.72</v>
      </c>
      <c r="EL6" s="36">
        <f t="shared" si="14"/>
        <v>0.66</v>
      </c>
      <c r="EM6" s="36">
        <f t="shared" si="14"/>
        <v>0.67</v>
      </c>
      <c r="EN6" s="35" t="str">
        <f>IF(EN7="","",IF(EN7="-","【-】","【"&amp;SUBSTITUTE(TEXT(EN7,"#,##0.00"),"-","△")&amp;"】"))</f>
        <v>【0.69】</v>
      </c>
    </row>
    <row r="7" spans="1:144" s="37" customFormat="1" x14ac:dyDescent="0.15">
      <c r="A7" s="29"/>
      <c r="B7" s="38">
        <v>2020</v>
      </c>
      <c r="C7" s="38">
        <v>472085</v>
      </c>
      <c r="D7" s="38">
        <v>46</v>
      </c>
      <c r="E7" s="38">
        <v>1</v>
      </c>
      <c r="F7" s="38">
        <v>0</v>
      </c>
      <c r="G7" s="38">
        <v>1</v>
      </c>
      <c r="H7" s="38" t="s">
        <v>93</v>
      </c>
      <c r="I7" s="38" t="s">
        <v>94</v>
      </c>
      <c r="J7" s="38" t="s">
        <v>95</v>
      </c>
      <c r="K7" s="38" t="s">
        <v>96</v>
      </c>
      <c r="L7" s="38" t="s">
        <v>97</v>
      </c>
      <c r="M7" s="38" t="s">
        <v>98</v>
      </c>
      <c r="N7" s="39" t="s">
        <v>99</v>
      </c>
      <c r="O7" s="39">
        <v>95.69</v>
      </c>
      <c r="P7" s="39">
        <v>100</v>
      </c>
      <c r="Q7" s="39">
        <v>3245</v>
      </c>
      <c r="R7" s="39">
        <v>115548</v>
      </c>
      <c r="S7" s="39">
        <v>19.5</v>
      </c>
      <c r="T7" s="39">
        <v>5925.54</v>
      </c>
      <c r="U7" s="39">
        <v>115422</v>
      </c>
      <c r="V7" s="39">
        <v>19.440000000000001</v>
      </c>
      <c r="W7" s="39">
        <v>5937.35</v>
      </c>
      <c r="X7" s="39">
        <v>106.16</v>
      </c>
      <c r="Y7" s="39">
        <v>105.17</v>
      </c>
      <c r="Z7" s="39">
        <v>107.03</v>
      </c>
      <c r="AA7" s="39">
        <v>108.29</v>
      </c>
      <c r="AB7" s="39">
        <v>105.85</v>
      </c>
      <c r="AC7" s="39">
        <v>114</v>
      </c>
      <c r="AD7" s="39">
        <v>113.68</v>
      </c>
      <c r="AE7" s="39">
        <v>113.82</v>
      </c>
      <c r="AF7" s="39">
        <v>112.82</v>
      </c>
      <c r="AG7" s="39">
        <v>111.21</v>
      </c>
      <c r="AH7" s="39">
        <v>110.27</v>
      </c>
      <c r="AI7" s="39">
        <v>0</v>
      </c>
      <c r="AJ7" s="39">
        <v>0</v>
      </c>
      <c r="AK7" s="39">
        <v>0</v>
      </c>
      <c r="AL7" s="39">
        <v>0</v>
      </c>
      <c r="AM7" s="39">
        <v>0</v>
      </c>
      <c r="AN7" s="39">
        <v>0.23</v>
      </c>
      <c r="AO7" s="39">
        <v>0.03</v>
      </c>
      <c r="AP7" s="39">
        <v>0</v>
      </c>
      <c r="AQ7" s="39">
        <v>0</v>
      </c>
      <c r="AR7" s="39">
        <v>0</v>
      </c>
      <c r="AS7" s="39">
        <v>1.1499999999999999</v>
      </c>
      <c r="AT7" s="39">
        <v>814.55</v>
      </c>
      <c r="AU7" s="39">
        <v>794.78</v>
      </c>
      <c r="AV7" s="39">
        <v>820.48</v>
      </c>
      <c r="AW7" s="39">
        <v>701.38</v>
      </c>
      <c r="AX7" s="39">
        <v>707.47</v>
      </c>
      <c r="AY7" s="39">
        <v>349.04</v>
      </c>
      <c r="AZ7" s="39">
        <v>337.49</v>
      </c>
      <c r="BA7" s="39">
        <v>335.6</v>
      </c>
      <c r="BB7" s="39">
        <v>358.91</v>
      </c>
      <c r="BC7" s="39">
        <v>360.96</v>
      </c>
      <c r="BD7" s="39">
        <v>260.31</v>
      </c>
      <c r="BE7" s="39">
        <v>12.16</v>
      </c>
      <c r="BF7" s="39">
        <v>10.51</v>
      </c>
      <c r="BG7" s="39">
        <v>8.6</v>
      </c>
      <c r="BH7" s="39">
        <v>6.4</v>
      </c>
      <c r="BI7" s="39">
        <v>4.84</v>
      </c>
      <c r="BJ7" s="39">
        <v>254.54</v>
      </c>
      <c r="BK7" s="39">
        <v>265.92</v>
      </c>
      <c r="BL7" s="39">
        <v>258.26</v>
      </c>
      <c r="BM7" s="39">
        <v>247.27</v>
      </c>
      <c r="BN7" s="39">
        <v>239.18</v>
      </c>
      <c r="BO7" s="39">
        <v>275.67</v>
      </c>
      <c r="BP7" s="39">
        <v>101.83</v>
      </c>
      <c r="BQ7" s="39">
        <v>100.66</v>
      </c>
      <c r="BR7" s="39">
        <v>101.72</v>
      </c>
      <c r="BS7" s="39">
        <v>104.13</v>
      </c>
      <c r="BT7" s="39">
        <v>97.36</v>
      </c>
      <c r="BU7" s="39">
        <v>106.52</v>
      </c>
      <c r="BV7" s="39">
        <v>105.86</v>
      </c>
      <c r="BW7" s="39">
        <v>106.07</v>
      </c>
      <c r="BX7" s="39">
        <v>105.34</v>
      </c>
      <c r="BY7" s="39">
        <v>101.89</v>
      </c>
      <c r="BZ7" s="39">
        <v>100.05</v>
      </c>
      <c r="CA7" s="39">
        <v>173.76</v>
      </c>
      <c r="CB7" s="39">
        <v>175.23</v>
      </c>
      <c r="CC7" s="39">
        <v>174.43</v>
      </c>
      <c r="CD7" s="39">
        <v>172.42</v>
      </c>
      <c r="CE7" s="39">
        <v>168.46</v>
      </c>
      <c r="CF7" s="39">
        <v>155.80000000000001</v>
      </c>
      <c r="CG7" s="39">
        <v>158.58000000000001</v>
      </c>
      <c r="CH7" s="39">
        <v>159.22</v>
      </c>
      <c r="CI7" s="39">
        <v>159.6</v>
      </c>
      <c r="CJ7" s="39">
        <v>156.32</v>
      </c>
      <c r="CK7" s="39">
        <v>166.4</v>
      </c>
      <c r="CL7" s="39">
        <v>77.41</v>
      </c>
      <c r="CM7" s="39">
        <v>79.150000000000006</v>
      </c>
      <c r="CN7" s="39">
        <v>78.28</v>
      </c>
      <c r="CO7" s="39">
        <v>80.75</v>
      </c>
      <c r="CP7" s="39">
        <v>81.41</v>
      </c>
      <c r="CQ7" s="39">
        <v>62.1</v>
      </c>
      <c r="CR7" s="39">
        <v>62.38</v>
      </c>
      <c r="CS7" s="39">
        <v>62.83</v>
      </c>
      <c r="CT7" s="39">
        <v>62.05</v>
      </c>
      <c r="CU7" s="39">
        <v>63.23</v>
      </c>
      <c r="CV7" s="39">
        <v>60.69</v>
      </c>
      <c r="CW7" s="39">
        <v>94.18</v>
      </c>
      <c r="CX7" s="39">
        <v>91.5</v>
      </c>
      <c r="CY7" s="39">
        <v>92.74</v>
      </c>
      <c r="CZ7" s="39">
        <v>92.67</v>
      </c>
      <c r="DA7" s="39">
        <v>93.89</v>
      </c>
      <c r="DB7" s="39">
        <v>89.52</v>
      </c>
      <c r="DC7" s="39">
        <v>89.17</v>
      </c>
      <c r="DD7" s="39">
        <v>88.86</v>
      </c>
      <c r="DE7" s="39">
        <v>89.11</v>
      </c>
      <c r="DF7" s="39">
        <v>89.35</v>
      </c>
      <c r="DG7" s="39">
        <v>89.82</v>
      </c>
      <c r="DH7" s="39">
        <v>49.61</v>
      </c>
      <c r="DI7" s="39">
        <v>50.03</v>
      </c>
      <c r="DJ7" s="39">
        <v>51.33</v>
      </c>
      <c r="DK7" s="39">
        <v>52.47</v>
      </c>
      <c r="DL7" s="39">
        <v>52.96</v>
      </c>
      <c r="DM7" s="39">
        <v>46.58</v>
      </c>
      <c r="DN7" s="39">
        <v>46.99</v>
      </c>
      <c r="DO7" s="39">
        <v>47.89</v>
      </c>
      <c r="DP7" s="39">
        <v>48.69</v>
      </c>
      <c r="DQ7" s="39">
        <v>49.62</v>
      </c>
      <c r="DR7" s="39">
        <v>50.19</v>
      </c>
      <c r="DS7" s="39">
        <v>4.2</v>
      </c>
      <c r="DT7" s="39">
        <v>5.36</v>
      </c>
      <c r="DU7" s="39">
        <v>7.39</v>
      </c>
      <c r="DV7" s="39">
        <v>14.39</v>
      </c>
      <c r="DW7" s="39">
        <v>18.829999999999998</v>
      </c>
      <c r="DX7" s="39">
        <v>14.45</v>
      </c>
      <c r="DY7" s="39">
        <v>15.83</v>
      </c>
      <c r="DZ7" s="39">
        <v>16.899999999999999</v>
      </c>
      <c r="EA7" s="39">
        <v>18.260000000000002</v>
      </c>
      <c r="EB7" s="39">
        <v>19.510000000000002</v>
      </c>
      <c r="EC7" s="39">
        <v>20.63</v>
      </c>
      <c r="ED7" s="39">
        <v>0.48</v>
      </c>
      <c r="EE7" s="39">
        <v>0.46</v>
      </c>
      <c r="EF7" s="39">
        <v>0.52</v>
      </c>
      <c r="EG7" s="39">
        <v>0.15</v>
      </c>
      <c r="EH7" s="39">
        <v>0.62</v>
      </c>
      <c r="EI7" s="39">
        <v>0.74</v>
      </c>
      <c r="EJ7" s="39">
        <v>0.74</v>
      </c>
      <c r="EK7" s="39">
        <v>0.72</v>
      </c>
      <c r="EL7" s="39">
        <v>0.66</v>
      </c>
      <c r="EM7" s="39">
        <v>0.67</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2022-01-13T07:14:14Z</cp:lastPrinted>
  <dcterms:created xsi:type="dcterms:W3CDTF">2021-12-03T07:00:04Z</dcterms:created>
  <dcterms:modified xsi:type="dcterms:W3CDTF">2022-01-13T07:15:43Z</dcterms:modified>
  <cp:category/>
</cp:coreProperties>
</file>