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60.129.51\fs\@all_section\＠企-行政改革推進課\31.庁内DX取り組み\20260806_事業者登録オンライン化\10.Excelファイル検討\"/>
    </mc:Choice>
  </mc:AlternateContent>
  <xr:revisionPtr revIDLastSave="0" documentId="13_ncr:1_{C8303E2E-771D-4751-95AD-9E150B555AE0}" xr6:coauthVersionLast="47" xr6:coauthVersionMax="47" xr10:uidLastSave="{00000000-0000-0000-0000-000000000000}"/>
  <workbookProtection lockStructure="1"/>
  <bookViews>
    <workbookView xWindow="-108" yWindow="-108" windowWidth="23256" windowHeight="12456" activeTab="2" xr2:uid="{5C004C87-408D-41E9-A748-0BFEBE23E843}"/>
  </bookViews>
  <sheets>
    <sheet name="提出書類チェックシート" sheetId="10" r:id="rId1"/>
    <sheet name="登録番号" sheetId="27" r:id="rId2"/>
    <sheet name="入力エラーチェック" sheetId="1" r:id="rId3"/>
    <sheet name="基本情報" sheetId="2" r:id="rId4"/>
    <sheet name="経営・許可" sheetId="3" r:id="rId5"/>
    <sheet name="希望工種" sheetId="5" r:id="rId6"/>
    <sheet name="技術職員名簿" sheetId="4" r:id="rId7"/>
    <sheet name="様式第3号" sheetId="18" r:id="rId8"/>
    <sheet name="様式第4号" sheetId="19" r:id="rId9"/>
    <sheet name="様式第7号" sheetId="20" r:id="rId10"/>
    <sheet name="様式第8号" sheetId="21" r:id="rId11"/>
    <sheet name="様式第12号" sheetId="23" r:id="rId12"/>
    <sheet name="様式第13号" sheetId="24" r:id="rId13"/>
    <sheet name="様式第15号" sheetId="25" r:id="rId14"/>
    <sheet name="様式第15号記入例 " sheetId="28" r:id="rId15"/>
    <sheet name="項目一覧" sheetId="7" state="hidden" r:id="rId16"/>
    <sheet name="設定・マスタ" sheetId="6" state="hidden" r:id="rId17"/>
    <sheet name="申請CSV" sheetId="8" state="hidden" r:id="rId18"/>
    <sheet name="工種CSV" sheetId="9" state="hidden" r:id="rId19"/>
  </sheets>
  <definedNames>
    <definedName name="_xlnm._FilterDatabase" localSheetId="4" hidden="1">経営・許可!$A$7:$H$47</definedName>
    <definedName name="_xlnm.Print_Area" localSheetId="11">様式第12号!$A$1:$K$46</definedName>
    <definedName name="_xlnm.Print_Area" localSheetId="12">様式第13号!$A$1:$J$32</definedName>
    <definedName name="_xlnm.Print_Area" localSheetId="13">様式第15号!$A$1:$AH$52</definedName>
    <definedName name="_xlnm.Print_Area" localSheetId="14">'様式第15号記入例 '!$A$1:$AF$51</definedName>
    <definedName name="_xlnm.Print_Area" localSheetId="7">様式第3号!$A$1:$BB$49</definedName>
    <definedName name="_xlnm.Print_Area" localSheetId="8">様式第4号!$A$1:$BB$52</definedName>
    <definedName name="_xlnm.Print_Area" localSheetId="9">様式第7号!$A$1:$S$49</definedName>
    <definedName name="_xlnm.Print_Area" localSheetId="10">様式第8号!$A$1:$L$37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H30" i="9"/>
  <c r="G30" i="9"/>
  <c r="F30" i="9"/>
  <c r="E30" i="9"/>
  <c r="D30" i="9"/>
  <c r="C30" i="9"/>
  <c r="B30" i="9"/>
  <c r="A30" i="9"/>
  <c r="H29" i="9"/>
  <c r="G29" i="9"/>
  <c r="F29" i="9"/>
  <c r="E29" i="9"/>
  <c r="D29" i="9"/>
  <c r="C29" i="9"/>
  <c r="B29" i="9"/>
  <c r="A29" i="9"/>
  <c r="H28" i="9"/>
  <c r="G28" i="9"/>
  <c r="F28" i="9"/>
  <c r="E28" i="9"/>
  <c r="D28" i="9"/>
  <c r="C28" i="9"/>
  <c r="B28" i="9"/>
  <c r="A28" i="9"/>
  <c r="H27" i="9"/>
  <c r="G27" i="9"/>
  <c r="F27" i="9"/>
  <c r="E27" i="9"/>
  <c r="D27" i="9"/>
  <c r="C27" i="9"/>
  <c r="B27" i="9"/>
  <c r="A27" i="9"/>
  <c r="H26" i="9"/>
  <c r="G26" i="9"/>
  <c r="F26" i="9"/>
  <c r="E26" i="9"/>
  <c r="D26" i="9"/>
  <c r="C26" i="9"/>
  <c r="B26" i="9"/>
  <c r="A26" i="9"/>
  <c r="H25" i="9"/>
  <c r="G25" i="9"/>
  <c r="F25" i="9"/>
  <c r="E25" i="9"/>
  <c r="D25" i="9"/>
  <c r="C25" i="9"/>
  <c r="B25" i="9"/>
  <c r="A25" i="9"/>
  <c r="H24" i="9"/>
  <c r="G24" i="9"/>
  <c r="F24" i="9"/>
  <c r="E24" i="9"/>
  <c r="D24" i="9"/>
  <c r="C24" i="9"/>
  <c r="B24" i="9"/>
  <c r="A24" i="9"/>
  <c r="H23" i="9"/>
  <c r="G23" i="9"/>
  <c r="F23" i="9"/>
  <c r="E23" i="9"/>
  <c r="D23" i="9"/>
  <c r="C23" i="9"/>
  <c r="B23" i="9"/>
  <c r="A23" i="9"/>
  <c r="H22" i="9"/>
  <c r="G22" i="9"/>
  <c r="F22" i="9"/>
  <c r="E22" i="9"/>
  <c r="D22" i="9"/>
  <c r="C22" i="9"/>
  <c r="B22" i="9"/>
  <c r="A22" i="9"/>
  <c r="H21" i="9"/>
  <c r="G21" i="9"/>
  <c r="F21" i="9"/>
  <c r="E21" i="9"/>
  <c r="D21" i="9"/>
  <c r="C21" i="9"/>
  <c r="B21" i="9"/>
  <c r="A21" i="9"/>
  <c r="H20" i="9"/>
  <c r="G20" i="9"/>
  <c r="F20" i="9"/>
  <c r="E20" i="9"/>
  <c r="D20" i="9"/>
  <c r="C20" i="9"/>
  <c r="B20" i="9"/>
  <c r="A20" i="9"/>
  <c r="H19" i="9"/>
  <c r="G19" i="9"/>
  <c r="F19" i="9"/>
  <c r="E19" i="9"/>
  <c r="D19" i="9"/>
  <c r="C19" i="9"/>
  <c r="B19" i="9"/>
  <c r="A19" i="9"/>
  <c r="H18" i="9"/>
  <c r="G18" i="9"/>
  <c r="F18" i="9"/>
  <c r="E18" i="9"/>
  <c r="D18" i="9"/>
  <c r="C18" i="9"/>
  <c r="B18" i="9"/>
  <c r="A18" i="9"/>
  <c r="H17" i="9"/>
  <c r="G17" i="9"/>
  <c r="F17" i="9"/>
  <c r="E17" i="9"/>
  <c r="D17" i="9"/>
  <c r="C17" i="9"/>
  <c r="B17" i="9"/>
  <c r="A17" i="9"/>
  <c r="H16" i="9"/>
  <c r="G16" i="9"/>
  <c r="F16" i="9"/>
  <c r="E16" i="9"/>
  <c r="D16" i="9"/>
  <c r="C16" i="9"/>
  <c r="B16" i="9"/>
  <c r="A16" i="9"/>
  <c r="H15" i="9"/>
  <c r="G15" i="9"/>
  <c r="F15" i="9"/>
  <c r="E15" i="9"/>
  <c r="D15" i="9"/>
  <c r="C15" i="9"/>
  <c r="B15" i="9"/>
  <c r="A15" i="9"/>
  <c r="H14" i="9"/>
  <c r="G14" i="9"/>
  <c r="F14" i="9"/>
  <c r="E14" i="9"/>
  <c r="D14" i="9"/>
  <c r="C14" i="9"/>
  <c r="B14" i="9"/>
  <c r="A14" i="9"/>
  <c r="H13" i="9"/>
  <c r="G13" i="9"/>
  <c r="F13" i="9"/>
  <c r="E13" i="9"/>
  <c r="D13" i="9"/>
  <c r="C13" i="9"/>
  <c r="B13" i="9"/>
  <c r="A13" i="9"/>
  <c r="H12" i="9"/>
  <c r="G12" i="9"/>
  <c r="F12" i="9"/>
  <c r="E12" i="9"/>
  <c r="D12" i="9"/>
  <c r="C12" i="9"/>
  <c r="B12" i="9"/>
  <c r="A12" i="9"/>
  <c r="H11" i="9"/>
  <c r="G11" i="9"/>
  <c r="F11" i="9"/>
  <c r="E11" i="9"/>
  <c r="D11" i="9"/>
  <c r="C11" i="9"/>
  <c r="B11" i="9"/>
  <c r="A11" i="9"/>
  <c r="H10" i="9"/>
  <c r="G10" i="9"/>
  <c r="F10" i="9"/>
  <c r="E10" i="9"/>
  <c r="D10" i="9"/>
  <c r="C10" i="9"/>
  <c r="B10" i="9"/>
  <c r="A10" i="9"/>
  <c r="H9" i="9"/>
  <c r="G9" i="9"/>
  <c r="F9" i="9"/>
  <c r="E9" i="9"/>
  <c r="D9" i="9"/>
  <c r="C9" i="9"/>
  <c r="B9" i="9"/>
  <c r="A9" i="9"/>
  <c r="H8" i="9"/>
  <c r="G8" i="9"/>
  <c r="F8" i="9"/>
  <c r="E8" i="9"/>
  <c r="D8" i="9"/>
  <c r="C8" i="9"/>
  <c r="B8" i="9"/>
  <c r="A8" i="9"/>
  <c r="H7" i="9"/>
  <c r="G7" i="9"/>
  <c r="F7" i="9"/>
  <c r="E7" i="9"/>
  <c r="D7" i="9"/>
  <c r="C7" i="9"/>
  <c r="B7" i="9"/>
  <c r="A7" i="9"/>
  <c r="H6" i="9"/>
  <c r="G6" i="9"/>
  <c r="F6" i="9"/>
  <c r="E6" i="9"/>
  <c r="D6" i="9"/>
  <c r="C6" i="9"/>
  <c r="B6" i="9"/>
  <c r="A6" i="9"/>
  <c r="H5" i="9"/>
  <c r="G5" i="9"/>
  <c r="F5" i="9"/>
  <c r="E5" i="9"/>
  <c r="D5" i="9"/>
  <c r="C5" i="9"/>
  <c r="B5" i="9"/>
  <c r="A5" i="9"/>
  <c r="H4" i="9"/>
  <c r="G4" i="9"/>
  <c r="F4" i="9"/>
  <c r="E4" i="9"/>
  <c r="D4" i="9"/>
  <c r="C4" i="9"/>
  <c r="B4" i="9"/>
  <c r="A4" i="9"/>
  <c r="H3" i="9"/>
  <c r="G3" i="9"/>
  <c r="F3" i="9"/>
  <c r="E3" i="9"/>
  <c r="D3" i="9"/>
  <c r="C3" i="9"/>
  <c r="B3" i="9"/>
  <c r="A3" i="9"/>
  <c r="H2" i="9"/>
  <c r="G2" i="9"/>
  <c r="F2" i="9"/>
  <c r="E2" i="9"/>
  <c r="D2" i="9"/>
  <c r="C2" i="9"/>
  <c r="B2" i="9"/>
  <c r="A2" i="9"/>
  <c r="E75" i="7"/>
  <c r="BQ2" i="8" s="1"/>
  <c r="D75" i="7"/>
  <c r="E56" i="7"/>
  <c r="AX2" i="8" s="1"/>
  <c r="D56" i="7"/>
  <c r="E54" i="7"/>
  <c r="AV2" i="8" s="1"/>
  <c r="D54" i="7"/>
  <c r="E49" i="7"/>
  <c r="AQ2" i="8" s="1"/>
  <c r="D49" i="7"/>
  <c r="E47" i="7"/>
  <c r="AO2" i="8" s="1"/>
  <c r="D47" i="7"/>
  <c r="E45" i="7"/>
  <c r="AM2" i="8" s="1"/>
  <c r="D45" i="7"/>
  <c r="E43" i="7"/>
  <c r="AK2" i="8" s="1"/>
  <c r="D43" i="7"/>
  <c r="E41" i="7"/>
  <c r="AI2" i="8" s="1"/>
  <c r="D41" i="7"/>
  <c r="E40" i="7"/>
  <c r="AH2" i="8" s="1"/>
  <c r="D40" i="7"/>
  <c r="E39" i="7"/>
  <c r="AG2" i="8" s="1"/>
  <c r="D39" i="7"/>
  <c r="E38" i="7"/>
  <c r="AF2" i="8" s="1"/>
  <c r="D38" i="7"/>
  <c r="E37" i="7"/>
  <c r="AE2" i="8" s="1"/>
  <c r="D37" i="7"/>
  <c r="E36" i="7"/>
  <c r="AD2" i="8" s="1"/>
  <c r="D36" i="7"/>
  <c r="E35" i="7"/>
  <c r="AC2" i="8" s="1"/>
  <c r="D35" i="7"/>
  <c r="E34" i="7"/>
  <c r="AB2" i="8" s="1"/>
  <c r="D34" i="7"/>
  <c r="E33" i="7"/>
  <c r="AA2" i="8" s="1"/>
  <c r="D33" i="7"/>
  <c r="E32" i="7"/>
  <c r="Z2" i="8" s="1"/>
  <c r="D32" i="7"/>
  <c r="E31" i="7"/>
  <c r="Y2" i="8" s="1"/>
  <c r="D31" i="7"/>
  <c r="E30" i="7"/>
  <c r="X2" i="8" s="1"/>
  <c r="D30" i="7"/>
  <c r="E29" i="7"/>
  <c r="W2" i="8" s="1"/>
  <c r="D29" i="7"/>
  <c r="E28" i="7"/>
  <c r="V2" i="8" s="1"/>
  <c r="D28" i="7"/>
  <c r="E27" i="7"/>
  <c r="U2" i="8" s="1"/>
  <c r="D27" i="7"/>
  <c r="E26" i="7"/>
  <c r="T2" i="8" s="1"/>
  <c r="D26" i="7"/>
  <c r="E25" i="7"/>
  <c r="S2" i="8" s="1"/>
  <c r="D25" i="7"/>
  <c r="E24" i="7"/>
  <c r="R2" i="8" s="1"/>
  <c r="D24" i="7"/>
  <c r="E23" i="7"/>
  <c r="Q2" i="8" s="1"/>
  <c r="D23" i="7"/>
  <c r="E22" i="7"/>
  <c r="P2" i="8" s="1"/>
  <c r="D22" i="7"/>
  <c r="E21" i="7"/>
  <c r="O2" i="8" s="1"/>
  <c r="D21" i="7"/>
  <c r="E20" i="7"/>
  <c r="N2" i="8" s="1"/>
  <c r="D20" i="7"/>
  <c r="E19" i="7"/>
  <c r="M2" i="8" s="1"/>
  <c r="D19" i="7"/>
  <c r="E18" i="7"/>
  <c r="L2" i="8" s="1"/>
  <c r="D18" i="7"/>
  <c r="E17" i="7"/>
  <c r="K2" i="8" s="1"/>
  <c r="D17" i="7"/>
  <c r="E16" i="7"/>
  <c r="J2" i="8" s="1"/>
  <c r="D16" i="7"/>
  <c r="E15" i="7"/>
  <c r="I2" i="8" s="1"/>
  <c r="D15" i="7"/>
  <c r="E14" i="7"/>
  <c r="H2" i="8" s="1"/>
  <c r="D14" i="7"/>
  <c r="E13" i="7"/>
  <c r="G2" i="8" s="1"/>
  <c r="D13" i="7"/>
  <c r="E12" i="7"/>
  <c r="F2" i="8" s="1"/>
  <c r="D12" i="7"/>
  <c r="E11" i="7"/>
  <c r="E2" i="8" s="1"/>
  <c r="D11" i="7"/>
  <c r="E10" i="7"/>
  <c r="D2" i="8" s="1"/>
  <c r="D10" i="7"/>
  <c r="E9" i="7"/>
  <c r="C2" i="8" s="1"/>
  <c r="D9" i="7"/>
  <c r="E8" i="7"/>
  <c r="B2" i="8" s="1"/>
  <c r="D8" i="7"/>
  <c r="E7" i="7"/>
  <c r="A2" i="8" s="1"/>
  <c r="D7" i="7"/>
  <c r="D137" i="4"/>
  <c r="B137" i="4"/>
  <c r="D136" i="4"/>
  <c r="B136" i="4"/>
  <c r="L136" i="4" s="1" a="1"/>
  <c r="L136" i="4" s="1"/>
  <c r="D135" i="4"/>
  <c r="B135" i="4"/>
  <c r="D134" i="4"/>
  <c r="B134" i="4"/>
  <c r="D133" i="4"/>
  <c r="B133" i="4"/>
  <c r="D132" i="4"/>
  <c r="B132" i="4"/>
  <c r="D131" i="4"/>
  <c r="B131" i="4"/>
  <c r="D130" i="4"/>
  <c r="B130" i="4"/>
  <c r="D129" i="4"/>
  <c r="B129" i="4"/>
  <c r="D128" i="4"/>
  <c r="B128" i="4"/>
  <c r="D127" i="4"/>
  <c r="B127" i="4"/>
  <c r="D126" i="4"/>
  <c r="B126" i="4"/>
  <c r="D125" i="4"/>
  <c r="B125" i="4"/>
  <c r="D124" i="4"/>
  <c r="B124" i="4"/>
  <c r="L124" i="4" s="1" a="1"/>
  <c r="L124" i="4" s="1"/>
  <c r="D123" i="4"/>
  <c r="B123" i="4"/>
  <c r="D122" i="4"/>
  <c r="B122" i="4"/>
  <c r="D121" i="4"/>
  <c r="B121" i="4"/>
  <c r="D120" i="4"/>
  <c r="B120" i="4"/>
  <c r="D119" i="4"/>
  <c r="B119" i="4"/>
  <c r="D118" i="4"/>
  <c r="B118" i="4"/>
  <c r="D117" i="4"/>
  <c r="B117" i="4"/>
  <c r="D116" i="4"/>
  <c r="B116" i="4"/>
  <c r="M110" i="4"/>
  <c r="N110" i="4" s="1"/>
  <c r="M109" i="4"/>
  <c r="N109" i="4" s="1"/>
  <c r="M108" i="4"/>
  <c r="N108" i="4" s="1"/>
  <c r="M107" i="4"/>
  <c r="N107" i="4" s="1"/>
  <c r="M106" i="4"/>
  <c r="N106" i="4" s="1"/>
  <c r="M105" i="4"/>
  <c r="N105" i="4" s="1"/>
  <c r="M104" i="4"/>
  <c r="N104" i="4" s="1"/>
  <c r="M103" i="4"/>
  <c r="N103" i="4" s="1"/>
  <c r="M102" i="4"/>
  <c r="N102" i="4" s="1"/>
  <c r="M101" i="4"/>
  <c r="N101" i="4" s="1"/>
  <c r="M100" i="4"/>
  <c r="N100" i="4" s="1"/>
  <c r="M99" i="4"/>
  <c r="N99" i="4" s="1"/>
  <c r="M98" i="4"/>
  <c r="N98" i="4" s="1"/>
  <c r="M97" i="4"/>
  <c r="N97" i="4" s="1"/>
  <c r="M96" i="4"/>
  <c r="N96" i="4" s="1"/>
  <c r="M95" i="4"/>
  <c r="N95" i="4" s="1"/>
  <c r="M94" i="4"/>
  <c r="N94" i="4" s="1"/>
  <c r="M93" i="4"/>
  <c r="N93" i="4" s="1"/>
  <c r="M92" i="4"/>
  <c r="N92" i="4" s="1"/>
  <c r="M91" i="4"/>
  <c r="N91" i="4" s="1"/>
  <c r="M90" i="4"/>
  <c r="N90" i="4" s="1"/>
  <c r="M89" i="4"/>
  <c r="N89" i="4" s="1"/>
  <c r="M88" i="4"/>
  <c r="N88" i="4" s="1"/>
  <c r="M87" i="4"/>
  <c r="N87" i="4" s="1"/>
  <c r="M86" i="4"/>
  <c r="N86" i="4" s="1"/>
  <c r="M85" i="4"/>
  <c r="N85" i="4" s="1"/>
  <c r="M84" i="4"/>
  <c r="N84" i="4" s="1"/>
  <c r="M83" i="4"/>
  <c r="N83" i="4" s="1"/>
  <c r="M82" i="4"/>
  <c r="N82" i="4" s="1"/>
  <c r="M81" i="4"/>
  <c r="N81" i="4" s="1"/>
  <c r="M80" i="4"/>
  <c r="N80" i="4" s="1"/>
  <c r="M79" i="4"/>
  <c r="N79" i="4" s="1"/>
  <c r="M78" i="4"/>
  <c r="N78" i="4" s="1"/>
  <c r="M77" i="4"/>
  <c r="N77" i="4" s="1"/>
  <c r="M76" i="4"/>
  <c r="N76" i="4" s="1"/>
  <c r="M75" i="4"/>
  <c r="N75" i="4" s="1"/>
  <c r="M74" i="4"/>
  <c r="N74" i="4" s="1"/>
  <c r="M73" i="4"/>
  <c r="N73" i="4" s="1"/>
  <c r="M72" i="4"/>
  <c r="N72" i="4" s="1"/>
  <c r="M71" i="4"/>
  <c r="N71" i="4" s="1"/>
  <c r="M70" i="4"/>
  <c r="N70" i="4" s="1"/>
  <c r="M69" i="4"/>
  <c r="N69" i="4" s="1"/>
  <c r="M68" i="4"/>
  <c r="N68" i="4" s="1"/>
  <c r="M67" i="4"/>
  <c r="N67" i="4" s="1"/>
  <c r="M66" i="4"/>
  <c r="N66" i="4" s="1"/>
  <c r="M65" i="4"/>
  <c r="N65" i="4" s="1"/>
  <c r="M64" i="4"/>
  <c r="N64" i="4" s="1"/>
  <c r="M63" i="4"/>
  <c r="N63" i="4" s="1"/>
  <c r="M62" i="4"/>
  <c r="N62" i="4" s="1"/>
  <c r="M61" i="4"/>
  <c r="N61" i="4" s="1"/>
  <c r="M60" i="4"/>
  <c r="N60" i="4" s="1"/>
  <c r="M59" i="4"/>
  <c r="N59" i="4" s="1"/>
  <c r="M58" i="4"/>
  <c r="N58" i="4" s="1"/>
  <c r="M57" i="4"/>
  <c r="N57" i="4" s="1"/>
  <c r="M56" i="4"/>
  <c r="N56" i="4" s="1"/>
  <c r="M55" i="4"/>
  <c r="N55" i="4" s="1"/>
  <c r="M54" i="4"/>
  <c r="N54" i="4" s="1"/>
  <c r="M53" i="4"/>
  <c r="N53" i="4" s="1"/>
  <c r="M52" i="4"/>
  <c r="N52" i="4" s="1"/>
  <c r="M51" i="4"/>
  <c r="N51" i="4" s="1"/>
  <c r="M50" i="4"/>
  <c r="N50" i="4" s="1"/>
  <c r="M49" i="4"/>
  <c r="N49" i="4" s="1"/>
  <c r="M48" i="4"/>
  <c r="N48" i="4" s="1"/>
  <c r="M47" i="4"/>
  <c r="N47" i="4" s="1"/>
  <c r="M46" i="4"/>
  <c r="N46" i="4" s="1"/>
  <c r="M45" i="4"/>
  <c r="N45" i="4" s="1"/>
  <c r="M44" i="4"/>
  <c r="N44" i="4" s="1"/>
  <c r="M43" i="4"/>
  <c r="N43" i="4" s="1"/>
  <c r="M42" i="4"/>
  <c r="N42" i="4" s="1"/>
  <c r="M41" i="4"/>
  <c r="N41" i="4" s="1"/>
  <c r="M40" i="4"/>
  <c r="N40" i="4" s="1"/>
  <c r="M39" i="4"/>
  <c r="N39" i="4" s="1"/>
  <c r="M38" i="4"/>
  <c r="N38" i="4" s="1"/>
  <c r="M37" i="4"/>
  <c r="N37" i="4" s="1"/>
  <c r="M36" i="4"/>
  <c r="N36" i="4" s="1"/>
  <c r="M35" i="4"/>
  <c r="N35" i="4" s="1"/>
  <c r="M34" i="4"/>
  <c r="N34" i="4" s="1"/>
  <c r="M33" i="4"/>
  <c r="N33" i="4" s="1"/>
  <c r="M32" i="4"/>
  <c r="N32" i="4" s="1"/>
  <c r="M31" i="4"/>
  <c r="N31" i="4" s="1"/>
  <c r="M30" i="4"/>
  <c r="N30" i="4" s="1"/>
  <c r="M29" i="4"/>
  <c r="N29" i="4" s="1"/>
  <c r="M28" i="4"/>
  <c r="N28" i="4" s="1"/>
  <c r="M27" i="4"/>
  <c r="N27" i="4" s="1"/>
  <c r="M26" i="4"/>
  <c r="N26" i="4" s="1"/>
  <c r="M25" i="4"/>
  <c r="N25" i="4" s="1"/>
  <c r="M24" i="4"/>
  <c r="N24" i="4" s="1"/>
  <c r="M23" i="4"/>
  <c r="N23" i="4" s="1"/>
  <c r="M22" i="4"/>
  <c r="N22" i="4" s="1"/>
  <c r="M21" i="4"/>
  <c r="N21" i="4" s="1"/>
  <c r="M20" i="4"/>
  <c r="N20" i="4" s="1"/>
  <c r="M19" i="4"/>
  <c r="N19" i="4" s="1"/>
  <c r="M18" i="4"/>
  <c r="N18" i="4" s="1"/>
  <c r="M17" i="4"/>
  <c r="N17" i="4" s="1"/>
  <c r="M16" i="4"/>
  <c r="N16" i="4" s="1"/>
  <c r="M15" i="4"/>
  <c r="N15" i="4" s="1"/>
  <c r="M14" i="4"/>
  <c r="N14" i="4" s="1"/>
  <c r="M13" i="4"/>
  <c r="N13" i="4" s="1"/>
  <c r="M12" i="4"/>
  <c r="N12" i="4" s="1"/>
  <c r="M11" i="4"/>
  <c r="N11" i="4" s="1"/>
  <c r="M5" i="4"/>
  <c r="G5" i="4"/>
  <c r="E55" i="7" s="1"/>
  <c r="AW2" i="8" s="1"/>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C4" i="5"/>
  <c r="D34" i="3"/>
  <c r="H26" i="6"/>
  <c r="H25" i="6"/>
  <c r="H24" i="6"/>
  <c r="H23" i="6"/>
  <c r="H22" i="6"/>
  <c r="H21" i="6"/>
  <c r="H20" i="6"/>
  <c r="H19" i="6"/>
  <c r="L130" i="4" s="1" a="1"/>
  <c r="L130" i="4" s="1"/>
  <c r="H18" i="6"/>
  <c r="H17" i="6"/>
  <c r="H16" i="6"/>
  <c r="L127" i="4" s="1" a="1"/>
  <c r="L127" i="4" s="1"/>
  <c r="H15" i="6"/>
  <c r="H14" i="6"/>
  <c r="H13" i="6"/>
  <c r="H12" i="6"/>
  <c r="H11" i="6"/>
  <c r="H10" i="6"/>
  <c r="H9" i="6"/>
  <c r="H8" i="6"/>
  <c r="H7" i="6"/>
  <c r="L118" i="4" s="1" a="1"/>
  <c r="L118" i="4" s="1"/>
  <c r="H6" i="6"/>
  <c r="H5" i="6"/>
  <c r="M7" i="4"/>
  <c r="C38" i="5"/>
  <c r="E35" i="3"/>
  <c r="E31" i="3"/>
  <c r="E30" i="3"/>
  <c r="E29" i="3"/>
  <c r="E28" i="3"/>
  <c r="E27" i="3"/>
  <c r="E26" i="3"/>
  <c r="E23" i="3"/>
  <c r="E19" i="3"/>
  <c r="D18" i="3"/>
  <c r="D48" i="7" s="1"/>
  <c r="E17" i="3"/>
  <c r="D16" i="3"/>
  <c r="D46" i="7" s="1"/>
  <c r="E15" i="3"/>
  <c r="D14" i="3"/>
  <c r="D44" i="7" s="1"/>
  <c r="E13" i="3"/>
  <c r="D12" i="3"/>
  <c r="E11" i="3" s="1"/>
  <c r="E10" i="3"/>
  <c r="E9" i="3"/>
  <c r="D36" i="2"/>
  <c r="B36" i="2"/>
  <c r="D35" i="2"/>
  <c r="B35" i="2"/>
  <c r="D34" i="2"/>
  <c r="B34" i="2"/>
  <c r="D33" i="2"/>
  <c r="B33" i="2"/>
  <c r="D32" i="2"/>
  <c r="B32" i="2"/>
  <c r="D31" i="2"/>
  <c r="B31" i="2"/>
  <c r="D30" i="2"/>
  <c r="B30" i="2"/>
  <c r="D29" i="2"/>
  <c r="B29" i="2"/>
  <c r="D26" i="2"/>
  <c r="D25" i="2"/>
  <c r="D24" i="2"/>
  <c r="D23" i="2"/>
  <c r="D22" i="2"/>
  <c r="D21" i="2"/>
  <c r="D20" i="2"/>
  <c r="D19" i="2"/>
  <c r="D18" i="2"/>
  <c r="D17" i="2"/>
  <c r="D16" i="2"/>
  <c r="D13" i="2"/>
  <c r="B13" i="2"/>
  <c r="D12" i="2"/>
  <c r="D11" i="2"/>
  <c r="D10" i="2"/>
  <c r="B10" i="2"/>
  <c r="D9" i="2"/>
  <c r="L117" i="4" l="1" a="1"/>
  <c r="L117" i="4" s="1"/>
  <c r="L123" i="4" a="1"/>
  <c r="L123" i="4" s="1"/>
  <c r="L135" i="4" a="1"/>
  <c r="L135" i="4" s="1"/>
  <c r="L122" i="4" a="1"/>
  <c r="L122" i="4" s="1"/>
  <c r="L131" i="4" a="1"/>
  <c r="L131" i="4" s="1"/>
  <c r="L129" i="4" a="1"/>
  <c r="L129" i="4" s="1"/>
  <c r="L119" i="4" a="1"/>
  <c r="L119" i="4" s="1"/>
  <c r="L134" i="4" a="1"/>
  <c r="L134" i="4" s="1"/>
  <c r="L121" i="4" a="1"/>
  <c r="L121" i="4" s="1"/>
  <c r="L125" i="4" a="1"/>
  <c r="L125" i="4" s="1"/>
  <c r="L137" i="4" a="1"/>
  <c r="L137" i="4" s="1"/>
  <c r="L120" i="4" a="1"/>
  <c r="L120" i="4" s="1"/>
  <c r="L126" i="4" a="1"/>
  <c r="L126" i="4" s="1"/>
  <c r="L116" i="4" a="1"/>
  <c r="L116" i="4" s="1"/>
  <c r="L132" i="4" a="1"/>
  <c r="L132" i="4" s="1"/>
  <c r="L133" i="4" a="1"/>
  <c r="L133" i="4" s="1"/>
  <c r="L128" i="4" a="1"/>
  <c r="L128" i="4" s="1"/>
  <c r="G9" i="5"/>
  <c r="G6" i="5" s="1"/>
  <c r="E48" i="7"/>
  <c r="AP2" i="8" s="1"/>
  <c r="E46" i="7"/>
  <c r="AN2" i="8" s="1"/>
  <c r="E42" i="7"/>
  <c r="AJ2" i="8" s="1"/>
  <c r="D55" i="7"/>
  <c r="D42" i="7"/>
  <c r="E44" i="7"/>
  <c r="AL2" i="8" s="1"/>
  <c r="B8" i="4"/>
  <c r="B5" i="3"/>
  <c r="B5" i="2"/>
  <c r="E71" i="7" l="1"/>
  <c r="BM2" i="8" s="1"/>
  <c r="E65" i="7"/>
  <c r="BG2" i="8" s="1"/>
  <c r="E59" i="7"/>
  <c r="BA2" i="8" s="1"/>
  <c r="E52" i="7"/>
  <c r="AT2" i="8" s="1"/>
  <c r="D50" i="3"/>
  <c r="D38" i="3"/>
  <c r="D57" i="3"/>
  <c r="D44" i="3"/>
  <c r="D74" i="7"/>
  <c r="D55" i="3"/>
  <c r="D61" i="7"/>
  <c r="D60" i="7"/>
  <c r="D71" i="7"/>
  <c r="D65" i="7"/>
  <c r="D59" i="7"/>
  <c r="D52" i="7"/>
  <c r="D49" i="3"/>
  <c r="D37" i="3"/>
  <c r="E62" i="7"/>
  <c r="BD2" i="8" s="1"/>
  <c r="D62" i="7"/>
  <c r="E73" i="7"/>
  <c r="BO2" i="8" s="1"/>
  <c r="D67" i="7"/>
  <c r="E72" i="7"/>
  <c r="BN2" i="8" s="1"/>
  <c r="E53" i="7"/>
  <c r="AU2" i="8" s="1"/>
  <c r="D52" i="3"/>
  <c r="D72" i="7"/>
  <c r="D53" i="7"/>
  <c r="D39" i="3"/>
  <c r="E70" i="7"/>
  <c r="BL2" i="8" s="1"/>
  <c r="E64" i="7"/>
  <c r="BF2" i="8" s="1"/>
  <c r="E58" i="7"/>
  <c r="AZ2" i="8" s="1"/>
  <c r="E51" i="7"/>
  <c r="AS2" i="8" s="1"/>
  <c r="D48" i="3"/>
  <c r="D36" i="3"/>
  <c r="D69" i="7"/>
  <c r="D50" i="7"/>
  <c r="D45" i="3"/>
  <c r="D56" i="3"/>
  <c r="B11" i="1"/>
  <c r="C11" i="1" s="1"/>
  <c r="D43" i="3"/>
  <c r="D54" i="3"/>
  <c r="D73" i="7"/>
  <c r="E60" i="7"/>
  <c r="BB2" i="8" s="1"/>
  <c r="D66" i="7"/>
  <c r="D51" i="3"/>
  <c r="D70" i="7"/>
  <c r="D64" i="7"/>
  <c r="D58" i="7"/>
  <c r="D51" i="7"/>
  <c r="D47" i="3"/>
  <c r="D63" i="7"/>
  <c r="E74" i="7"/>
  <c r="BP2" i="8" s="1"/>
  <c r="E67" i="7"/>
  <c r="BI2" i="8" s="1"/>
  <c r="D42" i="3"/>
  <c r="D53" i="3"/>
  <c r="D41" i="3"/>
  <c r="E69" i="7"/>
  <c r="BK2" i="8" s="1"/>
  <c r="E63" i="7"/>
  <c r="BE2" i="8" s="1"/>
  <c r="E57" i="7"/>
  <c r="AY2" i="8" s="1"/>
  <c r="E50" i="7"/>
  <c r="AR2" i="8" s="1"/>
  <c r="D46" i="3"/>
  <c r="A33" i="3"/>
  <c r="D57" i="7"/>
  <c r="E68" i="7"/>
  <c r="BJ2" i="8" s="1"/>
  <c r="D68" i="7"/>
  <c r="E61" i="7"/>
  <c r="BC2" i="8" s="1"/>
  <c r="E66" i="7"/>
  <c r="BH2" i="8" s="1"/>
  <c r="D40" i="3"/>
  <c r="C5" i="3"/>
  <c r="B9" i="1"/>
  <c r="C9" i="1" s="1"/>
  <c r="B6" i="5"/>
  <c r="B10" i="1"/>
  <c r="C10" i="1" s="1"/>
  <c r="C5" i="2"/>
  <c r="B8" i="1"/>
  <c r="C8" i="1" s="1"/>
  <c r="M137" i="4"/>
  <c r="M125" i="4"/>
  <c r="M132" i="4"/>
  <c r="M120" i="4"/>
  <c r="M119" i="4"/>
  <c r="M130" i="4"/>
  <c r="M127" i="4"/>
  <c r="M134" i="4"/>
  <c r="M122" i="4"/>
  <c r="M129" i="4"/>
  <c r="M117" i="4"/>
  <c r="M136" i="4"/>
  <c r="M124" i="4"/>
  <c r="M131" i="4"/>
  <c r="M126" i="4"/>
  <c r="M118" i="4"/>
  <c r="M133" i="4"/>
  <c r="M121" i="4"/>
  <c r="M128" i="4"/>
  <c r="M116" i="4"/>
  <c r="M135" i="4"/>
  <c r="M123" i="4"/>
  <c r="M8" i="4"/>
  <c r="B12" i="1" l="1"/>
  <c r="C12" i="1" s="1"/>
  <c r="H25" i="2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<sst xmlns="http://schemas.openxmlformats.org/spreadsheetml/2006/main" count="2327" uniqueCount="1820">
  <si>
    <t>建設工事 入札参加資格審査申請</t>
  </si>
  <si>
    <t>入力シート</t>
  </si>
  <si>
    <t>入力状況</t>
  </si>
  <si>
    <t>未入力・NG件数</t>
  </si>
  <si>
    <t>確認結果</t>
  </si>
  <si>
    <t>基本情報</t>
  </si>
  <si>
    <t>経営・許可</t>
  </si>
  <si>
    <t>希望工種</t>
  </si>
  <si>
    <t>技術職員名簿</t>
  </si>
  <si>
    <t>全体の確認</t>
  </si>
  <si>
    <t>表示と入力の注意</t>
  </si>
  <si>
    <t>黄色</t>
  </si>
  <si>
    <t>入力する欄。プルダウンがある場合はリストから選択。</t>
  </si>
  <si>
    <t>薄い赤色</t>
  </si>
  <si>
    <t>必須項目が未入力。</t>
  </si>
  <si>
    <t>赤色＋NG</t>
  </si>
  <si>
    <t>入力形式や条件に誤り。表示された理由に沿って修正。</t>
  </si>
  <si>
    <t>灰色・対象外</t>
  </si>
  <si>
    <t>選択した区分では不要。入力が残る場合は削除。</t>
  </si>
  <si>
    <t>数値・番号</t>
  </si>
  <si>
    <t>法人番号・郵便番号・許可番号は半角数字。金額は千円。</t>
  </si>
  <si>
    <t>チェック結果</t>
  </si>
  <si>
    <t>入力条件の確認です。審査内容や番号の実在、原本との一致は別途確認。</t>
  </si>
  <si>
    <t>入力項目</t>
  </si>
  <si>
    <t>区分</t>
  </si>
  <si>
    <t>入力欄</t>
  </si>
  <si>
    <t>入力チェック</t>
  </si>
  <si>
    <t>入力方法・確認事項</t>
  </si>
  <si>
    <t>申請区分</t>
  </si>
  <si>
    <t>事業者区分</t>
  </si>
  <si>
    <t>必須</t>
  </si>
  <si>
    <t>法人番号</t>
  </si>
  <si>
    <t>所在地区分</t>
  </si>
  <si>
    <t>郵便番号</t>
  </si>
  <si>
    <t>ハイフンなし、7桁の半角数字。</t>
  </si>
  <si>
    <t>住所</t>
  </si>
  <si>
    <t>都道府県から入力。</t>
  </si>
  <si>
    <t>商号又は名称フリガナ</t>
  </si>
  <si>
    <t>正式名称を全角カタカナで入力。</t>
  </si>
  <si>
    <t>商号又は名称</t>
  </si>
  <si>
    <t>正式名称を入力。</t>
  </si>
  <si>
    <t>代表者役職</t>
  </si>
  <si>
    <t>個人の場合は「代表者」。</t>
  </si>
  <si>
    <t>代表者氏名フリガナ</t>
  </si>
  <si>
    <t>全角カタカナ。姓と名は1文字分空ける。</t>
  </si>
  <si>
    <t>代表者氏名</t>
  </si>
  <si>
    <t>姓と名は1文字分空ける。</t>
  </si>
  <si>
    <t>電話番号</t>
  </si>
  <si>
    <t>半角数字とハイフン。</t>
  </si>
  <si>
    <t>FAX番号</t>
  </si>
  <si>
    <t>任意</t>
  </si>
  <si>
    <t>FAXがない場合は空欄。</t>
  </si>
  <si>
    <t>入札・契約権限の委任</t>
  </si>
  <si>
    <t>代表者（受任者）役職</t>
  </si>
  <si>
    <t>入札・契約の権限を委任された営業所長等の正式な役職。</t>
  </si>
  <si>
    <t>代表者（受任者）氏名</t>
  </si>
  <si>
    <t>氏名</t>
  </si>
  <si>
    <t>フリガナの表記、正式名称、住所の内容は入力者が確認してください。</t>
  </si>
  <si>
    <t>経営情報・建設業許可・資格者</t>
  </si>
  <si>
    <t>営業年数（年）</t>
  </si>
  <si>
    <t>ISO9001取得</t>
  </si>
  <si>
    <t>ISO14001取得</t>
  </si>
  <si>
    <t>建災防への加入</t>
  </si>
  <si>
    <t>建設業労働災害防止協会への加入状況。</t>
  </si>
  <si>
    <t>親子会社・役員兼任</t>
  </si>
  <si>
    <t>親子会社又は役員兼任があるか。</t>
  </si>
  <si>
    <t>許可行政庁</t>
  </si>
  <si>
    <t>経審時点の大臣・知事許可を選択。</t>
  </si>
  <si>
    <t>建設業許可番号</t>
  </si>
  <si>
    <t>審査基準日</t>
  </si>
  <si>
    <t>確認</t>
  </si>
  <si>
    <t>コード</t>
  </si>
  <si>
    <t>希望</t>
  </si>
  <si>
    <t>許可区分</t>
  </si>
  <si>
    <t>010</t>
  </si>
  <si>
    <t>土木一式工事</t>
  </si>
  <si>
    <t>020</t>
  </si>
  <si>
    <t>建築一式工事</t>
  </si>
  <si>
    <t>030</t>
  </si>
  <si>
    <t>大工工事</t>
  </si>
  <si>
    <t>040</t>
  </si>
  <si>
    <t>左官工事</t>
  </si>
  <si>
    <t>050</t>
  </si>
  <si>
    <t>とび・土工・コンクリート工事</t>
  </si>
  <si>
    <t>060</t>
  </si>
  <si>
    <t>石工事</t>
  </si>
  <si>
    <t>070</t>
  </si>
  <si>
    <t>屋根工事</t>
  </si>
  <si>
    <t>080</t>
  </si>
  <si>
    <t>電気工事</t>
  </si>
  <si>
    <t>090</t>
  </si>
  <si>
    <t>100</t>
  </si>
  <si>
    <t>タイル・れんが・ブロック工事</t>
  </si>
  <si>
    <t>110</t>
  </si>
  <si>
    <t>鋼構造物工事</t>
  </si>
  <si>
    <t>120</t>
  </si>
  <si>
    <t>鉄筋工事</t>
  </si>
  <si>
    <t>130</t>
  </si>
  <si>
    <t>舗装工事</t>
  </si>
  <si>
    <t>140</t>
  </si>
  <si>
    <t>しゅんせつ工事</t>
  </si>
  <si>
    <t>150</t>
  </si>
  <si>
    <t>板金工事</t>
  </si>
  <si>
    <t>160</t>
  </si>
  <si>
    <t>ガラス工事</t>
  </si>
  <si>
    <t>180</t>
  </si>
  <si>
    <t>防水工事</t>
  </si>
  <si>
    <t>190</t>
  </si>
  <si>
    <t>内装仕上工事</t>
  </si>
  <si>
    <t>200</t>
  </si>
  <si>
    <t>機械器具設置工事</t>
  </si>
  <si>
    <t>210</t>
  </si>
  <si>
    <t>熱絶縁工事</t>
  </si>
  <si>
    <t>220</t>
  </si>
  <si>
    <t>電気通信工事</t>
  </si>
  <si>
    <t>230</t>
  </si>
  <si>
    <t>造園工事</t>
  </si>
  <si>
    <t>240</t>
  </si>
  <si>
    <t>さく井工事</t>
  </si>
  <si>
    <t>250</t>
  </si>
  <si>
    <t>建具工事</t>
  </si>
  <si>
    <t>260</t>
  </si>
  <si>
    <t>270</t>
  </si>
  <si>
    <t>消防施設工事</t>
  </si>
  <si>
    <t>280</t>
  </si>
  <si>
    <t>清掃施設工事</t>
  </si>
  <si>
    <t>290</t>
  </si>
  <si>
    <t>解体工事</t>
  </si>
  <si>
    <t>希望確認</t>
  </si>
  <si>
    <t>設定・マスタ</t>
  </si>
  <si>
    <t>資格コードマスタ</t>
  </si>
  <si>
    <t>管理者向け</t>
  </si>
  <si>
    <t>参考様式に基づく入力ルール。公開先の募集要領に合わせて確認してください。</t>
  </si>
  <si>
    <t>資格名</t>
  </si>
  <si>
    <t>様式版</t>
  </si>
  <si>
    <t>111</t>
  </si>
  <si>
    <t>113</t>
  </si>
  <si>
    <t>212</t>
  </si>
  <si>
    <t>214</t>
  </si>
  <si>
    <t>709</t>
  </si>
  <si>
    <t>技術士：建設部門</t>
  </si>
  <si>
    <t>13桁の半角数字を確認。番号の実在や名称との一致は自動照合しません。</t>
  </si>
  <si>
    <t>712</t>
  </si>
  <si>
    <t>技術士：農業部門</t>
  </si>
  <si>
    <t>チェック範囲</t>
  </si>
  <si>
    <t>713</t>
  </si>
  <si>
    <t>技術士：森林部門</t>
  </si>
  <si>
    <t>表記の確認</t>
  </si>
  <si>
    <t>カナ・住所・氏名・経審数値の原本一致は入力者が確認。</t>
  </si>
  <si>
    <t>714</t>
  </si>
  <si>
    <t>技術士：水産部門</t>
  </si>
  <si>
    <t>137</t>
  </si>
  <si>
    <t>221</t>
  </si>
  <si>
    <t>238</t>
  </si>
  <si>
    <t>許可行政庁マスタ</t>
  </si>
  <si>
    <t>00:国土交通大臣</t>
  </si>
  <si>
    <t>127</t>
  </si>
  <si>
    <t>01:北海道知事</t>
  </si>
  <si>
    <t>228</t>
  </si>
  <si>
    <t>02:青森県知事</t>
  </si>
  <si>
    <t>155</t>
  </si>
  <si>
    <t>第一種電気工事士</t>
  </si>
  <si>
    <t>03:岩手県知事</t>
  </si>
  <si>
    <t>129</t>
  </si>
  <si>
    <t>04:宮城県知事</t>
  </si>
  <si>
    <t>05:秋田県知事</t>
  </si>
  <si>
    <t>133</t>
  </si>
  <si>
    <t>06:山形県知事</t>
  </si>
  <si>
    <t>234</t>
  </si>
  <si>
    <t>07:福島県知事</t>
  </si>
  <si>
    <t>710</t>
  </si>
  <si>
    <t>技術士：上下水道部門</t>
  </si>
  <si>
    <t>08:茨城県知事</t>
  </si>
  <si>
    <t>711</t>
  </si>
  <si>
    <t>技術士：衛生工学部門</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</si>
  <si>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</si>
  <si>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</si>
  <si>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</si>
  <si>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</si>
  <si>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</si>
  <si>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</si>
  <si>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</si>
  <si>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</si>
  <si>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</si>
  <si>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</si>
  <si>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</si>
  <si>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</si>
  <si>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</si>
  <si>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</si>
  <si>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</si>
  <si>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</si>
  <si>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</si>
  <si>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</si>
  <si>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</si>
  <si>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</si>
  <si>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</si>
  <si>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</si>
  <si>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</si>
  <si>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</si>
  <si>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</si>
  <si>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</si>
  <si>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</si>
  <si>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</si>
  <si>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</si>
  <si>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</si>
  <si>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</si>
  <si>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</si>
  <si>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</si>
  <si>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</si>
  <si>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</si>
  <si>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</si>
  <si>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</si>
  <si>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</si>
  <si>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</si>
  <si>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CSV保存の方法</t>
  </si>
  <si>
    <t>申請CSV／工種CSVを選び、名前を付けて保存でCSV UTF-8を選択。番号列は取り込み先でも文字列指定。Excel原本は別に保存。</t>
  </si>
  <si>
    <t>技術職員有資格者名簿</t>
  </si>
  <si>
    <t>範囲</t>
  </si>
  <si>
    <t>基準日</t>
  </si>
  <si>
    <t>状態</t>
  </si>
  <si>
    <t>No.</t>
  </si>
  <si>
    <t>資格1</t>
  </si>
  <si>
    <t>資格2</t>
  </si>
  <si>
    <t>資格3</t>
  </si>
  <si>
    <t>資格4</t>
  </si>
  <si>
    <t>資格5</t>
  </si>
  <si>
    <t>資格6</t>
  </si>
  <si>
    <t>資格7</t>
  </si>
  <si>
    <t>資格8</t>
  </si>
  <si>
    <t>資格9</t>
  </si>
  <si>
    <t>資格10</t>
  </si>
  <si>
    <t>NG件数</t>
  </si>
  <si>
    <t>資格別人数（自動集計）</t>
  </si>
  <si>
    <t>資格コード</t>
  </si>
  <si>
    <t>人数</t>
  </si>
  <si>
    <t>集計の状態</t>
  </si>
  <si>
    <t>同名の職員は別人か重複登録か確認してください。1人を複数行に分けると人数が重複します。</t>
  </si>
  <si>
    <t>入力項目一覧・再利用する値</t>
  </si>
  <si>
    <t>項目ID</t>
  </si>
  <si>
    <t>項目名</t>
  </si>
  <si>
    <t>入力値</t>
  </si>
  <si>
    <t>再利用値</t>
  </si>
  <si>
    <t>参照元</t>
  </si>
  <si>
    <t>データ型</t>
  </si>
  <si>
    <t>entity_type</t>
  </si>
  <si>
    <t>基本情報!C9</t>
  </si>
  <si>
    <t>文字列</t>
  </si>
  <si>
    <t>corporate_number</t>
  </si>
  <si>
    <t>基本情報!C10</t>
  </si>
  <si>
    <t>location_class</t>
  </si>
  <si>
    <t>基本情報!C11</t>
  </si>
  <si>
    <t>head_postal_code</t>
  </si>
  <si>
    <t>head_address</t>
  </si>
  <si>
    <t>head_name_kana</t>
  </si>
  <si>
    <t>基本情報!C16</t>
  </si>
  <si>
    <t>head_name</t>
  </si>
  <si>
    <t>基本情報!C17</t>
  </si>
  <si>
    <t>head_representative_title</t>
  </si>
  <si>
    <t>基本情報!C18</t>
  </si>
  <si>
    <t>head_representative_kana</t>
  </si>
  <si>
    <t>基本情報!C19</t>
  </si>
  <si>
    <t>head_representative_name</t>
  </si>
  <si>
    <t>基本情報!C20</t>
  </si>
  <si>
    <t>head_phone</t>
  </si>
  <si>
    <t>基本情報!C21</t>
  </si>
  <si>
    <t>基本情報!C22</t>
  </si>
  <si>
    <t>head_fax</t>
  </si>
  <si>
    <t>基本情報!C23</t>
  </si>
  <si>
    <t>head_email</t>
  </si>
  <si>
    <t>基本情報!C24</t>
  </si>
  <si>
    <t>基本情報!C25</t>
  </si>
  <si>
    <t>delegation</t>
  </si>
  <si>
    <t>基本情報!C29</t>
  </si>
  <si>
    <t>branch_address</t>
  </si>
  <si>
    <t>基本情報!C30</t>
  </si>
  <si>
    <t>基本情報!C31</t>
  </si>
  <si>
    <t>branch_name</t>
  </si>
  <si>
    <t>基本情報!C32</t>
  </si>
  <si>
    <t>branch_representative_title</t>
  </si>
  <si>
    <t>基本情報!C33</t>
  </si>
  <si>
    <t>基本情報!C34</t>
  </si>
  <si>
    <t>branch_representative_name</t>
  </si>
  <si>
    <t>基本情報!C35</t>
  </si>
  <si>
    <t>branch_phone</t>
  </si>
  <si>
    <t>branch_fax</t>
  </si>
  <si>
    <t>branch_email</t>
  </si>
  <si>
    <t>capital_thousand_yen</t>
  </si>
  <si>
    <t>整数</t>
  </si>
  <si>
    <t>business_years</t>
  </si>
  <si>
    <t>iso9001</t>
  </si>
  <si>
    <t>iso14001</t>
  </si>
  <si>
    <t>construction_safety_membership</t>
  </si>
  <si>
    <t>related_company_or_shared_director</t>
  </si>
  <si>
    <t>permit_authority</t>
  </si>
  <si>
    <t>permit_number</t>
  </si>
  <si>
    <t>assessment_date</t>
  </si>
  <si>
    <t>日付</t>
  </si>
  <si>
    <t>qualification_111_count</t>
  </si>
  <si>
    <t>qualification_113_count</t>
  </si>
  <si>
    <t>qualification_120_count</t>
  </si>
  <si>
    <t>qualification_137_count</t>
  </si>
  <si>
    <t>roster_scope</t>
  </si>
  <si>
    <t>名簿の集計範囲</t>
  </si>
  <si>
    <t>技術職員名簿!B5</t>
  </si>
  <si>
    <t>roster_reference_date</t>
  </si>
  <si>
    <t>名簿の基準日</t>
  </si>
  <si>
    <t>技術職員名簿!G5</t>
  </si>
  <si>
    <t>roster_state</t>
  </si>
  <si>
    <t>名簿の状態</t>
  </si>
  <si>
    <t>技術職員名簿!B7</t>
  </si>
  <si>
    <t>qualification_212_count</t>
  </si>
  <si>
    <t>qualification_214_count</t>
  </si>
  <si>
    <t>qualification_709_count</t>
  </si>
  <si>
    <t>技術士：建設部門（人）</t>
  </si>
  <si>
    <t>qualification_712_count</t>
  </si>
  <si>
    <t>技術士：農業部門（人）</t>
  </si>
  <si>
    <t>qualification_713_count</t>
  </si>
  <si>
    <t>技術士：森林部門（人）</t>
  </si>
  <si>
    <t>qualification_714_count</t>
  </si>
  <si>
    <t>技術士：水産部門（人）</t>
  </si>
  <si>
    <t>qualification_221_count</t>
  </si>
  <si>
    <t>qualification_238_count</t>
  </si>
  <si>
    <t>qualification_127_count</t>
  </si>
  <si>
    <t>qualification_228_count</t>
  </si>
  <si>
    <t>qualification_155_count</t>
  </si>
  <si>
    <t>第一種電気工事士（人）</t>
  </si>
  <si>
    <t>qualification_129_count</t>
  </si>
  <si>
    <t>qualification_230_count</t>
  </si>
  <si>
    <t>qualification_133_count</t>
  </si>
  <si>
    <t>qualification_234_count</t>
  </si>
  <si>
    <t>qualification_710_count</t>
  </si>
  <si>
    <t>技術士：上下水道部門（人）</t>
  </si>
  <si>
    <t>qualification_711_count</t>
  </si>
  <si>
    <t>技術士：衛生工学部門（人）</t>
  </si>
  <si>
    <t>company_name</t>
  </si>
  <si>
    <t>work_code</t>
  </si>
  <si>
    <t>work_name</t>
  </si>
  <si>
    <t>requested</t>
  </si>
  <si>
    <t>permit_type</t>
  </si>
  <si>
    <t>p_score</t>
  </si>
  <si>
    <t>completed_thousand_yen</t>
  </si>
  <si>
    <t>提出書類チェックシート【建設工事関係】</t>
    <rPh sb="0" eb="2">
      <t>テイシュツ</t>
    </rPh>
    <rPh sb="2" eb="4">
      <t>ショルイ</t>
    </rPh>
    <rPh sb="12" eb="14">
      <t>ケンセツ</t>
    </rPh>
    <rPh sb="14" eb="16">
      <t>コウジ</t>
    </rPh>
    <rPh sb="16" eb="18">
      <t>カンケイ</t>
    </rPh>
    <phoneticPr fontId="12"/>
  </si>
  <si>
    <t>№</t>
    <phoneticPr fontId="12"/>
  </si>
  <si>
    <t>提出書類</t>
    <rPh sb="0" eb="2">
      <t>テイシュツ</t>
    </rPh>
    <rPh sb="2" eb="4">
      <t>ショルイ</t>
    </rPh>
    <phoneticPr fontId="12"/>
  </si>
  <si>
    <t>確認事項</t>
    <rPh sb="0" eb="4">
      <t>カクニンジコウ</t>
    </rPh>
    <phoneticPr fontId="12"/>
  </si>
  <si>
    <t>チェック
（業者用）</t>
    <rPh sb="6" eb="8">
      <t>ギョウシャ</t>
    </rPh>
    <rPh sb="8" eb="9">
      <t>ヨウ</t>
    </rPh>
    <phoneticPr fontId="12"/>
  </si>
  <si>
    <t>チェック
（役所用）</t>
    <rPh sb="6" eb="8">
      <t>ヤクショ</t>
    </rPh>
    <rPh sb="8" eb="9">
      <t>ヨウ</t>
    </rPh>
    <phoneticPr fontId="12"/>
  </si>
  <si>
    <t>建設業許可通知書又は建設業許可証明書</t>
    <rPh sb="0" eb="3">
      <t>ケンセツギョウ</t>
    </rPh>
    <rPh sb="3" eb="5">
      <t>キョカ</t>
    </rPh>
    <rPh sb="5" eb="7">
      <t>ツウチ</t>
    </rPh>
    <rPh sb="7" eb="8">
      <t>ショ</t>
    </rPh>
    <rPh sb="8" eb="9">
      <t>マタ</t>
    </rPh>
    <rPh sb="10" eb="13">
      <t>ケンセツギョウ</t>
    </rPh>
    <rPh sb="13" eb="15">
      <t>キョカ</t>
    </rPh>
    <rPh sb="15" eb="18">
      <t>ショウメイショ</t>
    </rPh>
    <phoneticPr fontId="12"/>
  </si>
  <si>
    <t>履歴事項全部証明書</t>
    <rPh sb="0" eb="2">
      <t>リレキ</t>
    </rPh>
    <rPh sb="2" eb="4">
      <t>ジコウ</t>
    </rPh>
    <rPh sb="4" eb="6">
      <t>ゼンブ</t>
    </rPh>
    <rPh sb="6" eb="9">
      <t>ショウメイショ</t>
    </rPh>
    <phoneticPr fontId="12"/>
  </si>
  <si>
    <t>代表者の身分証明書</t>
    <rPh sb="0" eb="3">
      <t>ダイヒョウシャ</t>
    </rPh>
    <rPh sb="4" eb="6">
      <t>ミブン</t>
    </rPh>
    <rPh sb="6" eb="9">
      <t>ショウメイショ</t>
    </rPh>
    <phoneticPr fontId="12"/>
  </si>
  <si>
    <t>代表者の登記されていないことの証明書</t>
    <rPh sb="0" eb="3">
      <t>ダイヒョウシャ</t>
    </rPh>
    <rPh sb="4" eb="6">
      <t>トウキ</t>
    </rPh>
    <rPh sb="15" eb="18">
      <t>ショウメイショ</t>
    </rPh>
    <phoneticPr fontId="12"/>
  </si>
  <si>
    <t>市町村税の滞納のない証明書又は市町村税の納税証明書（直近２年分）</t>
    <rPh sb="0" eb="2">
      <t>シチョウ</t>
    </rPh>
    <rPh sb="2" eb="4">
      <t>ソンゼイ</t>
    </rPh>
    <rPh sb="5" eb="7">
      <t>タイノウ</t>
    </rPh>
    <rPh sb="10" eb="13">
      <t>ショウメイショ</t>
    </rPh>
    <rPh sb="13" eb="14">
      <t>マタ</t>
    </rPh>
    <rPh sb="15" eb="19">
      <t>シチョウソンゼイ</t>
    </rPh>
    <rPh sb="20" eb="25">
      <t>ノウゼイショウメイショ</t>
    </rPh>
    <rPh sb="26" eb="28">
      <t>チョッキン</t>
    </rPh>
    <rPh sb="29" eb="31">
      <t>ネンブン</t>
    </rPh>
    <phoneticPr fontId="12"/>
  </si>
  <si>
    <t>代表者の市町村税の滞納のない証明書（完納証明書でも可）</t>
    <rPh sb="0" eb="3">
      <t>ダイヒョウシャ</t>
    </rPh>
    <rPh sb="4" eb="6">
      <t>シチョウ</t>
    </rPh>
    <rPh sb="6" eb="8">
      <t>ソンゼイ</t>
    </rPh>
    <rPh sb="9" eb="11">
      <t>タイノウ</t>
    </rPh>
    <rPh sb="14" eb="17">
      <t>ショウメイショ</t>
    </rPh>
    <rPh sb="18" eb="20">
      <t>カンノウ</t>
    </rPh>
    <rPh sb="20" eb="23">
      <t>ショウメイショ</t>
    </rPh>
    <rPh sb="25" eb="26">
      <t>カ</t>
    </rPh>
    <phoneticPr fontId="12"/>
  </si>
  <si>
    <t>代表者の国民健康保険料（税）の滞納のない証明書</t>
    <rPh sb="0" eb="3">
      <t>ダイヒョウシャ</t>
    </rPh>
    <rPh sb="4" eb="6">
      <t>コクミン</t>
    </rPh>
    <rPh sb="6" eb="8">
      <t>ケンコウ</t>
    </rPh>
    <rPh sb="8" eb="10">
      <t>ホケン</t>
    </rPh>
    <rPh sb="10" eb="11">
      <t>リョウ</t>
    </rPh>
    <rPh sb="12" eb="13">
      <t>ゼイ</t>
    </rPh>
    <rPh sb="15" eb="17">
      <t>タイノウ</t>
    </rPh>
    <rPh sb="20" eb="23">
      <t>ショウメイショ</t>
    </rPh>
    <phoneticPr fontId="12"/>
  </si>
  <si>
    <t>都道府県税の滞納のない証明書又は事業税の納税証明書（直近２年分）</t>
    <rPh sb="0" eb="4">
      <t>トドウフケン</t>
    </rPh>
    <rPh sb="4" eb="5">
      <t>ゼイ</t>
    </rPh>
    <rPh sb="6" eb="8">
      <t>タイノウ</t>
    </rPh>
    <rPh sb="11" eb="14">
      <t>ショウメイショ</t>
    </rPh>
    <rPh sb="14" eb="15">
      <t>マタ</t>
    </rPh>
    <rPh sb="16" eb="19">
      <t>ジギョウゼイ</t>
    </rPh>
    <rPh sb="20" eb="22">
      <t>ノウゼイ</t>
    </rPh>
    <rPh sb="22" eb="25">
      <t>ショウメイショ</t>
    </rPh>
    <rPh sb="26" eb="28">
      <t>チョッキン</t>
    </rPh>
    <rPh sb="29" eb="31">
      <t>ネンブン</t>
    </rPh>
    <phoneticPr fontId="12"/>
  </si>
  <si>
    <t>所在地見取図兼状況報告書（様式第３号）</t>
    <rPh sb="0" eb="3">
      <t>ショザイチ</t>
    </rPh>
    <rPh sb="3" eb="5">
      <t>ミト</t>
    </rPh>
    <rPh sb="5" eb="6">
      <t>ズ</t>
    </rPh>
    <rPh sb="6" eb="7">
      <t>ケン</t>
    </rPh>
    <rPh sb="7" eb="9">
      <t>ジョウキョウ</t>
    </rPh>
    <rPh sb="9" eb="12">
      <t>ホウコクショ</t>
    </rPh>
    <rPh sb="13" eb="15">
      <t>ヨウシキ</t>
    </rPh>
    <rPh sb="15" eb="16">
      <t>ダイ</t>
    </rPh>
    <rPh sb="17" eb="18">
      <t>ゴウ</t>
    </rPh>
    <phoneticPr fontId="12"/>
  </si>
  <si>
    <t>様式第３号</t>
    <rPh sb="0" eb="2">
      <t>ヨウシキ</t>
    </rPh>
    <rPh sb="2" eb="3">
      <t>ダイ</t>
    </rPh>
    <rPh sb="4" eb="5">
      <t>ゴウ</t>
    </rPh>
    <phoneticPr fontId="15"/>
  </si>
  <si>
    <t>登録番号：</t>
    <rPh sb="0" eb="4">
      <t>トウロクバンゴウ</t>
    </rPh>
    <phoneticPr fontId="14"/>
  </si>
  <si>
    <t>商号：</t>
    <rPh sb="0" eb="2">
      <t>ショウゴウ</t>
    </rPh>
    <phoneticPr fontId="14"/>
  </si>
  <si>
    <t>所在地見取図兼状況報告書</t>
    <rPh sb="0" eb="3">
      <t>ショザイチ</t>
    </rPh>
    <rPh sb="3" eb="6">
      <t>ミトリズ</t>
    </rPh>
    <rPh sb="6" eb="7">
      <t>ケン</t>
    </rPh>
    <rPh sb="7" eb="9">
      <t>ジョウキョウ</t>
    </rPh>
    <rPh sb="9" eb="12">
      <t>ホウコクショ</t>
    </rPh>
    <phoneticPr fontId="15"/>
  </si>
  <si>
    <t>所在地見取図</t>
    <rPh sb="0" eb="3">
      <t>ショザイチ</t>
    </rPh>
    <rPh sb="3" eb="6">
      <t>ミトリズ</t>
    </rPh>
    <phoneticPr fontId="15"/>
  </si>
  <si>
    <t>【本市にある営業所（本店又は支店等）の所在地見取図を記入してください。】</t>
    <rPh sb="6" eb="8">
      <t>エイギョウ</t>
    </rPh>
    <rPh sb="10" eb="12">
      <t>ホンテン</t>
    </rPh>
    <rPh sb="12" eb="13">
      <t>マタ</t>
    </rPh>
    <rPh sb="14" eb="16">
      <t>シテン</t>
    </rPh>
    <rPh sb="16" eb="17">
      <t>トウ</t>
    </rPh>
    <rPh sb="19" eb="22">
      <t>ショザイチ</t>
    </rPh>
    <rPh sb="22" eb="25">
      <t>ミトリズ</t>
    </rPh>
    <rPh sb="26" eb="28">
      <t>キニュウ</t>
    </rPh>
    <phoneticPr fontId="12"/>
  </si>
  <si>
    <t>営業所等の状況</t>
    <rPh sb="0" eb="3">
      <t>エイギョウショ</t>
    </rPh>
    <rPh sb="3" eb="4">
      <t>トウ</t>
    </rPh>
    <rPh sb="5" eb="7">
      <t>ジョウキョウ</t>
    </rPh>
    <phoneticPr fontId="3"/>
  </si>
  <si>
    <t>１　浦添市にある営業所（本店又は支店等）の状況</t>
    <rPh sb="8" eb="11">
      <t>エイギョウショ</t>
    </rPh>
    <phoneticPr fontId="3"/>
  </si>
  <si>
    <t>様式第4号</t>
    <rPh sb="0" eb="2">
      <t>ヨウシキ</t>
    </rPh>
    <rPh sb="2" eb="3">
      <t>ダイ</t>
    </rPh>
    <rPh sb="4" eb="5">
      <t>ゴウ</t>
    </rPh>
    <phoneticPr fontId="15"/>
  </si>
  <si>
    <t>営業所等の写真</t>
    <rPh sb="0" eb="2">
      <t>エイギョウ</t>
    </rPh>
    <rPh sb="3" eb="4">
      <t>トウ</t>
    </rPh>
    <rPh sb="5" eb="7">
      <t>シャシン</t>
    </rPh>
    <phoneticPr fontId="15"/>
  </si>
  <si>
    <t>営業所等の外観写真</t>
    <rPh sb="0" eb="2">
      <t>エイギョウ</t>
    </rPh>
    <rPh sb="3" eb="4">
      <t>トウ</t>
    </rPh>
    <rPh sb="5" eb="7">
      <t>ガイカン</t>
    </rPh>
    <rPh sb="7" eb="9">
      <t>シャシン</t>
    </rPh>
    <phoneticPr fontId="15"/>
  </si>
  <si>
    <t>建物の状況</t>
    <rPh sb="0" eb="2">
      <t>タテモノ</t>
    </rPh>
    <rPh sb="3" eb="5">
      <t>ジョウキョウ</t>
    </rPh>
    <phoneticPr fontId="12"/>
  </si>
  <si>
    <t>看板等の設置</t>
    <rPh sb="0" eb="2">
      <t>カンバン</t>
    </rPh>
    <rPh sb="2" eb="3">
      <t>トウ</t>
    </rPh>
    <rPh sb="4" eb="6">
      <t>セッチ</t>
    </rPh>
    <phoneticPr fontId="12"/>
  </si>
  <si>
    <t>営業所等の内部写真</t>
    <rPh sb="0" eb="2">
      <t>エイギョウ</t>
    </rPh>
    <rPh sb="3" eb="4">
      <t>トウ</t>
    </rPh>
    <rPh sb="5" eb="7">
      <t>ナイブ</t>
    </rPh>
    <rPh sb="7" eb="9">
      <t>シャシン</t>
    </rPh>
    <phoneticPr fontId="15"/>
  </si>
  <si>
    <t>設備等</t>
    <rPh sb="0" eb="2">
      <t>セツビ</t>
    </rPh>
    <rPh sb="2" eb="3">
      <t>トウ</t>
    </rPh>
    <phoneticPr fontId="12"/>
  </si>
  <si>
    <t>様式第7号</t>
    <phoneticPr fontId="12"/>
  </si>
  <si>
    <t>浦　添　市　長　　殿</t>
  </si>
  <si>
    <t>委　任　状</t>
  </si>
  <si>
    <t>（委任者）</t>
  </si>
  <si>
    <t>所在地（住所）</t>
  </si>
  <si>
    <t>代表者　役職</t>
  </si>
  <si>
    <t>氏　　　　名</t>
    <phoneticPr fontId="12"/>
  </si>
  <si>
    <t>実　印</t>
    <rPh sb="0" eb="1">
      <t>ミノル</t>
    </rPh>
    <rPh sb="2" eb="3">
      <t>イン</t>
    </rPh>
    <phoneticPr fontId="14"/>
  </si>
  <si>
    <t>記</t>
  </si>
  <si>
    <t>１　（受任者）</t>
  </si>
  <si>
    <t>支店等の名称</t>
  </si>
  <si>
    <t>役　　　　職</t>
  </si>
  <si>
    <t>受任者印</t>
  </si>
  <si>
    <t>２　委任期間</t>
  </si>
  <si>
    <t>入札参加資格を認定された日から次回名簿登録日の前日まで</t>
  </si>
  <si>
    <t>３　委任事項</t>
  </si>
  <si>
    <t>次の契約手続に関する事項</t>
  </si>
  <si>
    <t>(1)入札及び見積書の提出に関する件</t>
    <phoneticPr fontId="12"/>
  </si>
  <si>
    <t>(2)契約締結に関する件</t>
    <phoneticPr fontId="12"/>
  </si>
  <si>
    <t>(3)入札保証金及び契約保証金の納付、還付請求及び受領に関する件</t>
    <phoneticPr fontId="12"/>
  </si>
  <si>
    <t>(4)契約の履行に関する件</t>
    <phoneticPr fontId="12"/>
  </si>
  <si>
    <t>(5)契約解除に関する件</t>
    <phoneticPr fontId="12"/>
  </si>
  <si>
    <t>(6)復代理人の選任及び解任に関する件</t>
    <phoneticPr fontId="12"/>
  </si>
  <si>
    <t>(7)その他契約手続に関する一切の件</t>
    <phoneticPr fontId="12"/>
  </si>
  <si>
    <t>様式第８号</t>
    <rPh sb="0" eb="2">
      <t>ヨウシキ</t>
    </rPh>
    <rPh sb="2" eb="3">
      <t>ダイ</t>
    </rPh>
    <rPh sb="4" eb="5">
      <t>ゴウ</t>
    </rPh>
    <phoneticPr fontId="12"/>
  </si>
  <si>
    <t>使　用　印　鑑　届</t>
    <rPh sb="0" eb="1">
      <t>ツカ</t>
    </rPh>
    <rPh sb="2" eb="3">
      <t>ヨウ</t>
    </rPh>
    <rPh sb="4" eb="5">
      <t>イン</t>
    </rPh>
    <rPh sb="6" eb="7">
      <t>カガミ</t>
    </rPh>
    <rPh sb="8" eb="9">
      <t>トドケ</t>
    </rPh>
    <phoneticPr fontId="12"/>
  </si>
  <si>
    <t>浦　添　市　長　　  殿</t>
    <rPh sb="0" eb="1">
      <t>ウラ</t>
    </rPh>
    <rPh sb="2" eb="3">
      <t>ソウ</t>
    </rPh>
    <phoneticPr fontId="12"/>
  </si>
  <si>
    <t>　上の使用印鑑を浦添市との入札、見積り、契約締結その他の契約に関し使用します。</t>
    <rPh sb="1" eb="2">
      <t>ウエ</t>
    </rPh>
    <rPh sb="3" eb="5">
      <t>シヨウ</t>
    </rPh>
    <rPh sb="5" eb="7">
      <t>インカン</t>
    </rPh>
    <rPh sb="8" eb="11">
      <t>ウラソエシ</t>
    </rPh>
    <rPh sb="13" eb="15">
      <t>ニュウサツ</t>
    </rPh>
    <rPh sb="16" eb="18">
      <t>ミツモリ</t>
    </rPh>
    <rPh sb="20" eb="22">
      <t>ケイヤク</t>
    </rPh>
    <rPh sb="22" eb="24">
      <t>テイケツ</t>
    </rPh>
    <rPh sb="26" eb="27">
      <t>タ</t>
    </rPh>
    <rPh sb="28" eb="30">
      <t>ケイヤク</t>
    </rPh>
    <rPh sb="31" eb="32">
      <t>カン</t>
    </rPh>
    <rPh sb="33" eb="35">
      <t>シヨウ</t>
    </rPh>
    <phoneticPr fontId="12"/>
  </si>
  <si>
    <t>所在地</t>
    <rPh sb="0" eb="3">
      <t>ショザイチ</t>
    </rPh>
    <phoneticPr fontId="12"/>
  </si>
  <si>
    <t>商号又は名称</t>
    <rPh sb="0" eb="1">
      <t>ショウ</t>
    </rPh>
    <rPh sb="1" eb="2">
      <t>ゴウ</t>
    </rPh>
    <rPh sb="2" eb="3">
      <t>マタ</t>
    </rPh>
    <rPh sb="4" eb="6">
      <t>メイショウ</t>
    </rPh>
    <phoneticPr fontId="12"/>
  </si>
  <si>
    <t>(注)委任状を提出されている場合は、委任状の受任者印と同じ印鑑になります。</t>
    <rPh sb="1" eb="2">
      <t>チュウ</t>
    </rPh>
    <rPh sb="3" eb="6">
      <t>イニンジョウ</t>
    </rPh>
    <rPh sb="7" eb="9">
      <t>テイシュツ</t>
    </rPh>
    <rPh sb="14" eb="16">
      <t>バアイ</t>
    </rPh>
    <rPh sb="18" eb="21">
      <t>イニンジョウ</t>
    </rPh>
    <rPh sb="22" eb="24">
      <t>ジュニン</t>
    </rPh>
    <rPh sb="24" eb="25">
      <t>シャ</t>
    </rPh>
    <rPh sb="25" eb="26">
      <t>イン</t>
    </rPh>
    <rPh sb="27" eb="28">
      <t>オナ</t>
    </rPh>
    <rPh sb="29" eb="31">
      <t>インカン</t>
    </rPh>
    <phoneticPr fontId="12"/>
  </si>
  <si>
    <t>様式第12号</t>
    <rPh sb="0" eb="2">
      <t>ヨウシキ</t>
    </rPh>
    <rPh sb="2" eb="3">
      <t>ダイ</t>
    </rPh>
    <rPh sb="5" eb="6">
      <t>ゴウ</t>
    </rPh>
    <phoneticPr fontId="14"/>
  </si>
  <si>
    <t>誓  約  書</t>
    <rPh sb="0" eb="1">
      <t>チカイ</t>
    </rPh>
    <rPh sb="3" eb="4">
      <t>ヤク</t>
    </rPh>
    <rPh sb="6" eb="7">
      <t>ショ</t>
    </rPh>
    <phoneticPr fontId="12"/>
  </si>
  <si>
    <t>　　浦添市長　殿</t>
    <rPh sb="2" eb="6">
      <t>ウラソエシチョウ</t>
    </rPh>
    <rPh sb="7" eb="8">
      <t>トノ</t>
    </rPh>
    <phoneticPr fontId="12"/>
  </si>
  <si>
    <t>所　在　地</t>
    <rPh sb="0" eb="1">
      <t>ショ</t>
    </rPh>
    <rPh sb="2" eb="3">
      <t>ザイ</t>
    </rPh>
    <rPh sb="4" eb="5">
      <t>チ</t>
    </rPh>
    <phoneticPr fontId="12"/>
  </si>
  <si>
    <t>商号又は名称</t>
    <rPh sb="0" eb="1">
      <t>ショウ</t>
    </rPh>
    <rPh sb="1" eb="2">
      <t>ゴウ</t>
    </rPh>
    <rPh sb="2" eb="3">
      <t>マタ</t>
    </rPh>
    <rPh sb="4" eb="5">
      <t>ナ</t>
    </rPh>
    <rPh sb="5" eb="6">
      <t>ショウ</t>
    </rPh>
    <phoneticPr fontId="12"/>
  </si>
  <si>
    <t>代表者氏名</t>
    <rPh sb="0" eb="3">
      <t>ダイヒョウシャ</t>
    </rPh>
    <rPh sb="3" eb="5">
      <t>シメイ</t>
    </rPh>
    <phoneticPr fontId="12"/>
  </si>
  <si>
    <t>印</t>
    <rPh sb="0" eb="1">
      <t>イン</t>
    </rPh>
    <phoneticPr fontId="12"/>
  </si>
  <si>
    <t>　  浦添市競争入札参加資格審査申請（工事）にあたり、下記の事項について誓約します。</t>
    <rPh sb="3" eb="6">
      <t>ウラソエシ</t>
    </rPh>
    <rPh sb="6" eb="8">
      <t>キョウソウ</t>
    </rPh>
    <rPh sb="8" eb="10">
      <t>ニュウサツ</t>
    </rPh>
    <rPh sb="10" eb="12">
      <t>サンカ</t>
    </rPh>
    <rPh sb="12" eb="14">
      <t>シカク</t>
    </rPh>
    <rPh sb="14" eb="16">
      <t>シンサ</t>
    </rPh>
    <rPh sb="16" eb="18">
      <t>シンセイ</t>
    </rPh>
    <rPh sb="19" eb="21">
      <t>コウジ</t>
    </rPh>
    <rPh sb="27" eb="29">
      <t>カキ</t>
    </rPh>
    <rPh sb="30" eb="32">
      <t>ジコウ</t>
    </rPh>
    <rPh sb="36" eb="38">
      <t>セイヤク</t>
    </rPh>
    <phoneticPr fontId="12"/>
  </si>
  <si>
    <t>記</t>
    <rPh sb="0" eb="1">
      <t>キ</t>
    </rPh>
    <phoneticPr fontId="12"/>
  </si>
  <si>
    <t>２　暴力団員による不当な行為の防止等に関する法律（平成3年法律第77号）第2条第6号の暴力</t>
    <rPh sb="2" eb="6">
      <t>ボウリョクダンイン</t>
    </rPh>
    <rPh sb="9" eb="11">
      <t>フトウ</t>
    </rPh>
    <rPh sb="12" eb="14">
      <t>コウイ</t>
    </rPh>
    <rPh sb="15" eb="17">
      <t>ボウシ</t>
    </rPh>
    <rPh sb="17" eb="18">
      <t>ナド</t>
    </rPh>
    <rPh sb="19" eb="20">
      <t>カン</t>
    </rPh>
    <rPh sb="22" eb="24">
      <t>ホウリツ</t>
    </rPh>
    <rPh sb="25" eb="27">
      <t>ヘイセイ</t>
    </rPh>
    <rPh sb="28" eb="29">
      <t>ネン</t>
    </rPh>
    <rPh sb="29" eb="31">
      <t>ホウリツ</t>
    </rPh>
    <rPh sb="31" eb="32">
      <t>ダイ</t>
    </rPh>
    <rPh sb="34" eb="35">
      <t>ゴウ</t>
    </rPh>
    <rPh sb="36" eb="37">
      <t>ダイ</t>
    </rPh>
    <rPh sb="38" eb="39">
      <t>ジョウ</t>
    </rPh>
    <rPh sb="39" eb="40">
      <t>ダイ</t>
    </rPh>
    <rPh sb="41" eb="42">
      <t>ゴウ</t>
    </rPh>
    <rPh sb="43" eb="45">
      <t>ボウリョク</t>
    </rPh>
    <phoneticPr fontId="14"/>
  </si>
  <si>
    <t>　団員又は同条第2号の暴力団若しくは同条第6号の暴力団員と密接な関係を有する者でないこと。</t>
    <rPh sb="1" eb="3">
      <t>ダンイン</t>
    </rPh>
    <rPh sb="3" eb="4">
      <t>マタ</t>
    </rPh>
    <rPh sb="5" eb="7">
      <t>ドウジョウ</t>
    </rPh>
    <rPh sb="7" eb="8">
      <t>ダイ</t>
    </rPh>
    <rPh sb="9" eb="10">
      <t>ゴウ</t>
    </rPh>
    <rPh sb="11" eb="14">
      <t>ボウリョクダン</t>
    </rPh>
    <rPh sb="14" eb="15">
      <t>モ</t>
    </rPh>
    <rPh sb="18" eb="20">
      <t>ドウジョウ</t>
    </rPh>
    <rPh sb="20" eb="21">
      <t>ダイ</t>
    </rPh>
    <rPh sb="22" eb="23">
      <t>ゴウ</t>
    </rPh>
    <rPh sb="24" eb="28">
      <t>ボウリョクダンイン</t>
    </rPh>
    <rPh sb="29" eb="31">
      <t>ミッセツ</t>
    </rPh>
    <rPh sb="32" eb="34">
      <t>カンケイ</t>
    </rPh>
    <rPh sb="35" eb="36">
      <t>ユウ</t>
    </rPh>
    <rPh sb="38" eb="39">
      <t>モノ</t>
    </rPh>
    <phoneticPr fontId="14"/>
  </si>
  <si>
    <t>　また、将来にわたっても、該当しないこと。</t>
    <rPh sb="4" eb="6">
      <t>ショウライ</t>
    </rPh>
    <rPh sb="13" eb="15">
      <t>ガイトウ</t>
    </rPh>
    <phoneticPr fontId="14"/>
  </si>
  <si>
    <t>３　最低賃金法を遵守し、最低賃金以上の賃金を支払っており、同法の規定による罰則の適用を</t>
    <rPh sb="40" eb="42">
      <t>テキヨウ</t>
    </rPh>
    <phoneticPr fontId="14"/>
  </si>
  <si>
    <t>　を受けていないこと。</t>
    <phoneticPr fontId="14"/>
  </si>
  <si>
    <t>４　浦添市競争入札参加資格審査申請（工事）に定める要件は、すべて満たしていること。</t>
    <rPh sb="2" eb="5">
      <t>ウラソエシ</t>
    </rPh>
    <rPh sb="5" eb="7">
      <t>キョウソウ</t>
    </rPh>
    <rPh sb="7" eb="13">
      <t>ニュウサツサンカシカク</t>
    </rPh>
    <rPh sb="13" eb="17">
      <t>シンサシンセイ</t>
    </rPh>
    <rPh sb="18" eb="20">
      <t>コウジ</t>
    </rPh>
    <rPh sb="22" eb="23">
      <t>サダ</t>
    </rPh>
    <rPh sb="25" eb="27">
      <t>ヨウケン</t>
    </rPh>
    <rPh sb="32" eb="33">
      <t>ミ</t>
    </rPh>
    <phoneticPr fontId="14"/>
  </si>
  <si>
    <t>５　必要に応じて行う実態調査に応じること。</t>
    <rPh sb="2" eb="4">
      <t>ヒツヨウ</t>
    </rPh>
    <rPh sb="5" eb="6">
      <t>オウ</t>
    </rPh>
    <rPh sb="8" eb="9">
      <t>オコナ</t>
    </rPh>
    <rPh sb="10" eb="14">
      <t>ジッタイチョウサ</t>
    </rPh>
    <rPh sb="15" eb="16">
      <t>オウ</t>
    </rPh>
    <phoneticPr fontId="14"/>
  </si>
  <si>
    <t>６　入札参加資格認定後、浦添市において入札参加資格者名簿に登録された内容について情報を</t>
    <rPh sb="2" eb="8">
      <t>ニュウサツサンカシカク</t>
    </rPh>
    <rPh sb="8" eb="11">
      <t>ニンテイゴ</t>
    </rPh>
    <rPh sb="12" eb="15">
      <t>ウラソエシ</t>
    </rPh>
    <rPh sb="19" eb="26">
      <t>ニュウサツサンカシカクシャ</t>
    </rPh>
    <rPh sb="26" eb="28">
      <t>メイボ</t>
    </rPh>
    <rPh sb="29" eb="31">
      <t>トウロク</t>
    </rPh>
    <rPh sb="34" eb="36">
      <t>ナイヨウ</t>
    </rPh>
    <rPh sb="40" eb="42">
      <t>ジョウホウ</t>
    </rPh>
    <phoneticPr fontId="14"/>
  </si>
  <si>
    <t>　を公表すること。</t>
    <rPh sb="2" eb="4">
      <t>コウヒョウ</t>
    </rPh>
    <phoneticPr fontId="14"/>
  </si>
  <si>
    <t>７　入札参加資格認定後、入札への参加、契約の履行にあたり、関係法令等を遵守のうえ係員の</t>
    <rPh sb="2" eb="8">
      <t>ニュウサツサンカシカク</t>
    </rPh>
    <rPh sb="8" eb="11">
      <t>ニンテイゴ</t>
    </rPh>
    <rPh sb="12" eb="14">
      <t>ニュウサツ</t>
    </rPh>
    <rPh sb="16" eb="18">
      <t>サンカ</t>
    </rPh>
    <rPh sb="19" eb="21">
      <t>ケイヤク</t>
    </rPh>
    <rPh sb="22" eb="24">
      <t>リコウ</t>
    </rPh>
    <rPh sb="29" eb="33">
      <t>カンケイホウレイ</t>
    </rPh>
    <rPh sb="33" eb="34">
      <t>ナド</t>
    </rPh>
    <rPh sb="35" eb="37">
      <t>ジュンシュ</t>
    </rPh>
    <rPh sb="40" eb="42">
      <t>カカリイン</t>
    </rPh>
    <phoneticPr fontId="14"/>
  </si>
  <si>
    <t>　の指示に従い、公正な入札を行うこと。</t>
    <rPh sb="2" eb="4">
      <t>シジ</t>
    </rPh>
    <rPh sb="5" eb="6">
      <t>シタガ</t>
    </rPh>
    <rPh sb="8" eb="10">
      <t>コウセイ</t>
    </rPh>
    <rPh sb="11" eb="13">
      <t>ニュウサツ</t>
    </rPh>
    <rPh sb="14" eb="15">
      <t>オコナ</t>
    </rPh>
    <phoneticPr fontId="14"/>
  </si>
  <si>
    <t>　この誓約が事実と相違することが判明した場合は、浦添市から競争入札参加資格の登録の取消、</t>
    <rPh sb="3" eb="5">
      <t>セイヤク</t>
    </rPh>
    <rPh sb="6" eb="8">
      <t>ジジツ</t>
    </rPh>
    <rPh sb="9" eb="11">
      <t>ソウイ</t>
    </rPh>
    <rPh sb="16" eb="18">
      <t>ハンメイ</t>
    </rPh>
    <rPh sb="20" eb="22">
      <t>バアイ</t>
    </rPh>
    <rPh sb="24" eb="27">
      <t>ウラソエシ</t>
    </rPh>
    <rPh sb="29" eb="33">
      <t>キョウソウニュウサツ</t>
    </rPh>
    <rPh sb="33" eb="37">
      <t>サンカシカク</t>
    </rPh>
    <rPh sb="38" eb="40">
      <t>トウロク</t>
    </rPh>
    <rPh sb="41" eb="43">
      <t>トリケシ</t>
    </rPh>
    <phoneticPr fontId="14"/>
  </si>
  <si>
    <t>様式第13号</t>
    <rPh sb="0" eb="2">
      <t>ヨウシキ</t>
    </rPh>
    <rPh sb="2" eb="3">
      <t>ダイ</t>
    </rPh>
    <rPh sb="5" eb="6">
      <t>ゴウ</t>
    </rPh>
    <phoneticPr fontId="14"/>
  </si>
  <si>
    <t xml:space="preserve"> 未加入理由書</t>
    <rPh sb="1" eb="7">
      <t>ミカニュウリユウショ</t>
    </rPh>
    <phoneticPr fontId="14"/>
  </si>
  <si>
    <t>退職金共済制度</t>
    <rPh sb="0" eb="2">
      <t>タイショク</t>
    </rPh>
    <rPh sb="2" eb="3">
      <t>キン</t>
    </rPh>
    <rPh sb="3" eb="5">
      <t>キョウサイ</t>
    </rPh>
    <rPh sb="5" eb="7">
      <t>セイド</t>
    </rPh>
    <phoneticPr fontId="14"/>
  </si>
  <si>
    <t>【　理　由　】</t>
    <rPh sb="2" eb="3">
      <t>リ</t>
    </rPh>
    <rPh sb="4" eb="5">
      <t>ヨシ</t>
    </rPh>
    <phoneticPr fontId="14"/>
  </si>
  <si>
    <t>所　在　地</t>
    <rPh sb="0" eb="1">
      <t>ショ</t>
    </rPh>
    <rPh sb="2" eb="3">
      <t>ザイ</t>
    </rPh>
    <rPh sb="4" eb="5">
      <t>チ</t>
    </rPh>
    <phoneticPr fontId="14"/>
  </si>
  <si>
    <t>商号又は名称</t>
    <rPh sb="0" eb="1">
      <t>ショウ</t>
    </rPh>
    <rPh sb="1" eb="2">
      <t>ゴウ</t>
    </rPh>
    <rPh sb="2" eb="3">
      <t>マタ</t>
    </rPh>
    <rPh sb="4" eb="6">
      <t>メイショウ</t>
    </rPh>
    <phoneticPr fontId="14"/>
  </si>
  <si>
    <t>代表者氏名</t>
    <rPh sb="0" eb="3">
      <t>ダイヒョウシャ</t>
    </rPh>
    <rPh sb="3" eb="5">
      <t>シメイ</t>
    </rPh>
    <phoneticPr fontId="14"/>
  </si>
  <si>
    <t>（押印は必要ありません）</t>
    <rPh sb="1" eb="3">
      <t>オウイン</t>
    </rPh>
    <rPh sb="4" eb="6">
      <t>ヒツヨウ</t>
    </rPh>
    <phoneticPr fontId="14"/>
  </si>
  <si>
    <t>過去に登録したことはあるか</t>
  </si>
  <si>
    <t>建設業の許可期間　一般①</t>
  </si>
  <si>
    <t>該当分</t>
  </si>
  <si>
    <t>開始日を入力。</t>
  </si>
  <si>
    <t>建設業の許可期間　一般②</t>
  </si>
  <si>
    <t>建設業の許可期間　特定①</t>
  </si>
  <si>
    <t>建設業の許可期間　特定②</t>
  </si>
  <si>
    <t>経審通知書の審査基準日を入力。</t>
  </si>
  <si>
    <t>障がい者雇用</t>
  </si>
  <si>
    <t>障がい者を雇用している場合「有」。</t>
  </si>
  <si>
    <t>建退共への加入</t>
  </si>
  <si>
    <t>業種</t>
  </si>
  <si>
    <t>資格
コード</t>
  </si>
  <si>
    <t>土木</t>
  </si>
  <si>
    <t>１級建設機械施工技士</t>
  </si>
  <si>
    <t>１級土木施工管理技士</t>
  </si>
  <si>
    <t>２級建設機械施工技士</t>
  </si>
  <si>
    <t>２級土木施工管理技士（土木）</t>
  </si>
  <si>
    <t>建築</t>
  </si>
  <si>
    <t>１級建築施工管理技士</t>
  </si>
  <si>
    <t>１級建築士</t>
  </si>
  <si>
    <t>２級建築施工管理技士</t>
  </si>
  <si>
    <t>２級建築士</t>
  </si>
  <si>
    <t>076</t>
  </si>
  <si>
    <t>建築積算士（建築コスト管理士含む）</t>
  </si>
  <si>
    <t>電気</t>
  </si>
  <si>
    <t>１級電気工事施工管理技士</t>
  </si>
  <si>
    <t>２級電気工事施工管理技士</t>
  </si>
  <si>
    <t>管</t>
  </si>
  <si>
    <t>１級管工事施工管理技士</t>
  </si>
  <si>
    <t>２級管工事施工管理技士</t>
  </si>
  <si>
    <t>造園</t>
  </si>
  <si>
    <t>１級造園施工管理技士</t>
  </si>
  <si>
    <t>２級造園施工管理技士</t>
  </si>
  <si>
    <t>水道施設</t>
  </si>
  <si>
    <t>経営事項審査の基準日</t>
  </si>
  <si>
    <t>経営・許可シートから自動表示</t>
  </si>
  <si>
    <t>総合評定値（P）</t>
  </si>
  <si>
    <t>完成工事高
2年・3年平均（千円）</t>
  </si>
  <si>
    <t>完成工事高は経審通知書の値（千円）。金額の単位と転記内容を確認してください。</t>
  </si>
  <si>
    <t>選択肢</t>
  </si>
  <si>
    <t>名簿基準日</t>
  </si>
  <si>
    <t>1級技術者</t>
  </si>
  <si>
    <t>所在地の区分</t>
  </si>
  <si>
    <t>市内／市外／県外。判定は募集要領に従う。</t>
  </si>
  <si>
    <t>過去の登録</t>
  </si>
  <si>
    <t>あり／なし／不明。登録番号は任意入力。</t>
  </si>
  <si>
    <t>2級技術者</t>
  </si>
  <si>
    <t>登録番号の確認先</t>
  </si>
  <si>
    <t>公開前に基本情報の案内へ、登録業者一覧のHPのURLを設定。</t>
  </si>
  <si>
    <t>追加情報</t>
  </si>
  <si>
    <t>全事業者がISO取得・障がい者雇用・建退共への加入・建災防への加入・親子会社／役員兼任を入力。</t>
  </si>
  <si>
    <t>技術士（土木）</t>
  </si>
  <si>
    <t>必須、桁数、数字、選択肢、電話・メール形式、条件付き入力、資格重複。</t>
  </si>
  <si>
    <t>積算士</t>
  </si>
  <si>
    <t>出典：利用者指定のコード・資格名・業種区分（2026年10月8日）。対象22資格。</t>
  </si>
  <si>
    <t>1人1行。資格はコードと資格名のリストから選択。同じ資格の重複は人数を二重に数えません。</t>
  </si>
  <si>
    <t>資格人数はこの名簿の記載者を集計します。基準日は2026年12月1日。対象範囲は募集要領に従って選択してください。</t>
  </si>
  <si>
    <t>各項目の入力値・再利用値と参照元。工種は「工種CSV」、職員別情報は「技術職員名簿」を使用。</t>
  </si>
  <si>
    <t>previous_registration</t>
  </si>
  <si>
    <t>基本情報!C12</t>
  </si>
  <si>
    <t>registration_number</t>
  </si>
  <si>
    <t>基本情報!C13</t>
  </si>
  <si>
    <t>経営・許可!D22</t>
  </si>
  <si>
    <t>経営・許可!D23</t>
  </si>
  <si>
    <t>経営・許可!D26</t>
  </si>
  <si>
    <t>経営・許可!D27</t>
  </si>
  <si>
    <t>経営・許可!D30</t>
  </si>
  <si>
    <t>経営・許可!D31</t>
  </si>
  <si>
    <t>disability_employment</t>
  </si>
  <si>
    <t>経営・許可!D28</t>
  </si>
  <si>
    <t>construction_retirement_membership</t>
  </si>
  <si>
    <t>経営・許可!D29</t>
  </si>
  <si>
    <t>経営・許可!D9</t>
  </si>
  <si>
    <t>経営・許可!D10</t>
  </si>
  <si>
    <t>permit_general_1_start_date</t>
  </si>
  <si>
    <t>一般許可期間1 開始日</t>
  </si>
  <si>
    <t>経営・許可!D11</t>
  </si>
  <si>
    <t>permit_general_1_end_date</t>
  </si>
  <si>
    <t>一般許可期間1 終了日</t>
  </si>
  <si>
    <t>経営・許可!D12</t>
  </si>
  <si>
    <t>permit_general_2_start_date</t>
  </si>
  <si>
    <t>一般許可期間2 開始日</t>
  </si>
  <si>
    <t>経営・許可!D13</t>
  </si>
  <si>
    <t>permit_general_2_end_date</t>
  </si>
  <si>
    <t>一般許可期間2 終了日</t>
  </si>
  <si>
    <t>経営・許可!D14</t>
  </si>
  <si>
    <t>permit_special_1_start_date</t>
  </si>
  <si>
    <t>特定許可期間1 開始日</t>
  </si>
  <si>
    <t>経営・許可!D15</t>
  </si>
  <si>
    <t>permit_special_1_end_date</t>
  </si>
  <si>
    <t>特定許可期間1 終了日</t>
  </si>
  <si>
    <t>経営・許可!D16</t>
  </si>
  <si>
    <t>permit_special_2_start_date</t>
  </si>
  <si>
    <t>特定許可期間2 開始日</t>
  </si>
  <si>
    <t>経営・許可!D17</t>
  </si>
  <si>
    <t>permit_special_2_end_date</t>
  </si>
  <si>
    <t>特定許可期間2 終了日</t>
  </si>
  <si>
    <t>経営・許可!D18</t>
  </si>
  <si>
    <t>経営・許可!D19</t>
  </si>
  <si>
    <t>１級建設機械施工技士（人）</t>
  </si>
  <si>
    <t>１級土木施工管理技士（人）</t>
  </si>
  <si>
    <t>１級建築施工管理技士（人）</t>
  </si>
  <si>
    <t>１級建築士（人）</t>
  </si>
  <si>
    <t>２級建設機械施工技士（人）</t>
  </si>
  <si>
    <t>２級土木施工管理技士（土木）（人）</t>
  </si>
  <si>
    <t>２級建築施工管理技士（人）</t>
  </si>
  <si>
    <t>２級建築士（人）</t>
  </si>
  <si>
    <t>qualification_076_count</t>
  </si>
  <si>
    <t>建築積算士（建築コスト管理士含む）（人）</t>
  </si>
  <si>
    <t>１級電気工事施工管理技士（人）</t>
  </si>
  <si>
    <t>２級電気工事施工管理技士（人）</t>
  </si>
  <si>
    <t>１級管工事施工管理技士（人）</t>
  </si>
  <si>
    <t>２級管工事施工管理技士（人）</t>
  </si>
  <si>
    <t>１級造園施工管理技士（人）</t>
  </si>
  <si>
    <t>２級造園施工管理技士（人）</t>
  </si>
  <si>
    <t>有</t>
  </si>
  <si>
    <t>欄が不足する場合には、適宜追加するか、別紙を添付してください。</t>
    <rPh sb="0" eb="1">
      <t>ラン</t>
    </rPh>
    <rPh sb="2" eb="4">
      <t>フソク</t>
    </rPh>
    <rPh sb="6" eb="8">
      <t>バアイ</t>
    </rPh>
    <rPh sb="11" eb="13">
      <t>テキギ</t>
    </rPh>
    <rPh sb="13" eb="15">
      <t>ツイカ</t>
    </rPh>
    <rPh sb="19" eb="21">
      <t>ベッシ</t>
    </rPh>
    <rPh sb="22" eb="24">
      <t>テンプ</t>
    </rPh>
    <phoneticPr fontId="3"/>
  </si>
  <si>
    <t>(4)</t>
    <phoneticPr fontId="3"/>
  </si>
  <si>
    <t>(3)</t>
    <phoneticPr fontId="3"/>
  </si>
  <si>
    <t>(2)</t>
    <phoneticPr fontId="3"/>
  </si>
  <si>
    <t>(1)</t>
    <phoneticPr fontId="3"/>
  </si>
  <si>
    <t>(注)</t>
    <rPh sb="1" eb="2">
      <t>チュウ</t>
    </rPh>
    <phoneticPr fontId="3"/>
  </si>
  <si>
    <t>役職</t>
    <rPh sb="0" eb="2">
      <t>ヤクショク</t>
    </rPh>
    <phoneticPr fontId="3"/>
  </si>
  <si>
    <t>所在地</t>
    <rPh sb="0" eb="3">
      <t>ショザイチ</t>
    </rPh>
    <phoneticPr fontId="3"/>
  </si>
  <si>
    <t>商号又は名称</t>
    <rPh sb="0" eb="2">
      <t>ショウゴウ</t>
    </rPh>
    <rPh sb="2" eb="3">
      <t>マタ</t>
    </rPh>
    <rPh sb="4" eb="6">
      <t>メイショウ</t>
    </rPh>
    <phoneticPr fontId="3"/>
  </si>
  <si>
    <t>法人番号</t>
    <rPh sb="0" eb="4">
      <t>ホウジンバンゴウ</t>
    </rPh>
    <phoneticPr fontId="3"/>
  </si>
  <si>
    <t>氏名</t>
    <rPh sb="0" eb="2">
      <t>シメイ</t>
    </rPh>
    <phoneticPr fontId="3"/>
  </si>
  <si>
    <t>兼任先及び兼任先での役職</t>
    <rPh sb="0" eb="2">
      <t>ケンニン</t>
    </rPh>
    <rPh sb="2" eb="3">
      <t>サキ</t>
    </rPh>
    <rPh sb="3" eb="4">
      <t>オヨ</t>
    </rPh>
    <rPh sb="5" eb="8">
      <t>ケンニンサキ</t>
    </rPh>
    <rPh sb="10" eb="12">
      <t>ヤクショク</t>
    </rPh>
    <phoneticPr fontId="3"/>
  </si>
  <si>
    <t>当社の役員等</t>
    <rPh sb="0" eb="2">
      <t>トウシャ</t>
    </rPh>
    <rPh sb="3" eb="5">
      <t>ヤクイン</t>
    </rPh>
    <rPh sb="5" eb="6">
      <t>ナド</t>
    </rPh>
    <phoneticPr fontId="3"/>
  </si>
  <si>
    <t>具体的関係</t>
    <rPh sb="0" eb="5">
      <t>グタイテキカンケイ</t>
    </rPh>
    <phoneticPr fontId="3"/>
  </si>
  <si>
    <t>法人番号</t>
    <rPh sb="0" eb="4">
      <t>ホウジンバンゴウ</t>
    </rPh>
    <phoneticPr fontId="14"/>
  </si>
  <si>
    <t>登録番号</t>
    <rPh sb="0" eb="4">
      <t>トウロクバンゴウ</t>
    </rPh>
    <phoneticPr fontId="14"/>
  </si>
  <si>
    <t>浦添市長　殿</t>
    <rPh sb="0" eb="4">
      <t>ウラソエシチョウ</t>
    </rPh>
    <rPh sb="5" eb="6">
      <t>トノ</t>
    </rPh>
    <phoneticPr fontId="3"/>
  </si>
  <si>
    <t>資本関係・人的関係等に関する調書</t>
    <phoneticPr fontId="14"/>
  </si>
  <si>
    <t>様式第15号</t>
    <rPh sb="0" eb="2">
      <t>ヨウシキ</t>
    </rPh>
    <rPh sb="2" eb="3">
      <t>ダイ</t>
    </rPh>
    <rPh sb="5" eb="6">
      <t>ゴウ</t>
    </rPh>
    <phoneticPr fontId="3"/>
  </si>
  <si>
    <t>支店・営業所等の正式名称を入力。</t>
  </si>
  <si>
    <t>C　建設業許可・経営事項審査</t>
  </si>
  <si>
    <t>D　経営情報</t>
  </si>
  <si>
    <t>E　事業者への追加情報（全事業者対象）</t>
  </si>
  <si>
    <t>branch_office_name</t>
  </si>
  <si>
    <t>基本情報!C36</t>
  </si>
  <si>
    <t>浦添市の登録番号</t>
  </si>
  <si>
    <t>A　登記上の本店</t>
  </si>
  <si>
    <t>正式名称を入力。株式会社と業者名の間は1文字分空ける。（例）●●建設　株式会社</t>
  </si>
  <si>
    <t>本社用メールアドレス</t>
  </si>
  <si>
    <t>B　委任先営業所</t>
  </si>
  <si>
    <t>委任先営業所用メールアドレス</t>
  </si>
  <si>
    <t>半角で入力。指名通知用となりますので、確実に通知書が受け取れる営業所のメールアドレスを記入してください。</t>
  </si>
  <si>
    <t>開始日の5年後の前日を自動表示。</t>
  </si>
  <si>
    <t>経審通知書（通知書：左下）に記載された値を入力。</t>
  </si>
  <si>
    <t>経審通知書（通知書：右中段）に記載された値を入力。</t>
  </si>
  <si>
    <t>取得している場合は「有」。委任している場合は、委任先も取得していることが必須。</t>
  </si>
  <si>
    <t>対象区分</t>
  </si>
  <si>
    <t>名簿集計人数
（市内・市外）</t>
  </si>
  <si>
    <t>管工事</t>
  </si>
  <si>
    <t>170</t>
  </si>
  <si>
    <t>塗装工事</t>
  </si>
  <si>
    <t>水道施設工事</t>
  </si>
  <si>
    <t>1.6</t>
  </si>
  <si>
    <t>基本情報!C26</t>
  </si>
  <si>
    <t>経営・許可!D36/E36</t>
  </si>
  <si>
    <t>経営・許可!D37/E37</t>
  </si>
  <si>
    <t>経営・許可!D44/E44</t>
  </si>
  <si>
    <t>経営・許可!D45/E45</t>
  </si>
  <si>
    <t>経営・許可!D38/E38</t>
  </si>
  <si>
    <t>経営・許可!D39/E39</t>
  </si>
  <si>
    <t>経営・許可!D40/E40</t>
  </si>
  <si>
    <t>経営・許可!D41/E41</t>
  </si>
  <si>
    <t>経営・許可!D42/E42</t>
  </si>
  <si>
    <t>経営・許可!D43/E43</t>
  </si>
  <si>
    <t>経営・許可!D46/E46</t>
  </si>
  <si>
    <t>経営・許可!D47/E47</t>
  </si>
  <si>
    <t>経営・許可!D48/E48</t>
  </si>
  <si>
    <t>経営・許可!D49/E49</t>
  </si>
  <si>
    <t>経営・許可!D50/E50</t>
  </si>
  <si>
    <t>経営・許可!D51/E51</t>
  </si>
  <si>
    <t>経営・許可!D52/E52</t>
  </si>
  <si>
    <t>経営・許可!D53/E53</t>
  </si>
  <si>
    <t>経営・許可!D54/E54</t>
  </si>
  <si>
    <t>経営・許可!D55/E55</t>
  </si>
  <si>
    <t>経営・許可!D56/E56</t>
  </si>
  <si>
    <t>経営・許可!D57/E57</t>
  </si>
  <si>
    <t>qualification_entry_class</t>
  </si>
  <si>
    <t>資格者数の対象区分</t>
  </si>
  <si>
    <t>経営・許可!C34</t>
  </si>
  <si>
    <t>□</t>
    <phoneticPr fontId="3"/>
  </si>
  <si>
    <t>専用</t>
    <rPh sb="0" eb="2">
      <t>センヨウ</t>
    </rPh>
    <phoneticPr fontId="3"/>
  </si>
  <si>
    <t>併用等（自宅兼事務所、他事業者との共用）</t>
    <rPh sb="0" eb="2">
      <t>ヘイヨウ</t>
    </rPh>
    <rPh sb="2" eb="3">
      <t>トウ</t>
    </rPh>
    <rPh sb="4" eb="6">
      <t>ジタク</t>
    </rPh>
    <rPh sb="6" eb="7">
      <t>ケン</t>
    </rPh>
    <rPh sb="7" eb="9">
      <t>ジム</t>
    </rPh>
    <rPh sb="9" eb="10">
      <t>ショ</t>
    </rPh>
    <rPh sb="11" eb="12">
      <t>タ</t>
    </rPh>
    <rPh sb="12" eb="14">
      <t>ジギョウ</t>
    </rPh>
    <rPh sb="14" eb="15">
      <t>シャ</t>
    </rPh>
    <rPh sb="17" eb="19">
      <t>キョウヨウ</t>
    </rPh>
    <phoneticPr fontId="3"/>
  </si>
  <si>
    <t>独立した事業所</t>
    <phoneticPr fontId="3"/>
  </si>
  <si>
    <t>テナントビル内</t>
    <phoneticPr fontId="3"/>
  </si>
  <si>
    <t>戸建住宅、マンション内</t>
    <phoneticPr fontId="3"/>
  </si>
  <si>
    <t>看板</t>
    <phoneticPr fontId="3"/>
  </si>
  <si>
    <t>表札</t>
    <phoneticPr fontId="3"/>
  </si>
  <si>
    <t>その他（</t>
    <phoneticPr fontId="3"/>
  </si>
  <si>
    <t>）</t>
    <phoneticPr fontId="3"/>
  </si>
  <si>
    <t>電話</t>
    <phoneticPr fontId="3"/>
  </si>
  <si>
    <t>FAX</t>
    <phoneticPr fontId="3"/>
  </si>
  <si>
    <t>パソコン</t>
    <phoneticPr fontId="3"/>
  </si>
  <si>
    <t>プリンタ</t>
    <phoneticPr fontId="3"/>
  </si>
  <si>
    <t>コピー機</t>
    <phoneticPr fontId="3"/>
  </si>
  <si>
    <t>事務用机・椅子</t>
    <phoneticPr fontId="3"/>
  </si>
  <si>
    <t>令和</t>
    <rPh sb="0" eb="2">
      <t>レイワ</t>
    </rPh>
    <phoneticPr fontId="3"/>
  </si>
  <si>
    <t>年</t>
  </si>
  <si>
    <t>月</t>
  </si>
  <si>
    <t>日</t>
  </si>
  <si>
    <t>代表者の役職</t>
    <rPh sb="0" eb="3">
      <t>ダイヒョウシャ</t>
    </rPh>
    <rPh sb="4" eb="6">
      <t>ヤクショク</t>
    </rPh>
    <phoneticPr fontId="12"/>
  </si>
  <si>
    <t>代表者の氏名</t>
    <rPh sb="0" eb="3">
      <t>ダイヒョウシャ</t>
    </rPh>
    <rPh sb="4" eb="6">
      <t>シメイ</t>
    </rPh>
    <phoneticPr fontId="12"/>
  </si>
  <si>
    <t>代表者の役職</t>
    <rPh sb="0" eb="3">
      <t>ダイヒョウシャ</t>
    </rPh>
    <rPh sb="4" eb="6">
      <t>ヤクショク</t>
    </rPh>
    <phoneticPr fontId="3"/>
  </si>
  <si>
    <t>代表者の氏名</t>
    <rPh sb="0" eb="3">
      <t>ダイヒョウシャ</t>
    </rPh>
    <rPh sb="4" eb="6">
      <t>シメイ</t>
    </rPh>
    <phoneticPr fontId="3"/>
  </si>
  <si>
    <t>資本関係のある会社</t>
    <rPh sb="0" eb="2">
      <t>シホン</t>
    </rPh>
    <rPh sb="2" eb="4">
      <t>カンケイ</t>
    </rPh>
    <rPh sb="7" eb="9">
      <t>カイシャ</t>
    </rPh>
    <phoneticPr fontId="3"/>
  </si>
  <si>
    <t>【</t>
    <phoneticPr fontId="3"/>
  </si>
  <si>
    <t>】</t>
    <phoneticPr fontId="3"/>
  </si>
  <si>
    <t>有・無</t>
    <phoneticPr fontId="3"/>
  </si>
  <si>
    <t>人的関係のある会社</t>
    <rPh sb="0" eb="2">
      <t>ジンテキ</t>
    </rPh>
    <rPh sb="2" eb="4">
      <t>カンケイ</t>
    </rPh>
    <rPh sb="7" eb="9">
      <t>カイシャ</t>
    </rPh>
    <phoneticPr fontId="3"/>
  </si>
  <si>
    <t>黄色または赤色の欄に入力してください。NGは赤色、必須の未入力は薄い赤色で表示します。</t>
  </si>
  <si>
    <t>浦添市での登録番号の有無の確認</t>
    <rPh sb="0" eb="3">
      <t>ウラソエシ</t>
    </rPh>
    <rPh sb="5" eb="7">
      <t>トウロク</t>
    </rPh>
    <rPh sb="7" eb="9">
      <t>バンゴウ</t>
    </rPh>
    <rPh sb="10" eb="12">
      <t>ウム</t>
    </rPh>
    <rPh sb="13" eb="15">
      <t>カクニン</t>
    </rPh>
    <phoneticPr fontId="3"/>
  </si>
  <si>
    <t xml:space="preserve">  例えば、令和７・８年度は工事で登録して</t>
    <rPh sb="2" eb="3">
      <t>タト</t>
    </rPh>
    <rPh sb="6" eb="8">
      <t>レイワ</t>
    </rPh>
    <rPh sb="11" eb="13">
      <t>ネンド</t>
    </rPh>
    <rPh sb="14" eb="16">
      <t>コウジ</t>
    </rPh>
    <rPh sb="17" eb="19">
      <t>トウロク</t>
    </rPh>
    <phoneticPr fontId="3"/>
  </si>
  <si>
    <t>いなかったが、令和2年度は工事で登録して</t>
    <rPh sb="7" eb="9">
      <t>レイワ</t>
    </rPh>
    <rPh sb="10" eb="12">
      <t>ネンド</t>
    </rPh>
    <rPh sb="13" eb="15">
      <t>コウジ</t>
    </rPh>
    <rPh sb="16" eb="18">
      <t>トウロク</t>
    </rPh>
    <phoneticPr fontId="3"/>
  </si>
  <si>
    <t>　下の空欄に、業者名を入力してください。（正式名称で入力）</t>
    <rPh sb="1" eb="2">
      <t>シタ</t>
    </rPh>
    <rPh sb="3" eb="5">
      <t>クウラン</t>
    </rPh>
    <rPh sb="7" eb="10">
      <t>ギョウシャメイ</t>
    </rPh>
    <rPh sb="11" eb="13">
      <t>ニュウリョク</t>
    </rPh>
    <rPh sb="21" eb="25">
      <t>セイシキメイショウ</t>
    </rPh>
    <rPh sb="26" eb="28">
      <t>ニュウリョク</t>
    </rPh>
    <phoneticPr fontId="3"/>
  </si>
  <si>
    <t>　入力の際には、「株式会社」等と「○○建設」の間は1文字空けてください。</t>
    <rPh sb="1" eb="3">
      <t>ニュウリョク</t>
    </rPh>
    <rPh sb="4" eb="5">
      <t>サイ</t>
    </rPh>
    <rPh sb="9" eb="13">
      <t>カブシキカイシャ</t>
    </rPh>
    <rPh sb="14" eb="15">
      <t>ナド</t>
    </rPh>
    <rPh sb="19" eb="21">
      <t>ケンセツ</t>
    </rPh>
    <rPh sb="23" eb="24">
      <t>アイダ</t>
    </rPh>
    <rPh sb="26" eb="28">
      <t>モジ</t>
    </rPh>
    <rPh sb="28" eb="29">
      <t>ア</t>
    </rPh>
    <phoneticPr fontId="3"/>
  </si>
  <si>
    <t>（例）「●●開発　株式会社」「有限会社　○○組」「 △△事業　協同組合」</t>
    <rPh sb="1" eb="2">
      <t>レイ</t>
    </rPh>
    <rPh sb="6" eb="8">
      <t>カイハツ</t>
    </rPh>
    <rPh sb="9" eb="13">
      <t>カブシキカイシャ</t>
    </rPh>
    <rPh sb="15" eb="19">
      <t>ユウゲンカイシャ</t>
    </rPh>
    <rPh sb="22" eb="23">
      <t>クミ</t>
    </rPh>
    <rPh sb="28" eb="30">
      <t>ジギョウ</t>
    </rPh>
    <rPh sb="31" eb="35">
      <t>キョウドウクミアイ</t>
    </rPh>
    <phoneticPr fontId="3"/>
  </si>
  <si>
    <t>業者名</t>
    <rPh sb="0" eb="3">
      <t>ギョウシャメイ</t>
    </rPh>
    <phoneticPr fontId="3"/>
  </si>
  <si>
    <t>←これが浦添市の工事での登録番号です</t>
    <rPh sb="4" eb="7">
      <t>ウラソエシ</t>
    </rPh>
    <rPh sb="8" eb="10">
      <t>コウジ</t>
    </rPh>
    <rPh sb="12" eb="16">
      <t>トウロクバンゴウ</t>
    </rPh>
    <phoneticPr fontId="3"/>
  </si>
  <si>
    <t>名称商号</t>
  </si>
  <si>
    <t>業者番号</t>
    <rPh sb="0" eb="2">
      <t>ギョウシャ</t>
    </rPh>
    <rPh sb="2" eb="4">
      <t>バンゴウ</t>
    </rPh>
    <phoneticPr fontId="33"/>
  </si>
  <si>
    <t>國幸興發　株式会社</t>
  </si>
  <si>
    <t>株式会社　比謝川電気</t>
  </si>
  <si>
    <t>RN建設　株式会社</t>
  </si>
  <si>
    <t>株式会社　不動テトラ</t>
  </si>
  <si>
    <t>株式会社　基土木</t>
  </si>
  <si>
    <t>株式会社　クボタ</t>
  </si>
  <si>
    <t>新日本空調　株式会社</t>
  </si>
  <si>
    <t>株式会社　丸新建設</t>
  </si>
  <si>
    <t>株式会社　京和土建</t>
  </si>
  <si>
    <t>株式会社　明成建設</t>
  </si>
  <si>
    <t>株式会社　桃原農園</t>
  </si>
  <si>
    <t>株式会社　沖縄特電</t>
  </si>
  <si>
    <t>有限会社　桂植木</t>
  </si>
  <si>
    <t>日本道路　株式会社</t>
  </si>
  <si>
    <t>光南建設　株式会社</t>
  </si>
  <si>
    <t>有限会社　三工電設</t>
  </si>
  <si>
    <t>沖縄ホーチキ　株式会社</t>
  </si>
  <si>
    <t>株式会社　丸真組</t>
  </si>
  <si>
    <t>株式会社　熊谷組</t>
  </si>
  <si>
    <t>大鏡建設　株式会社</t>
  </si>
  <si>
    <t>中部電水工事　株式会社</t>
  </si>
  <si>
    <t>株式会社　丸清組</t>
  </si>
  <si>
    <t>有限会社　あすなろ開発</t>
  </si>
  <si>
    <t>牧港建設　株式会社</t>
  </si>
  <si>
    <t>日本海工　株式会社</t>
  </si>
  <si>
    <t>東亜建設工業　株式会社</t>
  </si>
  <si>
    <t>崎原土建　株式会社</t>
  </si>
  <si>
    <t>株式会社　サンケン・エンジニアリング</t>
  </si>
  <si>
    <t>株式会社　開邦工業</t>
  </si>
  <si>
    <t>株式会社　太閤建設</t>
  </si>
  <si>
    <t>株式会社　安部日鋼工業</t>
  </si>
  <si>
    <t>大友建設　株式会社</t>
  </si>
  <si>
    <t>ＪＦＥエンジニアリング　株式会社</t>
  </si>
  <si>
    <t>株式会社　沖縄神洋ペイント</t>
  </si>
  <si>
    <t>株式会社　伸和建設</t>
  </si>
  <si>
    <t>株式会社　沖縄日立</t>
  </si>
  <si>
    <t>梅林建設　株式会社</t>
  </si>
  <si>
    <t>三井住友建設　株式会社</t>
  </si>
  <si>
    <t>オパス　株式会社</t>
  </si>
  <si>
    <t>株式会社　交建企画</t>
  </si>
  <si>
    <t>日本電設工業　株式会社</t>
  </si>
  <si>
    <t>株式会社　蓬莱</t>
  </si>
  <si>
    <t>國和建設　株式会社</t>
  </si>
  <si>
    <t>株式会社　西原環境おきなわ</t>
  </si>
  <si>
    <t>大協電気工事　株式会社</t>
  </si>
  <si>
    <t>株式会社　石川電設</t>
  </si>
  <si>
    <t>株式会社　三和土建</t>
  </si>
  <si>
    <t>株式会社　大幸電設</t>
  </si>
  <si>
    <t>西松建設　株式会社</t>
  </si>
  <si>
    <t>仲程土建　株式会社</t>
  </si>
  <si>
    <t>有限会社　Ｔ．Ｎ．Ｏ</t>
  </si>
  <si>
    <t>富士通　株式会社</t>
  </si>
  <si>
    <t>琉球ペイント　株式会社</t>
  </si>
  <si>
    <t>株式会社　大林組</t>
  </si>
  <si>
    <t>株式会社　日本電設</t>
  </si>
  <si>
    <t>上門工業　株式会社</t>
  </si>
  <si>
    <t>株式会社　神洋</t>
  </si>
  <si>
    <t>三善建設　株式会社</t>
  </si>
  <si>
    <t>富士電機Ｅ＆Ｃ　株式会社</t>
  </si>
  <si>
    <t>株式会社　國興建設</t>
  </si>
  <si>
    <t>有限会社　三崎工業</t>
  </si>
  <si>
    <t>相互電気　株式会社</t>
  </si>
  <si>
    <t>有限会社　光和エンジニアリング</t>
  </si>
  <si>
    <t>浅海電気　株式会社</t>
  </si>
  <si>
    <t>尚平工業　株式会社</t>
  </si>
  <si>
    <t>株式会社　淺沼組</t>
  </si>
  <si>
    <t>株式会社　八起電設</t>
  </si>
  <si>
    <t>株式会社　酉島製作所</t>
  </si>
  <si>
    <t>琉球開発　株式会社</t>
  </si>
  <si>
    <t>有限会社　田端設備工業</t>
  </si>
  <si>
    <t>ピーエス・コンストラクション　株式会社</t>
  </si>
  <si>
    <t>沖縄環境企画　株式会社</t>
  </si>
  <si>
    <t>株式会社　丸石設備</t>
  </si>
  <si>
    <t>株式会社　東芝</t>
  </si>
  <si>
    <t>株式会社　沖永開発</t>
  </si>
  <si>
    <t>有限会社　高原建設</t>
  </si>
  <si>
    <t>株式会社　テクノ菱和</t>
  </si>
  <si>
    <t>仲本建設　株式会社</t>
  </si>
  <si>
    <t>盛弘工業所</t>
  </si>
  <si>
    <t>久建工業　株式会社</t>
  </si>
  <si>
    <t>株式会社　南成建設</t>
  </si>
  <si>
    <t>株式会社　大雄土木</t>
  </si>
  <si>
    <t>株式会社　鏡原組</t>
  </si>
  <si>
    <t>株式会社　鏡和建設</t>
  </si>
  <si>
    <t>株式会社　米正建設</t>
  </si>
  <si>
    <t>株式会社　照屋土建</t>
  </si>
  <si>
    <t>株式会社　那覇電工</t>
  </si>
  <si>
    <t>宮地エンジニアリング　株式会社</t>
  </si>
  <si>
    <t>有限会社　丸榮産業</t>
  </si>
  <si>
    <t>技研工業　株式会社</t>
  </si>
  <si>
    <t>株式会社　太名嘉組</t>
  </si>
  <si>
    <t>三協電設　株式会社</t>
  </si>
  <si>
    <t>株式会社　美善建設</t>
  </si>
  <si>
    <t>有限会社　島田建設工業</t>
  </si>
  <si>
    <t>みらい建設工業　株式会社</t>
  </si>
  <si>
    <t>飛島建設　株式会社</t>
  </si>
  <si>
    <t>株式会社　沖縄ポンプ工業</t>
  </si>
  <si>
    <t>有限会社　共栄電気工事</t>
  </si>
  <si>
    <t>有限会社　東友建設</t>
  </si>
  <si>
    <t>株式会社　新栄組</t>
  </si>
  <si>
    <t>新元畳店</t>
  </si>
  <si>
    <t>株式会社　東江建設</t>
  </si>
  <si>
    <t>有限会社　東洋建設</t>
  </si>
  <si>
    <t>東洋電気工事　株式会社</t>
  </si>
  <si>
    <t>琉球建設産業　株式会社</t>
  </si>
  <si>
    <t>水ing　株式会社</t>
  </si>
  <si>
    <t>光電気工事　株式会社</t>
  </si>
  <si>
    <t>安岡建設　株式会社</t>
  </si>
  <si>
    <t>株式会社　高橋土建</t>
  </si>
  <si>
    <t>大永建設　株式会社</t>
  </si>
  <si>
    <t>金城電気工事　株式会社</t>
  </si>
  <si>
    <t>共和産業　株式会社</t>
  </si>
  <si>
    <t>有限会社　国風建設</t>
  </si>
  <si>
    <t>前田建設　株式会社</t>
  </si>
  <si>
    <t>照屋電気工事　株式会社</t>
  </si>
  <si>
    <t>合資会社　中江電気建設</t>
  </si>
  <si>
    <t>有限会社　アサト電気</t>
  </si>
  <si>
    <t>株式会社　重建</t>
  </si>
  <si>
    <t>株式会社　内間土建</t>
  </si>
  <si>
    <t>株式会社　球電舎</t>
  </si>
  <si>
    <t>株式会社　安藤・間</t>
  </si>
  <si>
    <t>有限会社　春水工業</t>
  </si>
  <si>
    <t>ダイダン　株式会社</t>
  </si>
  <si>
    <t>株式会社　ぐすく建設</t>
  </si>
  <si>
    <t>株式会社　佐藤渡辺</t>
  </si>
  <si>
    <t>オリエンタル白石　株式会社</t>
  </si>
  <si>
    <t>大成建設　株式会社</t>
  </si>
  <si>
    <t>琉球通信工事　株式会社</t>
  </si>
  <si>
    <t>株式会社　ト－マ電子サ－ビス</t>
  </si>
  <si>
    <t>BX沖縄文化シャッター　株式会社</t>
  </si>
  <si>
    <t>沖阪産業　株式会社</t>
  </si>
  <si>
    <t>株式会社　りゅうせき建設</t>
  </si>
  <si>
    <t>協栄海事土木　株式会社</t>
  </si>
  <si>
    <t>浦添建設　株式会社</t>
  </si>
  <si>
    <t>昭和技研　有限会社</t>
  </si>
  <si>
    <t>金城重機　株式会社</t>
  </si>
  <si>
    <t>株式会社　豊神建設</t>
  </si>
  <si>
    <t>比嘉工業　株式会社</t>
  </si>
  <si>
    <t>株式会社　古波蔵組</t>
  </si>
  <si>
    <t>沖電水工事　株式会社</t>
  </si>
  <si>
    <t>有限会社　山一開発</t>
  </si>
  <si>
    <t>沖縄オ－トメ－ション　株式会社</t>
  </si>
  <si>
    <t>五洋建設　株式会社</t>
  </si>
  <si>
    <t>南西電設　株式会社</t>
  </si>
  <si>
    <t>株式会社　美玉開発</t>
  </si>
  <si>
    <t>株式会社　沖創工</t>
  </si>
  <si>
    <t>有限会社　呉開発</t>
  </si>
  <si>
    <t>有限会社　沖南建設</t>
  </si>
  <si>
    <t>株式会社　照正組</t>
  </si>
  <si>
    <t>新菱冷熱工業　株式会社</t>
  </si>
  <si>
    <t>東洋建設　株式会社</t>
  </si>
  <si>
    <t>有限会社　協和工務店</t>
  </si>
  <si>
    <t>大洋電気工事　株式会社</t>
  </si>
  <si>
    <t>光建設　株式会社</t>
  </si>
  <si>
    <t>株式会社　東邦</t>
  </si>
  <si>
    <t>ヒルター工業　株式会社</t>
  </si>
  <si>
    <t>有限会社　浦西造園</t>
  </si>
  <si>
    <t>あおみ建設　株式会社</t>
  </si>
  <si>
    <t>鹿島建設　株式会社</t>
  </si>
  <si>
    <t>株式会社　フジタ</t>
  </si>
  <si>
    <t>松尾建設　株式会社</t>
  </si>
  <si>
    <t>コーアツ工業　株式会社</t>
  </si>
  <si>
    <t>南洋土建　株式会社</t>
  </si>
  <si>
    <t>株式会社　東恩納組</t>
  </si>
  <si>
    <t>株式会社　小波津組</t>
  </si>
  <si>
    <t>株式会社　屋部土建</t>
  </si>
  <si>
    <t>株式会社　安謝橋電機</t>
  </si>
  <si>
    <t>株式会社　呉屋組</t>
  </si>
  <si>
    <t>合資会社　第一設備</t>
  </si>
  <si>
    <t>有限会社　五光園</t>
  </si>
  <si>
    <t>パイオニア電設　株式会社</t>
  </si>
  <si>
    <t>仲里畳店</t>
  </si>
  <si>
    <t>株式会社　ナイソ</t>
  </si>
  <si>
    <t>ウイトコインダストリー株式会社</t>
  </si>
  <si>
    <t>有限会社　中島工業</t>
  </si>
  <si>
    <t>沖プライ商事　株式会社</t>
  </si>
  <si>
    <t>株式会社　大城組</t>
  </si>
  <si>
    <t>株式会社　沖電工</t>
  </si>
  <si>
    <t>栗原工業　株式会社</t>
  </si>
  <si>
    <t>世紀東急工業　株式会社</t>
  </si>
  <si>
    <t>株式会社　琉球エンジニア</t>
  </si>
  <si>
    <t>株式会社　瀬底土建</t>
  </si>
  <si>
    <t>有限会社　昭和住建</t>
  </si>
  <si>
    <t>有限会社　新丸高土建</t>
  </si>
  <si>
    <t>株式会社　名護鉄工所</t>
  </si>
  <si>
    <t>株式会社　川平土木</t>
  </si>
  <si>
    <t>株式会社　國場組</t>
  </si>
  <si>
    <t>共和化工　株式会社</t>
  </si>
  <si>
    <t>沖縄道路興業　株式会社</t>
  </si>
  <si>
    <t>三栄工業　株式会社</t>
  </si>
  <si>
    <t>座波建設　株式会社</t>
  </si>
  <si>
    <t>長谷川体育施設　株式会社</t>
  </si>
  <si>
    <t>大成温調　株式会社</t>
  </si>
  <si>
    <t>有限会社　上原工務店</t>
  </si>
  <si>
    <t>大晋建設　株式会社</t>
  </si>
  <si>
    <t>株式会社　オカノ</t>
  </si>
  <si>
    <t>清水建設　株式会社</t>
  </si>
  <si>
    <t>有限会社　屋比久電気工事</t>
  </si>
  <si>
    <t>日本エレベーター製造　株式会社</t>
  </si>
  <si>
    <t>三協電気工事　株式会社</t>
  </si>
  <si>
    <t>株式会社　宮本工業所</t>
  </si>
  <si>
    <t>株式会社　東部電気土木</t>
  </si>
  <si>
    <t>有限会社　国吉組</t>
  </si>
  <si>
    <t>エクシオグループ　株式会社</t>
  </si>
  <si>
    <t>株式会社　丸松建設</t>
  </si>
  <si>
    <t>株式会社　荏原製作所</t>
  </si>
  <si>
    <t>株式会社　グリーンテックトーバル</t>
  </si>
  <si>
    <t>佐藤工業　株式会社</t>
  </si>
  <si>
    <t>有限会社　名設</t>
  </si>
  <si>
    <t>株式会社　日新開発</t>
  </si>
  <si>
    <t>有限会社　明生建設</t>
  </si>
  <si>
    <t>有限会社　丸川電気工業</t>
  </si>
  <si>
    <t>株式会社　山川電気</t>
  </si>
  <si>
    <t>株式会社　東洋土木工業</t>
  </si>
  <si>
    <t>株式会社　沖縄共聴設備</t>
  </si>
  <si>
    <t>ヤンマー沖縄　株式会社</t>
  </si>
  <si>
    <t>有限会社　大田機電</t>
  </si>
  <si>
    <t>株式会社　日光建設</t>
  </si>
  <si>
    <t>企投建設　株式会社</t>
  </si>
  <si>
    <t>株式会社　大米建設</t>
  </si>
  <si>
    <t>前澤工業　株式会社</t>
  </si>
  <si>
    <t>株式会社　丸石建設</t>
  </si>
  <si>
    <t>株式会社　ＮＩＰＰＯ</t>
  </si>
  <si>
    <t>株式会社　七和</t>
  </si>
  <si>
    <t>丸三建設　株式会社</t>
  </si>
  <si>
    <t>株式会社　トクシュ</t>
  </si>
  <si>
    <t>有限会社　崎間建設</t>
  </si>
  <si>
    <t>電気興業　株式会社</t>
  </si>
  <si>
    <t>株式会社　沖栄建設</t>
  </si>
  <si>
    <t>丸尾建設　株式会社</t>
  </si>
  <si>
    <t>株式会社　竹中工務店</t>
  </si>
  <si>
    <t>沖縄パナソニック特機　株式会社</t>
  </si>
  <si>
    <t>大林道路　株式会社</t>
  </si>
  <si>
    <t>有限会社　燕建設</t>
  </si>
  <si>
    <t>株式会社　福地組</t>
  </si>
  <si>
    <t>株式会社　東江電気工事</t>
  </si>
  <si>
    <t>南西空調設備　株式会社</t>
  </si>
  <si>
    <t>株式会社　金城組</t>
  </si>
  <si>
    <t>福山建設　株式会社</t>
  </si>
  <si>
    <t>株式会社　奥村組</t>
  </si>
  <si>
    <t>有限会社　ニケン電工</t>
  </si>
  <si>
    <t>株式会社　沖電システム</t>
  </si>
  <si>
    <t>平安　株式会社</t>
  </si>
  <si>
    <t>株式会社　武村石材建設</t>
  </si>
  <si>
    <t>株式会社　第一建設</t>
  </si>
  <si>
    <t>株式会社　信吉組</t>
  </si>
  <si>
    <t>株式会社　琉建工業</t>
  </si>
  <si>
    <t>長嶺電機　株式会社</t>
  </si>
  <si>
    <t>沖電企業　株式会社</t>
  </si>
  <si>
    <t>沖縄道路メンテナンス　株式会社</t>
  </si>
  <si>
    <t>株式会社　全沖産業</t>
  </si>
  <si>
    <t>沖縄プラント工業　株式会社</t>
  </si>
  <si>
    <t>株式会社　奥原電設</t>
  </si>
  <si>
    <t>フジテック　株式会社</t>
  </si>
  <si>
    <t>東急建設　株式会社</t>
  </si>
  <si>
    <t>株式会社　仲本工業</t>
  </si>
  <si>
    <t>株式会社　三和建設工業</t>
  </si>
  <si>
    <t>有限会社　大日土木</t>
  </si>
  <si>
    <t>ＮＥＣネッツエスアイ　株式会社</t>
  </si>
  <si>
    <t>沖縄古賀防水工業　株式会社</t>
  </si>
  <si>
    <t>株式会社　ゼネラル電設</t>
  </si>
  <si>
    <t>奥アンツーカ　株式会社</t>
  </si>
  <si>
    <t>金秀グリ－ン　株式会社</t>
  </si>
  <si>
    <t>株式会社　東海造園</t>
  </si>
  <si>
    <t>沖縄化学産業　株式会社</t>
  </si>
  <si>
    <t>有限会社　大満土建</t>
  </si>
  <si>
    <t>沖縄石油ガス　株式会社</t>
  </si>
  <si>
    <t>國和設備工業　株式会社</t>
  </si>
  <si>
    <t>有限会社　翁長電気工事</t>
  </si>
  <si>
    <t>有限会社　大謝名電工</t>
  </si>
  <si>
    <t>有限会社　牧野建設</t>
  </si>
  <si>
    <t>株式会社　新洋</t>
  </si>
  <si>
    <t>有限会社　正光機械</t>
  </si>
  <si>
    <t>不二宮工業　株式会社</t>
  </si>
  <si>
    <t>旭建設　株式会社</t>
  </si>
  <si>
    <t>株式会社　東洋設備</t>
  </si>
  <si>
    <t>有限会社　大一土建</t>
  </si>
  <si>
    <t>株式会社　大興建設</t>
  </si>
  <si>
    <t>株式会社　大寛組</t>
  </si>
  <si>
    <t>株式会社　協和ガス</t>
  </si>
  <si>
    <t>株式会社　丸元建設</t>
  </si>
  <si>
    <t>琉穂建設工業　株式会社</t>
  </si>
  <si>
    <t>日本国土開発　株式会社</t>
  </si>
  <si>
    <t>株式会社　沖縄装美工業</t>
  </si>
  <si>
    <t>株式会社　りゅうせきエネプロ</t>
  </si>
  <si>
    <t>株式会社　沖縄工設</t>
  </si>
  <si>
    <t>琉幸建設　株式会社</t>
  </si>
  <si>
    <t>合資会社　宮平体育堂</t>
  </si>
  <si>
    <t>光通信工業　株式会社</t>
  </si>
  <si>
    <t>株式会社　喜屋武建設</t>
  </si>
  <si>
    <t>極東建設　株式会社</t>
  </si>
  <si>
    <t>有限会社　盛重機土木</t>
  </si>
  <si>
    <t>株式会社　武国建設</t>
  </si>
  <si>
    <t>桐和空調設備　株式会社</t>
  </si>
  <si>
    <t>有限会社　西原農園</t>
  </si>
  <si>
    <t>株式会社　大宜見組</t>
  </si>
  <si>
    <t>有限会社　又吉建設</t>
  </si>
  <si>
    <t>沖縄水質改良　株式会社</t>
  </si>
  <si>
    <t>丸茂電機　株式会社</t>
  </si>
  <si>
    <t>沖電気工業　株式会社</t>
  </si>
  <si>
    <t>宮城工業</t>
  </si>
  <si>
    <t>有限会社　平伊工業</t>
  </si>
  <si>
    <t>有限会社　十和通信</t>
  </si>
  <si>
    <t>株式会社　アサヒプラント</t>
  </si>
  <si>
    <t>琉球道路　株式会社</t>
  </si>
  <si>
    <t>株式会社　玉新建設</t>
  </si>
  <si>
    <t>有限会社　イシカワポンプ</t>
  </si>
  <si>
    <t>サン電通エンジニアリング　株式会社</t>
  </si>
  <si>
    <t>大野産業　株式会社</t>
  </si>
  <si>
    <t>株式会社　松村電機製作所</t>
  </si>
  <si>
    <t>ニッコー　株式会社</t>
  </si>
  <si>
    <t>日特建設　株式会社</t>
  </si>
  <si>
    <t>株式会社　サンライト</t>
  </si>
  <si>
    <t>株式会社　沖縄ボイラエンジニアリング</t>
  </si>
  <si>
    <t>有限会社　丸栄電気水道工業</t>
  </si>
  <si>
    <t>株式会社　沖縄庭芸</t>
  </si>
  <si>
    <t>株式会社　沖縄グリーンメンテナンス</t>
  </si>
  <si>
    <t>平安座総合開発　株式会社</t>
  </si>
  <si>
    <t>株式会社　富士ピー・エス</t>
  </si>
  <si>
    <t>株式会社　竹中土木</t>
  </si>
  <si>
    <t>株式会社　乃村工藝社</t>
  </si>
  <si>
    <t>株式会社　錢高組</t>
  </si>
  <si>
    <t>前田建設工業　株式会社</t>
  </si>
  <si>
    <t>株式会社　正吉建設</t>
  </si>
  <si>
    <t>株式会社　国際重機</t>
  </si>
  <si>
    <t>有限会社　尚伸電工</t>
  </si>
  <si>
    <t>カナデビア　株式会社</t>
  </si>
  <si>
    <t>株式会社　南海建設</t>
  </si>
  <si>
    <t>興洋電子　株式会社</t>
  </si>
  <si>
    <t>株式会社　新建</t>
  </si>
  <si>
    <t>アゲダ空調食品設備　株式会社</t>
  </si>
  <si>
    <t>栄裕建設　株式会社</t>
  </si>
  <si>
    <t>有限会社　長浜建設</t>
  </si>
  <si>
    <t>日本オーチス・エレベータ　株式会社</t>
  </si>
  <si>
    <t>日新電機　株式会社</t>
  </si>
  <si>
    <t>ヤシマ工業　株式会社</t>
  </si>
  <si>
    <t>株式会社　エノビ防災技研</t>
  </si>
  <si>
    <t>有限会社　金城工作所</t>
  </si>
  <si>
    <t>株式会社　第一三興建設</t>
  </si>
  <si>
    <t>琉球設備メンテナンス　株式会社</t>
  </si>
  <si>
    <t>株式会社　善太郎組</t>
  </si>
  <si>
    <t>有限会社　沖縄小堀電機</t>
  </si>
  <si>
    <t>日乃出鉄工　株式会社</t>
  </si>
  <si>
    <t>株式会社　とみしろ建設</t>
  </si>
  <si>
    <t>株式会社　森岡産業</t>
  </si>
  <si>
    <t>拓南製作所　株式会社</t>
  </si>
  <si>
    <t>株式会社　浦城産業</t>
  </si>
  <si>
    <t>合資会社　廣組</t>
  </si>
  <si>
    <t>株式会社　川崎技研</t>
  </si>
  <si>
    <t>大日本土木　株式会社</t>
  </si>
  <si>
    <t>若築建設　株式会社</t>
  </si>
  <si>
    <t>株式会社　東開発</t>
  </si>
  <si>
    <t>株式会社　大成ホーム建設工業</t>
  </si>
  <si>
    <t>株式会社　関電工</t>
  </si>
  <si>
    <t>理水化学　株式会社</t>
  </si>
  <si>
    <t>有限会社　三友</t>
  </si>
  <si>
    <t>株式会社　沖創建設</t>
  </si>
  <si>
    <t>株式会社　屋島組</t>
  </si>
  <si>
    <t>金秀建設　株式会社</t>
  </si>
  <si>
    <t>株式会社　松村組</t>
  </si>
  <si>
    <t>有限会社　那覇造園土木</t>
  </si>
  <si>
    <t>日本基礎技術　株式会社</t>
  </si>
  <si>
    <t>株式会社　宜野湾電設</t>
  </si>
  <si>
    <t>株式会社　丸福</t>
  </si>
  <si>
    <t>有限会社　豊造園</t>
  </si>
  <si>
    <t>特殊建装工業　株式会社</t>
  </si>
  <si>
    <t>沖縄三菱電機販売　株式会社</t>
  </si>
  <si>
    <t>有限会社　丸善工務</t>
  </si>
  <si>
    <t>アジアペイント　株式会社</t>
  </si>
  <si>
    <t>株式会社　 久米電装</t>
  </si>
  <si>
    <t>株式会社　ヤマシン</t>
  </si>
  <si>
    <t>大成設備工業　株式会社</t>
  </si>
  <si>
    <t>株式会社　祖慶電設工業</t>
  </si>
  <si>
    <t>株式会社　ＩＨＩ</t>
  </si>
  <si>
    <t>大和電工　株式会社</t>
  </si>
  <si>
    <t>伊波たたみ店</t>
  </si>
  <si>
    <t>重信電気工事　株式会社</t>
  </si>
  <si>
    <t>東建設　株式会社</t>
  </si>
  <si>
    <t>日進電気土木　株式会社</t>
  </si>
  <si>
    <t>株式会社　沖縄エジソン</t>
  </si>
  <si>
    <t>株式会社　しんこうエンジニアリング</t>
  </si>
  <si>
    <t>興南施設管理　株式会社</t>
  </si>
  <si>
    <t>株式会社　沖縄計装工事</t>
  </si>
  <si>
    <t>有限会社　山城土木工事</t>
  </si>
  <si>
    <t>株式会社　富士建設</t>
  </si>
  <si>
    <t>株式会社　クラフティア</t>
  </si>
  <si>
    <t>株式会社　国際ビル産業</t>
  </si>
  <si>
    <t>株式会社　南星</t>
  </si>
  <si>
    <t>德進設備工業　株式会社</t>
  </si>
  <si>
    <t>中部緑化土木　株式会社</t>
  </si>
  <si>
    <t>株式会社　棚原組</t>
  </si>
  <si>
    <t>有限会社　与座建設</t>
  </si>
  <si>
    <t>三和工設　株式会社</t>
  </si>
  <si>
    <t>先嶋建設　株式会社</t>
  </si>
  <si>
    <t>株式会社　鴻池組</t>
  </si>
  <si>
    <t>株式会社　野原建設</t>
  </si>
  <si>
    <t>株式会社　沖縄プラスチック産業</t>
  </si>
  <si>
    <t>株式会社　共和</t>
  </si>
  <si>
    <t>南部電工　株式会社</t>
  </si>
  <si>
    <t>株式会社　丸産業</t>
  </si>
  <si>
    <t>有限会社　みね造園</t>
  </si>
  <si>
    <t>有限会社　渡久地組</t>
  </si>
  <si>
    <t>大永建設工業　株式会社</t>
  </si>
  <si>
    <t>水道機工　株式会社</t>
  </si>
  <si>
    <t>三菱電機　株式会社</t>
  </si>
  <si>
    <t>日本無線　株式会社</t>
  </si>
  <si>
    <t>株式会社　日立製作所</t>
  </si>
  <si>
    <t>日本電気　株式会社</t>
  </si>
  <si>
    <t>株式会社　世名城</t>
  </si>
  <si>
    <t>株式会社　明電舎</t>
  </si>
  <si>
    <t>パナソニック電工　株式会社</t>
  </si>
  <si>
    <t>株式会社　球建設</t>
  </si>
  <si>
    <t>株式会社　玉城組</t>
  </si>
  <si>
    <t>戸田建設　株式会社</t>
  </si>
  <si>
    <t>ムトウ建設　株式会社</t>
  </si>
  <si>
    <t>大和ハウス工業　株式会社</t>
  </si>
  <si>
    <t>屋富祖電気工事社</t>
  </si>
  <si>
    <t>有限会社　与那嶺造園土木</t>
  </si>
  <si>
    <t>アクティブ工業　株式会社</t>
  </si>
  <si>
    <t>株式会社　宜野湾造園土木</t>
  </si>
  <si>
    <t>天馬屋</t>
  </si>
  <si>
    <t>琉球電機　株式会社</t>
  </si>
  <si>
    <t>有限会社　金一基礎工事</t>
  </si>
  <si>
    <t>浦添ガス工業　株式会社</t>
  </si>
  <si>
    <t>株式会社　オーシーエヌテクニカルサービス</t>
  </si>
  <si>
    <t>沖縄ガス　株式会社</t>
  </si>
  <si>
    <t>ＮＴＴ西日本　株式会社</t>
  </si>
  <si>
    <t>株式会社　タクマ</t>
  </si>
  <si>
    <t>株式会社　技建</t>
  </si>
  <si>
    <t>有限会社　シンユウ電建</t>
  </si>
  <si>
    <t>大城産業　株式会社</t>
  </si>
  <si>
    <t>三菱化工機　株式会社</t>
  </si>
  <si>
    <t>浦西産業　株式会社</t>
  </si>
  <si>
    <t>美津濃　株式会社</t>
  </si>
  <si>
    <t>西武造園　株式会社</t>
  </si>
  <si>
    <t>有限会社　サガワ設備工業</t>
  </si>
  <si>
    <t>株式会社　栄建</t>
  </si>
  <si>
    <t>有限会社　琉球防災センター</t>
  </si>
  <si>
    <t>ヤマハサウンドシステム　株式会社</t>
  </si>
  <si>
    <t>有限会社　明星電設</t>
  </si>
  <si>
    <t>有限会社　ツネダ塗装工業</t>
  </si>
  <si>
    <t>有限会社　沖縄建装工業</t>
  </si>
  <si>
    <t>有限会社　新八土建</t>
  </si>
  <si>
    <t>有限会社　丸宮産業</t>
  </si>
  <si>
    <t>沖カンガイ　株式会社</t>
  </si>
  <si>
    <t>株式会社　大豊産業</t>
  </si>
  <si>
    <t>株式会社　沖縄工業</t>
  </si>
  <si>
    <t>デルタ電気工業　株式会社</t>
  </si>
  <si>
    <t>株式会社　大設</t>
  </si>
  <si>
    <t>有限会社　万代設備</t>
  </si>
  <si>
    <t>株式会社　徳里産業</t>
  </si>
  <si>
    <t>株式会社　池原建設</t>
  </si>
  <si>
    <t>株式会社　東信興建</t>
  </si>
  <si>
    <t>三建設備工業　株式会社</t>
  </si>
  <si>
    <t>有限会社　大弘工務店</t>
  </si>
  <si>
    <t>有限会社　第三土建</t>
  </si>
  <si>
    <t>有限会社　三省電気工事</t>
  </si>
  <si>
    <t>南光開発　株式会社</t>
  </si>
  <si>
    <t>那覇環境開発　有限会社</t>
  </si>
  <si>
    <t>株式会社　ナカソネ電省</t>
  </si>
  <si>
    <t>株式会社　富建</t>
  </si>
  <si>
    <t>有限会社　大福建設</t>
  </si>
  <si>
    <t>株式会社　平成造園</t>
  </si>
  <si>
    <t>株式会社　若松建装</t>
  </si>
  <si>
    <t>株式会社　充総興</t>
  </si>
  <si>
    <t>株式会社　沖縄浄環センター</t>
  </si>
  <si>
    <t>株式会社　ヨウコウ</t>
  </si>
  <si>
    <t>有限会社　當江電気工事</t>
  </si>
  <si>
    <t>有限会社　沖縄電気建設</t>
  </si>
  <si>
    <t>エッカ石油　株式会社</t>
  </si>
  <si>
    <t>株式会社　シンコウハウス工業</t>
  </si>
  <si>
    <t>有限会社　日昇土建</t>
  </si>
  <si>
    <t>高砂熱学工業　株式会社</t>
  </si>
  <si>
    <t>塚本商事機械　株式会社</t>
  </si>
  <si>
    <t>有限会社　吉岡通信設備</t>
  </si>
  <si>
    <t>有限会社　前川工業</t>
  </si>
  <si>
    <t>有限会社　石川電設工業</t>
  </si>
  <si>
    <t>有限会社　平山建設工業</t>
  </si>
  <si>
    <t>株式会社　イチゴ</t>
  </si>
  <si>
    <t>富士通ネットワークソリューションズ　株式会社</t>
  </si>
  <si>
    <t>有限会社　浦添水道サービスセンター</t>
  </si>
  <si>
    <t>株式会社　正興電機製作所</t>
  </si>
  <si>
    <t>有限会社　大嶺建設</t>
  </si>
  <si>
    <t>岩崎電気　株式会社</t>
  </si>
  <si>
    <t>有限会社　海邦造園</t>
  </si>
  <si>
    <t>有限会社　共栄電工</t>
  </si>
  <si>
    <t>株式会社　アサヒ</t>
  </si>
  <si>
    <t>川田工業　株式会社</t>
  </si>
  <si>
    <t>日本電算設備　株式会社</t>
  </si>
  <si>
    <t>有限会社　浦添砂バラス産業</t>
  </si>
  <si>
    <t>有限会社　仲地建装</t>
  </si>
  <si>
    <t>株式会社　東江ガス</t>
  </si>
  <si>
    <t>有限会社　原建設工業</t>
  </si>
  <si>
    <t>有限会社　大盛設備</t>
  </si>
  <si>
    <t>株式会社　丸内</t>
  </si>
  <si>
    <t>東洋電子　株式会社</t>
  </si>
  <si>
    <t>株式会社　タダシ建設</t>
  </si>
  <si>
    <t>有限会社　環衛開発</t>
  </si>
  <si>
    <t>株式会社　前田開発</t>
  </si>
  <si>
    <t>株式会社　きんでん</t>
  </si>
  <si>
    <t>有限会社　北原土木</t>
  </si>
  <si>
    <t>有限会社　リフォーム施工</t>
  </si>
  <si>
    <t>株式会社　丹青社</t>
  </si>
  <si>
    <t>株式会社　幸石建設</t>
  </si>
  <si>
    <t>株式会社　ＩＭＩ　ＣＯＲＰＯＲＡＴＩＯＮ</t>
  </si>
  <si>
    <t>山城建設　株式会社</t>
  </si>
  <si>
    <t>有限会社　拓電エンジニアリング</t>
  </si>
  <si>
    <t>有限会社　渡久地建設</t>
  </si>
  <si>
    <t>株式会社　三晃空調</t>
  </si>
  <si>
    <t>株式会社　スポーツテクノ和広</t>
  </si>
  <si>
    <t>有限会社　サンユウ設備</t>
  </si>
  <si>
    <t>前田道路　株式会社</t>
  </si>
  <si>
    <t>高千穂産業　株式会社</t>
  </si>
  <si>
    <t>株式会社　貴嶋工業</t>
  </si>
  <si>
    <t>極東開発工業　株式会社</t>
  </si>
  <si>
    <t>株式会社　ソルテック</t>
  </si>
  <si>
    <t>クボタ環境エンジニアリング　株式会社</t>
  </si>
  <si>
    <t>三井造船　株式会社</t>
  </si>
  <si>
    <t>株式会社　テクノ工業</t>
  </si>
  <si>
    <t>株式会社　大名電建</t>
  </si>
  <si>
    <t>有限会社　丸市電気工事社</t>
  </si>
  <si>
    <t>株式会社　謝花組</t>
  </si>
  <si>
    <t>有限会社　平電設</t>
  </si>
  <si>
    <t>株式会社　沖縄計装</t>
  </si>
  <si>
    <t>有限会社　近代防災工業</t>
  </si>
  <si>
    <t>合資会社　張本機械工業</t>
  </si>
  <si>
    <t>株式会社　南山開発</t>
  </si>
  <si>
    <t>大畑建設　株式会社</t>
  </si>
  <si>
    <t>有限会社　森田建設</t>
  </si>
  <si>
    <t>住友電設　株式会社</t>
  </si>
  <si>
    <t>有限会社　南光電気設備</t>
  </si>
  <si>
    <t>有限会社　大協建設</t>
  </si>
  <si>
    <t>有限会社　大繁建設</t>
  </si>
  <si>
    <t>株式会社　沖縄クマリフト</t>
  </si>
  <si>
    <t>株式会社　光エンジニア</t>
  </si>
  <si>
    <t>有限会社　又吉シーリング工業</t>
  </si>
  <si>
    <t>沖縄県石材事業　協同組合</t>
  </si>
  <si>
    <t>株式会社　本間組</t>
  </si>
  <si>
    <t>株式会社　神鋼環境ソリューション</t>
  </si>
  <si>
    <t>克電気工事</t>
  </si>
  <si>
    <t>有限会社　嶺建設</t>
  </si>
  <si>
    <t>株式会社　沖縄エンジニヤ</t>
  </si>
  <si>
    <t>有限会社　ヤマウチ設備</t>
  </si>
  <si>
    <t>株式会社　リュウロード</t>
  </si>
  <si>
    <t>ドリコ　株式会社</t>
  </si>
  <si>
    <t>株式会社　大山タタミ店</t>
  </si>
  <si>
    <t>株式会社　トミレディオ</t>
  </si>
  <si>
    <t>有限会社　シオカワ建設</t>
  </si>
  <si>
    <t>株式会社　リウデン</t>
  </si>
  <si>
    <t>株式会社　クリマテック</t>
  </si>
  <si>
    <t>株式会社　沖設備</t>
  </si>
  <si>
    <t>有限会社　真栄工業</t>
  </si>
  <si>
    <t>有限会社　システム協栄</t>
  </si>
  <si>
    <t>有限会社　明城建設</t>
  </si>
  <si>
    <t>株式会社　パイオニア</t>
  </si>
  <si>
    <t>有限会社　三水工業</t>
  </si>
  <si>
    <t>株式会社　北盛建設</t>
  </si>
  <si>
    <t>有限会社　環設備工業</t>
  </si>
  <si>
    <t>鉄建建設　株式会社</t>
  </si>
  <si>
    <t>株式会社　比嘉電工</t>
  </si>
  <si>
    <t>瀬底工務店　株式会社</t>
  </si>
  <si>
    <t>有限会社　西野建設</t>
  </si>
  <si>
    <t>米元建設工業　株式会社</t>
  </si>
  <si>
    <t>株式会社　沖縄ダイケン</t>
  </si>
  <si>
    <t>有限会社　丸正開発</t>
  </si>
  <si>
    <t>株式会社　新秀</t>
  </si>
  <si>
    <t>有限会社　金城建設</t>
  </si>
  <si>
    <t>有限会社　タイセイ産業</t>
  </si>
  <si>
    <t>株式会社　佐平建設</t>
  </si>
  <si>
    <t>株式会社　明興テクノス</t>
  </si>
  <si>
    <t>琉球ゴーレックス　株式会社</t>
  </si>
  <si>
    <t>株式会社　ビコー</t>
  </si>
  <si>
    <t>株式会社　ビージーエム沖縄</t>
  </si>
  <si>
    <t>株式会社　丸政工務店</t>
  </si>
  <si>
    <t>石橋工業　株式会社</t>
  </si>
  <si>
    <t>株式会社　シンテック</t>
  </si>
  <si>
    <t>NAHA興産　株式会社</t>
  </si>
  <si>
    <t>川崎重工業　株式会社</t>
  </si>
  <si>
    <t>沖電開発　株式会社</t>
  </si>
  <si>
    <t>有限会社　沖産</t>
  </si>
  <si>
    <t>有限会社　沖送電</t>
  </si>
  <si>
    <t>日本ファブテック　株式会社</t>
  </si>
  <si>
    <t>有限会社　北谷造園土木</t>
  </si>
  <si>
    <t>有限会社　長浜冷機</t>
  </si>
  <si>
    <t>川田建設　株式会社</t>
  </si>
  <si>
    <t>株式会社　尚輪興建</t>
  </si>
  <si>
    <t>有限会社　沖西建設</t>
  </si>
  <si>
    <t>有限会社　川建設</t>
  </si>
  <si>
    <t>宝来建設　株式会社</t>
  </si>
  <si>
    <t>株式会社　川平建設</t>
  </si>
  <si>
    <t>アメリカンエンジニアリングコーポレーション</t>
  </si>
  <si>
    <t>株式会社　マテックス</t>
  </si>
  <si>
    <t>恒和ペイント　株式会社</t>
  </si>
  <si>
    <t>沖縄東芝　株式会社</t>
  </si>
  <si>
    <t>大和リース　株式会社</t>
  </si>
  <si>
    <t>有限会社　大地建設</t>
  </si>
  <si>
    <t>有限会社　太輪</t>
  </si>
  <si>
    <t>有限会社　佐久川電研</t>
  </si>
  <si>
    <t>カヤバシステムマシナリー　株式会社</t>
  </si>
  <si>
    <t>有限会社　浦西開発</t>
  </si>
  <si>
    <t>沖縄三和シャッター　株式会社</t>
  </si>
  <si>
    <t>株式会社　NHKテクノロジーズ</t>
  </si>
  <si>
    <t>株式会社　ニシダ工業</t>
  </si>
  <si>
    <t>有限会社　海成設備工業</t>
  </si>
  <si>
    <t>有限会社　安城建設</t>
  </si>
  <si>
    <t>有限会社　沖縄メンテナンス</t>
  </si>
  <si>
    <t>株式会社　海邦</t>
  </si>
  <si>
    <t>沖縄ガスリビング　株式会社</t>
  </si>
  <si>
    <t>古河産機システムズ　株式会社</t>
  </si>
  <si>
    <t>有限会社　津田建設</t>
  </si>
  <si>
    <t>明和システム　株式会社</t>
  </si>
  <si>
    <t>有限会社　サンオキ</t>
  </si>
  <si>
    <t>アズビル　株式会社</t>
  </si>
  <si>
    <t>株式会社　流管工業</t>
  </si>
  <si>
    <t>有限会社　大松産業</t>
  </si>
  <si>
    <t>新生テクノス　株式会社</t>
  </si>
  <si>
    <t>株式会社　ウォーターテック</t>
  </si>
  <si>
    <t>有限会社　コムテック創研</t>
  </si>
  <si>
    <t>株式会社　シーイー</t>
  </si>
  <si>
    <t>有限会社　エスティ通信</t>
  </si>
  <si>
    <t>有限会社　雷光電気工事</t>
  </si>
  <si>
    <t>青木あすなろ建設　株式会社</t>
  </si>
  <si>
    <t>株式会社　隆盛建設</t>
  </si>
  <si>
    <t>新星　株式会社</t>
  </si>
  <si>
    <t>有限会社　創電通</t>
  </si>
  <si>
    <t>沖信建設　株式会社</t>
  </si>
  <si>
    <t>株式会社　オキジム</t>
  </si>
  <si>
    <t>有限会社　興発電子産業</t>
  </si>
  <si>
    <t>株式会社　沖縄クリーン工業</t>
  </si>
  <si>
    <t>有限会社　牧港鉄工所</t>
  </si>
  <si>
    <t>有限会社　西開発</t>
  </si>
  <si>
    <t>NＴＴビジネスソリューションズ　株式会社</t>
  </si>
  <si>
    <t>日本コムシス　株式会社</t>
  </si>
  <si>
    <t>沖縄新エネ開発　株式会社</t>
  </si>
  <si>
    <t>株式会社　新琉興業</t>
  </si>
  <si>
    <t>OTNet　株式会社</t>
  </si>
  <si>
    <t>株式会社　ミライト</t>
  </si>
  <si>
    <t>沖縄菱電ビルシステム　株式会社</t>
  </si>
  <si>
    <t>株式会社　大本組</t>
  </si>
  <si>
    <t>株式会社　ミライト・テクノロジーズ</t>
  </si>
  <si>
    <t>三精テクノロジーズ　株式会社</t>
  </si>
  <si>
    <t>郡リース　株式会社</t>
  </si>
  <si>
    <t>有限会社　大和住宅産業</t>
  </si>
  <si>
    <t>株式会社　塩月工業</t>
  </si>
  <si>
    <t>東洋電機製造　株式会社</t>
  </si>
  <si>
    <t>株式会社　ゆめ工房</t>
  </si>
  <si>
    <t>エヌ・ティ・ティ・インフラネット　株式会社</t>
  </si>
  <si>
    <t>株式会社　コンステック</t>
  </si>
  <si>
    <t>西部電気工業　株式会社</t>
  </si>
  <si>
    <t>株式会社　大成</t>
  </si>
  <si>
    <t>有限会社　秀開發工業</t>
  </si>
  <si>
    <t>株式会社　日新電器産業</t>
  </si>
  <si>
    <t>有限会社　タイラ建設</t>
  </si>
  <si>
    <t>株式会社　ハイテックシステム</t>
  </si>
  <si>
    <t>富士電機　株式会社</t>
  </si>
  <si>
    <t>有限会社　安波茶電機</t>
  </si>
  <si>
    <t>沖縄ピーシー　株式会社</t>
  </si>
  <si>
    <t>株式会社　仁建設工業</t>
  </si>
  <si>
    <t>株式会社　沢建設</t>
  </si>
  <si>
    <t>株式会社　大成ホーム</t>
  </si>
  <si>
    <t>有限会社　内盛産業</t>
  </si>
  <si>
    <t>エフサステクノロジーズ　株式会社</t>
  </si>
  <si>
    <t>有限会社　協進</t>
  </si>
  <si>
    <t>有限会社　比嘉塗装</t>
  </si>
  <si>
    <t>有限会社　テクノ建設</t>
  </si>
  <si>
    <t>有限会社　津城電気工事</t>
  </si>
  <si>
    <t>株式会社　丸善組</t>
  </si>
  <si>
    <t>共和ペイント　株式会社</t>
  </si>
  <si>
    <t>株式会社　仲本ファブテック</t>
  </si>
  <si>
    <t>有限会社　協築</t>
  </si>
  <si>
    <t>NECフィールディング　株式会社　</t>
  </si>
  <si>
    <t>有限会社　與那嶺塗装社</t>
  </si>
  <si>
    <t>有限会社　東江ポンプ</t>
  </si>
  <si>
    <t>ライト建設　株式会社</t>
  </si>
  <si>
    <t>株式会社　真和電工</t>
  </si>
  <si>
    <t>株式会社　喜神サービス</t>
  </si>
  <si>
    <t>株式会社　エース重機土木</t>
  </si>
  <si>
    <t>有限会社　フロンティア都市開発</t>
  </si>
  <si>
    <t>有限会社　丸高建設工業</t>
  </si>
  <si>
    <t>安鋳産業　株式会社</t>
  </si>
  <si>
    <t>株式会社　オアシス</t>
  </si>
  <si>
    <t>総合リフォーム　株式会社</t>
  </si>
  <si>
    <t>有限会社　とし建設</t>
  </si>
  <si>
    <t>株式会社　山口建設</t>
  </si>
  <si>
    <t>有限会社　グリーンアルファ</t>
  </si>
  <si>
    <t>株式会社　大慶産業</t>
  </si>
  <si>
    <t>株式会社　ＫＴ建設</t>
  </si>
  <si>
    <t>有限会社　南成開発</t>
  </si>
  <si>
    <t>有限会社　気流</t>
  </si>
  <si>
    <t>ＮＳＫ　株式会社</t>
  </si>
  <si>
    <t>株式会社　山中組</t>
  </si>
  <si>
    <t>株式会社　大樹建設　</t>
  </si>
  <si>
    <t>九昭電設工業　株式会社</t>
  </si>
  <si>
    <t>有限会社　川満工務店</t>
  </si>
  <si>
    <t>有限会社　セイモリ電器</t>
  </si>
  <si>
    <t>有限会社　天進電水工業</t>
  </si>
  <si>
    <t>株式会社　沖縄科学ＡＶセンター</t>
  </si>
  <si>
    <t>有限会社　山根建設</t>
  </si>
  <si>
    <t>ＮＴＴドコモビジネス　株式会社</t>
  </si>
  <si>
    <t>株式会社　翔南工業</t>
  </si>
  <si>
    <t>有限会社　知念造園土木</t>
  </si>
  <si>
    <t>有限会社　琉冷サービス</t>
  </si>
  <si>
    <t>有限会社　あかつき衛生</t>
  </si>
  <si>
    <t>合資会社　大進工業</t>
  </si>
  <si>
    <t>株式会社　輝陽</t>
  </si>
  <si>
    <t>有限会社　日迎建設</t>
  </si>
  <si>
    <t>カナデビアＥ＆Ｅ　株式会社</t>
  </si>
  <si>
    <t>NTTデータ・カスタマサービス　株式会社</t>
  </si>
  <si>
    <t>株式会社　トータルメディア開発研究所</t>
  </si>
  <si>
    <t>有限会社　エスアイ・ケイ</t>
  </si>
  <si>
    <t>有限会社　玉電エンジニア</t>
  </si>
  <si>
    <t>有限会社　沖水</t>
  </si>
  <si>
    <t>株式会社　おきさん</t>
  </si>
  <si>
    <t>株式会社　丸憲</t>
  </si>
  <si>
    <t>全琉インテリア</t>
  </si>
  <si>
    <t>株式会社　横河ブリッジ</t>
  </si>
  <si>
    <t>ライト工業　株式会社</t>
  </si>
  <si>
    <t>日軽エンジニアリング　株式会社</t>
  </si>
  <si>
    <t>ワールド電気産業　有限会社　</t>
  </si>
  <si>
    <t>読谷協同産業　株式会社</t>
  </si>
  <si>
    <t>株式会社　ケイアイエム</t>
  </si>
  <si>
    <t>株式会社　大興鋼業</t>
  </si>
  <si>
    <t>ビー・ゼイ工事　株式会社</t>
  </si>
  <si>
    <t>沖縄トヨタ自動車　株式会社</t>
  </si>
  <si>
    <t>有限会社　樹德苑</t>
  </si>
  <si>
    <t>有限会社　三栄技研</t>
  </si>
  <si>
    <t>新沖防災工業　株式会社</t>
  </si>
  <si>
    <t>有限会社　沖テック</t>
  </si>
  <si>
    <t>有限会社　沖縄ビジョンサービス</t>
  </si>
  <si>
    <t>有限会社　中央環境サービス公社</t>
  </si>
  <si>
    <t>有限会社　創</t>
  </si>
  <si>
    <t>株式会社　オリジン建設</t>
  </si>
  <si>
    <t>東亜道路工業　株式会社</t>
  </si>
  <si>
    <t>株式会社　トリアド工房</t>
  </si>
  <si>
    <t>株式会社　丸秀</t>
  </si>
  <si>
    <t>ホシザキ沖縄　株式会社</t>
  </si>
  <si>
    <t>株式会社　大翔土建</t>
  </si>
  <si>
    <t>株式会社　環境開発</t>
  </si>
  <si>
    <t>大豊建設　株式会社</t>
  </si>
  <si>
    <t>有限会社　スタプランニング</t>
  </si>
  <si>
    <t>有限会社　沖設エンジニア</t>
  </si>
  <si>
    <t>株式会社　電協エンジニアリング</t>
  </si>
  <si>
    <t>有限会社　津堅工業</t>
  </si>
  <si>
    <t>有限会社　津嘉山ステンレス工業</t>
  </si>
  <si>
    <t>株式会社　総合ビル管理</t>
  </si>
  <si>
    <t>株式会社　テクノ技建</t>
  </si>
  <si>
    <t>名護道路　株式会社</t>
  </si>
  <si>
    <t>寄神建設　株式会社</t>
  </si>
  <si>
    <t>株式会社　大修建設</t>
  </si>
  <si>
    <t>株式会社　アドプロ</t>
  </si>
  <si>
    <t>緑電設</t>
  </si>
  <si>
    <t>有限会社　新洋重機工業</t>
  </si>
  <si>
    <t>株式会社　トウエイ</t>
  </si>
  <si>
    <t>有限会社　大進建設</t>
  </si>
  <si>
    <t>有限会社　サン冷熱</t>
  </si>
  <si>
    <t>株式会社　沖満土建</t>
  </si>
  <si>
    <t>有限会社　匠開発</t>
  </si>
  <si>
    <t>ONE　株式会社</t>
  </si>
  <si>
    <t>株式会社　沖縄建材</t>
  </si>
  <si>
    <t>株式会社　日興建設コンサルタント</t>
  </si>
  <si>
    <t>街クリーン　株式会社</t>
  </si>
  <si>
    <t>沖縄県エレベーター保守事業　協同組合</t>
  </si>
  <si>
    <t>荏原冷熱システム　株式会社</t>
  </si>
  <si>
    <t>株式会社　エヌ・ティ・ティ・データ九州</t>
  </si>
  <si>
    <t>株式会社　ヒロ開発</t>
  </si>
  <si>
    <t>有限会社　吉永</t>
  </si>
  <si>
    <t>沖縄東芝エレベータ　株式会社</t>
  </si>
  <si>
    <t>株式会社　南興総合サービス</t>
  </si>
  <si>
    <t>有限会社　シンリツ設備</t>
  </si>
  <si>
    <t>協和機電工業　株式会社</t>
  </si>
  <si>
    <t>株式会社　エム・テック</t>
  </si>
  <si>
    <t>ＩＨＩ運搬機械　株式会社</t>
  </si>
  <si>
    <t>三菱電機プラントエンジニアリング　株式会社</t>
  </si>
  <si>
    <t>有限会社　富士エンジニア</t>
  </si>
  <si>
    <t>有限会社　沖縄エル・アンド・シー</t>
  </si>
  <si>
    <t>株式会社　電装技研</t>
  </si>
  <si>
    <t>有限会社　丸玉メンテナンス</t>
  </si>
  <si>
    <t>株式会社　日さく</t>
  </si>
  <si>
    <t>ＴＳＵＣＨＩＹＡ　株式会社</t>
  </si>
  <si>
    <t>株式会社　北勝建設</t>
  </si>
  <si>
    <t>首里建装</t>
  </si>
  <si>
    <t>有限会社　グローイングサービス</t>
  </si>
  <si>
    <t>東興産業　株式会社</t>
  </si>
  <si>
    <t>株式会社　丸浩重機工業</t>
  </si>
  <si>
    <t>株式会社　南伸空調</t>
  </si>
  <si>
    <t>山田工業　株式会社</t>
  </si>
  <si>
    <t>株式会社　三晴</t>
  </si>
  <si>
    <t>管清工業　株式会社</t>
  </si>
  <si>
    <t>株式会社　前澤エンジニアリングサービス</t>
  </si>
  <si>
    <t>有限会社　ブンキョウ技研</t>
  </si>
  <si>
    <t>株式会社　丸芳工業</t>
  </si>
  <si>
    <t>有限会社　松基工務店</t>
  </si>
  <si>
    <t>メタウォーター　株式会社</t>
  </si>
  <si>
    <t>株式会社　ＮＴＴドコモ</t>
  </si>
  <si>
    <t>創建　株式会社</t>
  </si>
  <si>
    <t>沖縄ユアサ電池販売　株式会社</t>
  </si>
  <si>
    <t>クボタ機工　株式会社</t>
  </si>
  <si>
    <t>株式会社　大匠アーキプロ</t>
  </si>
  <si>
    <t>光基　株式会社</t>
  </si>
  <si>
    <t>有限会社　竹建設</t>
  </si>
  <si>
    <t>株式会社　大智</t>
  </si>
  <si>
    <t>有限会社　咲尚建設</t>
  </si>
  <si>
    <t>有限会社　五輪重機</t>
  </si>
  <si>
    <t>有限会社　浪速丸海事</t>
  </si>
  <si>
    <t>株式会社　上進工業</t>
  </si>
  <si>
    <t>有限会社　スイケン</t>
  </si>
  <si>
    <t>株式会社　カイ総合設備</t>
  </si>
  <si>
    <t>有限会社　新長堂土木</t>
  </si>
  <si>
    <t>有限会社　グリーンハウスプラン</t>
  </si>
  <si>
    <t>株式会社　鈴木シャッター</t>
  </si>
  <si>
    <t>琉球造船鉄工　株式会社</t>
  </si>
  <si>
    <t>有限会社　春建設</t>
  </si>
  <si>
    <t>森松工業　株式会社</t>
  </si>
  <si>
    <t>株式会社　前川製作所</t>
  </si>
  <si>
    <t>金秀鉄工　株式会社</t>
  </si>
  <si>
    <t>株式会社　渡辺組</t>
  </si>
  <si>
    <t>株式会社　フソウ</t>
  </si>
  <si>
    <t>コウフ・フィールド　株式会社</t>
  </si>
  <si>
    <t>株式会社　大生通信</t>
  </si>
  <si>
    <t>有限会社　沖熱</t>
  </si>
  <si>
    <t>株式会社　平仲</t>
  </si>
  <si>
    <t>株式会社　琉電コントロール</t>
  </si>
  <si>
    <t>サンフィールド</t>
  </si>
  <si>
    <t>株式会社　伊藤鐵工所</t>
  </si>
  <si>
    <t>株式会社　ＳＴＧコーポレーション</t>
  </si>
  <si>
    <t>パナソニックEWエンジニアリング　株式会社</t>
  </si>
  <si>
    <t>有限会社　植木ペイント</t>
  </si>
  <si>
    <t>有限会社　双和建設</t>
  </si>
  <si>
    <t>サンワコムシスエンジニアリング　株式会社</t>
  </si>
  <si>
    <t>有限会社　新秀建設</t>
  </si>
  <si>
    <t>横浜ゴムＭＢジャパン　株式会社</t>
  </si>
  <si>
    <t>株式会社　池間塗装工業</t>
  </si>
  <si>
    <t>ＫＩＴＯ　株式会社</t>
  </si>
  <si>
    <t>有限会社　ターフメンテナンス・ヒガ</t>
  </si>
  <si>
    <t>パナソニックシステムソリューションズジャパン　株式会社</t>
  </si>
  <si>
    <t>株式会社　日立国際八木ソリューションズ</t>
  </si>
  <si>
    <t>株式会社　ゼネラル</t>
  </si>
  <si>
    <t>Ｇネットワールド　株式会社</t>
  </si>
  <si>
    <t>有限会社　ＯＳＧ</t>
  </si>
  <si>
    <t>有限会社　沖縄ジッポウ工業</t>
  </si>
  <si>
    <t>ミナミ建設　株式会社</t>
  </si>
  <si>
    <t>株式会社　アーバン沖縄</t>
  </si>
  <si>
    <t>沖縄ビル・メンテナンス　株式会社</t>
  </si>
  <si>
    <t>レキオス・ウォーター　株式会社</t>
  </si>
  <si>
    <t>株式会社　ネオプランニング　</t>
  </si>
  <si>
    <t>株式会社　昭和制作</t>
  </si>
  <si>
    <t>りゅうせき商事　株式会社</t>
  </si>
  <si>
    <t>株式会社　クリエイトＥＳ</t>
  </si>
  <si>
    <t>株式会社　沖電子</t>
  </si>
  <si>
    <t>有限会社　サンワ産業</t>
  </si>
  <si>
    <t>有限会社　レキオテレコム</t>
  </si>
  <si>
    <t>株式会社　とうほう工業</t>
  </si>
  <si>
    <t>株式会社　ＳＮＣ</t>
  </si>
  <si>
    <t>株式会社　アートリンク</t>
  </si>
  <si>
    <t>有限会社　久松設備工業</t>
  </si>
  <si>
    <t>有限会社　クリーン企画</t>
  </si>
  <si>
    <t>株式会社　エオネックス</t>
  </si>
  <si>
    <t>有限会社　昭和興業</t>
  </si>
  <si>
    <t>日本総合整美　株式会社</t>
  </si>
  <si>
    <t>株式会社　財地建設</t>
  </si>
  <si>
    <t>有限会社　テレコムシステム</t>
  </si>
  <si>
    <t>沖縄海陸物流　株式会社</t>
  </si>
  <si>
    <t>有限会社　緑建</t>
  </si>
  <si>
    <t>株式会社　モトエ沖縄販売</t>
  </si>
  <si>
    <t>琉穂建設　株式会社</t>
  </si>
  <si>
    <t>株式会社　いしかわ文明堂</t>
  </si>
  <si>
    <t>株式会社　確組</t>
  </si>
  <si>
    <t>玉光産業　株式会社</t>
  </si>
  <si>
    <t>有限会社　大喜商建</t>
  </si>
  <si>
    <t>株式会社　ジュンカン</t>
  </si>
  <si>
    <t>株式会社　日新電機システム</t>
  </si>
  <si>
    <t>イーゴス　株式会社</t>
  </si>
  <si>
    <t>株式会社　西崎防水工業</t>
  </si>
  <si>
    <t>新沖縄精器　株式会社</t>
  </si>
  <si>
    <t>有限会社　成祥</t>
  </si>
  <si>
    <t>株式会社　おきなわ浄環技建</t>
  </si>
  <si>
    <t>株式会社　バリオン</t>
  </si>
  <si>
    <t>株式会社　フクデンインターナショナル</t>
  </si>
  <si>
    <t>株式会社　嶺建設</t>
  </si>
  <si>
    <t>株式会社　寿開発</t>
  </si>
  <si>
    <t>株式会社　ニライカナイ建設</t>
  </si>
  <si>
    <t>有限会社　建水</t>
  </si>
  <si>
    <t>コンボルト・ジャパン　株式会社</t>
  </si>
  <si>
    <t>株式会社　田中工業</t>
  </si>
  <si>
    <t>株式会社　たまや</t>
  </si>
  <si>
    <t>株式会社　丸昇建設</t>
  </si>
  <si>
    <t>株式会社　ゼーゲンカンパニー</t>
  </si>
  <si>
    <t>株式会社　ユキシン</t>
  </si>
  <si>
    <t>株式会社　共和総業</t>
  </si>
  <si>
    <t>荏原環境プラント　株式会社</t>
  </si>
  <si>
    <t>株式会社　明電エンジニアリング</t>
  </si>
  <si>
    <t>オルガノ　株式会社</t>
  </si>
  <si>
    <t>東芝エルティーエンジニアリング　株式会社</t>
  </si>
  <si>
    <t>株式会社　フジクラエンジニアリング</t>
  </si>
  <si>
    <t>ケーアンドイー　株式会社</t>
  </si>
  <si>
    <t>株式会社　上エンジニアリング</t>
  </si>
  <si>
    <t>大勝建設　株式会社</t>
  </si>
  <si>
    <t>日本空調サービス　株式会社</t>
  </si>
  <si>
    <t>株式会社　テクネ</t>
  </si>
  <si>
    <t>有限会社　大平産業</t>
  </si>
  <si>
    <t>三晃工業　株式会社</t>
  </si>
  <si>
    <t>有限会社　大生防災設備</t>
  </si>
  <si>
    <t>株式会社　丸和グリーンサービス</t>
  </si>
  <si>
    <t>有限会社　新光組</t>
  </si>
  <si>
    <t>安新建設　株式会社</t>
  </si>
  <si>
    <t>株式会社　ダンテック</t>
  </si>
  <si>
    <t>株式会社　九州体育施設</t>
  </si>
  <si>
    <t>鎌長製衡　株式会社</t>
  </si>
  <si>
    <t>大豊機工　株式会社</t>
  </si>
  <si>
    <t>日鉄エンジニアリング　株式会社</t>
  </si>
  <si>
    <t>株式会社　太平エンジニアリング</t>
  </si>
  <si>
    <t>株式会社　水工エンジニアリング</t>
  </si>
  <si>
    <t>株式会社　美島工業</t>
  </si>
  <si>
    <t>株式会社　エスコム　琉球</t>
  </si>
  <si>
    <t>三和電気土木工事　株式会社</t>
  </si>
  <si>
    <t>青野スポーツ施設　株式会社</t>
  </si>
  <si>
    <t>有限会社　狩俣組</t>
  </si>
  <si>
    <t>有限会社　豊秀興業</t>
  </si>
  <si>
    <t>有限会社　光貴産業</t>
  </si>
  <si>
    <t>KYシステム　株式会社</t>
  </si>
  <si>
    <t>勝建設　株式会社</t>
  </si>
  <si>
    <t>有限会社　丸三設備</t>
  </si>
  <si>
    <t>有限会社　登竜土建</t>
  </si>
  <si>
    <t>有限会社　仲土建</t>
  </si>
  <si>
    <t>有限会社　ヨシダ工業サービス</t>
  </si>
  <si>
    <t>株式会社　栄水道設備</t>
  </si>
  <si>
    <t>株式会社　水星設備</t>
  </si>
  <si>
    <t>琉球コンベヤ　株式会社</t>
  </si>
  <si>
    <t>株式会社　伊波設備</t>
  </si>
  <si>
    <t>株式会社　G・プランニング</t>
  </si>
  <si>
    <t>株式会社　丸孝組</t>
  </si>
  <si>
    <t>株式会社　上咲組</t>
  </si>
  <si>
    <t>株式会社　プロタイムズリビング</t>
  </si>
  <si>
    <t>三精工事サービス　株式会社</t>
  </si>
  <si>
    <t>株式会社　きゃん電研</t>
  </si>
  <si>
    <t>株式会社　大成エンジニア</t>
  </si>
  <si>
    <t>株式会社　アミティ・ジャパン</t>
  </si>
  <si>
    <t>デム工業　株式会社</t>
  </si>
  <si>
    <t>ALSOK沖縄　株式会社</t>
  </si>
  <si>
    <t>矢野建設　株式会社</t>
  </si>
  <si>
    <t>合同会社　浦添グリーン工業</t>
  </si>
  <si>
    <t>有限会社　邦栄商事</t>
  </si>
  <si>
    <t>株式会社　前田産業</t>
  </si>
  <si>
    <t>セコム琉球　株式会社</t>
  </si>
  <si>
    <t>共立創研　株式会社</t>
  </si>
  <si>
    <t>東芝インフラシステムズ　株式会社</t>
  </si>
  <si>
    <t>株式会社　ユーロトランス</t>
  </si>
  <si>
    <t>株式会社　環境開発公社</t>
  </si>
  <si>
    <t>アルコ　株式会社</t>
  </si>
  <si>
    <t>株式会社　うるまAVセンター</t>
  </si>
  <si>
    <t>有限会社　源建設</t>
  </si>
  <si>
    <t>神琉建設　株式会社</t>
  </si>
  <si>
    <t>有限会社　はたらき</t>
  </si>
  <si>
    <t>アイ・アール　株式会社</t>
  </si>
  <si>
    <t>株式会社　琉建産業</t>
  </si>
  <si>
    <t>パナソニックホームズ　株式会社</t>
  </si>
  <si>
    <t>街クリーン建設　株式会社</t>
  </si>
  <si>
    <t>大成設備　株式会社</t>
  </si>
  <si>
    <t>東光電気工事　株式会社</t>
  </si>
  <si>
    <t>株式会社　四電工</t>
  </si>
  <si>
    <t>株式会社　JVCケンウッド・公共産業システム</t>
  </si>
  <si>
    <t>株式会社　三幸工務店</t>
  </si>
  <si>
    <t>株式会社　シュウデン</t>
  </si>
  <si>
    <t>株式会社　NTTフィールドテクノ</t>
  </si>
  <si>
    <t>横河ソリューションサービス　株式会社</t>
  </si>
  <si>
    <t>光洋商事　株式会社</t>
  </si>
  <si>
    <t>株式会社　ダイコー通信</t>
  </si>
  <si>
    <t>東洋コンクリート　株式会社</t>
  </si>
  <si>
    <t>アンダーテイクジャパン　株式会社</t>
  </si>
  <si>
    <t>株式会社　日大建築</t>
  </si>
  <si>
    <t>有限会社　北翔産業</t>
  </si>
  <si>
    <t>株式会社　沖プランニング</t>
  </si>
  <si>
    <t>アスク沖縄　株式会社</t>
  </si>
  <si>
    <t>クマリフト　株式会社</t>
  </si>
  <si>
    <t>株式会社　金城設備</t>
  </si>
  <si>
    <t>盛城鉱業　株式会社</t>
  </si>
  <si>
    <t>有限会社　光造園</t>
  </si>
  <si>
    <t>株式会社　きらり電設</t>
  </si>
  <si>
    <t>株式会社　オーイーエスエンジニアリング</t>
  </si>
  <si>
    <t>極東興和　株式会社</t>
  </si>
  <si>
    <t>JSC　株式会社</t>
  </si>
  <si>
    <t>株式会社　エコ・エンジニア工業</t>
  </si>
  <si>
    <t>浅野アタカ　株式会社</t>
  </si>
  <si>
    <t>井筒建設　株式会社</t>
  </si>
  <si>
    <t>株式会社　水機テクノス</t>
  </si>
  <si>
    <t>株式会社　アシスト冷熱工業</t>
  </si>
  <si>
    <t>株式会社　中原工業</t>
  </si>
  <si>
    <t>株式会社　琉王</t>
  </si>
  <si>
    <t>エーテック　株式会社</t>
  </si>
  <si>
    <t>三菱重工環境・化学エンジニアリング　株式会社</t>
  </si>
  <si>
    <t>ヤマユウ興業　株式会社</t>
  </si>
  <si>
    <t>株式会社　琉豊総合設備</t>
  </si>
  <si>
    <t>綿半ソリューションズ　株式会社</t>
  </si>
  <si>
    <t>松井建設　株式会社</t>
  </si>
  <si>
    <t>株式会社　ジャクエツ</t>
  </si>
  <si>
    <t>株式会社　博電舎</t>
  </si>
  <si>
    <t>日本電通　株式会社</t>
  </si>
  <si>
    <t>カヤバCS　株式会社</t>
  </si>
  <si>
    <t>株式会社　丸京建設</t>
  </si>
  <si>
    <t>株式会社　琉球ZERO-ONE</t>
  </si>
  <si>
    <t>大宝建設　株式会社</t>
  </si>
  <si>
    <t>リノアークス　株式会社</t>
  </si>
  <si>
    <t>株式会社　パンテック</t>
  </si>
  <si>
    <t>株式会社　ヨナハラ造園</t>
  </si>
  <si>
    <t>株式会社　アイム・ユニバース建設</t>
  </si>
  <si>
    <t>株式会社　丸和開発</t>
  </si>
  <si>
    <t>株式会社　アイ・シー・エス</t>
  </si>
  <si>
    <t>有限会社　神崎ガス工業</t>
  </si>
  <si>
    <t>株式会社　政和重機工業</t>
  </si>
  <si>
    <t>株式会社　沖縄セイホ</t>
  </si>
  <si>
    <t>有限会社　三栄機械工業</t>
  </si>
  <si>
    <t>JAPAN建設　株式会社</t>
  </si>
  <si>
    <t>エクラホーム　株式会社</t>
  </si>
  <si>
    <t>有限会社　普天間土木</t>
  </si>
  <si>
    <t>株式会社　銘苅興業</t>
  </si>
  <si>
    <t>ライフホームズ　株式会社</t>
  </si>
  <si>
    <t>株式会社　喜名新</t>
  </si>
  <si>
    <t>株式会社　エマオ</t>
  </si>
  <si>
    <t>株式会社　めいわ総建</t>
  </si>
  <si>
    <t>あき畳店</t>
  </si>
  <si>
    <t>弘安建設　株式会社</t>
  </si>
  <si>
    <t>株式会社　山昇建設</t>
  </si>
  <si>
    <t>株式会社　エフワン</t>
  </si>
  <si>
    <t>NECソリューションイノベータ　株式会社</t>
  </si>
  <si>
    <t>株式会社　アセント</t>
  </si>
  <si>
    <t>株式会社　南星エネルギー</t>
  </si>
  <si>
    <t>株式会社　ミライト・ワン</t>
  </si>
  <si>
    <t>株式会社　石川設備工業</t>
  </si>
  <si>
    <t>有限会社　ダイエイ工業</t>
  </si>
  <si>
    <t>神里工業　株式会社</t>
  </si>
  <si>
    <t>株式会社　壱志武</t>
  </si>
  <si>
    <t>株式会社　東都企画</t>
  </si>
  <si>
    <t>沖縄県維持管理・修繕工事事業　協同組合</t>
  </si>
  <si>
    <t>株式会社　サント</t>
  </si>
  <si>
    <t>ＴＮＯコンセプト　株式会社</t>
  </si>
  <si>
    <t>株式会社　めいわカンパニー</t>
  </si>
  <si>
    <t>株式会社　サンセツエンジニア</t>
  </si>
  <si>
    <t>株式会社　七色　　</t>
  </si>
  <si>
    <t>矢田工業　株式会社</t>
  </si>
  <si>
    <t>川重環境エンジニアリング　株式会社</t>
  </si>
  <si>
    <t>西戸崎興産　株式会社</t>
  </si>
  <si>
    <t>中川企画建設　株式会社</t>
  </si>
  <si>
    <t>株式会社　東興電設</t>
  </si>
  <si>
    <t>株式会社　宮城総業</t>
  </si>
  <si>
    <t>有限会社　許田組</t>
  </si>
  <si>
    <t>JRCシステムサービス　株式会社</t>
  </si>
  <si>
    <t>株式会社　添空調設備</t>
  </si>
  <si>
    <t>有限会社　東洋電水</t>
  </si>
  <si>
    <t>株式会社　常進建設</t>
  </si>
  <si>
    <t>有限会社　新垣塗装</t>
  </si>
  <si>
    <t>株式会社　マリンワークス</t>
  </si>
  <si>
    <t>株式会社　リョウエンタープライズ</t>
  </si>
  <si>
    <t>株式会社　フィールド・ワン</t>
  </si>
  <si>
    <t>上原電気　株式会社</t>
  </si>
  <si>
    <t>加藤商事　株式会社</t>
  </si>
  <si>
    <t>九州建設　株式会社</t>
  </si>
  <si>
    <t>都築電気　株式会社</t>
  </si>
  <si>
    <t>フィールド・クラブ株式会社</t>
  </si>
  <si>
    <t>表示灯　株式会社</t>
  </si>
  <si>
    <t>有限会社　昭和厨房設備</t>
  </si>
  <si>
    <t>浦テックリフォーム</t>
  </si>
  <si>
    <t>株式会社　シンコウ</t>
  </si>
  <si>
    <t>有限会社　南営工業</t>
  </si>
  <si>
    <t>琉南建設　株式会社</t>
  </si>
  <si>
    <t>株式会社　沖縄丸和</t>
  </si>
  <si>
    <t>株式会社　嵩原土建</t>
  </si>
  <si>
    <t>株式会社　明香工務店</t>
  </si>
  <si>
    <t>株式会社　田畑工業</t>
  </si>
  <si>
    <t>株式会社　Ｏkinawa　ＥＩＺＥＮ</t>
  </si>
  <si>
    <t>アイチ消火器工業</t>
  </si>
  <si>
    <t>常盤電業　株式会社</t>
  </si>
  <si>
    <t>村本建設　株式会社</t>
  </si>
  <si>
    <t>株式会社　テクアノーツ</t>
  </si>
  <si>
    <t>ＪＦＥ環境テクノロジー　株式会社</t>
  </si>
  <si>
    <t>株式会社　タニモト</t>
  </si>
  <si>
    <t>福山商事　株式会社</t>
  </si>
  <si>
    <t>たつみ総合防災　株式会社</t>
  </si>
  <si>
    <t>株式会社　沖縄電子</t>
  </si>
  <si>
    <t>株式会社　玉那覇シーリング</t>
  </si>
  <si>
    <t>株式会社　トーマ電子サービス</t>
  </si>
  <si>
    <t>芦森エンジニアリング　株式会社</t>
  </si>
  <si>
    <t>日本調理機　株式会社</t>
  </si>
  <si>
    <t>ＡＮＡスカイビルサービス　株式会社</t>
  </si>
  <si>
    <t>日勝スポーツ工業　株式会社</t>
  </si>
  <si>
    <t>タニコー　株式会社</t>
  </si>
  <si>
    <t>株式会社　イトー</t>
  </si>
  <si>
    <t>例）〇〇　株式会社</t>
    <rPh sb="0" eb="1">
      <t>レイ</t>
    </rPh>
    <rPh sb="5" eb="9">
      <t>カブシキガイシャ</t>
    </rPh>
    <phoneticPr fontId="3"/>
  </si>
  <si>
    <t>にて名簿が公開されています。そちらでご確認ください。</t>
    <rPh sb="2" eb="4">
      <t>メイボ</t>
    </rPh>
    <rPh sb="5" eb="7">
      <t>コウカイ</t>
    </rPh>
    <rPh sb="19" eb="21">
      <t>カクニン</t>
    </rPh>
    <phoneticPr fontId="3"/>
  </si>
  <si>
    <t>工事では登録したことが一度もない場合は「なし」となります</t>
    <rPh sb="0" eb="2">
      <t>コウジ</t>
    </rPh>
    <rPh sb="4" eb="6">
      <t>トウロク</t>
    </rPh>
    <rPh sb="11" eb="13">
      <t>イチド</t>
    </rPh>
    <rPh sb="16" eb="18">
      <t>バアイ</t>
    </rPh>
    <phoneticPr fontId="3"/>
  </si>
  <si>
    <t>例えば、物品では浦添市に登録したことがあるが、</t>
    <rPh sb="0" eb="1">
      <t>タト</t>
    </rPh>
    <rPh sb="4" eb="6">
      <t>ブッピン</t>
    </rPh>
    <rPh sb="8" eb="11">
      <t>ウラソエシ</t>
    </rPh>
    <rPh sb="12" eb="14">
      <t>トウロク</t>
    </rPh>
    <phoneticPr fontId="3"/>
  </si>
  <si>
    <t>いたという場合は「あり」になります</t>
    <rPh sb="5" eb="7">
      <t>バアイ</t>
    </rPh>
    <phoneticPr fontId="3"/>
  </si>
  <si>
    <t>【注意】氏名は標準報酬額決定通知書の順に入力してください。プルダウンの選択にない資格は入力の必要はございません。一人で同一資格（1級、2級●●施工管理技士）を有する場合は、上位（1級）のみ入力。</t>
    <phoneticPr fontId="3"/>
  </si>
  <si>
    <t>契約解除等の措置を受け、かつ、その事実を公表されても異存ありません。</t>
    <rPh sb="0" eb="4">
      <t>ケイヤクカイジョ</t>
    </rPh>
    <rPh sb="4" eb="5">
      <t>ナド</t>
    </rPh>
    <rPh sb="6" eb="8">
      <t>ソチ</t>
    </rPh>
    <rPh sb="9" eb="10">
      <t>ウ</t>
    </rPh>
    <rPh sb="17" eb="19">
      <t>ジジツ</t>
    </rPh>
    <rPh sb="20" eb="22">
      <t>コウヒョウ</t>
    </rPh>
    <rPh sb="26" eb="28">
      <t>イゾン</t>
    </rPh>
    <phoneticPr fontId="14"/>
  </si>
  <si>
    <t>１　地方自治法施行令（昭和22年政令第16号）第167条の４第1項の規定に該当しない者である</t>
    <rPh sb="2" eb="7">
      <t>チホウジチホウ</t>
    </rPh>
    <rPh sb="7" eb="10">
      <t>シコウレイ</t>
    </rPh>
    <rPh sb="11" eb="13">
      <t>ショウワ</t>
    </rPh>
    <rPh sb="15" eb="16">
      <t>ネン</t>
    </rPh>
    <rPh sb="16" eb="18">
      <t>セイレイ</t>
    </rPh>
    <rPh sb="18" eb="19">
      <t>ダイ</t>
    </rPh>
    <rPh sb="21" eb="22">
      <t>ゴウ</t>
    </rPh>
    <rPh sb="23" eb="24">
      <t>ダイ</t>
    </rPh>
    <rPh sb="27" eb="28">
      <t>ジョウ</t>
    </rPh>
    <rPh sb="30" eb="31">
      <t>ダイ</t>
    </rPh>
    <rPh sb="32" eb="33">
      <t>コウ</t>
    </rPh>
    <rPh sb="34" eb="36">
      <t>キテイ</t>
    </rPh>
    <rPh sb="37" eb="39">
      <t>ガイトウ</t>
    </rPh>
    <rPh sb="42" eb="43">
      <t>モノ</t>
    </rPh>
    <phoneticPr fontId="14"/>
  </si>
  <si>
    <t>　こと。</t>
    <phoneticPr fontId="14"/>
  </si>
  <si>
    <t>経営規模等評価結果通知書・総合評定値通知書</t>
    <rPh sb="0" eb="2">
      <t>ケイエイ</t>
    </rPh>
    <rPh sb="2" eb="5">
      <t>キボトウ</t>
    </rPh>
    <rPh sb="5" eb="7">
      <t>ヒョウカ</t>
    </rPh>
    <rPh sb="7" eb="9">
      <t>ケッカ</t>
    </rPh>
    <rPh sb="9" eb="12">
      <t>ツウチショ</t>
    </rPh>
    <rPh sb="13" eb="15">
      <t>ソウゴウ</t>
    </rPh>
    <rPh sb="15" eb="16">
      <t>ヒョウ</t>
    </rPh>
    <rPh sb="16" eb="17">
      <t>テイ</t>
    </rPh>
    <rPh sb="17" eb="18">
      <t>チ</t>
    </rPh>
    <rPh sb="18" eb="21">
      <t>ツウチショ</t>
    </rPh>
    <phoneticPr fontId="12"/>
  </si>
  <si>
    <t>誓約書（様式第12号）</t>
    <rPh sb="0" eb="3">
      <t>セイヤクショ</t>
    </rPh>
    <rPh sb="4" eb="6">
      <t>ヨウシキ</t>
    </rPh>
    <rPh sb="6" eb="7">
      <t>ダイ</t>
    </rPh>
    <rPh sb="9" eb="10">
      <t>ゴウ</t>
    </rPh>
    <phoneticPr fontId="14"/>
  </si>
  <si>
    <t>印鑑証明書</t>
    <rPh sb="0" eb="5">
      <t>インカンショウメイショ</t>
    </rPh>
    <phoneticPr fontId="14"/>
  </si>
  <si>
    <t>建設業労働災害防止協会加入証明書</t>
    <rPh sb="0" eb="3">
      <t>ケンセツギョウ</t>
    </rPh>
    <rPh sb="3" eb="5">
      <t>ロウドウ</t>
    </rPh>
    <rPh sb="5" eb="7">
      <t>サイガイ</t>
    </rPh>
    <rPh sb="7" eb="9">
      <t>ボウシ</t>
    </rPh>
    <rPh sb="9" eb="11">
      <t>キョウカイ</t>
    </rPh>
    <rPh sb="11" eb="16">
      <t>カニュウショウメイショ</t>
    </rPh>
    <phoneticPr fontId="12"/>
  </si>
  <si>
    <t>資本関係・人的関係等に関する調書（様式第15号）</t>
    <rPh sb="0" eb="4">
      <t>シホンカンケイ</t>
    </rPh>
    <rPh sb="5" eb="9">
      <t>ジンテキカンケイ</t>
    </rPh>
    <rPh sb="9" eb="10">
      <t>ナド</t>
    </rPh>
    <rPh sb="11" eb="12">
      <t>カン</t>
    </rPh>
    <rPh sb="14" eb="16">
      <t>チョウショ</t>
    </rPh>
    <rPh sb="17" eb="20">
      <t>ヨウシキダイ</t>
    </rPh>
    <rPh sb="22" eb="23">
      <t>ゴウ</t>
    </rPh>
    <phoneticPr fontId="12"/>
  </si>
  <si>
    <t>使用印鑑届（様式第8号）</t>
    <rPh sb="0" eb="5">
      <t>シヨウインカントドケ</t>
    </rPh>
    <rPh sb="6" eb="9">
      <t>ヨウシキダイ</t>
    </rPh>
    <rPh sb="10" eb="11">
      <t>ゴウ</t>
    </rPh>
    <phoneticPr fontId="12"/>
  </si>
  <si>
    <t>委任状（様式第7号）</t>
    <rPh sb="0" eb="3">
      <t>イニンジョウ</t>
    </rPh>
    <rPh sb="4" eb="6">
      <t>ヨウシキ</t>
    </rPh>
    <rPh sb="6" eb="7">
      <t>ダイ</t>
    </rPh>
    <rPh sb="8" eb="9">
      <t>ゴウ</t>
    </rPh>
    <phoneticPr fontId="12"/>
  </si>
  <si>
    <t>営業所一覧表（建設業許可申請書の様式別紙二⑵）</t>
    <rPh sb="0" eb="3">
      <t>エイギョウショ</t>
    </rPh>
    <rPh sb="3" eb="6">
      <t>イチランヒョウ</t>
    </rPh>
    <rPh sb="7" eb="15">
      <t>ケンセツギョウキョカシンセイショ</t>
    </rPh>
    <rPh sb="16" eb="18">
      <t>ヨウシキ</t>
    </rPh>
    <rPh sb="18" eb="20">
      <t>ベッシ</t>
    </rPh>
    <rPh sb="20" eb="21">
      <t>2</t>
    </rPh>
    <phoneticPr fontId="12"/>
  </si>
  <si>
    <t>技術職員の健康保険及び厚生年金保険に係る標準報酬の決定を通知する書面</t>
    <rPh sb="0" eb="4">
      <t>ギジュツショクイン</t>
    </rPh>
    <rPh sb="5" eb="7">
      <t>ケンコウ</t>
    </rPh>
    <rPh sb="7" eb="9">
      <t>ホケン</t>
    </rPh>
    <rPh sb="9" eb="10">
      <t>オヨ</t>
    </rPh>
    <rPh sb="11" eb="17">
      <t>コウセイネンキンホケン</t>
    </rPh>
    <rPh sb="18" eb="19">
      <t>カカ</t>
    </rPh>
    <rPh sb="20" eb="24">
      <t>ヒョウジュンホウシュウ</t>
    </rPh>
    <rPh sb="25" eb="27">
      <t>ケッテイ</t>
    </rPh>
    <rPh sb="28" eb="30">
      <t>ツウチ</t>
    </rPh>
    <rPh sb="32" eb="34">
      <t>ショメン</t>
    </rPh>
    <phoneticPr fontId="12"/>
  </si>
  <si>
    <t>経営管理者と営業所技術者等がわかる書面</t>
    <rPh sb="0" eb="5">
      <t>ケイエイカンリシャ</t>
    </rPh>
    <rPh sb="6" eb="12">
      <t>エイギョウショギジュツシャ</t>
    </rPh>
    <rPh sb="12" eb="13">
      <t>ナド</t>
    </rPh>
    <rPh sb="17" eb="19">
      <t>ショメン</t>
    </rPh>
    <phoneticPr fontId="12"/>
  </si>
  <si>
    <t>営業所等の写真（様式第４号）</t>
    <rPh sb="0" eb="3">
      <t>エイギョウショ</t>
    </rPh>
    <rPh sb="3" eb="4">
      <t>トウ</t>
    </rPh>
    <rPh sb="5" eb="7">
      <t>シャシン</t>
    </rPh>
    <rPh sb="8" eb="10">
      <t>ヨウシキ</t>
    </rPh>
    <rPh sb="10" eb="11">
      <t>ダイ</t>
    </rPh>
    <rPh sb="12" eb="13">
      <t>ゴウ</t>
    </rPh>
    <phoneticPr fontId="14"/>
  </si>
  <si>
    <t>建設業退職金共済事業加入・履行証明書</t>
    <rPh sb="0" eb="3">
      <t>ケンセツギョウ</t>
    </rPh>
    <rPh sb="3" eb="6">
      <t>タイショクキン</t>
    </rPh>
    <rPh sb="6" eb="8">
      <t>キョウサイ</t>
    </rPh>
    <rPh sb="8" eb="12">
      <t>ジギョウカニュウ</t>
    </rPh>
    <rPh sb="13" eb="15">
      <t>リコウ</t>
    </rPh>
    <rPh sb="15" eb="18">
      <t>ショウメイショ</t>
    </rPh>
    <phoneticPr fontId="3"/>
  </si>
  <si>
    <t>障害者雇用状況報告書 又は 障害者手帳等</t>
    <rPh sb="0" eb="3">
      <t>ショウガイシャ</t>
    </rPh>
    <rPh sb="3" eb="5">
      <t>コヨウ</t>
    </rPh>
    <rPh sb="5" eb="7">
      <t>ジョウキョウ</t>
    </rPh>
    <rPh sb="7" eb="10">
      <t>ホウコクショ</t>
    </rPh>
    <rPh sb="11" eb="12">
      <t>マタ</t>
    </rPh>
    <rPh sb="14" eb="17">
      <t>ショウガイシャ</t>
    </rPh>
    <rPh sb="17" eb="19">
      <t>テチョウ</t>
    </rPh>
    <rPh sb="19" eb="20">
      <t>ナド</t>
    </rPh>
    <phoneticPr fontId="14"/>
  </si>
  <si>
    <t>ISO取得証明書（和文表記の登録証）</t>
    <rPh sb="3" eb="8">
      <t>シュトクショウメイショ</t>
    </rPh>
    <rPh sb="9" eb="11">
      <t>ワブン</t>
    </rPh>
    <rPh sb="11" eb="13">
      <t>ヒョウキ</t>
    </rPh>
    <rPh sb="14" eb="17">
      <t>トウロクショウ</t>
    </rPh>
    <phoneticPr fontId="12"/>
  </si>
  <si>
    <t>法人のみ</t>
    <rPh sb="0" eb="2">
      <t>ホウジン</t>
    </rPh>
    <phoneticPr fontId="3"/>
  </si>
  <si>
    <t>個人事業主のみ</t>
    <rPh sb="0" eb="5">
      <t>コジンジギョウヌシ</t>
    </rPh>
    <phoneticPr fontId="3"/>
  </si>
  <si>
    <t>個人事業主が該当する場合のみ</t>
    <rPh sb="0" eb="5">
      <t>コジンジギョウヌシ</t>
    </rPh>
    <rPh sb="6" eb="8">
      <t>ガイトウ</t>
    </rPh>
    <rPh sb="10" eb="12">
      <t>バアイ</t>
    </rPh>
    <phoneticPr fontId="3"/>
  </si>
  <si>
    <t>国税納税証明書（法人税・消費税等）</t>
    <rPh sb="0" eb="2">
      <t>コクゼイ</t>
    </rPh>
    <rPh sb="2" eb="4">
      <t>ノウゼイ</t>
    </rPh>
    <rPh sb="4" eb="7">
      <t>ショウメイショ</t>
    </rPh>
    <rPh sb="8" eb="11">
      <t>ホウジンゼイ</t>
    </rPh>
    <rPh sb="12" eb="15">
      <t>ショウヒゼイ</t>
    </rPh>
    <rPh sb="15" eb="16">
      <t>トウ</t>
    </rPh>
    <phoneticPr fontId="12"/>
  </si>
  <si>
    <t>該当する場合のみ</t>
    <rPh sb="0" eb="2">
      <t>ガイトウ</t>
    </rPh>
    <rPh sb="4" eb="6">
      <t>バアイ</t>
    </rPh>
    <phoneticPr fontId="3"/>
  </si>
  <si>
    <t>市内・市外業者のみ</t>
    <rPh sb="0" eb="2">
      <t>シナイ</t>
    </rPh>
    <rPh sb="3" eb="7">
      <t>シガイギョウシャ</t>
    </rPh>
    <phoneticPr fontId="3"/>
  </si>
  <si>
    <t>浦添市内に営業所（本店又は支店）を有する場合のみ</t>
    <rPh sb="0" eb="4">
      <t>ウラソエシナイ</t>
    </rPh>
    <rPh sb="5" eb="8">
      <t>エイギョウショ</t>
    </rPh>
    <rPh sb="9" eb="12">
      <t>ホンテンマタ</t>
    </rPh>
    <rPh sb="13" eb="15">
      <t>シテン</t>
    </rPh>
    <rPh sb="17" eb="18">
      <t>ユウ</t>
    </rPh>
    <rPh sb="20" eb="22">
      <t>バアイ</t>
    </rPh>
    <phoneticPr fontId="3"/>
  </si>
  <si>
    <t>経審で「無」となっている場合</t>
    <rPh sb="0" eb="2">
      <t>ケイシン</t>
    </rPh>
    <rPh sb="4" eb="5">
      <t>ナ</t>
    </rPh>
    <rPh sb="12" eb="14">
      <t>バアイ</t>
    </rPh>
    <phoneticPr fontId="3"/>
  </si>
  <si>
    <t>※もし、うまく検索できない場合、R7・8年度に登録している業者のみ、ホームページ</t>
    <rPh sb="7" eb="9">
      <t>ケンサク</t>
    </rPh>
    <rPh sb="13" eb="15">
      <t>バアイ</t>
    </rPh>
    <rPh sb="20" eb="22">
      <t>ネンド</t>
    </rPh>
    <rPh sb="23" eb="25">
      <t>トウロク</t>
    </rPh>
    <rPh sb="29" eb="31">
      <t>ギョウシャ</t>
    </rPh>
    <phoneticPr fontId="3"/>
  </si>
  <si>
    <t>申請データ【　Excelシート（工事）】</t>
    <rPh sb="0" eb="2">
      <t>シンセイ</t>
    </rPh>
    <rPh sb="16" eb="18">
      <t>コウジ</t>
    </rPh>
    <phoneticPr fontId="14"/>
  </si>
  <si>
    <t>退職金共済制度　未加入理由書（様式第13号）</t>
    <rPh sb="0" eb="3">
      <t>タイショクキン</t>
    </rPh>
    <rPh sb="3" eb="5">
      <t>キョウサイ</t>
    </rPh>
    <rPh sb="5" eb="7">
      <t>セイド</t>
    </rPh>
    <rPh sb="8" eb="11">
      <t>ミカニュウ</t>
    </rPh>
    <rPh sb="11" eb="14">
      <t>リユウショ</t>
    </rPh>
    <rPh sb="15" eb="17">
      <t>ヨウシキ</t>
    </rPh>
    <rPh sb="17" eb="18">
      <t>ダイ</t>
    </rPh>
    <rPh sb="20" eb="21">
      <t>ゴウ</t>
    </rPh>
    <phoneticPr fontId="3"/>
  </si>
  <si>
    <t>個人事業主のみ</t>
    <phoneticPr fontId="3"/>
  </si>
  <si>
    <t>親会社</t>
  </si>
  <si>
    <t>子会社</t>
  </si>
  <si>
    <t>代表取締役</t>
  </si>
  <si>
    <t>取締役</t>
  </si>
  <si>
    <t>このシートは、所在地区分「市内」「市外」が対象です。「県外」は記入不要です。</t>
    <rPh sb="7" eb="12">
      <t>ショザイチクブン</t>
    </rPh>
    <rPh sb="13" eb="15">
      <t>シナイ</t>
    </rPh>
    <rPh sb="17" eb="19">
      <t>シガイ</t>
    </rPh>
    <rPh sb="21" eb="23">
      <t>タイショウ</t>
    </rPh>
    <rPh sb="27" eb="29">
      <t>ケンガイ</t>
    </rPh>
    <rPh sb="31" eb="35">
      <t>キニュウフヨウ</t>
    </rPh>
    <phoneticPr fontId="3"/>
  </si>
  <si>
    <t>6桁の半角数字。先頭の0も入力。</t>
  </si>
  <si>
    <t>自己資本（千円）</t>
  </si>
  <si>
    <t>F　資格者数（資格コードごと）</t>
  </si>
  <si>
    <t>資本関係・人的関係について、下記のとおり届け出ます。</t>
    <rPh sb="14" eb="16">
      <t>カキ</t>
    </rPh>
    <rPh sb="20" eb="21">
      <t>トド</t>
    </rPh>
    <rPh sb="22" eb="23">
      <t>デ</t>
    </rPh>
    <phoneticPr fontId="3"/>
  </si>
  <si>
    <t>浦添市競争入札参加資格（建設工事）への登録を予定している会社のうち、以下の１．２について記載してください。</t>
    <rPh sb="0" eb="3">
      <t>ウラソエシ</t>
    </rPh>
    <rPh sb="3" eb="7">
      <t>キョウソウニュウサツ</t>
    </rPh>
    <rPh sb="7" eb="9">
      <t>サンカ</t>
    </rPh>
    <rPh sb="9" eb="11">
      <t>シカク</t>
    </rPh>
    <rPh sb="12" eb="14">
      <t>ケンセツ</t>
    </rPh>
    <rPh sb="14" eb="16">
      <t>コウジ</t>
    </rPh>
    <rPh sb="19" eb="21">
      <t>トウロク</t>
    </rPh>
    <rPh sb="22" eb="24">
      <t>ヨテイ</t>
    </rPh>
    <rPh sb="28" eb="30">
      <t>カイシャ</t>
    </rPh>
    <phoneticPr fontId="3"/>
  </si>
  <si>
    <t>１．２ともに該当「無」の場合は提出不要です。</t>
    <phoneticPr fontId="3"/>
  </si>
  <si>
    <t>1の具体的関係は、「親会社」「子会社」「親会社を同じくする子会社同士」の</t>
    <rPh sb="2" eb="7">
      <t>グタイテキカンケイ</t>
    </rPh>
    <rPh sb="10" eb="13">
      <t>オヤカイシャ</t>
    </rPh>
    <rPh sb="15" eb="18">
      <t>コカイシャ</t>
    </rPh>
    <rPh sb="20" eb="23">
      <t>オヤカイシャ</t>
    </rPh>
    <rPh sb="24" eb="25">
      <t>オナ</t>
    </rPh>
    <rPh sb="29" eb="32">
      <t>コカイシャ</t>
    </rPh>
    <rPh sb="32" eb="34">
      <t>ドウシ</t>
    </rPh>
    <phoneticPr fontId="14"/>
  </si>
  <si>
    <t>いずれかを選択してください。</t>
  </si>
  <si>
    <t>8年</t>
  </si>
  <si>
    <t>12月</t>
  </si>
  <si>
    <t>1日</t>
  </si>
  <si>
    <t>(株)△△工業</t>
    <rPh sb="0" eb="3">
      <t>カブ</t>
    </rPh>
    <rPh sb="5" eb="7">
      <t>コウギョウ</t>
    </rPh>
    <phoneticPr fontId="3"/>
  </si>
  <si>
    <t>浦添市仲間1丁目1-2</t>
    <rPh sb="0" eb="3">
      <t>ウラソエシ</t>
    </rPh>
    <rPh sb="3" eb="5">
      <t>ナカマ</t>
    </rPh>
    <rPh sb="6" eb="8">
      <t>チョウメ</t>
    </rPh>
    <phoneticPr fontId="3"/>
  </si>
  <si>
    <t>(株)□□技研</t>
    <rPh sb="0" eb="3">
      <t>カブ</t>
    </rPh>
    <rPh sb="5" eb="6">
      <t>ワザ</t>
    </rPh>
    <phoneticPr fontId="3"/>
  </si>
  <si>
    <t>浦添市安波茶1-1-3</t>
    <rPh sb="0" eb="3">
      <t>ウラソエシ</t>
    </rPh>
    <rPh sb="3" eb="6">
      <t>アハチャ</t>
    </rPh>
    <phoneticPr fontId="3"/>
  </si>
  <si>
    <t>仲間　花子</t>
    <rPh sb="0" eb="2">
      <t>ナカマ</t>
    </rPh>
    <rPh sb="3" eb="4">
      <t>ハナ</t>
    </rPh>
    <rPh sb="4" eb="5">
      <t>コ</t>
    </rPh>
    <phoneticPr fontId="3"/>
  </si>
  <si>
    <t>××建設工業(株)</t>
    <rPh sb="2" eb="4">
      <t>ケンセツ</t>
    </rPh>
    <rPh sb="4" eb="6">
      <t>コウギョウ</t>
    </rPh>
    <rPh sb="6" eb="9">
      <t>カブ</t>
    </rPh>
    <phoneticPr fontId="3"/>
  </si>
  <si>
    <t>沖縄県浦添市仲間１１</t>
    <rPh sb="0" eb="3">
      <t>オキナワケン</t>
    </rPh>
    <rPh sb="3" eb="6">
      <t>ウラソエシ</t>
    </rPh>
    <rPh sb="6" eb="8">
      <t>ナカマ</t>
    </rPh>
    <phoneticPr fontId="3"/>
  </si>
  <si>
    <t>技術職員名簿に記載のある資格等証明書</t>
    <rPh sb="0" eb="2">
      <t>ギジュツ</t>
    </rPh>
    <rPh sb="2" eb="4">
      <t>ショクイン</t>
    </rPh>
    <rPh sb="4" eb="6">
      <t>メイボ</t>
    </rPh>
    <rPh sb="7" eb="9">
      <t>キサイ</t>
    </rPh>
    <rPh sb="12" eb="15">
      <t>シカクナド</t>
    </rPh>
    <rPh sb="15" eb="18">
      <t>ショウメイショ</t>
    </rPh>
    <phoneticPr fontId="12"/>
  </si>
  <si>
    <t>委任状を提出する者のみ</t>
    <rPh sb="0" eb="3">
      <t>イニンジョウ</t>
    </rPh>
    <rPh sb="4" eb="6">
      <t>テイシュツ</t>
    </rPh>
    <rPh sb="8" eb="9">
      <t>モノ</t>
    </rPh>
    <phoneticPr fontId="3"/>
  </si>
  <si>
    <t>　私は、下記の者を代理人と定め、次の事項に関する権限を委任します。</t>
    <phoneticPr fontId="3"/>
  </si>
  <si>
    <t>建設業退職金共済組合への加入状況。
経審通知書（通知書：右上段）に記載された有無を選択。</t>
    <phoneticPr fontId="3"/>
  </si>
  <si>
    <t>このシートの確認（残りNG数→）</t>
  </si>
  <si>
    <t>法人のみ。13桁の半角数字。個人番号は入力しないでください。</t>
  </si>
  <si>
    <t>「市内」「市外」「県外」から選択。所在地の判定は募集要領に従う。</t>
  </si>
  <si>
    <t>過去の入札参加資格登録について選択。</t>
  </si>
  <si>
    <t>登録歴が「あり」の場合は必須。HPの登録業者一覧で番号を確認してください。</t>
  </si>
  <si>
    <t>半角で入力。指名通知用となりますので、確実に通知書が受け取れる営業所のメールアドレスを記入してください。（委任時は委任先営業所にのみ通知されます）</t>
  </si>
  <si>
    <t>希望する工種は「○」。許可区分は「一般」「特定」から選択し、P・完成工事高を入力。</t>
  </si>
  <si>
    <t>工種名</t>
  </si>
  <si>
    <t>名簿の入力がない場合は、下の「名簿の状態」で「該当者なし」を選択してください。</t>
  </si>
  <si>
    <r>
      <t>【本市にある営業所等（本店又は支店等）の外観（看板又は表札を含むこと。）の状況が分かる鮮明なカラー写真を貼り付けてください。】※鮮明な画像であれば、カラープリンタでの印刷も可とする。</t>
    </r>
    <r>
      <rPr>
        <b/>
        <u/>
        <sz val="9"/>
        <rFont val="Noto Sans JP"/>
        <family val="3"/>
        <charset val="128"/>
      </rPr>
      <t>モノクロは不可。</t>
    </r>
    <rPh sb="6" eb="8">
      <t>エイギョウ</t>
    </rPh>
    <rPh sb="11" eb="13">
      <t>ホンテン</t>
    </rPh>
    <rPh sb="13" eb="14">
      <t>マタ</t>
    </rPh>
    <rPh sb="15" eb="17">
      <t>シテン</t>
    </rPh>
    <rPh sb="17" eb="18">
      <t>トウ</t>
    </rPh>
    <rPh sb="37" eb="39">
      <t>ジョウキョウ</t>
    </rPh>
    <rPh sb="40" eb="41">
      <t>ワ</t>
    </rPh>
    <rPh sb="43" eb="45">
      <t>センメイ</t>
    </rPh>
    <rPh sb="64" eb="66">
      <t>センメイ</t>
    </rPh>
    <rPh sb="67" eb="69">
      <t>ガゾウ</t>
    </rPh>
    <rPh sb="83" eb="85">
      <t>インサツ</t>
    </rPh>
    <rPh sb="86" eb="87">
      <t>カ</t>
    </rPh>
    <rPh sb="96" eb="98">
      <t>フカ</t>
    </rPh>
    <phoneticPr fontId="12"/>
  </si>
  <si>
    <r>
      <t>【本市にある営業所等の内部の状況（本店又は支店等としての機能を備えていること。）が分かる鮮明なカラー写真を貼り付けてください。】※鮮明な画像であれば、カラープリンタでの印刷も可とする。</t>
    </r>
    <r>
      <rPr>
        <b/>
        <u/>
        <sz val="9"/>
        <rFont val="Noto Sans JP"/>
        <family val="3"/>
        <charset val="128"/>
      </rPr>
      <t>モノクロは不可</t>
    </r>
    <rPh sb="6" eb="8">
      <t>エイギョウ</t>
    </rPh>
    <rPh sb="9" eb="10">
      <t>トウ</t>
    </rPh>
    <rPh sb="14" eb="16">
      <t>ジョウキョウ</t>
    </rPh>
    <rPh sb="19" eb="20">
      <t>マタ</t>
    </rPh>
    <rPh sb="28" eb="30">
      <t>キノウ</t>
    </rPh>
    <rPh sb="31" eb="32">
      <t>ソナ</t>
    </rPh>
    <rPh sb="41" eb="42">
      <t>ワ</t>
    </rPh>
    <rPh sb="44" eb="46">
      <t>センメイ</t>
    </rPh>
    <rPh sb="65" eb="67">
      <t>センメイ</t>
    </rPh>
    <rPh sb="68" eb="70">
      <t>ガゾウ</t>
    </rPh>
    <rPh sb="84" eb="86">
      <t>インサツ</t>
    </rPh>
    <rPh sb="87" eb="88">
      <t>カ</t>
    </rPh>
    <rPh sb="97" eb="99">
      <t>フカ</t>
    </rPh>
    <phoneticPr fontId="12"/>
  </si>
  <si>
    <t>※本様式は押印済みのPDFデータを入札参加審査申請時に添付すること。この原本に関しては適切に整理保管し、浦添市の求めに応じて提出できるようにすること。</t>
    <rPh sb="52" eb="54">
      <t>ウラソエ</t>
    </rPh>
    <phoneticPr fontId="14"/>
  </si>
  <si>
    <t>1、2は「有無」のいずれかを選択し、「無」の場合には欄内の記載は不要です。</t>
    <rPh sb="5" eb="7">
      <t>ウム</t>
    </rPh>
    <rPh sb="14" eb="16">
      <t>センタク</t>
    </rPh>
    <rPh sb="19" eb="20">
      <t>ム</t>
    </rPh>
    <rPh sb="22" eb="24">
      <t>バアイ</t>
    </rPh>
    <rPh sb="26" eb="27">
      <t>ラン</t>
    </rPh>
    <rPh sb="27" eb="28">
      <t>ナイ</t>
    </rPh>
    <rPh sb="29" eb="31">
      <t>キサイ</t>
    </rPh>
    <rPh sb="32" eb="34">
      <t>フヨウ</t>
    </rPh>
    <phoneticPr fontId="3"/>
  </si>
  <si>
    <t>2の役職(当社)及び兼任先の役職には、「代表取締役」「取締役」「代表執行役」「管財人」「理事」のいずれかを選択してください。</t>
    <rPh sb="2" eb="4">
      <t>ヤクショク</t>
    </rPh>
    <rPh sb="5" eb="7">
      <t>トウシャ</t>
    </rPh>
    <rPh sb="8" eb="9">
      <t>オヨ</t>
    </rPh>
    <rPh sb="10" eb="13">
      <t>ケンニンサキ</t>
    </rPh>
    <rPh sb="15" eb="17">
      <t>ヤクショク</t>
    </rPh>
    <rPh sb="21" eb="26">
      <t>ダイヒョウトリシマリヤク</t>
    </rPh>
    <rPh sb="28" eb="31">
      <t>トリシマリヤク</t>
    </rPh>
    <rPh sb="40" eb="43">
      <t>カンザイニン</t>
    </rPh>
    <rPh sb="45" eb="47">
      <t>リジ</t>
    </rPh>
    <rPh sb="53" eb="55">
      <t>センタク</t>
    </rPh>
    <phoneticPr fontId="3"/>
  </si>
  <si>
    <t>2026.11.04ver</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</si>
</sst>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62">
    <font>
      <sz val="11"/>
      <color theme="1"/>
      <name val="游ゴシック"/>
      <family val="2"/>
      <charset val="128"/>
      <scheme val="minor"/>
    </font>
    <font>
      <sz val="11"/>
      <name val="Carlito"/>
    </font>
    <font>
      <sz val="12"/>
      <color rgb="FF24354B"/>
      <name val="Noto Sans JP"/>
      <family val="3"/>
      <charset val="128"/>
    </font>
    <font>
      <sz val="6"/>
      <name val="游ゴシック"/>
      <family val="2"/>
      <charset val="128"/>
      <scheme val="minor"/>
    </font>
    <font>
      <b/>
      <sz val="18"/>
      <color rgb="FF24354B"/>
      <name val="Noto Sans JP"/>
      <family val="3"/>
      <charset val="128"/>
    </font>
    <font>
      <sz val="14"/>
      <color rgb="FF24354B"/>
      <name val="Noto Sans JP"/>
      <family val="3"/>
      <charset val="128"/>
    </font>
    <font>
      <b/>
      <sz val="14"/>
      <color rgb="FF24354B"/>
      <name val="Noto Sans JP"/>
      <family val="3"/>
      <charset val="128"/>
    </font>
    <font>
      <b/>
      <sz val="12"/>
      <color rgb="FFFFFFFF"/>
      <name val="Noto Sans JP"/>
      <family val="3"/>
      <charset val="128"/>
    </font>
    <font>
      <b/>
      <sz val="12"/>
      <color rgb="FF24354B"/>
      <name val="Noto Sans JP"/>
      <family val="3"/>
      <charset val="128"/>
    </font>
    <font>
      <sz val="12"/>
      <name val="Noto Sans JP"/>
      <family val="3"/>
      <charset val="128"/>
    </font>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6"/>
      <name val="游ゴシック"/>
      <family val="3"/>
      <charset val="128"/>
      <scheme val="minor"/>
    </font>
    <font>
      <sz val="6"/>
      <name val="MS UI Gothic"/>
      <family val="3"/>
      <charset val="128"/>
    </font>
    <font>
      <sz val="10"/>
      <name val="ＭＳ 明朝"/>
      <family val="1"/>
      <charset val="128"/>
    </font>
    <font>
      <sz val="10"/>
      <color rgb="FFFF0000"/>
      <name val="ＭＳ 明朝"/>
      <family val="1"/>
      <charset val="128"/>
    </font>
    <font>
      <sz val="11"/>
      <color theme="1"/>
      <name val="游ゴシック"/>
      <family val="2"/>
      <scheme val="minor"/>
    </font>
    <font>
      <b/>
      <sz val="18"/>
      <color rgb="FF193B60"/>
      <name val="Noto Sans JP"/>
      <family val="3"/>
      <charset val="128"/>
    </font>
    <font>
      <b/>
      <sz val="14"/>
      <color rgb="FF193B60"/>
      <name val="Noto Sans JP"/>
      <family val="3"/>
      <charset val="128"/>
    </font>
    <font>
      <sz val="11"/>
      <color rgb="FF24354B"/>
      <name val="Noto Sans JP"/>
      <family val="3"/>
      <charset val="128"/>
    </font>
    <font>
      <u/>
      <sz val="11"/>
      <color theme="10"/>
      <name val="游ゴシック"/>
      <family val="2"/>
      <charset val="128"/>
      <scheme val="minor"/>
    </font>
    <font>
      <sz val="11"/>
      <color theme="1"/>
      <name val="游ゴシック"/>
      <family val="2"/>
      <charset val="128"/>
      <scheme val="minor"/>
    </font>
    <font>
      <sz val="14"/>
      <color rgb="FF1F4E78"/>
      <name val="Noto Sans JP"/>
      <family val="3"/>
      <charset val="128"/>
    </font>
    <font>
      <b/>
      <sz val="12"/>
      <color rgb="FF193B60"/>
      <name val="Carlito"/>
    </font>
    <font>
      <sz val="14"/>
      <color rgb="FF000000"/>
      <name val="Carlito"/>
    </font>
    <font>
      <sz val="11"/>
      <color theme="1"/>
      <name val="Noto Sans JP"/>
      <family val="3"/>
      <charset val="128"/>
    </font>
    <font>
      <sz val="14"/>
      <color theme="1"/>
      <name val="Noto Sans JP"/>
      <family val="3"/>
      <charset val="128"/>
    </font>
    <font>
      <sz val="9"/>
      <color theme="1"/>
      <name val="Noto Sans JP"/>
      <family val="3"/>
      <charset val="128"/>
    </font>
    <font>
      <sz val="10"/>
      <color theme="1"/>
      <name val="Noto Sans JP"/>
      <family val="3"/>
      <charset val="128"/>
    </font>
    <font>
      <sz val="11"/>
      <color indexed="8"/>
      <name val="ＭＳ Ｐゴシック"/>
      <family val="3"/>
      <charset val="128"/>
    </font>
    <font>
      <b/>
      <sz val="10"/>
      <color rgb="FF000000"/>
      <name val="ＭＳ Ｐゴシック"/>
      <family val="3"/>
      <charset val="128"/>
    </font>
    <font>
      <sz val="6"/>
      <name val="游ゴシック"/>
      <family val="2"/>
      <charset val="128"/>
    </font>
    <font>
      <sz val="10"/>
      <color indexed="8"/>
      <name val="ＭＳ Ｐゴシック"/>
      <family val="3"/>
      <charset val="128"/>
    </font>
    <font>
      <sz val="11"/>
      <color rgb="FFFF0000"/>
      <name val="ＭＳ 明朝"/>
      <family val="1"/>
      <charset val="128"/>
    </font>
    <font>
      <b/>
      <sz val="12"/>
      <color rgb="FFB91C1C"/>
      <name val="Noto Sans JP"/>
      <family val="3"/>
      <charset val="128"/>
    </font>
    <font>
      <b/>
      <sz val="12"/>
      <color rgb="FF193B62"/>
      <name val="Noto Sans JP"/>
      <family val="3"/>
      <charset val="128"/>
    </font>
    <font>
      <sz val="12"/>
      <color rgb="FFFF0000"/>
      <name val="Carlito"/>
    </font>
    <font>
      <sz val="24"/>
      <color rgb="FFFF0000"/>
      <name val="HGｺﾞｼｯｸE"/>
      <family val="3"/>
      <charset val="128"/>
    </font>
    <font>
      <b/>
      <sz val="11"/>
      <color rgb="FFB91C1C"/>
      <name val="Noto Sans JP"/>
      <family val="3"/>
      <charset val="128"/>
    </font>
    <font>
      <sz val="11"/>
      <name val="Noto Sans JP"/>
      <family val="3"/>
      <charset val="128"/>
    </font>
    <font>
      <sz val="18"/>
      <name val="Noto Sans JP"/>
      <family val="3"/>
      <charset val="128"/>
    </font>
    <font>
      <b/>
      <sz val="16"/>
      <name val="Noto Sans JP"/>
      <family val="3"/>
      <charset val="128"/>
    </font>
    <font>
      <sz val="16"/>
      <name val="Noto Sans JP"/>
      <family val="3"/>
      <charset val="128"/>
    </font>
    <font>
      <sz val="9"/>
      <name val="Noto Sans JP"/>
      <family val="3"/>
      <charset val="128"/>
    </font>
    <font>
      <sz val="14"/>
      <name val="Noto Sans JP"/>
      <family val="3"/>
      <charset val="128"/>
    </font>
    <font>
      <sz val="13"/>
      <name val="Noto Sans JP"/>
      <family val="3"/>
      <charset val="128"/>
    </font>
    <font>
      <sz val="10.5"/>
      <name val="Noto Sans JP"/>
      <family val="3"/>
      <charset val="128"/>
    </font>
    <font>
      <sz val="20"/>
      <name val="Noto Sans JP"/>
      <family val="3"/>
      <charset val="128"/>
    </font>
    <font>
      <sz val="10"/>
      <name val="Noto Sans JP"/>
      <family val="3"/>
      <charset val="128"/>
    </font>
    <font>
      <sz val="8"/>
      <name val="Noto Sans JP"/>
      <family val="3"/>
      <charset val="128"/>
    </font>
    <font>
      <b/>
      <u/>
      <sz val="9"/>
      <name val="Noto Sans JP"/>
      <family val="3"/>
      <charset val="128"/>
    </font>
    <font>
      <b/>
      <sz val="14"/>
      <name val="Noto Sans JP"/>
      <family val="3"/>
      <charset val="128"/>
    </font>
    <font>
      <b/>
      <sz val="12"/>
      <name val="Noto Sans JP"/>
      <family val="3"/>
      <charset val="128"/>
    </font>
    <font>
      <b/>
      <sz val="22"/>
      <name val="Noto Sans JP"/>
      <family val="3"/>
      <charset val="128"/>
    </font>
    <font>
      <b/>
      <sz val="18"/>
      <name val="Noto Sans JP"/>
      <family val="3"/>
      <charset val="128"/>
    </font>
    <font>
      <b/>
      <sz val="11"/>
      <name val="Noto Sans JP"/>
      <family val="3"/>
      <charset val="128"/>
    </font>
    <font>
      <sz val="24"/>
      <name val="Noto Sans JP"/>
      <family val="3"/>
      <charset val="128"/>
    </font>
    <font>
      <sz val="10"/>
      <color rgb="FFFF0000"/>
      <name val="Noto Sans JP"/>
      <family val="3"/>
      <charset val="128"/>
    </font>
    <font>
      <sz val="11"/>
      <color rgb="FFFF0000"/>
      <name val="Noto Sans JP"/>
      <family val="3"/>
      <charset val="128"/>
    </font>
    <font>
      <b/>
      <sz val="16"/>
      <color rgb="FF595959"/>
      <name val="Carlito"/>
    </font>
  </fonts>
  <fills count="20">
    <fill>
      <patternFill patternType="none"/>
    </fill>
    <fill>
      <patternFill patternType="gray125"/>
    </fill>
    <fill>
      <patternFill patternType="solid">
        <fgColor rgb="FFE7EFF8"/>
      </patternFill>
    </fill>
    <fill>
      <patternFill patternType="solid">
        <fgColor rgb="FF193B62"/>
      </patternFill>
    </fill>
    <fill>
      <patternFill patternType="solid">
        <fgColor rgb="FFFFF2CC"/>
      </patternFill>
    </fill>
    <fill>
      <patternFill patternType="solid">
        <fgColor rgb="FFFEE2E2"/>
      </patternFill>
    </fill>
    <fill>
      <patternFill patternType="solid">
        <fgColor rgb="FFB91C1C"/>
      </patternFill>
    </fill>
    <fill>
      <patternFill patternType="solid">
        <fgColor rgb="FFEDF0F4"/>
      </patternFill>
    </fill>
    <fill>
      <patternFill patternType="solid">
        <fgColor theme="4" tint="0.79998168889431442"/>
        <bgColor indexed="64"/>
      </patternFill>
    </fill>
    <fill>
      <patternFill patternType="solid">
        <fgColor indexed="9"/>
        <bgColor indexed="64"/>
      </patternFill>
    </fill>
    <fill>
      <patternFill patternType="solid">
        <fgColor indexed="22"/>
        <bgColor indexed="64"/>
      </patternFill>
    </fill>
    <fill>
      <patternFill patternType="solid">
        <fgColor rgb="FFFFFFFF"/>
      </patternFill>
    </fill>
    <fill>
      <patternFill patternType="solid">
        <fgColor rgb="FF193B60"/>
      </patternFill>
    </fill>
    <fill>
      <patternFill patternType="solid">
        <fgColor rgb="FFE7EFF9"/>
      </patternFill>
    </fill>
    <fill>
      <patternFill patternType="solid">
        <fgColor theme="7" tint="0.59999389629810485"/>
        <bgColor indexed="64"/>
      </patternFill>
    </fill>
    <fill>
      <patternFill patternType="solid">
        <fgColor theme="6" tint="0.79998168889431442"/>
        <bgColor indexed="64"/>
      </patternFill>
    </fill>
    <fill>
      <patternFill patternType="solid">
        <fgColor rgb="FF87E7AD"/>
        <bgColor indexed="64"/>
      </patternFill>
    </fill>
    <fill>
      <patternFill patternType="solid">
        <fgColor rgb="FFFFFF00"/>
        <bgColor indexed="64"/>
      </patternFill>
    </fill>
    <fill>
      <patternFill patternType="solid">
        <fgColor theme="5" tint="0.59999389629810485"/>
        <bgColor indexed="64"/>
      </patternFill>
    </fill>
    <fill>
      <patternFill patternType="solid">
        <fgColor rgb="FFD9D9D9"/>
      </patternFill>
    </fill>
  </fills>
  <borders count="52">
    <border>
      <left/>
      <right/>
      <top/>
      <bottom/>
      <diagonal/>
    </border>
    <border>
      <left/>
      <right/>
      <top/>
      <bottom style="thin">
        <color rgb="FF193B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rgb="FF9FB5CF"/>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
        <color auto="1"/>
      </left>
      <right style="medium">
        <color auto="1"/>
      </right>
      <top style="medium">
        <color auto="1"/>
      </top>
      <bottom style="medium">
        <color auto="1"/>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top style="thin">
        <color rgb="FF193B62"/>
      </top>
      <bottom/>
      <diagonal/>
    </border>
  </borders>
  <cellStyleXfs count="10">
    <xf numFmtId="0" fontId="0" fillId="0" borderId="0">
      <alignment vertical="center"/>
    </xf>
    <xf numFmtId="0" fontId="1" fillId="0" borderId="0"/>
    <xf numFmtId="0" fontId="10" fillId="0" borderId="0"/>
    <xf numFmtId="0" fontId="10" fillId="0" borderId="0">
      <alignment vertical="center"/>
    </xf>
    <xf numFmtId="0" fontId="10" fillId="0" borderId="0"/>
    <xf numFmtId="0" fontId="18" fillId="0" borderId="0"/>
    <xf numFmtId="0" fontId="22" fillId="0" borderId="0" applyNumberFormat="0" applyFill="0" applyBorder="0" applyAlignment="0" applyProtection="0">
      <alignment vertical="center"/>
    </xf>
    <xf numFmtId="0" fontId="23" fillId="0" borderId="0">
      <alignment vertical="center"/>
    </xf>
    <xf numFmtId="0" fontId="31" fillId="0" borderId="0" applyNumberFormat="0" applyFill="0" applyBorder="0" applyAlignment="0" applyProtection="0">
      <alignment vertical="center"/>
    </xf>
    <xf numFmtId="0" fontId="23" fillId="0" borderId="0">
      <alignment vertical="center"/>
    </xf>
  </cellStyleXfs>
  <cellXfs count="335">
    <xf numFmtId="0" fontId="0" fillId="0" borderId="0" xfId="0">
      <alignment vertical="center"/>
    </xf>
    <xf numFmtId="0" fontId="2" fillId="0" borderId="1" xfId="1" applyFont="1" applyBorder="1" applyAlignment="1">
      <alignment vertical="center" wrapText="1"/>
    </xf>
    <xf numFmtId="0" fontId="2" fillId="4" borderId="0" xfId="1" applyFont="1" applyFill="1" applyAlignment="1">
      <alignment vertical="center" wrapText="1"/>
    </xf>
    <xf numFmtId="0" fontId="2" fillId="5" borderId="0" xfId="1" applyFont="1" applyFill="1" applyAlignment="1">
      <alignment vertical="center" wrapText="1"/>
    </xf>
    <xf numFmtId="0" fontId="7" fillId="6" borderId="0" xfId="1" applyFont="1" applyFill="1" applyAlignment="1">
      <alignment vertical="center" wrapText="1"/>
    </xf>
    <xf numFmtId="0" fontId="2" fillId="7" borderId="0" xfId="1" applyFont="1" applyFill="1" applyAlignment="1">
      <alignment vertical="center" wrapText="1"/>
    </xf>
    <xf numFmtId="0" fontId="8" fillId="0" borderId="0" xfId="1" applyFont="1" applyAlignment="1">
      <alignment vertical="center" wrapText="1"/>
    </xf>
    <xf numFmtId="0" fontId="9" fillId="0" borderId="0" xfId="1" applyFont="1"/>
    <xf numFmtId="3" fontId="2" fillId="0" borderId="0" xfId="1" applyNumberFormat="1" applyFont="1" applyAlignment="1">
      <alignment vertical="center" wrapText="1"/>
    </xf>
    <xf numFmtId="0" fontId="6" fillId="0" borderId="0" xfId="1" applyFont="1" applyAlignment="1">
      <alignment vertical="center" wrapText="1"/>
    </xf>
    <xf numFmtId="0" fontId="7" fillId="12" borderId="0" xfId="1" applyFont="1" applyFill="1" applyAlignment="1">
      <alignment horizontal="center" vertical="center" wrapText="1"/>
    </xf>
    <xf numFmtId="0" fontId="2" fillId="11" borderId="23" xfId="1" applyFont="1" applyFill="1" applyBorder="1" applyAlignment="1">
      <alignment vertical="center" wrapText="1"/>
    </xf>
    <xf numFmtId="49" fontId="21" fillId="11" borderId="23" xfId="1" applyNumberFormat="1" applyFont="1" applyFill="1" applyBorder="1" applyAlignment="1">
      <alignment vertical="center" wrapText="1"/>
    </xf>
    <xf numFmtId="49" fontId="21" fillId="11" borderId="0" xfId="1" applyNumberFormat="1" applyFont="1" applyFill="1" applyAlignment="1">
      <alignment vertical="center" wrapText="1"/>
    </xf>
    <xf numFmtId="49" fontId="2" fillId="11" borderId="0" xfId="1" applyNumberFormat="1" applyFont="1" applyFill="1" applyAlignment="1">
      <alignment vertical="center" wrapText="1"/>
    </xf>
    <xf numFmtId="31" fontId="2" fillId="11" borderId="0" xfId="1" applyNumberFormat="1" applyFont="1" applyFill="1" applyAlignment="1">
      <alignment vertical="center" wrapText="1"/>
    </xf>
    <xf numFmtId="3" fontId="2" fillId="11" borderId="0" xfId="1" applyNumberFormat="1" applyFont="1" applyFill="1" applyAlignment="1">
      <alignment vertical="center" wrapText="1"/>
    </xf>
    <xf numFmtId="176" fontId="2" fillId="11" borderId="0" xfId="1" applyNumberFormat="1" applyFont="1" applyFill="1" applyAlignment="1">
      <alignment vertical="center" wrapText="1"/>
    </xf>
    <xf numFmtId="0" fontId="2" fillId="0" borderId="0" xfId="1" applyFont="1"/>
    <xf numFmtId="3" fontId="2" fillId="0" borderId="0" xfId="1" applyNumberFormat="1" applyFont="1"/>
    <xf numFmtId="0" fontId="7" fillId="12" borderId="0" xfId="1" applyFont="1" applyFill="1" applyAlignment="1">
      <alignment vertical="center"/>
    </xf>
    <xf numFmtId="49" fontId="2" fillId="0" borderId="0" xfId="1" applyNumberFormat="1" applyFont="1" applyAlignment="1">
      <alignment vertical="center"/>
    </xf>
    <xf numFmtId="1" fontId="2" fillId="0" borderId="0" xfId="1" applyNumberFormat="1" applyFont="1" applyAlignment="1">
      <alignment vertical="center"/>
    </xf>
    <xf numFmtId="176" fontId="2" fillId="0" borderId="0" xfId="1" applyNumberFormat="1" applyFont="1" applyAlignment="1">
      <alignment vertical="center"/>
    </xf>
    <xf numFmtId="0" fontId="0" fillId="0" borderId="0" xfId="1" applyFont="1" applyAlignment="1">
      <alignment vertical="center" wrapText="1"/>
    </xf>
    <xf numFmtId="1" fontId="5" fillId="2" borderId="23" xfId="1" applyNumberFormat="1" applyFont="1" applyFill="1" applyBorder="1" applyAlignment="1">
      <alignment horizontal="right" vertical="center" wrapText="1"/>
    </xf>
    <xf numFmtId="1" fontId="5" fillId="2" borderId="0" xfId="1" applyNumberFormat="1" applyFont="1" applyFill="1" applyAlignment="1">
      <alignment horizontal="right" vertical="center" wrapText="1"/>
    </xf>
    <xf numFmtId="0" fontId="2" fillId="0" borderId="0" xfId="1" applyFont="1" applyAlignment="1">
      <alignment wrapText="1"/>
    </xf>
    <xf numFmtId="49" fontId="2" fillId="0" borderId="0" xfId="1" applyNumberFormat="1" applyFont="1"/>
    <xf numFmtId="1" fontId="2" fillId="11" borderId="0" xfId="1" applyNumberFormat="1" applyFont="1" applyFill="1" applyAlignment="1">
      <alignment vertical="center" wrapText="1"/>
    </xf>
    <xf numFmtId="0" fontId="27" fillId="0" borderId="0" xfId="0" applyFont="1">
      <alignment vertical="center"/>
    </xf>
    <xf numFmtId="0" fontId="2" fillId="0" borderId="26" xfId="1" applyFont="1" applyBorder="1" applyAlignment="1">
      <alignment vertical="center" wrapText="1"/>
    </xf>
    <xf numFmtId="49" fontId="2" fillId="11" borderId="26" xfId="1" applyNumberFormat="1" applyFont="1" applyFill="1" applyBorder="1" applyAlignment="1">
      <alignment vertical="center" wrapText="1"/>
    </xf>
    <xf numFmtId="0" fontId="2" fillId="11" borderId="26" xfId="1" applyFont="1" applyFill="1" applyBorder="1" applyAlignment="1">
      <alignment vertical="center" wrapText="1"/>
    </xf>
    <xf numFmtId="0" fontId="27" fillId="14" borderId="0" xfId="0" applyFont="1" applyFill="1">
      <alignment vertical="center"/>
    </xf>
    <xf numFmtId="0" fontId="28" fillId="14" borderId="0" xfId="0" applyFont="1" applyFill="1">
      <alignment vertical="center"/>
    </xf>
    <xf numFmtId="0" fontId="29" fillId="0" borderId="0" xfId="0" applyFont="1">
      <alignment vertical="center"/>
    </xf>
    <xf numFmtId="0" fontId="27" fillId="15" borderId="33" xfId="0" applyFont="1" applyFill="1" applyBorder="1">
      <alignment vertical="center"/>
    </xf>
    <xf numFmtId="0" fontId="27" fillId="15" borderId="34" xfId="0" applyFont="1" applyFill="1" applyBorder="1">
      <alignment vertical="center"/>
    </xf>
    <xf numFmtId="0" fontId="27" fillId="15" borderId="35" xfId="0" applyFont="1" applyFill="1" applyBorder="1">
      <alignment vertical="center"/>
    </xf>
    <xf numFmtId="0" fontId="27" fillId="15" borderId="36" xfId="0" applyFont="1" applyFill="1" applyBorder="1">
      <alignment vertical="center"/>
    </xf>
    <xf numFmtId="0" fontId="27" fillId="15" borderId="0" xfId="0" applyFont="1" applyFill="1">
      <alignment vertical="center"/>
    </xf>
    <xf numFmtId="0" fontId="27" fillId="15" borderId="37" xfId="0" applyFont="1" applyFill="1" applyBorder="1">
      <alignment vertical="center"/>
    </xf>
    <xf numFmtId="0" fontId="29" fillId="15" borderId="0" xfId="0" applyFont="1" applyFill="1">
      <alignment vertical="center"/>
    </xf>
    <xf numFmtId="0" fontId="29" fillId="15" borderId="37" xfId="0" applyFont="1" applyFill="1" applyBorder="1">
      <alignment vertical="center"/>
    </xf>
    <xf numFmtId="0" fontId="27" fillId="0" borderId="36" xfId="0" applyFont="1" applyBorder="1">
      <alignment vertical="center"/>
    </xf>
    <xf numFmtId="0" fontId="30" fillId="15" borderId="0" xfId="0" applyFont="1" applyFill="1" applyAlignment="1">
      <alignment horizontal="right" vertical="center"/>
    </xf>
    <xf numFmtId="0" fontId="27" fillId="15" borderId="39" xfId="0" applyFont="1" applyFill="1" applyBorder="1">
      <alignment vertical="center"/>
    </xf>
    <xf numFmtId="0" fontId="27" fillId="15" borderId="40" xfId="0" applyFont="1" applyFill="1" applyBorder="1">
      <alignment vertical="center"/>
    </xf>
    <xf numFmtId="0" fontId="27" fillId="15" borderId="41" xfId="0" applyFont="1" applyFill="1" applyBorder="1">
      <alignment vertical="center"/>
    </xf>
    <xf numFmtId="0" fontId="32" fillId="16" borderId="2" xfId="8" applyNumberFormat="1" applyFont="1" applyFill="1" applyBorder="1">
      <alignment vertical="center"/>
    </xf>
    <xf numFmtId="0" fontId="34" fillId="0" borderId="0" xfId="8" applyNumberFormat="1" applyFont="1">
      <alignment vertical="center"/>
    </xf>
    <xf numFmtId="0" fontId="34" fillId="0" borderId="2" xfId="8" applyNumberFormat="1" applyFont="1" applyBorder="1">
      <alignment vertical="center"/>
    </xf>
    <xf numFmtId="0" fontId="27" fillId="18" borderId="38" xfId="0" applyFont="1" applyFill="1" applyBorder="1">
      <alignment vertical="center"/>
    </xf>
    <xf numFmtId="49" fontId="5" fillId="4" borderId="26" xfId="1" applyNumberFormat="1" applyFont="1" applyFill="1" applyBorder="1" applyAlignment="1" applyProtection="1">
      <alignment vertical="center" wrapText="1"/>
      <protection locked="0"/>
    </xf>
    <xf numFmtId="0" fontId="27" fillId="17" borderId="38" xfId="0" applyFont="1" applyFill="1" applyBorder="1" applyProtection="1">
      <alignment vertical="center"/>
      <protection locked="0"/>
    </xf>
    <xf numFmtId="3" fontId="5" fillId="4" borderId="26" xfId="1" applyNumberFormat="1" applyFont="1" applyFill="1" applyBorder="1" applyAlignment="1" applyProtection="1">
      <alignment vertical="center" wrapText="1"/>
      <protection locked="0"/>
    </xf>
    <xf numFmtId="0" fontId="26" fillId="4" borderId="0" xfId="1" applyFont="1" applyFill="1" applyAlignment="1" applyProtection="1">
      <alignment vertical="center"/>
      <protection locked="0"/>
    </xf>
    <xf numFmtId="1" fontId="26" fillId="4" borderId="0" xfId="1" applyNumberFormat="1" applyFont="1" applyFill="1" applyProtection="1">
      <protection locked="0"/>
    </xf>
    <xf numFmtId="0" fontId="5" fillId="4" borderId="26" xfId="1" applyFont="1" applyFill="1" applyBorder="1" applyAlignment="1" applyProtection="1">
      <alignment horizontal="center" vertical="center" wrapText="1"/>
      <protection locked="0"/>
    </xf>
    <xf numFmtId="0" fontId="5" fillId="4" borderId="26" xfId="1" applyFont="1" applyFill="1" applyBorder="1" applyAlignment="1" applyProtection="1">
      <alignment vertical="center" wrapText="1"/>
      <protection locked="0"/>
    </xf>
    <xf numFmtId="49" fontId="5" fillId="4" borderId="26" xfId="1" applyNumberFormat="1" applyFont="1" applyFill="1" applyBorder="1" applyAlignment="1" applyProtection="1">
      <alignment vertical="center"/>
      <protection locked="0"/>
    </xf>
    <xf numFmtId="0" fontId="13" fillId="0" borderId="0" xfId="3" applyFont="1" applyAlignment="1" applyProtection="1">
      <alignment horizontal="right" vertical="center"/>
      <protection locked="0"/>
    </xf>
    <xf numFmtId="0" fontId="11" fillId="0" borderId="0" xfId="7" applyFont="1" applyProtection="1">
      <alignment vertical="center"/>
      <protection locked="0"/>
    </xf>
    <xf numFmtId="0" fontId="35" fillId="0" borderId="0" xfId="7" applyFont="1" applyProtection="1">
      <alignment vertical="center"/>
      <protection locked="0"/>
    </xf>
    <xf numFmtId="0" fontId="11" fillId="0" borderId="0" xfId="7" applyFont="1" applyAlignment="1" applyProtection="1">
      <alignment horizontal="center" vertical="center"/>
      <protection locked="0"/>
    </xf>
    <xf numFmtId="0" fontId="11" fillId="0" borderId="0" xfId="7" applyFont="1" applyAlignment="1" applyProtection="1">
      <alignment horizontal="right" vertical="center"/>
      <protection locked="0"/>
    </xf>
    <xf numFmtId="49" fontId="5" fillId="4" borderId="0" xfId="1" applyNumberFormat="1" applyFont="1" applyFill="1" applyAlignment="1" applyProtection="1">
      <alignment vertical="center" wrapText="1"/>
      <protection locked="0"/>
    </xf>
    <xf numFmtId="58" fontId="5" fillId="4" borderId="0" xfId="1" applyNumberFormat="1" applyFont="1" applyFill="1" applyAlignment="1" applyProtection="1">
      <alignment vertical="center" wrapText="1"/>
      <protection locked="0"/>
    </xf>
    <xf numFmtId="58" fontId="24" fillId="2" borderId="0" xfId="1" applyNumberFormat="1" applyFont="1" applyFill="1" applyAlignment="1">
      <alignment horizontal="left" vertical="center" wrapText="1"/>
    </xf>
    <xf numFmtId="3" fontId="5" fillId="4" borderId="0" xfId="1" applyNumberFormat="1" applyFont="1" applyFill="1" applyAlignment="1" applyProtection="1">
      <alignment vertical="center" wrapText="1"/>
      <protection locked="0"/>
    </xf>
    <xf numFmtId="0" fontId="11" fillId="0" borderId="0" xfId="9" quotePrefix="1" applyFont="1" applyProtection="1">
      <alignment vertical="center"/>
      <protection locked="0"/>
    </xf>
    <xf numFmtId="0" fontId="11" fillId="0" borderId="0" xfId="9" applyFont="1" applyProtection="1">
      <alignment vertical="center"/>
      <protection locked="0"/>
    </xf>
    <xf numFmtId="0" fontId="11" fillId="0" borderId="0" xfId="7" applyFont="1">
      <alignment vertical="center"/>
    </xf>
    <xf numFmtId="0" fontId="11" fillId="0" borderId="0" xfId="7" applyFont="1" applyAlignment="1">
      <alignment horizontal="right" vertical="center"/>
    </xf>
    <xf numFmtId="0" fontId="11" fillId="0" borderId="0" xfId="7" applyFont="1" applyAlignment="1">
      <alignment vertical="center" shrinkToFit="1"/>
    </xf>
    <xf numFmtId="0" fontId="11" fillId="0" borderId="0" xfId="7" applyFont="1" applyAlignment="1">
      <alignment horizontal="left" vertical="center"/>
    </xf>
    <xf numFmtId="0" fontId="17" fillId="0" borderId="0" xfId="7" applyFont="1" applyProtection="1">
      <alignment vertical="center"/>
      <protection locked="0"/>
    </xf>
    <xf numFmtId="0" fontId="2" fillId="0" borderId="0" xfId="1" applyFont="1" applyAlignment="1">
      <alignment vertical="center" wrapText="1"/>
    </xf>
    <xf numFmtId="0" fontId="0" fillId="0" borderId="0" xfId="0" applyAlignment="1"/>
    <xf numFmtId="0" fontId="2" fillId="11" borderId="0" xfId="1" applyFont="1" applyFill="1" applyAlignment="1">
      <alignment vertical="center" wrapText="1"/>
    </xf>
    <xf numFmtId="0" fontId="7" fillId="3" borderId="0" xfId="1" applyFont="1" applyFill="1" applyAlignment="1">
      <alignment vertical="center" wrapText="1"/>
    </xf>
    <xf numFmtId="0" fontId="36" fillId="4" borderId="0" xfId="1" applyFont="1" applyFill="1" applyAlignment="1">
      <alignment vertical="center" wrapText="1"/>
    </xf>
    <xf numFmtId="49" fontId="2" fillId="4" borderId="0" xfId="1" applyNumberFormat="1" applyFont="1" applyFill="1" applyAlignment="1" applyProtection="1">
      <alignment vertical="center" wrapText="1"/>
      <protection locked="0"/>
    </xf>
    <xf numFmtId="49" fontId="22" fillId="4" borderId="0" xfId="6" applyNumberFormat="1" applyFill="1" applyAlignment="1" applyProtection="1">
      <alignment vertical="center" wrapText="1"/>
      <protection locked="0"/>
    </xf>
    <xf numFmtId="0" fontId="40" fillId="4" borderId="0" xfId="1" applyFont="1" applyFill="1" applyAlignment="1">
      <alignment vertical="center" wrapText="1"/>
    </xf>
    <xf numFmtId="0" fontId="9" fillId="0" borderId="9" xfId="2" applyFont="1" applyBorder="1" applyAlignment="1">
      <alignment vertical="center" wrapText="1"/>
    </xf>
    <xf numFmtId="0" fontId="41" fillId="0" borderId="0" xfId="2" applyFont="1" applyAlignment="1">
      <alignment horizontal="center"/>
    </xf>
    <xf numFmtId="0" fontId="42" fillId="0" borderId="0" xfId="2" applyFont="1" applyAlignment="1">
      <alignment vertical="center"/>
    </xf>
    <xf numFmtId="0" fontId="41" fillId="0" borderId="0" xfId="2" applyFont="1"/>
    <xf numFmtId="0" fontId="43" fillId="0" borderId="0" xfId="2" applyFont="1" applyAlignment="1">
      <alignment vertical="center"/>
    </xf>
    <xf numFmtId="0" fontId="44" fillId="8" borderId="42" xfId="2" applyFont="1" applyFill="1" applyBorder="1" applyAlignment="1">
      <alignment horizontal="center" vertical="center"/>
    </xf>
    <xf numFmtId="0" fontId="44" fillId="8" borderId="43" xfId="2" applyFont="1" applyFill="1" applyBorder="1" applyAlignment="1">
      <alignment horizontal="center" vertical="center"/>
    </xf>
    <xf numFmtId="0" fontId="44" fillId="8" borderId="48" xfId="2" applyFont="1" applyFill="1" applyBorder="1" applyAlignment="1">
      <alignment horizontal="center" vertical="center" wrapText="1"/>
    </xf>
    <xf numFmtId="0" fontId="45" fillId="8" borderId="44" xfId="2" applyFont="1" applyFill="1" applyBorder="1" applyAlignment="1">
      <alignment horizontal="center" vertical="center" wrapText="1"/>
    </xf>
    <xf numFmtId="0" fontId="46" fillId="0" borderId="12" xfId="2" applyFont="1" applyBorder="1" applyAlignment="1">
      <alignment horizontal="center" vertical="center"/>
    </xf>
    <xf numFmtId="0" fontId="46" fillId="0" borderId="2" xfId="2" applyFont="1" applyBorder="1" applyAlignment="1">
      <alignment horizontal="left" vertical="center" wrapText="1"/>
    </xf>
    <xf numFmtId="0" fontId="9" fillId="0" borderId="9" xfId="2" applyFont="1" applyBorder="1" applyAlignment="1">
      <alignment horizontal="left" vertical="center" wrapText="1"/>
    </xf>
    <xf numFmtId="0" fontId="9" fillId="0" borderId="0" xfId="2" applyFont="1" applyAlignment="1">
      <alignment vertical="center"/>
    </xf>
    <xf numFmtId="0" fontId="46" fillId="0" borderId="0" xfId="0" applyFont="1" applyAlignment="1">
      <alignment vertical="center" wrapText="1"/>
    </xf>
    <xf numFmtId="0" fontId="46" fillId="0" borderId="2" xfId="2" applyFont="1" applyBorder="1" applyAlignment="1">
      <alignment vertical="center" wrapText="1"/>
    </xf>
    <xf numFmtId="0" fontId="46" fillId="0" borderId="47" xfId="2" applyFont="1" applyBorder="1" applyAlignment="1">
      <alignment horizontal="left" vertical="center" wrapText="1"/>
    </xf>
    <xf numFmtId="0" fontId="46" fillId="0" borderId="3" xfId="2" applyFont="1" applyBorder="1" applyAlignment="1">
      <alignment horizontal="left" vertical="center" wrapText="1"/>
    </xf>
    <xf numFmtId="0" fontId="46" fillId="0" borderId="10" xfId="0" applyFont="1" applyBorder="1" applyAlignment="1">
      <alignment horizontal="left" vertical="center" wrapText="1"/>
    </xf>
    <xf numFmtId="0" fontId="9" fillId="0" borderId="9" xfId="0" applyFont="1" applyBorder="1" applyAlignment="1">
      <alignment vertical="center" wrapText="1"/>
    </xf>
    <xf numFmtId="0" fontId="46" fillId="0" borderId="3" xfId="2" applyFont="1" applyBorder="1" applyAlignment="1">
      <alignment vertical="center" wrapText="1"/>
    </xf>
    <xf numFmtId="0" fontId="46" fillId="0" borderId="2" xfId="0" applyFont="1" applyBorder="1" applyAlignment="1">
      <alignment horizontal="left" vertical="center" wrapText="1"/>
    </xf>
    <xf numFmtId="0" fontId="46" fillId="0" borderId="6" xfId="2" applyFont="1" applyBorder="1" applyAlignment="1">
      <alignment horizontal="center" vertical="center"/>
    </xf>
    <xf numFmtId="0" fontId="46" fillId="0" borderId="49" xfId="2" applyFont="1" applyBorder="1" applyAlignment="1">
      <alignment horizontal="center" vertical="center"/>
    </xf>
    <xf numFmtId="0" fontId="9" fillId="0" borderId="50" xfId="2" applyFont="1" applyBorder="1" applyAlignment="1">
      <alignment vertical="center" wrapText="1"/>
    </xf>
    <xf numFmtId="0" fontId="48" fillId="9" borderId="0" xfId="3" applyFont="1" applyFill="1" applyAlignment="1">
      <alignment horizontal="left"/>
    </xf>
    <xf numFmtId="0" fontId="41" fillId="9" borderId="0" xfId="3" applyFont="1" applyFill="1" applyAlignment="1">
      <alignment horizontal="left"/>
    </xf>
    <xf numFmtId="0" fontId="41" fillId="10" borderId="0" xfId="3" applyFont="1" applyFill="1" applyAlignment="1"/>
    <xf numFmtId="0" fontId="9" fillId="9" borderId="13" xfId="3" applyFont="1" applyFill="1" applyBorder="1" applyAlignment="1"/>
    <xf numFmtId="0" fontId="46" fillId="9" borderId="13" xfId="3" applyFont="1" applyFill="1" applyBorder="1" applyAlignment="1"/>
    <xf numFmtId="0" fontId="46" fillId="0" borderId="14" xfId="3" applyFont="1" applyBorder="1" applyAlignment="1">
      <alignment horizontal="center" vertical="center"/>
    </xf>
    <xf numFmtId="0" fontId="46" fillId="0" borderId="0" xfId="3" applyFont="1" applyAlignment="1">
      <alignment horizontal="center" vertical="center"/>
    </xf>
    <xf numFmtId="0" fontId="46" fillId="0" borderId="18" xfId="3" applyFont="1" applyBorder="1" applyAlignment="1">
      <alignment horizontal="center" vertical="center"/>
    </xf>
    <xf numFmtId="0" fontId="50" fillId="0" borderId="0" xfId="3" applyFont="1" applyAlignment="1">
      <alignment vertical="center" wrapText="1"/>
    </xf>
    <xf numFmtId="0" fontId="41" fillId="0" borderId="0" xfId="3" applyFont="1" applyAlignment="1">
      <alignment horizontal="center" vertical="center"/>
    </xf>
    <xf numFmtId="0" fontId="46" fillId="0" borderId="15" xfId="3" applyFont="1" applyBorder="1" applyAlignment="1">
      <alignment horizontal="center" vertical="center"/>
    </xf>
    <xf numFmtId="0" fontId="46" fillId="0" borderId="0" xfId="3" applyFont="1" applyAlignment="1">
      <alignment vertical="center" textRotation="255"/>
    </xf>
    <xf numFmtId="0" fontId="41" fillId="9" borderId="0" xfId="3" applyFont="1" applyFill="1" applyAlignment="1"/>
    <xf numFmtId="0" fontId="50" fillId="9" borderId="0" xfId="3" applyFont="1" applyFill="1" applyAlignment="1"/>
    <xf numFmtId="0" fontId="50" fillId="0" borderId="0" xfId="3" applyFont="1" applyAlignment="1"/>
    <xf numFmtId="0" fontId="9" fillId="0" borderId="0" xfId="3" applyFont="1" applyAlignment="1">
      <alignment horizontal="center" vertical="center"/>
    </xf>
    <xf numFmtId="0" fontId="50" fillId="0" borderId="27" xfId="3" applyFont="1" applyBorder="1" applyAlignment="1">
      <alignment vertical="center"/>
    </xf>
    <xf numFmtId="0" fontId="50" fillId="0" borderId="28" xfId="3" applyFont="1" applyBorder="1" applyAlignment="1">
      <alignment vertical="center"/>
    </xf>
    <xf numFmtId="0" fontId="50" fillId="0" borderId="29" xfId="3" applyFont="1" applyBorder="1" applyAlignment="1">
      <alignment vertical="center"/>
    </xf>
    <xf numFmtId="0" fontId="50" fillId="0" borderId="30" xfId="3" applyFont="1" applyBorder="1" applyAlignment="1">
      <alignment vertical="center"/>
    </xf>
    <xf numFmtId="0" fontId="50" fillId="0" borderId="31" xfId="3" applyFont="1" applyBorder="1" applyAlignment="1">
      <alignment vertical="center"/>
    </xf>
    <xf numFmtId="0" fontId="50" fillId="0" borderId="32" xfId="3" applyFont="1" applyBorder="1" applyAlignment="1">
      <alignment vertical="center"/>
    </xf>
    <xf numFmtId="0" fontId="45" fillId="0" borderId="0" xfId="3" applyFont="1" applyAlignment="1">
      <alignment horizontal="left" vertical="center" wrapText="1"/>
    </xf>
    <xf numFmtId="0" fontId="46" fillId="0" borderId="14" xfId="3" applyFont="1" applyBorder="1" applyAlignment="1">
      <alignment vertical="center" textRotation="255"/>
    </xf>
    <xf numFmtId="0" fontId="48" fillId="0" borderId="0" xfId="4" applyFont="1" applyAlignment="1">
      <alignment vertical="center"/>
    </xf>
    <xf numFmtId="0" fontId="41" fillId="0" borderId="0" xfId="4" applyFont="1"/>
    <xf numFmtId="0" fontId="48" fillId="0" borderId="0" xfId="3" applyFont="1" applyAlignment="1" applyProtection="1">
      <alignment horizontal="right" vertical="center"/>
      <protection locked="0"/>
    </xf>
    <xf numFmtId="0" fontId="50" fillId="0" borderId="0" xfId="3" applyFont="1" applyAlignment="1" applyProtection="1">
      <alignment horizontal="right" vertical="center"/>
      <protection locked="0"/>
    </xf>
    <xf numFmtId="0" fontId="48" fillId="0" borderId="0" xfId="4" applyFont="1" applyAlignment="1">
      <alignment horizontal="center" vertical="center"/>
    </xf>
    <xf numFmtId="0" fontId="48" fillId="0" borderId="0" xfId="4" applyFont="1" applyAlignment="1">
      <alignment horizontal="right" vertical="center"/>
    </xf>
    <xf numFmtId="0" fontId="53" fillId="0" borderId="0" xfId="4" applyFont="1" applyAlignment="1">
      <alignment vertical="center"/>
    </xf>
    <xf numFmtId="0" fontId="54" fillId="0" borderId="0" xfId="4" applyFont="1" applyAlignment="1">
      <alignment horizontal="center" vertical="center"/>
    </xf>
    <xf numFmtId="0" fontId="41" fillId="0" borderId="0" xfId="4" applyFont="1" applyAlignment="1">
      <alignment wrapText="1"/>
    </xf>
    <xf numFmtId="0" fontId="41" fillId="0" borderId="0" xfId="4" applyFont="1" applyAlignment="1">
      <alignment vertical="center"/>
    </xf>
    <xf numFmtId="0" fontId="52" fillId="0" borderId="0" xfId="4" applyFont="1" applyAlignment="1">
      <alignment vertical="center"/>
    </xf>
    <xf numFmtId="0" fontId="45" fillId="0" borderId="0" xfId="4" applyFont="1" applyAlignment="1">
      <alignment vertical="center"/>
    </xf>
    <xf numFmtId="0" fontId="41" fillId="0" borderId="0" xfId="3" applyFont="1">
      <alignment vertical="center"/>
    </xf>
    <xf numFmtId="0" fontId="46" fillId="0" borderId="0" xfId="3" applyFont="1" applyAlignment="1">
      <alignment horizontal="right" vertical="center"/>
    </xf>
    <xf numFmtId="0" fontId="46" fillId="0" borderId="0" xfId="3" applyFont="1" applyAlignment="1" applyProtection="1">
      <alignment horizontal="right" vertical="center"/>
      <protection locked="0"/>
    </xf>
    <xf numFmtId="0" fontId="56" fillId="0" borderId="0" xfId="3" applyFont="1" applyAlignment="1">
      <alignment horizontal="center" vertical="center"/>
    </xf>
    <xf numFmtId="0" fontId="42" fillId="0" borderId="0" xfId="3" applyFont="1" applyAlignment="1">
      <alignment horizontal="center" vertical="center"/>
    </xf>
    <xf numFmtId="0" fontId="46" fillId="0" borderId="0" xfId="3" applyFont="1">
      <alignment vertical="center"/>
    </xf>
    <xf numFmtId="0" fontId="46" fillId="0" borderId="0" xfId="3" applyFont="1" applyAlignment="1">
      <alignment horizontal="left" vertical="distributed" wrapText="1"/>
    </xf>
    <xf numFmtId="0" fontId="46" fillId="0" borderId="0" xfId="3" applyFont="1" applyAlignment="1">
      <alignment vertical="justify"/>
    </xf>
    <xf numFmtId="0" fontId="46" fillId="0" borderId="0" xfId="3" applyFont="1" applyAlignment="1">
      <alignment horizontal="distributed" vertical="distributed"/>
    </xf>
    <xf numFmtId="0" fontId="46" fillId="0" borderId="0" xfId="3" applyFont="1" applyAlignment="1">
      <alignment horizontal="distributed" vertical="center"/>
    </xf>
    <xf numFmtId="0" fontId="46" fillId="0" borderId="0" xfId="3" applyFont="1" applyAlignment="1">
      <alignment vertical="distributed"/>
    </xf>
    <xf numFmtId="0" fontId="46" fillId="0" borderId="0" xfId="3" applyFont="1" applyAlignment="1">
      <alignment vertical="center" shrinkToFit="1"/>
    </xf>
    <xf numFmtId="0" fontId="46" fillId="0" borderId="0" xfId="3" applyFont="1" applyAlignment="1">
      <alignment horizontal="left" vertical="center"/>
    </xf>
    <xf numFmtId="0" fontId="44" fillId="0" borderId="0" xfId="3" applyFont="1" applyAlignment="1">
      <alignment horizontal="left" vertical="center"/>
    </xf>
    <xf numFmtId="0" fontId="41" fillId="0" borderId="0" xfId="5" applyFont="1"/>
    <xf numFmtId="0" fontId="41" fillId="0" borderId="0" xfId="5" applyFont="1" applyAlignment="1"/>
    <xf numFmtId="0" fontId="41" fillId="0" borderId="0" xfId="5" applyFont="1" applyAlignment="1">
      <alignment horizontal="right"/>
    </xf>
    <xf numFmtId="0" fontId="9" fillId="0" borderId="0" xfId="5" applyFont="1"/>
    <xf numFmtId="0" fontId="9" fillId="0" borderId="0" xfId="5" applyFont="1" applyAlignment="1">
      <alignment horizontal="center"/>
    </xf>
    <xf numFmtId="0" fontId="46" fillId="0" borderId="0" xfId="5" applyFont="1" applyFill="1" applyAlignment="1" applyProtection="1">
      <alignment horizontal="center" vertical="center"/>
      <protection locked="0"/>
    </xf>
    <xf numFmtId="0" fontId="42" fillId="0" borderId="0" xfId="5" applyFont="1" applyFill="1"/>
    <xf numFmtId="0" fontId="41" fillId="0" borderId="0" xfId="5" applyFont="1" applyFill="1"/>
    <xf numFmtId="0" fontId="27" fillId="0" borderId="0" xfId="0" applyFont="1" applyFill="1">
      <alignment vertical="center"/>
    </xf>
    <xf numFmtId="0" fontId="42" fillId="0" borderId="0" xfId="5" applyFont="1"/>
    <xf numFmtId="0" fontId="46" fillId="0" borderId="0" xfId="5" applyFont="1" applyAlignment="1" applyProtection="1">
      <alignment horizontal="center" vertical="center"/>
      <protection locked="0"/>
    </xf>
    <xf numFmtId="0" fontId="46" fillId="0" borderId="0" xfId="5" applyFont="1"/>
    <xf numFmtId="0" fontId="46" fillId="0" borderId="0" xfId="5" applyFont="1" applyAlignment="1">
      <alignment horizontal="right"/>
    </xf>
    <xf numFmtId="0" fontId="41" fillId="0" borderId="0" xfId="7" applyFont="1" applyProtection="1">
      <alignment vertical="center"/>
      <protection locked="0"/>
    </xf>
    <xf numFmtId="0" fontId="41" fillId="0" borderId="0" xfId="7" applyFont="1" applyAlignment="1" applyProtection="1">
      <alignment horizontal="right" vertical="center"/>
      <protection locked="0"/>
    </xf>
    <xf numFmtId="0" fontId="41" fillId="0" borderId="0" xfId="7" applyFont="1" applyProtection="1">
      <alignment vertical="center"/>
    </xf>
    <xf numFmtId="0" fontId="41" fillId="0" borderId="0" xfId="7" applyFont="1" applyAlignment="1" applyProtection="1">
      <alignment horizontal="right" vertical="center"/>
    </xf>
    <xf numFmtId="0" fontId="41" fillId="0" borderId="0" xfId="7" applyFont="1" applyAlignment="1" applyProtection="1">
      <alignment vertical="center"/>
    </xf>
    <xf numFmtId="0" fontId="41" fillId="0" borderId="0" xfId="7" applyFont="1" applyAlignment="1" applyProtection="1">
      <alignment vertical="center" shrinkToFit="1"/>
    </xf>
    <xf numFmtId="0" fontId="41" fillId="0" borderId="0" xfId="7" applyFont="1" applyAlignment="1" applyProtection="1">
      <alignment horizontal="left" vertical="center"/>
    </xf>
    <xf numFmtId="0" fontId="50" fillId="0" borderId="0" xfId="9" applyFont="1">
      <alignment vertical="center"/>
    </xf>
    <xf numFmtId="0" fontId="41" fillId="0" borderId="0" xfId="9" applyFont="1">
      <alignment vertical="center"/>
    </xf>
    <xf numFmtId="0" fontId="59" fillId="0" borderId="0" xfId="9" applyFont="1">
      <alignment vertical="center"/>
    </xf>
    <xf numFmtId="0" fontId="59" fillId="0" borderId="0" xfId="9" applyFont="1" applyProtection="1">
      <alignment vertical="center"/>
      <protection locked="0"/>
    </xf>
    <xf numFmtId="0" fontId="41" fillId="0" borderId="0" xfId="7" applyFont="1" applyAlignment="1" applyProtection="1">
      <alignment horizontal="center" vertical="center"/>
      <protection locked="0"/>
    </xf>
    <xf numFmtId="0" fontId="41" fillId="0" borderId="0" xfId="9" quotePrefix="1" applyFont="1" applyProtection="1">
      <alignment vertical="center"/>
      <protection locked="0"/>
    </xf>
    <xf numFmtId="0" fontId="41" fillId="0" borderId="0" xfId="9" applyFont="1" applyProtection="1">
      <alignment vertical="center"/>
      <protection locked="0"/>
    </xf>
    <xf numFmtId="0" fontId="60" fillId="0" borderId="0" xfId="9" applyFont="1" applyProtection="1">
      <alignment vertical="center"/>
      <protection locked="0"/>
    </xf>
    <xf numFmtId="0" fontId="50" fillId="0" borderId="0" xfId="7" applyFont="1">
      <alignment vertical="center"/>
    </xf>
    <xf numFmtId="0" fontId="16" fillId="0" borderId="0" xfId="7" applyFont="1">
      <alignment vertical="center"/>
    </xf>
    <xf numFmtId="0" fontId="45" fillId="17" borderId="5" xfId="2" applyFont="1" applyFill="1" applyBorder="1" applyAlignment="1">
      <alignment horizontal="center" vertical="center" wrapText="1"/>
    </xf>
    <xf numFmtId="0" fontId="47" fillId="17" borderId="7" xfId="2" applyFont="1" applyFill="1" applyBorder="1" applyAlignment="1" applyProtection="1">
      <alignment horizontal="center" vertical="center" wrapText="1"/>
      <protection locked="0"/>
    </xf>
    <xf numFmtId="0" fontId="47" fillId="17" borderId="46" xfId="2" applyFont="1" applyFill="1" applyBorder="1" applyAlignment="1" applyProtection="1">
      <alignment horizontal="center" vertical="center" wrapText="1"/>
      <protection locked="0"/>
    </xf>
    <xf numFmtId="0" fontId="48" fillId="9" borderId="0" xfId="3" applyFont="1" applyFill="1" applyAlignment="1" applyProtection="1">
      <alignment horizontal="left"/>
      <protection locked="0"/>
    </xf>
    <xf numFmtId="0" fontId="41" fillId="9" borderId="0" xfId="3" applyFont="1" applyFill="1" applyAlignment="1" applyProtection="1">
      <alignment horizontal="left"/>
      <protection locked="0"/>
    </xf>
    <xf numFmtId="0" fontId="41" fillId="10" borderId="0" xfId="3" applyFont="1" applyFill="1" applyAlignment="1" applyProtection="1">
      <protection locked="0"/>
    </xf>
    <xf numFmtId="0" fontId="46" fillId="9" borderId="0" xfId="3" applyFont="1" applyFill="1" applyAlignment="1" applyProtection="1">
      <protection locked="0"/>
    </xf>
    <xf numFmtId="0" fontId="9" fillId="9" borderId="13" xfId="3" applyFont="1" applyFill="1" applyBorder="1" applyAlignment="1" applyProtection="1">
      <protection locked="0"/>
    </xf>
    <xf numFmtId="0" fontId="46" fillId="9" borderId="13" xfId="3" applyFont="1" applyFill="1" applyBorder="1" applyAlignment="1" applyProtection="1">
      <protection locked="0"/>
    </xf>
    <xf numFmtId="0" fontId="46" fillId="10" borderId="0" xfId="3" applyFont="1" applyFill="1" applyAlignment="1" applyProtection="1">
      <protection locked="0"/>
    </xf>
    <xf numFmtId="0" fontId="46" fillId="9" borderId="0" xfId="3" applyFont="1" applyFill="1" applyAlignment="1" applyProtection="1">
      <alignment horizontal="center"/>
      <protection locked="0"/>
    </xf>
    <xf numFmtId="0" fontId="46" fillId="0" borderId="14" xfId="3" applyFont="1" applyBorder="1" applyAlignment="1" applyProtection="1">
      <alignment horizontal="center" vertical="center"/>
      <protection locked="0"/>
    </xf>
    <xf numFmtId="0" fontId="46" fillId="0" borderId="0" xfId="3" applyFont="1" applyAlignment="1" applyProtection="1">
      <alignment horizontal="center" vertical="center"/>
      <protection locked="0"/>
    </xf>
    <xf numFmtId="0" fontId="45" fillId="0" borderId="0" xfId="3" applyFont="1" applyAlignment="1" applyProtection="1">
      <alignment vertical="center" wrapText="1"/>
      <protection locked="0"/>
    </xf>
    <xf numFmtId="0" fontId="46" fillId="0" borderId="18" xfId="3" applyFont="1" applyBorder="1" applyAlignment="1" applyProtection="1">
      <alignment horizontal="center" vertical="center"/>
      <protection locked="0"/>
    </xf>
    <xf numFmtId="0" fontId="50" fillId="0" borderId="0" xfId="3" applyFont="1" applyAlignment="1" applyProtection="1">
      <alignment vertical="center" wrapText="1"/>
      <protection locked="0"/>
    </xf>
    <xf numFmtId="0" fontId="41" fillId="0" borderId="0" xfId="3" applyFont="1" applyAlignment="1" applyProtection="1">
      <alignment horizontal="center" vertical="center"/>
      <protection locked="0"/>
    </xf>
    <xf numFmtId="0" fontId="50" fillId="0" borderId="17" xfId="3" applyFont="1" applyBorder="1" applyAlignment="1" applyProtection="1">
      <alignment vertical="center" shrinkToFit="1"/>
      <protection locked="0"/>
    </xf>
    <xf numFmtId="0" fontId="50" fillId="0" borderId="0" xfId="3" applyFont="1" applyAlignment="1" applyProtection="1">
      <alignment vertical="center" shrinkToFit="1"/>
      <protection locked="0"/>
    </xf>
    <xf numFmtId="0" fontId="50" fillId="0" borderId="0" xfId="3" applyFont="1" applyProtection="1">
      <alignment vertical="center"/>
      <protection locked="0"/>
    </xf>
    <xf numFmtId="0" fontId="50" fillId="0" borderId="18" xfId="3" applyFont="1" applyBorder="1" applyProtection="1">
      <alignment vertical="center"/>
      <protection locked="0"/>
    </xf>
    <xf numFmtId="0" fontId="46" fillId="0" borderId="17" xfId="3" applyFont="1" applyBorder="1" applyAlignment="1" applyProtection="1">
      <alignment horizontal="center" vertical="center"/>
      <protection locked="0"/>
    </xf>
    <xf numFmtId="0" fontId="41" fillId="0" borderId="14" xfId="5" applyFont="1" applyBorder="1" applyAlignment="1" applyProtection="1">
      <alignment vertical="center"/>
      <protection locked="0"/>
    </xf>
    <xf numFmtId="0" fontId="46" fillId="0" borderId="15" xfId="3" applyFont="1" applyBorder="1" applyAlignment="1" applyProtection="1">
      <alignment horizontal="center" vertical="center"/>
      <protection locked="0"/>
    </xf>
    <xf numFmtId="0" fontId="41" fillId="0" borderId="0" xfId="5" applyFont="1" applyAlignment="1" applyProtection="1">
      <alignment vertical="center"/>
      <protection locked="0"/>
    </xf>
    <xf numFmtId="0" fontId="41" fillId="0" borderId="13" xfId="3" applyFont="1" applyBorder="1" applyAlignment="1" applyProtection="1">
      <protection locked="0"/>
    </xf>
    <xf numFmtId="0" fontId="41" fillId="0" borderId="13" xfId="5" applyFont="1" applyBorder="1" applyAlignment="1" applyProtection="1">
      <alignment vertical="center"/>
      <protection locked="0"/>
    </xf>
    <xf numFmtId="0" fontId="46" fillId="0" borderId="8" xfId="3" applyFont="1" applyBorder="1" applyAlignment="1" applyProtection="1">
      <alignment horizontal="center" vertical="center"/>
      <protection locked="0"/>
    </xf>
    <xf numFmtId="0" fontId="46" fillId="0" borderId="0" xfId="3" applyFont="1" applyAlignment="1" applyProtection="1">
      <alignment vertical="center" textRotation="255"/>
      <protection locked="0"/>
    </xf>
    <xf numFmtId="0" fontId="61" fillId="19" borderId="0" xfId="1" applyFont="1" applyFill="1" applyAlignment="1">
      <alignment horizontal="center" vertical="center" wrapText="1"/>
    </xf>
    <xf numFmtId="0" fontId="47" fillId="0" borderId="45" xfId="2" applyFont="1" applyBorder="1" applyAlignment="1" applyProtection="1">
      <alignment horizontal="center" vertical="center" wrapText="1"/>
      <protection locked="0"/>
    </xf>
    <xf numFmtId="0" fontId="41" fillId="0" borderId="7" xfId="2" applyFont="1" applyBorder="1" applyProtection="1">
      <protection locked="0"/>
    </xf>
    <xf numFmtId="0" fontId="41" fillId="0" borderId="7" xfId="2" applyFont="1" applyBorder="1" applyAlignment="1" applyProtection="1">
      <alignment horizontal="center"/>
      <protection locked="0"/>
    </xf>
    <xf numFmtId="0" fontId="41" fillId="0" borderId="46" xfId="2" applyFont="1" applyBorder="1" applyAlignment="1" applyProtection="1">
      <alignment horizontal="center"/>
      <protection locked="0"/>
    </xf>
    <xf numFmtId="0" fontId="41" fillId="0" borderId="46" xfId="2" applyFont="1" applyBorder="1" applyProtection="1">
      <protection locked="0"/>
    </xf>
    <xf numFmtId="0" fontId="9" fillId="0" borderId="0" xfId="2" applyFont="1" applyAlignment="1" applyProtection="1">
      <alignment vertical="center"/>
      <protection locked="0"/>
    </xf>
    <xf numFmtId="0" fontId="41" fillId="0" borderId="0" xfId="2" applyFont="1" applyProtection="1">
      <protection locked="0"/>
    </xf>
    <xf numFmtId="0" fontId="2" fillId="0" borderId="0" xfId="1" applyFont="1" applyAlignment="1">
      <alignment vertical="center" wrapText="1"/>
    </xf>
    <xf numFmtId="0" fontId="4" fillId="0" borderId="0" xfId="1" applyFont="1" applyAlignment="1">
      <alignment vertical="center" wrapText="1"/>
    </xf>
    <xf numFmtId="0" fontId="5" fillId="0" borderId="51" xfId="1" applyFont="1" applyBorder="1" applyAlignment="1">
      <alignment vertical="center" wrapText="1"/>
    </xf>
    <xf numFmtId="0" fontId="6" fillId="2" borderId="0" xfId="1" applyFont="1" applyFill="1" applyAlignment="1">
      <alignment vertical="center" wrapText="1"/>
    </xf>
    <xf numFmtId="0" fontId="0" fillId="0" borderId="0" xfId="0" applyAlignment="1"/>
    <xf numFmtId="0" fontId="19" fillId="11" borderId="0" xfId="1" applyFont="1" applyFill="1" applyAlignment="1">
      <alignment vertical="center" wrapText="1"/>
    </xf>
    <xf numFmtId="0" fontId="2" fillId="11" borderId="0" xfId="1" applyFont="1" applyFill="1" applyAlignment="1">
      <alignment vertical="center" wrapText="1"/>
    </xf>
    <xf numFmtId="0" fontId="20" fillId="13" borderId="0" xfId="1" applyFont="1" applyFill="1" applyAlignment="1">
      <alignment vertical="center" wrapText="1"/>
    </xf>
    <xf numFmtId="0" fontId="25" fillId="11" borderId="0" xfId="1" applyFont="1" applyFill="1" applyAlignment="1">
      <alignment vertical="center"/>
    </xf>
    <xf numFmtId="0" fontId="38" fillId="0" borderId="0" xfId="1" applyFont="1" applyAlignment="1">
      <alignment vertical="center" wrapText="1"/>
    </xf>
    <xf numFmtId="0" fontId="37" fillId="13" borderId="0" xfId="1" applyFont="1" applyFill="1" applyAlignment="1">
      <alignment vertical="center" wrapText="1"/>
    </xf>
    <xf numFmtId="0" fontId="37" fillId="2" borderId="0" xfId="1" applyFont="1" applyFill="1" applyAlignment="1">
      <alignment vertical="center" wrapText="1"/>
    </xf>
    <xf numFmtId="0" fontId="19" fillId="13" borderId="0" xfId="1" applyFont="1" applyFill="1" applyAlignment="1">
      <alignment vertical="center" wrapText="1"/>
    </xf>
    <xf numFmtId="58" fontId="2" fillId="13" borderId="0" xfId="1" applyNumberFormat="1" applyFont="1" applyFill="1" applyAlignment="1">
      <alignment vertical="center" wrapText="1"/>
    </xf>
    <xf numFmtId="31" fontId="2" fillId="13" borderId="0" xfId="1" applyNumberFormat="1" applyFont="1" applyFill="1" applyAlignment="1">
      <alignment vertical="center" wrapText="1"/>
    </xf>
    <xf numFmtId="49" fontId="2" fillId="0" borderId="0" xfId="1" applyNumberFormat="1" applyFont="1" applyAlignment="1">
      <alignment vertical="center" wrapText="1"/>
    </xf>
    <xf numFmtId="0" fontId="7" fillId="3" borderId="0" xfId="1" applyFont="1" applyFill="1" applyAlignment="1">
      <alignment vertical="center" wrapText="1"/>
    </xf>
    <xf numFmtId="0" fontId="39" fillId="0" borderId="0" xfId="1" applyFont="1" applyAlignment="1">
      <alignment horizontal="center" vertical="center" wrapText="1"/>
    </xf>
    <xf numFmtId="0" fontId="5" fillId="4" borderId="4" xfId="1" applyFont="1" applyFill="1" applyBorder="1" applyAlignment="1" applyProtection="1">
      <alignment vertical="center" wrapText="1"/>
      <protection locked="0"/>
    </xf>
    <xf numFmtId="0" fontId="2" fillId="0" borderId="24" xfId="1" applyFont="1" applyBorder="1" applyAlignment="1" applyProtection="1">
      <alignment vertical="center" wrapText="1"/>
      <protection locked="0"/>
    </xf>
    <xf numFmtId="0" fontId="2" fillId="0" borderId="25" xfId="1" applyFont="1" applyBorder="1" applyAlignment="1" applyProtection="1">
      <alignment vertical="center" wrapText="1"/>
      <protection locked="0"/>
    </xf>
    <xf numFmtId="58" fontId="5" fillId="13" borderId="0" xfId="1" applyNumberFormat="1" applyFont="1" applyFill="1" applyAlignment="1">
      <alignment vertical="center" wrapText="1"/>
    </xf>
    <xf numFmtId="0" fontId="9" fillId="0" borderId="0" xfId="1" applyFont="1" applyAlignment="1">
      <alignment vertical="center" wrapText="1"/>
    </xf>
    <xf numFmtId="0" fontId="46" fillId="9" borderId="0" xfId="3" applyFont="1" applyFill="1" applyAlignment="1" applyProtection="1">
      <alignment horizontal="center"/>
      <protection locked="0"/>
    </xf>
    <xf numFmtId="0" fontId="49" fillId="0" borderId="11" xfId="3" applyFont="1" applyBorder="1" applyAlignment="1" applyProtection="1">
      <alignment horizontal="center" vertical="center"/>
      <protection locked="0"/>
    </xf>
    <xf numFmtId="0" fontId="49" fillId="0" borderId="14" xfId="3" applyFont="1" applyBorder="1" applyAlignment="1" applyProtection="1">
      <alignment horizontal="center" vertical="center"/>
      <protection locked="0"/>
    </xf>
    <xf numFmtId="0" fontId="49" fillId="0" borderId="15" xfId="3" applyFont="1" applyBorder="1" applyAlignment="1" applyProtection="1">
      <alignment horizontal="center" vertical="center"/>
      <protection locked="0"/>
    </xf>
    <xf numFmtId="0" fontId="49" fillId="0" borderId="16" xfId="3" applyFont="1" applyBorder="1" applyAlignment="1" applyProtection="1">
      <alignment horizontal="center" vertical="center"/>
      <protection locked="0"/>
    </xf>
    <xf numFmtId="0" fontId="49" fillId="0" borderId="13" xfId="3" applyFont="1" applyBorder="1" applyAlignment="1" applyProtection="1">
      <alignment horizontal="center" vertical="center"/>
      <protection locked="0"/>
    </xf>
    <xf numFmtId="0" fontId="49" fillId="0" borderId="8" xfId="3" applyFont="1" applyBorder="1" applyAlignment="1" applyProtection="1">
      <alignment horizontal="center" vertical="center"/>
      <protection locked="0"/>
    </xf>
    <xf numFmtId="0" fontId="46" fillId="0" borderId="11" xfId="3" applyFont="1" applyBorder="1" applyAlignment="1" applyProtection="1">
      <alignment horizontal="center" vertical="center" textRotation="255"/>
      <protection locked="0"/>
    </xf>
    <xf numFmtId="0" fontId="46" fillId="0" borderId="14" xfId="3" applyFont="1" applyBorder="1" applyAlignment="1" applyProtection="1">
      <alignment horizontal="center" vertical="center" textRotation="255"/>
      <protection locked="0"/>
    </xf>
    <xf numFmtId="0" fontId="46" fillId="0" borderId="15" xfId="3" applyFont="1" applyBorder="1" applyAlignment="1" applyProtection="1">
      <alignment horizontal="center" vertical="center" textRotation="255"/>
      <protection locked="0"/>
    </xf>
    <xf numFmtId="0" fontId="46" fillId="0" borderId="17" xfId="3" applyFont="1" applyBorder="1" applyAlignment="1" applyProtection="1">
      <alignment horizontal="center" vertical="center" textRotation="255"/>
      <protection locked="0"/>
    </xf>
    <xf numFmtId="0" fontId="46" fillId="0" borderId="0" xfId="3" applyFont="1" applyAlignment="1" applyProtection="1">
      <alignment horizontal="center" vertical="center" textRotation="255"/>
      <protection locked="0"/>
    </xf>
    <xf numFmtId="0" fontId="46" fillId="0" borderId="18" xfId="3" applyFont="1" applyBorder="1" applyAlignment="1" applyProtection="1">
      <alignment horizontal="center" vertical="center" textRotation="255"/>
      <protection locked="0"/>
    </xf>
    <xf numFmtId="0" fontId="46" fillId="0" borderId="16" xfId="3" applyFont="1" applyBorder="1" applyAlignment="1" applyProtection="1">
      <alignment horizontal="center" vertical="center" textRotation="255"/>
      <protection locked="0"/>
    </xf>
    <xf numFmtId="0" fontId="46" fillId="0" borderId="13" xfId="3" applyFont="1" applyBorder="1" applyAlignment="1" applyProtection="1">
      <alignment horizontal="center" vertical="center" textRotation="255"/>
      <protection locked="0"/>
    </xf>
    <xf numFmtId="0" fontId="46" fillId="0" borderId="8" xfId="3" applyFont="1" applyBorder="1" applyAlignment="1" applyProtection="1">
      <alignment horizontal="center" vertical="center" textRotation="255"/>
      <protection locked="0"/>
    </xf>
    <xf numFmtId="0" fontId="41" fillId="0" borderId="14" xfId="3" applyFont="1" applyBorder="1" applyAlignment="1" applyProtection="1">
      <alignment horizontal="left" vertical="center" wrapText="1"/>
      <protection locked="0"/>
    </xf>
    <xf numFmtId="0" fontId="41" fillId="0" borderId="15" xfId="3" applyFont="1" applyBorder="1" applyAlignment="1" applyProtection="1">
      <alignment horizontal="left" vertical="center" wrapText="1"/>
      <protection locked="0"/>
    </xf>
    <xf numFmtId="0" fontId="51" fillId="0" borderId="2" xfId="5" applyFont="1" applyBorder="1" applyAlignment="1" applyProtection="1">
      <alignment horizontal="center" vertical="center" wrapText="1"/>
      <protection locked="0"/>
    </xf>
    <xf numFmtId="0" fontId="46" fillId="0" borderId="11" xfId="3" applyFont="1" applyBorder="1" applyAlignment="1">
      <alignment horizontal="center" vertical="center" textRotation="255"/>
    </xf>
    <xf numFmtId="0" fontId="46" fillId="0" borderId="14" xfId="3" applyFont="1" applyBorder="1" applyAlignment="1">
      <alignment horizontal="center" vertical="center" textRotation="255"/>
    </xf>
    <xf numFmtId="0" fontId="46" fillId="0" borderId="15" xfId="3" applyFont="1" applyBorder="1" applyAlignment="1">
      <alignment horizontal="center" vertical="center" textRotation="255"/>
    </xf>
    <xf numFmtId="0" fontId="46" fillId="0" borderId="17" xfId="3" applyFont="1" applyBorder="1" applyAlignment="1">
      <alignment horizontal="center" vertical="center" textRotation="255"/>
    </xf>
    <xf numFmtId="0" fontId="46" fillId="0" borderId="0" xfId="3" applyFont="1" applyAlignment="1">
      <alignment horizontal="center" vertical="center" textRotation="255"/>
    </xf>
    <xf numFmtId="0" fontId="46" fillId="0" borderId="18" xfId="3" applyFont="1" applyBorder="1" applyAlignment="1">
      <alignment horizontal="center" vertical="center" textRotation="255"/>
    </xf>
    <xf numFmtId="0" fontId="46" fillId="0" borderId="16" xfId="3" applyFont="1" applyBorder="1" applyAlignment="1">
      <alignment horizontal="center" vertical="center" textRotation="255"/>
    </xf>
    <xf numFmtId="0" fontId="46" fillId="0" borderId="13" xfId="3" applyFont="1" applyBorder="1" applyAlignment="1">
      <alignment horizontal="center" vertical="center" textRotation="255"/>
    </xf>
    <xf numFmtId="0" fontId="46" fillId="0" borderId="8" xfId="3" applyFont="1" applyBorder="1" applyAlignment="1">
      <alignment horizontal="center" vertical="center" textRotation="255"/>
    </xf>
    <xf numFmtId="0" fontId="45" fillId="0" borderId="14" xfId="3" applyFont="1" applyBorder="1" applyAlignment="1">
      <alignment horizontal="left" vertical="center" wrapText="1"/>
    </xf>
    <xf numFmtId="0" fontId="45" fillId="0" borderId="0" xfId="3" applyFont="1" applyAlignment="1">
      <alignment horizontal="left" vertical="center" wrapText="1"/>
    </xf>
    <xf numFmtId="0" fontId="50" fillId="0" borderId="21" xfId="3" applyFont="1" applyBorder="1" applyAlignment="1">
      <alignment horizontal="center" vertical="center" shrinkToFit="1"/>
    </xf>
    <xf numFmtId="0" fontId="50" fillId="0" borderId="22" xfId="3" applyFont="1" applyBorder="1" applyAlignment="1">
      <alignment horizontal="center" vertical="center" shrinkToFit="1"/>
    </xf>
    <xf numFmtId="0" fontId="41" fillId="0" borderId="14" xfId="3" applyFont="1" applyBorder="1" applyAlignment="1">
      <alignment horizontal="left" vertical="center" wrapText="1"/>
    </xf>
    <xf numFmtId="0" fontId="41" fillId="0" borderId="0" xfId="3" applyFont="1" applyAlignment="1">
      <alignment horizontal="left" vertical="center" wrapText="1"/>
    </xf>
    <xf numFmtId="0" fontId="41" fillId="9" borderId="13" xfId="3" applyFont="1" applyFill="1" applyBorder="1" applyAlignment="1">
      <alignment horizontal="center"/>
    </xf>
    <xf numFmtId="0" fontId="49" fillId="0" borderId="11" xfId="3" applyFont="1" applyBorder="1" applyAlignment="1">
      <alignment horizontal="center" vertical="center"/>
    </xf>
    <xf numFmtId="0" fontId="49" fillId="0" borderId="14" xfId="3" applyFont="1" applyBorder="1" applyAlignment="1">
      <alignment horizontal="center" vertical="center"/>
    </xf>
    <xf numFmtId="0" fontId="49" fillId="0" borderId="15" xfId="3" applyFont="1" applyBorder="1" applyAlignment="1">
      <alignment horizontal="center" vertical="center"/>
    </xf>
    <xf numFmtId="0" fontId="49" fillId="0" borderId="16" xfId="3" applyFont="1" applyBorder="1" applyAlignment="1">
      <alignment horizontal="center" vertical="center"/>
    </xf>
    <xf numFmtId="0" fontId="49" fillId="0" borderId="13" xfId="3" applyFont="1" applyBorder="1" applyAlignment="1">
      <alignment horizontal="center" vertical="center"/>
    </xf>
    <xf numFmtId="0" fontId="49" fillId="0" borderId="8" xfId="3" applyFont="1" applyBorder="1" applyAlignment="1">
      <alignment horizontal="center" vertical="center"/>
    </xf>
    <xf numFmtId="0" fontId="50" fillId="0" borderId="19" xfId="3" applyFont="1" applyBorder="1" applyAlignment="1">
      <alignment horizontal="center" vertical="center" shrinkToFit="1"/>
    </xf>
    <xf numFmtId="0" fontId="50" fillId="0" borderId="20" xfId="3" applyFont="1" applyBorder="1" applyAlignment="1">
      <alignment horizontal="center" vertical="center" shrinkToFit="1"/>
    </xf>
    <xf numFmtId="0" fontId="53" fillId="0" borderId="0" xfId="4" applyFont="1" applyAlignment="1">
      <alignment horizontal="center" vertical="center"/>
    </xf>
    <xf numFmtId="0" fontId="48" fillId="0" borderId="0" xfId="4" applyFont="1" applyAlignment="1">
      <alignment horizontal="center" vertical="center"/>
    </xf>
    <xf numFmtId="0" fontId="41" fillId="0" borderId="0" xfId="4" applyFont="1" applyAlignment="1">
      <alignment horizontal="center" vertical="center"/>
    </xf>
    <xf numFmtId="0" fontId="46" fillId="0" borderId="0" xfId="3" applyFont="1" applyAlignment="1">
      <alignment horizontal="distributed" vertical="center" shrinkToFit="1"/>
    </xf>
    <xf numFmtId="0" fontId="57" fillId="0" borderId="0" xfId="3" applyFont="1" applyAlignment="1">
      <alignment horizontal="center" vertical="center"/>
    </xf>
    <xf numFmtId="0" fontId="9" fillId="0" borderId="0" xfId="3" applyFont="1" applyAlignment="1">
      <alignment horizontal="center" vertical="center"/>
    </xf>
    <xf numFmtId="0" fontId="55" fillId="0" borderId="0" xfId="3" applyFont="1" applyAlignment="1">
      <alignment horizontal="center" vertical="center"/>
    </xf>
    <xf numFmtId="0" fontId="46" fillId="0" borderId="0" xfId="3" applyFont="1" applyAlignment="1">
      <alignment horizontal="left" vertical="distributed" wrapText="1"/>
    </xf>
    <xf numFmtId="49" fontId="46" fillId="0" borderId="0" xfId="3" applyNumberFormat="1" applyFont="1" applyAlignment="1">
      <alignment horizontal="left" vertical="center" shrinkToFit="1"/>
    </xf>
    <xf numFmtId="0" fontId="46" fillId="0" borderId="0" xfId="3" applyFont="1" applyAlignment="1">
      <alignment horizontal="distributed" vertical="center"/>
    </xf>
    <xf numFmtId="0" fontId="58" fillId="0" borderId="0" xfId="5" applyFont="1" applyAlignment="1">
      <alignment horizontal="center"/>
    </xf>
    <xf numFmtId="0" fontId="41" fillId="0" borderId="0" xfId="5" applyFont="1" applyAlignment="1">
      <alignment horizontal="center"/>
    </xf>
    <xf numFmtId="0" fontId="59" fillId="0" borderId="0" xfId="5" applyFont="1" applyAlignment="1">
      <alignment horizontal="left" vertical="center" wrapText="1"/>
    </xf>
    <xf numFmtId="0" fontId="41" fillId="0" borderId="11" xfId="5" applyFont="1" applyBorder="1" applyAlignment="1" applyProtection="1">
      <alignment horizontal="left" vertical="top"/>
      <protection locked="0"/>
    </xf>
    <xf numFmtId="0" fontId="41" fillId="0" borderId="14" xfId="5" applyFont="1" applyBorder="1" applyAlignment="1" applyProtection="1">
      <alignment horizontal="left" vertical="top"/>
      <protection locked="0"/>
    </xf>
    <xf numFmtId="0" fontId="41" fillId="0" borderId="15" xfId="5" applyFont="1" applyBorder="1" applyAlignment="1" applyProtection="1">
      <alignment horizontal="left" vertical="top"/>
      <protection locked="0"/>
    </xf>
    <xf numFmtId="0" fontId="41" fillId="0" borderId="17" xfId="5" applyFont="1" applyBorder="1" applyAlignment="1" applyProtection="1">
      <alignment horizontal="left" vertical="top"/>
      <protection locked="0"/>
    </xf>
    <xf numFmtId="0" fontId="41" fillId="0" borderId="0" xfId="5" applyFont="1" applyBorder="1" applyAlignment="1" applyProtection="1">
      <alignment horizontal="left" vertical="top"/>
      <protection locked="0"/>
    </xf>
    <xf numFmtId="0" fontId="41" fillId="0" borderId="18" xfId="5" applyFont="1" applyBorder="1" applyAlignment="1" applyProtection="1">
      <alignment horizontal="left" vertical="top"/>
      <protection locked="0"/>
    </xf>
    <xf numFmtId="0" fontId="41" fillId="0" borderId="16" xfId="5" applyFont="1" applyBorder="1" applyAlignment="1" applyProtection="1">
      <alignment horizontal="left" vertical="top"/>
      <protection locked="0"/>
    </xf>
    <xf numFmtId="0" fontId="41" fillId="0" borderId="13" xfId="5" applyFont="1" applyBorder="1" applyAlignment="1" applyProtection="1">
      <alignment horizontal="left" vertical="top"/>
      <protection locked="0"/>
    </xf>
    <xf numFmtId="0" fontId="41" fillId="0" borderId="8" xfId="5" applyFont="1" applyBorder="1" applyAlignment="1" applyProtection="1">
      <alignment horizontal="left" vertical="top"/>
      <protection locked="0"/>
    </xf>
    <xf numFmtId="0" fontId="41" fillId="0" borderId="0" xfId="7" applyFont="1" applyAlignment="1" applyProtection="1">
      <alignment horizontal="center" vertical="center"/>
      <protection locked="0"/>
    </xf>
    <xf numFmtId="0" fontId="46" fillId="0" borderId="0" xfId="7" applyFont="1" applyAlignment="1" applyProtection="1">
      <alignment horizontal="center" vertical="center"/>
      <protection locked="0"/>
    </xf>
    <xf numFmtId="0" fontId="41" fillId="0" borderId="0" xfId="7" applyFont="1" applyAlignment="1" applyProtection="1">
      <alignment horizontal="left" vertical="center"/>
    </xf>
    <xf numFmtId="0" fontId="41" fillId="0" borderId="0" xfId="7" applyFont="1" applyAlignment="1" applyProtection="1">
      <alignment horizontal="right" vertical="center"/>
      <protection locked="0"/>
    </xf>
    <xf numFmtId="0" fontId="41" fillId="0" borderId="2" xfId="7" applyFont="1" applyBorder="1" applyAlignment="1" applyProtection="1">
      <alignment horizontal="center" vertical="center"/>
      <protection locked="0"/>
    </xf>
    <xf numFmtId="177" fontId="41" fillId="0" borderId="2" xfId="7" applyNumberFormat="1" applyFont="1" applyBorder="1" applyAlignment="1" applyProtection="1">
      <alignment horizontal="center" vertical="center"/>
      <protection locked="0"/>
    </xf>
    <xf numFmtId="0" fontId="41" fillId="0" borderId="0" xfId="9" applyFont="1" applyAlignment="1" applyProtection="1">
      <alignment horizontal="left" vertical="top" wrapText="1"/>
      <protection locked="0"/>
    </xf>
    <xf numFmtId="177" fontId="17" fillId="0" borderId="2" xfId="7" applyNumberFormat="1" applyFont="1" applyBorder="1" applyAlignment="1" applyProtection="1">
      <alignment horizontal="center" vertical="center"/>
      <protection locked="0"/>
    </xf>
    <xf numFmtId="0" fontId="35" fillId="0" borderId="2" xfId="7" applyFont="1" applyBorder="1" applyAlignment="1" applyProtection="1">
      <alignment horizontal="center" vertical="center"/>
      <protection locked="0"/>
    </xf>
    <xf numFmtId="0" fontId="13" fillId="0" borderId="0" xfId="7" applyFont="1" applyAlignment="1" applyProtection="1">
      <alignment horizontal="center" vertical="center"/>
      <protection locked="0"/>
    </xf>
    <xf numFmtId="0" fontId="35" fillId="0" borderId="0" xfId="7" applyFont="1" applyAlignment="1" applyProtection="1">
      <alignment horizontal="center" vertical="center"/>
      <protection locked="0"/>
    </xf>
    <xf numFmtId="0" fontId="35" fillId="0" borderId="0" xfId="7" applyFont="1" applyAlignment="1" applyProtection="1">
      <alignment horizontal="right" vertical="center"/>
      <protection locked="0"/>
    </xf>
    <xf numFmtId="0" fontId="11" fillId="0" borderId="0" xfId="7" applyFont="1" applyAlignment="1">
      <alignment horizontal="left" vertical="center"/>
    </xf>
    <xf numFmtId="0" fontId="11" fillId="0" borderId="2" xfId="7" applyFont="1" applyBorder="1" applyAlignment="1" applyProtection="1">
      <alignment horizontal="center" vertical="center"/>
      <protection locked="0"/>
    </xf>
    <xf numFmtId="0" fontId="11" fillId="0" borderId="0" xfId="7" applyFont="1" applyAlignment="1" applyProtection="1">
      <alignment horizontal="center" vertical="center"/>
      <protection locked="0"/>
    </xf>
    <xf numFmtId="177" fontId="11" fillId="0" borderId="2" xfId="7" applyNumberFormat="1" applyFont="1" applyBorder="1" applyAlignment="1" applyProtection="1">
      <alignment horizontal="center" vertical="center"/>
      <protection locked="0"/>
    </xf>
    <xf numFmtId="177" fontId="35" fillId="0" borderId="2" xfId="7" applyNumberFormat="1" applyFont="1" applyBorder="1" applyAlignment="1" applyProtection="1">
      <alignment horizontal="center" vertical="center"/>
      <protection locked="0"/>
    </xf>
    <xf numFmtId="0" fontId="17" fillId="0" borderId="2" xfId="7" applyFont="1" applyBorder="1" applyAlignment="1" applyProtection="1">
      <alignment horizontal="center" vertical="center"/>
      <protection locked="0"/>
    </xf>
    <xf numFmtId="0" fontId="11" fillId="0" borderId="0" xfId="9" applyFont="1" applyAlignment="1" applyProtection="1">
      <alignment horizontal="left" vertical="top" wrapText="1"/>
      <protection locked="0"/>
    </xf>
    <xf numFmtId="0" fontId="0" fillId="0" borderId="0" xfId="1" applyFont="1" applyAlignment="1">
      <alignment wrapText="1"/>
    </xf>
  </cellXfs>
  <cellStyles count="10">
    <cellStyle name="Normal" xfId="1" xr:uid="{0FEA6FF8-76D8-41E1-92FC-59654C47A29C}"/>
    <cellStyle name="ハイパーリンク" xfId="6" builtinId="8"/>
    <cellStyle name="標準" xfId="0" builtinId="0"/>
    <cellStyle name="標準 2" xfId="3" xr:uid="{62EE0C9C-30A2-464C-BACD-FE36FF03E61F}"/>
    <cellStyle name="標準 2 2" xfId="2" xr:uid="{298FFB7E-068E-4AEC-B825-81C5B7CD9F2C}"/>
    <cellStyle name="標準 2 7" xfId="8" xr:uid="{F8CDB0EE-3E06-4020-80CF-A0997ACCFE40}"/>
    <cellStyle name="標準 3" xfId="4" xr:uid="{6E9523D7-1E9B-4D22-8B01-3FD6391A6C4F}"/>
    <cellStyle name="標準 4" xfId="5" xr:uid="{7FC7BB90-6B32-4F2E-A0B4-1C106B062D20}"/>
    <cellStyle name="標準 4 2" xfId="7" xr:uid="{19B029A3-04E3-420A-88E9-144F09AAFFE9}"/>
    <cellStyle name="標準 4 2 2" xfId="9" xr:uid="{EB61F8F8-D6DB-490F-9CD6-ECDCFD76CEFD}"/>
  </cellStyles>
  <dxfs count="48">
    <dxf>
      <font>
        <b/>
        <color rgb="FF9C0006"/>
      </font>
      <fill>
        <patternFill>
          <bgColor rgb="FFFCE4D6"/>
        </patternFill>
      </fill>
    </dxf>
    <dxf>
      <font>
        <b/>
        <color rgb="FFFFFFFF"/>
      </font>
      <fill>
        <patternFill>
          <bgColor rgb="FFC00000"/>
        </patternFill>
      </fill>
    </dxf>
    <dxf>
      <font>
        <b/>
        <color rgb="FFFFFFFF"/>
      </font>
      <fill>
        <patternFill>
          <bgColor rgb="FFC00000"/>
        </patternFill>
      </fill>
    </dxf>
    <dxf>
      <font>
        <b/>
        <color rgb="FF9C0006"/>
      </font>
      <fill>
        <patternFill>
          <bgColor rgb="FFFCE4D6"/>
        </patternFill>
      </fill>
    </dxf>
    <dxf>
      <font>
        <b/>
        <color rgb="FFFFFFFF"/>
      </font>
      <fill>
        <patternFill>
          <bgColor rgb="FFC00000"/>
        </patternFill>
      </fill>
    </dxf>
    <dxf>
      <font>
        <b/>
        <color rgb="FF9C0006"/>
      </font>
      <fill>
        <patternFill>
          <bgColor rgb="FFFCE4D6"/>
        </patternFill>
      </fill>
    </dxf>
    <dxf>
      <font>
        <b/>
        <color rgb="FFFFFFFF"/>
      </font>
      <fill>
        <patternFill>
          <bgColor rgb="FFC00000"/>
        </patternFill>
      </fill>
    </dxf>
    <dxf>
      <fill>
        <patternFill>
          <bgColor rgb="FFFFE2E2"/>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color auto="1"/>
      </font>
      <fill>
        <patternFill patternType="solid">
          <bgColor theme="8" tint="0.59996337778862885"/>
        </patternFill>
      </fill>
    </dxf>
    <dxf>
      <font>
        <color rgb="FF595959"/>
      </font>
      <fill>
        <patternFill patternType="solid">
          <bgColor rgb="FFD9D9D9"/>
        </patternFill>
      </fill>
    </dxf>
    <dxf>
      <font>
        <b/>
        <color rgb="FF595959"/>
      </font>
      <fill>
        <patternFill patternType="solid">
          <bgColor rgb="FFD9D9D9"/>
        </patternFill>
      </fill>
    </dxf>
    <dxf>
      <font>
        <b/>
        <i val="0"/>
        <color rgb="FFFF0000"/>
      </font>
      <fill>
        <patternFill patternType="solid">
          <bgColor rgb="FFFFF2CC"/>
        </patternFill>
      </fill>
    </dxf>
    <dxf>
      <font>
        <b/>
        <i val="0"/>
        <color rgb="FFFF0000"/>
      </font>
      <fill>
        <patternFill patternType="solid">
          <bgColor rgb="FFFFF2CC"/>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color rgb="FF595959"/>
      </font>
      <fill>
        <patternFill patternType="solid">
          <bgColor rgb="FFD9D9D9"/>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b/>
        <color rgb="FF9C0006"/>
      </font>
      <fill>
        <patternFill>
          <bgColor rgb="FFFFE3E3"/>
        </patternFill>
      </fill>
    </dxf>
    <dxf>
      <font>
        <b/>
        <color rgb="FF9C0006"/>
      </font>
      <fill>
        <patternFill patternType="solid">
          <bgColor rgb="FFFFC7CE"/>
        </patternFill>
      </fill>
    </dxf>
    <dxf>
      <font>
        <b/>
        <color rgb="FF9C0006"/>
      </font>
      <fill>
        <patternFill>
          <bgColor rgb="FFFCE4D6"/>
        </patternFill>
      </fill>
    </dxf>
    <dxf>
      <font>
        <b/>
        <color rgb="FFFFFFFF"/>
      </font>
      <fill>
        <patternFill>
          <bgColor rgb="FFC00000"/>
        </patternFill>
      </fill>
    </dxf>
    <dxf>
      <font>
        <b/>
        <color rgb="FF9C0006"/>
      </font>
      <fill>
        <patternFill>
          <bgColor rgb="FFFCE4D6"/>
        </patternFill>
      </fill>
    </dxf>
    <dxf>
      <font>
        <b/>
        <color rgb="FFFFFFFF"/>
      </font>
      <fill>
        <patternFill>
          <bgColor rgb="FFC00000"/>
        </patternFill>
      </fill>
    </dxf>
    <dxf>
      <font>
        <b/>
        <color rgb="FF9C0006"/>
      </font>
      <fill>
        <patternFill>
          <bgColor rgb="FFFCE4D6"/>
        </patternFill>
      </fill>
    </dxf>
    <dxf>
      <font>
        <b/>
        <color rgb="FFFFFFFF"/>
      </font>
      <fill>
        <patternFill>
          <bgColor rgb="FFC00000"/>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bgColor rgb="FFFFC7CE"/>
        </patternFill>
      </fill>
    </dxf>
    <dxf>
      <fill>
        <patternFill patternType="solid">
          <bgColor rgb="FFE9EDF2"/>
        </patternFill>
      </fill>
    </dxf>
    <dxf>
      <fill>
        <patternFill>
          <bgColor rgb="FFEBEFF4"/>
        </patternFill>
      </fill>
    </dxf>
    <dxf>
      <fill>
        <patternFill>
          <bgColor rgb="FFFFE2E2"/>
        </patternFill>
      </fill>
    </dxf>
    <dxf>
      <fill>
        <patternFill>
          <bgColor rgb="FFEBEFF4"/>
        </patternFill>
      </fill>
    </dxf>
    <dxf>
      <fill>
        <patternFill>
          <bgColor rgb="FFFFE2E2"/>
        </patternFill>
      </fill>
    </dxf>
    <dxf>
      <fill>
        <patternFill>
          <bgColor rgb="FFFFE2E2"/>
        </patternFill>
      </fill>
    </dxf>
    <dxf>
      <fill>
        <patternFill>
          <bgColor rgb="FFEBEFF4"/>
        </patternFill>
      </fill>
    </dxf>
    <dxf>
      <font>
        <b/>
        <color rgb="FFFFFFFF"/>
      </font>
      <fill>
        <patternFill>
          <bgColor rgb="FFB91C1C"/>
        </patternFill>
      </fill>
    </dxf>
    <dxf>
      <font>
        <b/>
        <color rgb="FFFFFFFF"/>
      </font>
      <fill>
        <patternFill>
          <bgColor rgb="FFB91C1C"/>
        </patternFill>
      </fill>
    </dxf>
    <dxf>
      <font>
        <color theme="0" tint="-0.34998626667073579"/>
      </font>
    </dxf>
  </dxfs>
  <tableStyles count="0" defaultTableStyle="TableStyleMedium2" defaultPivotStyle="PivotStyleLight16"/>
  <colors>
    <mruColors>
      <color rgb="FFFFFFEF"/>
      <color rgb="FFFFFFE5"/>
      <color rgb="FFFFFFCC"/>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hyperlink" Target="https://www.houjin-bangou.nta.go.jp/" TargetMode="External"/></Relationships>
</file>

<file path=xl/drawings/drawing1.xml><?xml version="1.0" encoding="utf-8"?>
<xdr:wsDr xmlns:xdr="http://schemas.openxmlformats.org/drawingml/2006/spreadsheetDrawing" xmlns:a="http://schemas.openxmlformats.org/drawingml/2006/main">
  <xdr:twoCellAnchor>
    <xdr:from>
      <xdr:col>1</xdr:col>
      <xdr:colOff>104775</xdr:colOff>
      <xdr:row>3</xdr:row>
      <xdr:rowOff>28575</xdr:rowOff>
    </xdr:from>
    <xdr:to>
      <xdr:col>4</xdr:col>
      <xdr:colOff>361950</xdr:colOff>
      <xdr:row>7</xdr:row>
      <xdr:rowOff>9525</xdr:rowOff>
    </xdr:to>
    <xdr:sp macro="" textlink="">
      <xdr:nvSpPr>
        <xdr:cNvPr id="2" name="四角形: 角を丸くする 1">
          <a:extLst>
            <a:ext uri="{FF2B5EF4-FFF2-40B4-BE49-F238E27FC236}">
              <a16:creationId xmlns:a16="http://schemas.microsoft.com/office/drawing/2014/main" id="{9C7D5C32-4F92-496E-A4EA-85C3DFF0D535}"/>
            </a:ext>
          </a:extLst>
        </xdr:cNvPr>
        <xdr:cNvSpPr/>
      </xdr:nvSpPr>
      <xdr:spPr>
        <a:xfrm>
          <a:off x="790575" y="781050"/>
          <a:ext cx="2314575" cy="89535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今までに過去一度でも、浦添市に工事で登録をしたことがありますか？</a:t>
          </a:r>
        </a:p>
      </xdr:txBody>
    </xdr:sp>
    <xdr:clientData/>
  </xdr:twoCellAnchor>
  <xdr:twoCellAnchor>
    <xdr:from>
      <xdr:col>4</xdr:col>
      <xdr:colOff>457200</xdr:colOff>
      <xdr:row>4</xdr:row>
      <xdr:rowOff>28575</xdr:rowOff>
    </xdr:from>
    <xdr:to>
      <xdr:col>8</xdr:col>
      <xdr:colOff>838200</xdr:colOff>
      <xdr:row>5</xdr:row>
      <xdr:rowOff>47625</xdr:rowOff>
    </xdr:to>
    <xdr:sp macro="" textlink="">
      <xdr:nvSpPr>
        <xdr:cNvPr id="3" name="矢印: 右 2">
          <a:extLst>
            <a:ext uri="{FF2B5EF4-FFF2-40B4-BE49-F238E27FC236}">
              <a16:creationId xmlns:a16="http://schemas.microsoft.com/office/drawing/2014/main" id="{72C78902-5F58-4FF7-8C8A-4FEE938243C6}"/>
            </a:ext>
          </a:extLst>
        </xdr:cNvPr>
        <xdr:cNvSpPr/>
      </xdr:nvSpPr>
      <xdr:spPr>
        <a:xfrm>
          <a:off x="3200400" y="1009650"/>
          <a:ext cx="3038475" cy="2476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357190</xdr:colOff>
      <xdr:row>7</xdr:row>
      <xdr:rowOff>185742</xdr:rowOff>
    </xdr:from>
    <xdr:to>
      <xdr:col>1</xdr:col>
      <xdr:colOff>604840</xdr:colOff>
      <xdr:row>11</xdr:row>
      <xdr:rowOff>80967</xdr:rowOff>
    </xdr:to>
    <xdr:sp macro="" textlink="">
      <xdr:nvSpPr>
        <xdr:cNvPr id="4" name="矢印: 右 3">
          <a:extLst>
            <a:ext uri="{FF2B5EF4-FFF2-40B4-BE49-F238E27FC236}">
              <a16:creationId xmlns:a16="http://schemas.microsoft.com/office/drawing/2014/main" id="{8C260B6E-C727-402E-96E7-6A9DDED05291}"/>
            </a:ext>
          </a:extLst>
        </xdr:cNvPr>
        <xdr:cNvSpPr/>
      </xdr:nvSpPr>
      <xdr:spPr>
        <a:xfrm rot="5400000">
          <a:off x="762002" y="2133605"/>
          <a:ext cx="809625" cy="247650"/>
        </a:xfrm>
        <a:prstGeom prst="rightArrow">
          <a:avLst>
            <a:gd name="adj1" fmla="val 46154"/>
            <a:gd name="adj2" fmla="val 50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1009650</xdr:colOff>
      <xdr:row>3</xdr:row>
      <xdr:rowOff>19050</xdr:rowOff>
    </xdr:from>
    <xdr:to>
      <xdr:col>9</xdr:col>
      <xdr:colOff>200025</xdr:colOff>
      <xdr:row>5</xdr:row>
      <xdr:rowOff>209550</xdr:rowOff>
    </xdr:to>
    <xdr:sp macro="" textlink="">
      <xdr:nvSpPr>
        <xdr:cNvPr id="5" name="四角形: 角を丸くする 4">
          <a:extLst>
            <a:ext uri="{FF2B5EF4-FFF2-40B4-BE49-F238E27FC236}">
              <a16:creationId xmlns:a16="http://schemas.microsoft.com/office/drawing/2014/main" id="{70ADA9FE-6549-4C77-9E6A-F23EEF685855}"/>
            </a:ext>
          </a:extLst>
        </xdr:cNvPr>
        <xdr:cNvSpPr/>
      </xdr:nvSpPr>
      <xdr:spPr>
        <a:xfrm>
          <a:off x="6410325" y="771525"/>
          <a:ext cx="2238375" cy="647700"/>
        </a:xfrm>
        <a:prstGeom prst="roundRect">
          <a:avLst/>
        </a:prstGeom>
        <a:solidFill>
          <a:schemeClr val="accent3">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「基本情報」のシートでは、「なし」を選択してください。</a:t>
          </a:r>
        </a:p>
      </xdr:txBody>
    </xdr:sp>
    <xdr:clientData/>
  </xdr:twoCellAnchor>
  <xdr:twoCellAnchor>
    <xdr:from>
      <xdr:col>1</xdr:col>
      <xdr:colOff>171450</xdr:colOff>
      <xdr:row>11</xdr:row>
      <xdr:rowOff>219075</xdr:rowOff>
    </xdr:from>
    <xdr:to>
      <xdr:col>4</xdr:col>
      <xdr:colOff>428625</xdr:colOff>
      <xdr:row>15</xdr:row>
      <xdr:rowOff>66675</xdr:rowOff>
    </xdr:to>
    <xdr:sp macro="" textlink="">
      <xdr:nvSpPr>
        <xdr:cNvPr id="6" name="四角形: 角を丸くする 5">
          <a:extLst>
            <a:ext uri="{FF2B5EF4-FFF2-40B4-BE49-F238E27FC236}">
              <a16:creationId xmlns:a16="http://schemas.microsoft.com/office/drawing/2014/main" id="{877A50A5-9DAE-4C8E-B5AD-405DB07829FA}"/>
            </a:ext>
          </a:extLst>
        </xdr:cNvPr>
        <xdr:cNvSpPr/>
      </xdr:nvSpPr>
      <xdr:spPr>
        <a:xfrm>
          <a:off x="857250" y="2800350"/>
          <a:ext cx="2314575" cy="7620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浦添市の工事での登録番号がわかりますか？覚えていますか？</a:t>
          </a:r>
        </a:p>
      </xdr:txBody>
    </xdr:sp>
    <xdr:clientData/>
  </xdr:twoCellAnchor>
  <xdr:twoCellAnchor>
    <xdr:from>
      <xdr:col>1</xdr:col>
      <xdr:colOff>409575</xdr:colOff>
      <xdr:row>15</xdr:row>
      <xdr:rowOff>180979</xdr:rowOff>
    </xdr:from>
    <xdr:to>
      <xdr:col>1</xdr:col>
      <xdr:colOff>647700</xdr:colOff>
      <xdr:row>19</xdr:row>
      <xdr:rowOff>180979</xdr:rowOff>
    </xdr:to>
    <xdr:sp macro="" textlink="">
      <xdr:nvSpPr>
        <xdr:cNvPr id="7" name="矢印: 右 6">
          <a:extLst>
            <a:ext uri="{FF2B5EF4-FFF2-40B4-BE49-F238E27FC236}">
              <a16:creationId xmlns:a16="http://schemas.microsoft.com/office/drawing/2014/main" id="{4E27FE57-FA28-407F-9F8F-D25BC6C3A5B9}"/>
            </a:ext>
          </a:extLst>
        </xdr:cNvPr>
        <xdr:cNvSpPr/>
      </xdr:nvSpPr>
      <xdr:spPr>
        <a:xfrm rot="5400000">
          <a:off x="752475" y="4019554"/>
          <a:ext cx="923925" cy="238125"/>
        </a:xfrm>
        <a:prstGeom prst="rightArrow">
          <a:avLst>
            <a:gd name="adj1" fmla="val 46154"/>
            <a:gd name="adj2" fmla="val 50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104775</xdr:colOff>
      <xdr:row>15</xdr:row>
      <xdr:rowOff>200024</xdr:rowOff>
    </xdr:from>
    <xdr:to>
      <xdr:col>1</xdr:col>
      <xdr:colOff>438150</xdr:colOff>
      <xdr:row>19</xdr:row>
      <xdr:rowOff>133349</xdr:rowOff>
    </xdr:to>
    <xdr:sp macro="" textlink="">
      <xdr:nvSpPr>
        <xdr:cNvPr id="8" name="四角形: 角を丸くする 7">
          <a:extLst>
            <a:ext uri="{FF2B5EF4-FFF2-40B4-BE49-F238E27FC236}">
              <a16:creationId xmlns:a16="http://schemas.microsoft.com/office/drawing/2014/main" id="{2791DE94-C7BE-4621-A510-9DB0CB3F8E11}"/>
            </a:ext>
          </a:extLst>
        </xdr:cNvPr>
        <xdr:cNvSpPr/>
      </xdr:nvSpPr>
      <xdr:spPr>
        <a:xfrm>
          <a:off x="790575" y="3695699"/>
          <a:ext cx="333375" cy="85725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わかる</a:t>
          </a:r>
          <a:endParaRPr kumimoji="1" lang="en-US" altLang="ja-JP" sz="1100"/>
        </a:p>
        <a:p>
          <a:pPr algn="l"/>
          <a:endParaRPr kumimoji="1" lang="ja-JP" altLang="en-US" sz="1100"/>
        </a:p>
      </xdr:txBody>
    </xdr:sp>
    <xdr:clientData/>
  </xdr:twoCellAnchor>
  <xdr:twoCellAnchor>
    <xdr:from>
      <xdr:col>1</xdr:col>
      <xdr:colOff>28575</xdr:colOff>
      <xdr:row>7</xdr:row>
      <xdr:rowOff>190500</xdr:rowOff>
    </xdr:from>
    <xdr:to>
      <xdr:col>1</xdr:col>
      <xdr:colOff>361950</xdr:colOff>
      <xdr:row>10</xdr:row>
      <xdr:rowOff>142875</xdr:rowOff>
    </xdr:to>
    <xdr:sp macro="" textlink="">
      <xdr:nvSpPr>
        <xdr:cNvPr id="9" name="四角形: 角を丸くする 8">
          <a:extLst>
            <a:ext uri="{FF2B5EF4-FFF2-40B4-BE49-F238E27FC236}">
              <a16:creationId xmlns:a16="http://schemas.microsoft.com/office/drawing/2014/main" id="{82F2BB9A-D701-4EBC-A46C-87476969640F}"/>
            </a:ext>
          </a:extLst>
        </xdr:cNvPr>
        <xdr:cNvSpPr/>
      </xdr:nvSpPr>
      <xdr:spPr>
        <a:xfrm>
          <a:off x="714375" y="1857375"/>
          <a:ext cx="333375" cy="638175"/>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あり</a:t>
          </a:r>
          <a:endParaRPr kumimoji="1" lang="en-US" altLang="ja-JP" sz="1100"/>
        </a:p>
        <a:p>
          <a:pPr algn="l"/>
          <a:endParaRPr kumimoji="1" lang="ja-JP" altLang="en-US" sz="1100"/>
        </a:p>
      </xdr:txBody>
    </xdr:sp>
    <xdr:clientData/>
  </xdr:twoCellAnchor>
  <xdr:twoCellAnchor>
    <xdr:from>
      <xdr:col>5</xdr:col>
      <xdr:colOff>619125</xdr:colOff>
      <xdr:row>2</xdr:row>
      <xdr:rowOff>171451</xdr:rowOff>
    </xdr:from>
    <xdr:to>
      <xdr:col>6</xdr:col>
      <xdr:colOff>504825</xdr:colOff>
      <xdr:row>4</xdr:row>
      <xdr:rowOff>19051</xdr:rowOff>
    </xdr:to>
    <xdr:sp macro="" textlink="">
      <xdr:nvSpPr>
        <xdr:cNvPr id="10" name="四角形: 角を丸くする 9">
          <a:extLst>
            <a:ext uri="{FF2B5EF4-FFF2-40B4-BE49-F238E27FC236}">
              <a16:creationId xmlns:a16="http://schemas.microsoft.com/office/drawing/2014/main" id="{5404538A-509B-4F56-883A-9093752A354C}"/>
            </a:ext>
          </a:extLst>
        </xdr:cNvPr>
        <xdr:cNvSpPr/>
      </xdr:nvSpPr>
      <xdr:spPr>
        <a:xfrm>
          <a:off x="4048125" y="695326"/>
          <a:ext cx="571500" cy="30480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なし</a:t>
          </a:r>
          <a:endParaRPr kumimoji="1" lang="en-US" altLang="ja-JP" sz="1100"/>
        </a:p>
        <a:p>
          <a:pPr algn="l"/>
          <a:endParaRPr kumimoji="1" lang="ja-JP" altLang="en-US" sz="1100"/>
        </a:p>
      </xdr:txBody>
    </xdr:sp>
    <xdr:clientData/>
  </xdr:twoCellAnchor>
  <xdr:twoCellAnchor>
    <xdr:from>
      <xdr:col>4</xdr:col>
      <xdr:colOff>685799</xdr:colOff>
      <xdr:row>13</xdr:row>
      <xdr:rowOff>0</xdr:rowOff>
    </xdr:from>
    <xdr:to>
      <xdr:col>8</xdr:col>
      <xdr:colOff>600074</xdr:colOff>
      <xdr:row>14</xdr:row>
      <xdr:rowOff>19050</xdr:rowOff>
    </xdr:to>
    <xdr:sp macro="" textlink="">
      <xdr:nvSpPr>
        <xdr:cNvPr id="11" name="矢印: 右 10">
          <a:extLst>
            <a:ext uri="{FF2B5EF4-FFF2-40B4-BE49-F238E27FC236}">
              <a16:creationId xmlns:a16="http://schemas.microsoft.com/office/drawing/2014/main" id="{9808551C-1616-4763-9EE3-29B1468E5222}"/>
            </a:ext>
          </a:extLst>
        </xdr:cNvPr>
        <xdr:cNvSpPr/>
      </xdr:nvSpPr>
      <xdr:spPr>
        <a:xfrm>
          <a:off x="3428999" y="3038475"/>
          <a:ext cx="2571750" cy="2476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285749</xdr:colOff>
      <xdr:row>11</xdr:row>
      <xdr:rowOff>152400</xdr:rowOff>
    </xdr:from>
    <xdr:to>
      <xdr:col>8</xdr:col>
      <xdr:colOff>390525</xdr:colOff>
      <xdr:row>13</xdr:row>
      <xdr:rowOff>0</xdr:rowOff>
    </xdr:to>
    <xdr:sp macro="" textlink="">
      <xdr:nvSpPr>
        <xdr:cNvPr id="12" name="四角形: 角を丸くする 11">
          <a:extLst>
            <a:ext uri="{FF2B5EF4-FFF2-40B4-BE49-F238E27FC236}">
              <a16:creationId xmlns:a16="http://schemas.microsoft.com/office/drawing/2014/main" id="{D638DDAB-153E-4D38-927B-0E123D7423D0}"/>
            </a:ext>
          </a:extLst>
        </xdr:cNvPr>
        <xdr:cNvSpPr/>
      </xdr:nvSpPr>
      <xdr:spPr>
        <a:xfrm>
          <a:off x="3714749" y="2733675"/>
          <a:ext cx="2076451" cy="30480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わからない・覚えてない</a:t>
          </a:r>
          <a:endParaRPr kumimoji="1" lang="en-US" altLang="ja-JP" sz="1100"/>
        </a:p>
        <a:p>
          <a:pPr algn="l"/>
          <a:endParaRPr kumimoji="1" lang="ja-JP" altLang="en-US" sz="1100"/>
        </a:p>
      </xdr:txBody>
    </xdr:sp>
    <xdr:clientData/>
  </xdr:twoCellAnchor>
  <xdr:twoCellAnchor>
    <xdr:from>
      <xdr:col>1</xdr:col>
      <xdr:colOff>114300</xdr:colOff>
      <xdr:row>20</xdr:row>
      <xdr:rowOff>57150</xdr:rowOff>
    </xdr:from>
    <xdr:to>
      <xdr:col>4</xdr:col>
      <xdr:colOff>371475</xdr:colOff>
      <xdr:row>23</xdr:row>
      <xdr:rowOff>190500</xdr:rowOff>
    </xdr:to>
    <xdr:sp macro="" textlink="">
      <xdr:nvSpPr>
        <xdr:cNvPr id="13" name="四角形: 角を丸くする 12">
          <a:extLst>
            <a:ext uri="{FF2B5EF4-FFF2-40B4-BE49-F238E27FC236}">
              <a16:creationId xmlns:a16="http://schemas.microsoft.com/office/drawing/2014/main" id="{4136BAE5-51CF-436F-9979-1E0789C6DB1E}"/>
            </a:ext>
          </a:extLst>
        </xdr:cNvPr>
        <xdr:cNvSpPr/>
      </xdr:nvSpPr>
      <xdr:spPr>
        <a:xfrm>
          <a:off x="800100" y="4705350"/>
          <a:ext cx="2314575" cy="714375"/>
        </a:xfrm>
        <a:prstGeom prst="roundRect">
          <a:avLst/>
        </a:prstGeom>
        <a:solidFill>
          <a:schemeClr val="accent3">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「基本情報」のシートに浦添市の登録番号を入力してください</a:t>
          </a:r>
        </a:p>
      </xdr:txBody>
    </xdr:sp>
    <xdr:clientData/>
  </xdr:twoCellAnchor>
  <xdr:twoCellAnchor>
    <xdr:from>
      <xdr:col>5</xdr:col>
      <xdr:colOff>352424</xdr:colOff>
      <xdr:row>14</xdr:row>
      <xdr:rowOff>0</xdr:rowOff>
    </xdr:from>
    <xdr:to>
      <xdr:col>8</xdr:col>
      <xdr:colOff>9525</xdr:colOff>
      <xdr:row>15</xdr:row>
      <xdr:rowOff>76200</xdr:rowOff>
    </xdr:to>
    <xdr:sp macro="" textlink="">
      <xdr:nvSpPr>
        <xdr:cNvPr id="14" name="四角形: 角を丸くする 13">
          <a:extLst>
            <a:ext uri="{FF2B5EF4-FFF2-40B4-BE49-F238E27FC236}">
              <a16:creationId xmlns:a16="http://schemas.microsoft.com/office/drawing/2014/main" id="{7E265BEC-EFEA-414C-8E05-ED0880207AAB}"/>
            </a:ext>
          </a:extLst>
        </xdr:cNvPr>
        <xdr:cNvSpPr/>
      </xdr:nvSpPr>
      <xdr:spPr>
        <a:xfrm>
          <a:off x="3781424" y="3267075"/>
          <a:ext cx="1628776" cy="304800"/>
        </a:xfrm>
        <a:prstGeom prst="round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合っているか不安だ</a:t>
          </a:r>
          <a:endParaRPr kumimoji="1" lang="en-US" altLang="ja-JP" sz="1100"/>
        </a:p>
        <a:p>
          <a:pPr algn="l"/>
          <a:endParaRPr kumimoji="1" lang="ja-JP" altLang="en-US" sz="1100"/>
        </a:p>
      </xdr:txBody>
    </xdr:sp>
    <xdr:clientData/>
  </xdr:twoCellAnchor>
  <xdr:twoCellAnchor>
    <xdr:from>
      <xdr:col>8</xdr:col>
      <xdr:colOff>885825</xdr:colOff>
      <xdr:row>11</xdr:row>
      <xdr:rowOff>200024</xdr:rowOff>
    </xdr:from>
    <xdr:to>
      <xdr:col>9</xdr:col>
      <xdr:colOff>76200</xdr:colOff>
      <xdr:row>14</xdr:row>
      <xdr:rowOff>180975</xdr:rowOff>
    </xdr:to>
    <xdr:sp macro="" textlink="">
      <xdr:nvSpPr>
        <xdr:cNvPr id="15" name="四角形: 角を丸くする 14">
          <a:extLst>
            <a:ext uri="{FF2B5EF4-FFF2-40B4-BE49-F238E27FC236}">
              <a16:creationId xmlns:a16="http://schemas.microsoft.com/office/drawing/2014/main" id="{8BA2D7AE-B42A-4B24-AF5E-9A5E86D08EE7}"/>
            </a:ext>
          </a:extLst>
        </xdr:cNvPr>
        <xdr:cNvSpPr/>
      </xdr:nvSpPr>
      <xdr:spPr>
        <a:xfrm>
          <a:off x="6286500" y="2781299"/>
          <a:ext cx="2238375" cy="666751"/>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下の表に業者名を入力し、登録番号を検索してください。</a:t>
          </a:r>
          <a:endParaRPr kumimoji="1" lang="en-US" altLang="ja-JP" sz="1100"/>
        </a:p>
        <a:p>
          <a:pPr algn="l"/>
          <a:endParaRPr kumimoji="1" lang="ja-JP" altLang="en-US" sz="1100"/>
        </a:p>
      </xdr:txBody>
    </xdr:sp>
    <xdr:clientData/>
  </xdr:twoCellAnchor>
  <xdr:twoCellAnchor>
    <xdr:from>
      <xdr:col>8</xdr:col>
      <xdr:colOff>1828799</xdr:colOff>
      <xdr:row>15</xdr:row>
      <xdr:rowOff>19052</xdr:rowOff>
    </xdr:from>
    <xdr:to>
      <xdr:col>8</xdr:col>
      <xdr:colOff>2066924</xdr:colOff>
      <xdr:row>16</xdr:row>
      <xdr:rowOff>190501</xdr:rowOff>
    </xdr:to>
    <xdr:sp macro="" textlink="">
      <xdr:nvSpPr>
        <xdr:cNvPr id="16" name="矢印: 右 15">
          <a:extLst>
            <a:ext uri="{FF2B5EF4-FFF2-40B4-BE49-F238E27FC236}">
              <a16:creationId xmlns:a16="http://schemas.microsoft.com/office/drawing/2014/main" id="{2B5D4CBA-4F90-4825-94D4-2EC58A0E011B}"/>
            </a:ext>
          </a:extLst>
        </xdr:cNvPr>
        <xdr:cNvSpPr/>
      </xdr:nvSpPr>
      <xdr:spPr>
        <a:xfrm rot="5400000">
          <a:off x="7148512" y="3595689"/>
          <a:ext cx="400049" cy="238125"/>
        </a:xfrm>
        <a:prstGeom prst="rightArrow">
          <a:avLst>
            <a:gd name="adj1" fmla="val 46156"/>
            <a:gd name="adj2" fmla="val 50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551361</xdr:colOff>
      <xdr:row>8</xdr:row>
      <xdr:rowOff>246561</xdr:rowOff>
    </xdr:from>
    <xdr:to>
      <xdr:col>12</xdr:col>
      <xdr:colOff>63409</xdr:colOff>
      <xdr:row>10</xdr:row>
      <xdr:rowOff>244928</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EAE8AA23-0106-88A4-0BFB-AF683F1FC6D2}"/>
            </a:ext>
          </a:extLst>
        </xdr:cNvPr>
        <xdr:cNvSpPr/>
      </xdr:nvSpPr>
      <xdr:spPr>
        <a:xfrm>
          <a:off x="11301004" y="2165168"/>
          <a:ext cx="4179298" cy="705939"/>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b="1">
              <a:latin typeface="Meiryo UI" panose="020B0604030504040204" pitchFamily="50" charset="-128"/>
              <a:ea typeface="Meiryo UI" panose="020B0604030504040204" pitchFamily="50" charset="-128"/>
            </a:rPr>
            <a:t>１</a:t>
          </a:r>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不明な場合は「国税庁法人番号公表サイト」で検索してください。</a:t>
          </a:r>
          <a:endParaRPr kumimoji="1" lang="en-US" altLang="ja-JP" sz="1100" b="1">
            <a:latin typeface="Meiryo UI" panose="020B0604030504040204" pitchFamily="50" charset="-128"/>
            <a:ea typeface="Meiryo UI" panose="020B0604030504040204" pitchFamily="50" charset="-128"/>
          </a:endParaRPr>
        </a:p>
        <a:p>
          <a:pPr algn="l"/>
          <a:r>
            <a:rPr lang="en-US" altLang="ja-JP" b="1" u="sng">
              <a:solidFill>
                <a:schemeClr val="tx2">
                  <a:lumMod val="75000"/>
                  <a:lumOff val="25000"/>
                </a:schemeClr>
              </a:solidFill>
              <a:latin typeface="Meiryo UI" panose="020B0604030504040204" pitchFamily="50" charset="-128"/>
              <a:ea typeface="Meiryo UI" panose="020B0604030504040204" pitchFamily="50" charset="-128"/>
            </a:rPr>
            <a:t>https://www.houjin-bangou.nta.go.jp/</a:t>
          </a:r>
          <a:endParaRPr kumimoji="1" lang="ja-JP" altLang="en-US" sz="1100" b="1" u="sng">
            <a:solidFill>
              <a:schemeClr val="tx2">
                <a:lumMod val="75000"/>
                <a:lumOff val="25000"/>
              </a:schemeClr>
            </a:solidFill>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97031</xdr:colOff>
      <xdr:row>3</xdr:row>
      <xdr:rowOff>64225</xdr:rowOff>
    </xdr:from>
    <xdr:to>
      <xdr:col>21</xdr:col>
      <xdr:colOff>97971</xdr:colOff>
      <xdr:row>3</xdr:row>
      <xdr:rowOff>244926</xdr:rowOff>
    </xdr:to>
    <xdr:sp macro="" textlink="項目一覧!E11">
      <xdr:nvSpPr>
        <xdr:cNvPr id="2" name="テキスト ボックス 1">
          <a:extLst>
            <a:ext uri="{FF2B5EF4-FFF2-40B4-BE49-F238E27FC236}">
              <a16:creationId xmlns:a16="http://schemas.microsoft.com/office/drawing/2014/main" id="{4B984E1B-1E90-C533-CB07-4E82AC45D7FF}"/>
            </a:ext>
          </a:extLst>
        </xdr:cNvPr>
        <xdr:cNvSpPr txBox="1"/>
      </xdr:nvSpPr>
      <xdr:spPr>
        <a:xfrm>
          <a:off x="1849631" y="635725"/>
          <a:ext cx="877240" cy="180701"/>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lstStyle/>
        <a:p>
          <a:pPr algn="l"/>
          <a:fld id="{7BAC1F95-288B-4082-A149-6C473C7F471D}" type="TxLink">
            <a:rPr kumimoji="1" lang="en-US" altLang="en-US" sz="1200" b="0" i="0" u="none" strike="noStrike">
              <a:solidFill>
                <a:srgbClr val="24354B"/>
              </a:solidFill>
              <a:latin typeface="Noto Sans JP"/>
              <a:ea typeface="Noto Sans JP"/>
            </a:rPr>
            <a:pPr algn="l"/>
            <a:t> </a:t>
          </a:fld>
          <a:endParaRPr kumimoji="1" lang="ja-JP" altLang="en-US" sz="800"/>
        </a:p>
      </xdr:txBody>
    </xdr:sp>
    <xdr:clientData/>
  </xdr:twoCellAnchor>
  <xdr:twoCellAnchor>
    <xdr:from>
      <xdr:col>27</xdr:col>
      <xdr:colOff>43543</xdr:colOff>
      <xdr:row>1</xdr:row>
      <xdr:rowOff>92256</xdr:rowOff>
    </xdr:from>
    <xdr:to>
      <xdr:col>53</xdr:col>
      <xdr:colOff>54294</xdr:colOff>
      <xdr:row>3</xdr:row>
      <xdr:rowOff>247785</xdr:rowOff>
    </xdr:to>
    <xdr:sp macro="" textlink="項目一覧!E15">
      <xdr:nvSpPr>
        <xdr:cNvPr id="3" name="テキスト ボックス 2">
          <a:extLst>
            <a:ext uri="{FF2B5EF4-FFF2-40B4-BE49-F238E27FC236}">
              <a16:creationId xmlns:a16="http://schemas.microsoft.com/office/drawing/2014/main" id="{8A025074-7D04-3CC4-9036-BC6DCF5ABBF1}"/>
            </a:ext>
          </a:extLst>
        </xdr:cNvPr>
        <xdr:cNvSpPr txBox="1"/>
      </xdr:nvSpPr>
      <xdr:spPr>
        <a:xfrm>
          <a:off x="3423557" y="282756"/>
          <a:ext cx="3265580" cy="536529"/>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8FD331-3508-4945-8E94-CF1685D97B04}" type="TxLink">
            <a:rPr kumimoji="1" lang="ja-JP" altLang="en-US" sz="1200" b="0" i="0" u="none" strike="noStrike">
              <a:solidFill>
                <a:srgbClr val="24354B"/>
              </a:solidFill>
              <a:latin typeface="Noto Sans JP"/>
              <a:ea typeface="Noto Sans JP"/>
            </a:rPr>
            <a:pPr algn="l"/>
            <a:t> </a:t>
          </a:fld>
          <a:endParaRPr kumimoji="1" lang="ja-JP" altLang="en-US" sz="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55</xdr:col>
      <xdr:colOff>9525</xdr:colOff>
      <xdr:row>7</xdr:row>
      <xdr:rowOff>171449</xdr:rowOff>
    </xdr:from>
    <xdr:to>
      <xdr:col>87</xdr:col>
      <xdr:colOff>38100</xdr:colOff>
      <xdr:row>24</xdr:row>
      <xdr:rowOff>85724</xdr:rowOff>
    </xdr:to>
    <xdr:sp macro="" textlink="">
      <xdr:nvSpPr>
        <xdr:cNvPr id="2" name="正方形/長方形 1">
          <a:extLst>
            <a:ext uri="{FF2B5EF4-FFF2-40B4-BE49-F238E27FC236}">
              <a16:creationId xmlns:a16="http://schemas.microsoft.com/office/drawing/2014/main" id="{767AA9D8-05E2-4BF5-8A06-B48CE2D1F665}"/>
            </a:ext>
          </a:extLst>
        </xdr:cNvPr>
        <xdr:cNvSpPr/>
      </xdr:nvSpPr>
      <xdr:spPr>
        <a:xfrm>
          <a:off x="6821805" y="1589722"/>
          <a:ext cx="3989070" cy="3155632"/>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建物の外観について、確認事項</a:t>
          </a:r>
          <a:endParaRPr kumimoji="1" lang="en-US" altLang="ja-JP" sz="1100" b="1">
            <a:solidFill>
              <a:schemeClr val="tx1"/>
            </a:solidFill>
          </a:endParaRPr>
        </a:p>
        <a:p>
          <a:pPr algn="l"/>
          <a:r>
            <a:rPr kumimoji="1" lang="ja-JP" altLang="en-US" sz="1100">
              <a:solidFill>
                <a:schemeClr val="tx1"/>
              </a:solidFill>
            </a:rPr>
            <a:t>　</a:t>
          </a:r>
          <a:endParaRPr kumimoji="1" lang="en-US" altLang="ja-JP" sz="1100">
            <a:solidFill>
              <a:schemeClr val="tx1"/>
            </a:solidFill>
          </a:endParaRPr>
        </a:p>
        <a:p>
          <a:pPr algn="l"/>
          <a:r>
            <a:rPr kumimoji="1" lang="ja-JP" altLang="en-US" sz="1100">
              <a:solidFill>
                <a:schemeClr val="tx1"/>
              </a:solidFill>
            </a:rPr>
            <a:t>以下の場合は、</a:t>
          </a:r>
          <a:r>
            <a:rPr kumimoji="1" lang="ja-JP" altLang="en-US" sz="1100" u="sng">
              <a:solidFill>
                <a:schemeClr val="tx1"/>
              </a:solidFill>
            </a:rPr>
            <a:t>差し替え</a:t>
          </a:r>
          <a:r>
            <a:rPr kumimoji="1" lang="ja-JP" altLang="en-US" sz="1100">
              <a:solidFill>
                <a:schemeClr val="tx1"/>
              </a:solidFill>
            </a:rPr>
            <a:t>または</a:t>
          </a:r>
          <a:r>
            <a:rPr kumimoji="1" lang="ja-JP" altLang="en-US" sz="1100" u="sng">
              <a:solidFill>
                <a:schemeClr val="tx1"/>
              </a:solidFill>
            </a:rPr>
            <a:t>写真の追加</a:t>
          </a:r>
          <a:r>
            <a:rPr kumimoji="1" lang="ja-JP" altLang="en-US" sz="1100">
              <a:solidFill>
                <a:schemeClr val="tx1"/>
              </a:solidFill>
            </a:rPr>
            <a:t>が必要に</a:t>
          </a:r>
          <a:endParaRPr kumimoji="1" lang="en-US" altLang="ja-JP" sz="1100">
            <a:solidFill>
              <a:schemeClr val="tx1"/>
            </a:solidFill>
          </a:endParaRPr>
        </a:p>
        <a:p>
          <a:pPr algn="l"/>
          <a:r>
            <a:rPr kumimoji="1" lang="ja-JP" altLang="en-US" sz="1100">
              <a:solidFill>
                <a:schemeClr val="tx1"/>
              </a:solidFill>
            </a:rPr>
            <a:t>なります。</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□看板のみが写っているもの</a:t>
          </a:r>
          <a:endParaRPr kumimoji="1" lang="en-US" altLang="ja-JP" sz="1100">
            <a:solidFill>
              <a:schemeClr val="tx1"/>
            </a:solidFill>
          </a:endParaRPr>
        </a:p>
        <a:p>
          <a:pPr algn="l"/>
          <a:r>
            <a:rPr kumimoji="1" lang="ja-JP" altLang="en-US" sz="1100">
              <a:solidFill>
                <a:schemeClr val="tx1"/>
              </a:solidFill>
            </a:rPr>
            <a:t>□看板が写っていないもの（わかりにくい）</a:t>
          </a:r>
          <a:endParaRPr kumimoji="1" lang="en-US" altLang="ja-JP" sz="1100">
            <a:solidFill>
              <a:schemeClr val="tx1"/>
            </a:solidFill>
          </a:endParaRPr>
        </a:p>
        <a:p>
          <a:pPr algn="l"/>
          <a:r>
            <a:rPr kumimoji="1" lang="ja-JP" altLang="en-US" sz="1100">
              <a:solidFill>
                <a:schemeClr val="tx1"/>
              </a:solidFill>
            </a:rPr>
            <a:t>□建物の外観がわかりにくいもの</a:t>
          </a:r>
          <a:endParaRPr kumimoji="1" lang="en-US" altLang="ja-JP" sz="1100">
            <a:solidFill>
              <a:schemeClr val="tx1"/>
            </a:solidFill>
          </a:endParaRPr>
        </a:p>
        <a:p>
          <a:pPr algn="l"/>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＊複数提出可</a:t>
          </a:r>
          <a:endParaRPr kumimoji="1" lang="en-US" altLang="ja-JP" sz="1100">
            <a:solidFill>
              <a:schemeClr val="tx1"/>
            </a:solidFill>
          </a:endParaRPr>
        </a:p>
        <a:p>
          <a:pPr algn="l"/>
          <a:r>
            <a:rPr kumimoji="1" lang="ja-JP" altLang="en-US" sz="1100">
              <a:solidFill>
                <a:schemeClr val="tx1"/>
              </a:solidFill>
            </a:rPr>
            <a:t>＊提出日から３か月以内に撮影したもの</a:t>
          </a:r>
          <a:endParaRPr kumimoji="1" lang="en-US" altLang="ja-JP" sz="1100">
            <a:solidFill>
              <a:schemeClr val="tx1"/>
            </a:solidFill>
          </a:endParaRPr>
        </a:p>
      </xdr:txBody>
    </xdr:sp>
    <xdr:clientData/>
  </xdr:twoCellAnchor>
  <xdr:twoCellAnchor>
    <xdr:from>
      <xdr:col>54</xdr:col>
      <xdr:colOff>95250</xdr:colOff>
      <xdr:row>35</xdr:row>
      <xdr:rowOff>152400</xdr:rowOff>
    </xdr:from>
    <xdr:to>
      <xdr:col>87</xdr:col>
      <xdr:colOff>0</xdr:colOff>
      <xdr:row>48</xdr:row>
      <xdr:rowOff>104775</xdr:rowOff>
    </xdr:to>
    <xdr:sp macro="" textlink="">
      <xdr:nvSpPr>
        <xdr:cNvPr id="3" name="正方形/長方形 2">
          <a:extLst>
            <a:ext uri="{FF2B5EF4-FFF2-40B4-BE49-F238E27FC236}">
              <a16:creationId xmlns:a16="http://schemas.microsoft.com/office/drawing/2014/main" id="{38B7FCA3-0764-4132-960D-2FEEA6886FA1}"/>
            </a:ext>
          </a:extLst>
        </xdr:cNvPr>
        <xdr:cNvSpPr/>
      </xdr:nvSpPr>
      <xdr:spPr>
        <a:xfrm>
          <a:off x="6782753" y="7153275"/>
          <a:ext cx="3990022" cy="2426970"/>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営業所等の内部写真、確認事項</a:t>
          </a:r>
          <a:endParaRPr kumimoji="1" lang="en-US" altLang="ja-JP" sz="1100" b="1">
            <a:solidFill>
              <a:schemeClr val="tx1"/>
            </a:solidFill>
          </a:endParaRPr>
        </a:p>
        <a:p>
          <a:pPr algn="l"/>
          <a:r>
            <a:rPr kumimoji="1" lang="ja-JP" altLang="en-US" sz="1100">
              <a:solidFill>
                <a:schemeClr val="tx1"/>
              </a:solidFill>
            </a:rPr>
            <a:t>　</a:t>
          </a:r>
          <a:endParaRPr kumimoji="1" lang="en-US" altLang="ja-JP" sz="1100">
            <a:solidFill>
              <a:schemeClr val="tx1"/>
            </a:solidFill>
          </a:endParaRPr>
        </a:p>
        <a:p>
          <a:pPr algn="l"/>
          <a:r>
            <a:rPr kumimoji="1" lang="ja-JP" altLang="en-US" sz="1100">
              <a:solidFill>
                <a:schemeClr val="tx1"/>
              </a:solidFill>
            </a:rPr>
            <a:t>以下の場合は、</a:t>
          </a:r>
          <a:r>
            <a:rPr kumimoji="1" lang="ja-JP" altLang="en-US" sz="1100" u="sng">
              <a:solidFill>
                <a:schemeClr val="tx1"/>
              </a:solidFill>
            </a:rPr>
            <a:t>差し替え</a:t>
          </a:r>
          <a:r>
            <a:rPr kumimoji="1" lang="ja-JP" altLang="en-US" sz="1100">
              <a:solidFill>
                <a:schemeClr val="tx1"/>
              </a:solidFill>
            </a:rPr>
            <a:t>または</a:t>
          </a:r>
          <a:r>
            <a:rPr kumimoji="1" lang="ja-JP" altLang="en-US" sz="1100" u="sng">
              <a:solidFill>
                <a:schemeClr val="tx1"/>
              </a:solidFill>
            </a:rPr>
            <a:t>写真の追加</a:t>
          </a:r>
          <a:r>
            <a:rPr kumimoji="1" lang="ja-JP" altLang="en-US" sz="1100">
              <a:solidFill>
                <a:schemeClr val="tx1"/>
              </a:solidFill>
            </a:rPr>
            <a:t>が必要に</a:t>
          </a:r>
          <a:endParaRPr kumimoji="1" lang="en-US" altLang="ja-JP" sz="1100">
            <a:solidFill>
              <a:schemeClr val="tx1"/>
            </a:solidFill>
          </a:endParaRPr>
        </a:p>
        <a:p>
          <a:pPr algn="l"/>
          <a:r>
            <a:rPr kumimoji="1" lang="ja-JP" altLang="en-US" sz="1100">
              <a:solidFill>
                <a:schemeClr val="tx1"/>
              </a:solidFill>
            </a:rPr>
            <a:t>なります。</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□机やパソコンのみが写っているもの</a:t>
          </a:r>
          <a:endParaRPr kumimoji="1" lang="en-US" altLang="ja-JP" sz="1100">
            <a:solidFill>
              <a:schemeClr val="tx1"/>
            </a:solidFill>
          </a:endParaRPr>
        </a:p>
        <a:p>
          <a:pPr algn="l"/>
          <a:r>
            <a:rPr kumimoji="1" lang="ja-JP" altLang="en-US" sz="1100">
              <a:solidFill>
                <a:schemeClr val="tx1"/>
              </a:solidFill>
            </a:rPr>
            <a:t>□受付カウンターのみが写っているもの</a:t>
          </a:r>
          <a:endParaRPr kumimoji="1" lang="en-US" altLang="ja-JP" sz="1100">
            <a:solidFill>
              <a:schemeClr val="tx1"/>
            </a:solidFill>
          </a:endParaRPr>
        </a:p>
        <a:p>
          <a:pPr algn="l"/>
          <a:r>
            <a:rPr kumimoji="1" lang="ja-JP" altLang="en-US" sz="1100">
              <a:solidFill>
                <a:schemeClr val="tx1"/>
              </a:solidFill>
            </a:rPr>
            <a:t>□休憩室の写真のみ</a:t>
          </a:r>
          <a:endParaRPr kumimoji="1" lang="en-US" altLang="ja-JP" sz="1100">
            <a:solidFill>
              <a:schemeClr val="tx1"/>
            </a:solidFill>
          </a:endParaRPr>
        </a:p>
        <a:p>
          <a:pPr algn="l"/>
          <a:endParaRPr kumimoji="1" lang="en-US" altLang="ja-JP" sz="1100">
            <a:solidFill>
              <a:schemeClr val="tx1"/>
            </a:solidFill>
          </a:endParaRPr>
        </a:p>
        <a:p>
          <a:r>
            <a:rPr kumimoji="1" lang="ja-JP" altLang="ja-JP" sz="1100">
              <a:solidFill>
                <a:schemeClr val="tx1"/>
              </a:solidFill>
              <a:effectLst/>
              <a:latin typeface="+mn-lt"/>
              <a:ea typeface="+mn-ea"/>
              <a:cs typeface="+mn-cs"/>
            </a:rPr>
            <a:t>＊複数提出可</a:t>
          </a:r>
          <a:endParaRPr lang="ja-JP" altLang="ja-JP">
            <a:solidFill>
              <a:schemeClr val="tx1"/>
            </a:solidFill>
            <a:effectLst/>
          </a:endParaRPr>
        </a:p>
        <a:p>
          <a:r>
            <a:rPr kumimoji="1" lang="ja-JP" altLang="ja-JP" sz="1100">
              <a:solidFill>
                <a:schemeClr val="tx1"/>
              </a:solidFill>
              <a:effectLst/>
              <a:latin typeface="+mn-lt"/>
              <a:ea typeface="+mn-ea"/>
              <a:cs typeface="+mn-cs"/>
            </a:rPr>
            <a:t>＊提出日から３か月以内に撮影したもの</a:t>
          </a:r>
          <a:endParaRPr kumimoji="1" lang="en-US" altLang="ja-JP" sz="1100">
            <a:solidFill>
              <a:schemeClr val="tx1"/>
            </a:solidFill>
          </a:endParaRPr>
        </a:p>
      </xdr:txBody>
    </xdr:sp>
    <xdr:clientData/>
  </xdr:twoCellAnchor>
  <xdr:twoCellAnchor>
    <xdr:from>
      <xdr:col>14</xdr:col>
      <xdr:colOff>93221</xdr:colOff>
      <xdr:row>1</xdr:row>
      <xdr:rowOff>134958</xdr:rowOff>
    </xdr:from>
    <xdr:to>
      <xdr:col>21</xdr:col>
      <xdr:colOff>94161</xdr:colOff>
      <xdr:row>1</xdr:row>
      <xdr:rowOff>323279</xdr:rowOff>
    </xdr:to>
    <xdr:sp macro="" textlink="項目一覧!E11">
      <xdr:nvSpPr>
        <xdr:cNvPr id="6" name="テキスト ボックス 5">
          <a:extLst>
            <a:ext uri="{FF2B5EF4-FFF2-40B4-BE49-F238E27FC236}">
              <a16:creationId xmlns:a16="http://schemas.microsoft.com/office/drawing/2014/main" id="{48D7D8FA-4E20-4313-AFCC-DFAC8998A298}"/>
            </a:ext>
          </a:extLst>
        </xdr:cNvPr>
        <xdr:cNvSpPr txBox="1"/>
      </xdr:nvSpPr>
      <xdr:spPr>
        <a:xfrm>
          <a:off x="1832569" y="325458"/>
          <a:ext cx="870614" cy="188321"/>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lstStyle/>
        <a:p>
          <a:pPr algn="l"/>
          <a:fld id="{7BAC1F95-288B-4082-A149-6C473C7F471D}" type="TxLink">
            <a:rPr kumimoji="1" lang="en-US" altLang="en-US" sz="1200" b="0" i="0" u="none" strike="noStrike">
              <a:solidFill>
                <a:srgbClr val="24354B"/>
              </a:solidFill>
              <a:latin typeface="Noto Sans JP"/>
              <a:ea typeface="Noto Sans JP"/>
            </a:rPr>
            <a:pPr algn="l"/>
            <a:t> </a:t>
          </a:fld>
          <a:endParaRPr kumimoji="1" lang="ja-JP" altLang="en-US" sz="800"/>
        </a:p>
      </xdr:txBody>
    </xdr:sp>
    <xdr:clientData/>
  </xdr:twoCellAnchor>
  <xdr:twoCellAnchor>
    <xdr:from>
      <xdr:col>27</xdr:col>
      <xdr:colOff>60091</xdr:colOff>
      <xdr:row>0</xdr:row>
      <xdr:rowOff>43981</xdr:rowOff>
    </xdr:from>
    <xdr:to>
      <xdr:col>53</xdr:col>
      <xdr:colOff>54360</xdr:colOff>
      <xdr:row>1</xdr:row>
      <xdr:rowOff>339652</xdr:rowOff>
    </xdr:to>
    <xdr:sp macro="" textlink="項目一覧!E15">
      <xdr:nvSpPr>
        <xdr:cNvPr id="7" name="テキスト ボックス 6">
          <a:extLst>
            <a:ext uri="{FF2B5EF4-FFF2-40B4-BE49-F238E27FC236}">
              <a16:creationId xmlns:a16="http://schemas.microsoft.com/office/drawing/2014/main" id="{7AD680FB-2B16-4B60-AD3E-E40C9CD05ADC}"/>
            </a:ext>
          </a:extLst>
        </xdr:cNvPr>
        <xdr:cNvSpPr txBox="1"/>
      </xdr:nvSpPr>
      <xdr:spPr>
        <a:xfrm>
          <a:off x="3414548" y="43981"/>
          <a:ext cx="3224486" cy="486171"/>
        </a:xfrm>
        <a:prstGeom prst="rect">
          <a:avLst/>
        </a:prstGeom>
        <a:solidFill>
          <a:srgbClr val="FFFFE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8FD331-3508-4945-8E94-CF1685D97B04}" type="TxLink">
            <a:rPr kumimoji="1" lang="ja-JP" altLang="en-US" sz="1100" b="0" i="0" u="none" strike="noStrike">
              <a:solidFill>
                <a:srgbClr val="24354B"/>
              </a:solidFill>
              <a:latin typeface="Noto Sans JP"/>
              <a:ea typeface="Noto Sans JP"/>
            </a:rPr>
            <a:pPr algn="l"/>
            <a:t> </a:t>
          </a:fld>
          <a:endParaRPr kumimoji="1" lang="ja-JP" altLang="en-US" sz="3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38100</xdr:colOff>
      <xdr:row>6</xdr:row>
      <xdr:rowOff>244848</xdr:rowOff>
    </xdr:from>
    <xdr:to>
      <xdr:col>18</xdr:col>
      <xdr:colOff>168089</xdr:colOff>
      <xdr:row>8</xdr:row>
      <xdr:rowOff>190500</xdr:rowOff>
    </xdr:to>
    <xdr:sp macro="" textlink="項目一覧!E13">
      <xdr:nvSpPr>
        <xdr:cNvPr id="4" name="テキスト ボックス 3">
          <a:extLst>
            <a:ext uri="{FF2B5EF4-FFF2-40B4-BE49-F238E27FC236}">
              <a16:creationId xmlns:a16="http://schemas.microsoft.com/office/drawing/2014/main" id="{4CF7544B-EDB4-0497-B626-280BB38D1A4D}"/>
            </a:ext>
          </a:extLst>
        </xdr:cNvPr>
        <xdr:cNvSpPr txBox="1"/>
      </xdr:nvSpPr>
      <xdr:spPr>
        <a:xfrm>
          <a:off x="1427629" y="1522319"/>
          <a:ext cx="4993342" cy="44991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twoCellAnchor>
  <xdr:twoCellAnchor>
    <xdr:from>
      <xdr:col>4</xdr:col>
      <xdr:colOff>38100</xdr:colOff>
      <xdr:row>9</xdr:row>
      <xdr:rowOff>17144</xdr:rowOff>
    </xdr:from>
    <xdr:to>
      <xdr:col>18</xdr:col>
      <xdr:colOff>169423</xdr:colOff>
      <xdr:row>11</xdr:row>
      <xdr:rowOff>171450</xdr:rowOff>
    </xdr:to>
    <xdr:sp macro="" textlink="項目一覧!E15">
      <xdr:nvSpPr>
        <xdr:cNvPr id="5" name="テキスト ボックス 4">
          <a:extLst>
            <a:ext uri="{FF2B5EF4-FFF2-40B4-BE49-F238E27FC236}">
              <a16:creationId xmlns:a16="http://schemas.microsoft.com/office/drawing/2014/main" id="{2AF7BD64-2C0D-D424-5F16-D9617EE64098}"/>
            </a:ext>
          </a:extLst>
        </xdr:cNvPr>
        <xdr:cNvSpPr txBox="1"/>
      </xdr:nvSpPr>
      <xdr:spPr>
        <a:xfrm>
          <a:off x="1447800" y="1979294"/>
          <a:ext cx="5065273" cy="57340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twoCellAnchor>
  <xdr:twoCellAnchor>
    <xdr:from>
      <xdr:col>4</xdr:col>
      <xdr:colOff>38099</xdr:colOff>
      <xdr:row>12</xdr:row>
      <xdr:rowOff>20738</xdr:rowOff>
    </xdr:from>
    <xdr:to>
      <xdr:col>18</xdr:col>
      <xdr:colOff>146537</xdr:colOff>
      <xdr:row>12</xdr:row>
      <xdr:rowOff>203344</xdr:rowOff>
    </xdr:to>
    <xdr:sp macro="" textlink="項目一覧!E16">
      <xdr:nvSpPr>
        <xdr:cNvPr id="6" name="テキスト ボックス 5">
          <a:extLst>
            <a:ext uri="{FF2B5EF4-FFF2-40B4-BE49-F238E27FC236}">
              <a16:creationId xmlns:a16="http://schemas.microsoft.com/office/drawing/2014/main" id="{A6FFCE79-3BFA-16F8-0327-EBB605F5ABDA}"/>
            </a:ext>
          </a:extLst>
        </xdr:cNvPr>
        <xdr:cNvSpPr txBox="1"/>
      </xdr:nvSpPr>
      <xdr:spPr>
        <a:xfrm>
          <a:off x="1444868" y="2643776"/>
          <a:ext cx="5032131" cy="18260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56EB05D-BE42-43F5-A3AF-B37C4D9F324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twoCellAnchor>
  <xdr:oneCellAnchor>
    <xdr:from>
      <xdr:col>4</xdr:col>
      <xdr:colOff>12768</xdr:colOff>
      <xdr:row>13</xdr:row>
      <xdr:rowOff>18464</xdr:rowOff>
    </xdr:from>
    <xdr:ext cx="2638425" cy="992652"/>
    <xdr:sp macro="" textlink="項目一覧!E18">
      <xdr:nvSpPr>
        <xdr:cNvPr id="7" name="テキスト ボックス 6">
          <a:extLst>
            <a:ext uri="{FF2B5EF4-FFF2-40B4-BE49-F238E27FC236}">
              <a16:creationId xmlns:a16="http://schemas.microsoft.com/office/drawing/2014/main" id="{75B7DEB3-039A-03D8-5AA3-CD2F95C35A2D}"/>
            </a:ext>
          </a:extLst>
        </xdr:cNvPr>
        <xdr:cNvSpPr txBox="1"/>
      </xdr:nvSpPr>
      <xdr:spPr>
        <a:xfrm>
          <a:off x="1419537" y="2853983"/>
          <a:ext cx="2638425" cy="992652"/>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oneCellAnchor>
  <xdr:twoCellAnchor>
    <xdr:from>
      <xdr:col>4</xdr:col>
      <xdr:colOff>38100</xdr:colOff>
      <xdr:row>21</xdr:row>
      <xdr:rowOff>160916</xdr:rowOff>
    </xdr:from>
    <xdr:to>
      <xdr:col>18</xdr:col>
      <xdr:colOff>168089</xdr:colOff>
      <xdr:row>23</xdr:row>
      <xdr:rowOff>175483</xdr:rowOff>
    </xdr:to>
    <xdr:sp macro="" textlink="項目一覧!E23">
      <xdr:nvSpPr>
        <xdr:cNvPr id="2" name="テキスト ボックス 1">
          <a:extLst>
            <a:ext uri="{FF2B5EF4-FFF2-40B4-BE49-F238E27FC236}">
              <a16:creationId xmlns:a16="http://schemas.microsoft.com/office/drawing/2014/main" id="{A2108230-3322-6191-AB63-EE68129FB6B1}"/>
            </a:ext>
          </a:extLst>
        </xdr:cNvPr>
        <xdr:cNvSpPr txBox="1"/>
      </xdr:nvSpPr>
      <xdr:spPr>
        <a:xfrm>
          <a:off x="1427629" y="4710504"/>
          <a:ext cx="4993342" cy="440391"/>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711A6C6-2CD8-43E8-85FC-1CBEFBAB92CD}"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twoCellAnchor>
  <xdr:twoCellAnchor>
    <xdr:from>
      <xdr:col>4</xdr:col>
      <xdr:colOff>38100</xdr:colOff>
      <xdr:row>24</xdr:row>
      <xdr:rowOff>48856</xdr:rowOff>
    </xdr:from>
    <xdr:to>
      <xdr:col>18</xdr:col>
      <xdr:colOff>169423</xdr:colOff>
      <xdr:row>26</xdr:row>
      <xdr:rowOff>203163</xdr:rowOff>
    </xdr:to>
    <xdr:sp macro="" textlink="項目一覧!E24">
      <xdr:nvSpPr>
        <xdr:cNvPr id="3" name="テキスト ボックス 2">
          <a:extLst>
            <a:ext uri="{FF2B5EF4-FFF2-40B4-BE49-F238E27FC236}">
              <a16:creationId xmlns:a16="http://schemas.microsoft.com/office/drawing/2014/main" id="{ADBE3879-AE44-E2A6-48DC-37FEDF6CE6A2}"/>
            </a:ext>
          </a:extLst>
        </xdr:cNvPr>
        <xdr:cNvSpPr txBox="1"/>
      </xdr:nvSpPr>
      <xdr:spPr>
        <a:xfrm>
          <a:off x="1427629" y="5237180"/>
          <a:ext cx="4994676" cy="58013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B4AFDC71-8290-4F9A-B979-BB2344ECFA08}"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twoCellAnchor>
  <xdr:twoCellAnchor>
    <xdr:from>
      <xdr:col>4</xdr:col>
      <xdr:colOff>38099</xdr:colOff>
      <xdr:row>27</xdr:row>
      <xdr:rowOff>28133</xdr:rowOff>
    </xdr:from>
    <xdr:to>
      <xdr:col>18</xdr:col>
      <xdr:colOff>144632</xdr:colOff>
      <xdr:row>28</xdr:row>
      <xdr:rowOff>5447</xdr:rowOff>
    </xdr:to>
    <xdr:sp macro="" textlink="項目一覧!E26">
      <xdr:nvSpPr>
        <xdr:cNvPr id="13" name="テキスト ボックス 12">
          <a:extLst>
            <a:ext uri="{FF2B5EF4-FFF2-40B4-BE49-F238E27FC236}">
              <a16:creationId xmlns:a16="http://schemas.microsoft.com/office/drawing/2014/main" id="{A9360ED0-107C-5FC9-C39D-8447FD536638}"/>
            </a:ext>
          </a:extLst>
        </xdr:cNvPr>
        <xdr:cNvSpPr txBox="1"/>
      </xdr:nvSpPr>
      <xdr:spPr>
        <a:xfrm>
          <a:off x="1427628" y="5855192"/>
          <a:ext cx="4969886" cy="19022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4DC1852-83A4-401D-8CCF-C42556E564AE}" type="TxLink">
            <a:rPr kumimoji="1" lang="ja-JP" altLang="en-US" sz="1050" b="0" i="0" u="none" strike="noStrike">
              <a:solidFill>
                <a:srgbClr val="000000"/>
              </a:solidFill>
              <a:latin typeface="ＭＳ Ｐ明朝" panose="02020600040205080304" pitchFamily="18" charset="-128"/>
              <a:ea typeface="ＭＳ Ｐ明朝" panose="02020600040205080304" pitchFamily="18" charset="-128"/>
            </a:rPr>
            <a:pPr algn="l"/>
            <a:t> </a:t>
          </a:fld>
          <a:endParaRPr kumimoji="1" lang="ja-JP" altLang="en-US" sz="1050">
            <a:latin typeface="ＭＳ Ｐ明朝" panose="02020600040205080304" pitchFamily="18" charset="-128"/>
            <a:ea typeface="ＭＳ Ｐ明朝" panose="02020600040205080304" pitchFamily="18" charset="-128"/>
          </a:endParaRPr>
        </a:p>
      </xdr:txBody>
    </xdr:sp>
    <xdr:clientData/>
  </xdr:twoCellAnchor>
  <xdr:twoCellAnchor>
    <xdr:from>
      <xdr:col>4</xdr:col>
      <xdr:colOff>38099</xdr:colOff>
      <xdr:row>28</xdr:row>
      <xdr:rowOff>4248</xdr:rowOff>
    </xdr:from>
    <xdr:to>
      <xdr:col>18</xdr:col>
      <xdr:colOff>142727</xdr:colOff>
      <xdr:row>28</xdr:row>
      <xdr:rowOff>263795</xdr:rowOff>
    </xdr:to>
    <xdr:sp macro="" textlink="項目一覧!E25">
      <xdr:nvSpPr>
        <xdr:cNvPr id="14" name="テキスト ボックス 13">
          <a:extLst>
            <a:ext uri="{FF2B5EF4-FFF2-40B4-BE49-F238E27FC236}">
              <a16:creationId xmlns:a16="http://schemas.microsoft.com/office/drawing/2014/main" id="{1BC90AA2-02FD-BDC2-A883-9B32A76E8555}"/>
            </a:ext>
          </a:extLst>
        </xdr:cNvPr>
        <xdr:cNvSpPr txBox="1"/>
      </xdr:nvSpPr>
      <xdr:spPr>
        <a:xfrm>
          <a:off x="1444868" y="6092921"/>
          <a:ext cx="5028321" cy="25954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5316FD42-200D-4861-9F02-EC86EBC7F482}"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twoCellAnchor>
  <xdr:oneCellAnchor>
    <xdr:from>
      <xdr:col>4</xdr:col>
      <xdr:colOff>20388</xdr:colOff>
      <xdr:row>29</xdr:row>
      <xdr:rowOff>20098</xdr:rowOff>
    </xdr:from>
    <xdr:ext cx="2638425" cy="567967"/>
    <xdr:sp macro="" textlink="項目一覧!E27">
      <xdr:nvSpPr>
        <xdr:cNvPr id="16" name="テキスト ボックス 15">
          <a:extLst>
            <a:ext uri="{FF2B5EF4-FFF2-40B4-BE49-F238E27FC236}">
              <a16:creationId xmlns:a16="http://schemas.microsoft.com/office/drawing/2014/main" id="{80F8F1E1-766E-4C47-2BF2-2F7E7D76DBB4}"/>
            </a:ext>
          </a:extLst>
        </xdr:cNvPr>
        <xdr:cNvSpPr txBox="1"/>
      </xdr:nvSpPr>
      <xdr:spPr>
        <a:xfrm>
          <a:off x="1444997" y="6240337"/>
          <a:ext cx="2638425" cy="56796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76F084CC-E2FC-4ABD-8A73-722B39C9297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050">
            <a:latin typeface="Noto Sans JP" panose="020B0200000000000000" pitchFamily="50" charset="-128"/>
            <a:ea typeface="Noto Sans JP" panose="020B0200000000000000" pitchFamily="50" charset="-128"/>
          </a:endParaRPr>
        </a:p>
      </xdr:txBody>
    </xdr:sp>
    <xdr:clientData/>
  </xdr:oneCellAnchor>
  <xdr:oneCellAnchor>
    <xdr:from>
      <xdr:col>13</xdr:col>
      <xdr:colOff>215810</xdr:colOff>
      <xdr:row>33</xdr:row>
      <xdr:rowOff>137977</xdr:rowOff>
    </xdr:from>
    <xdr:ext cx="1859802" cy="382904"/>
    <xdr:sp macro="" textlink="">
      <xdr:nvSpPr>
        <xdr:cNvPr id="17" name="テキスト ボックス 16">
          <a:extLst>
            <a:ext uri="{FF2B5EF4-FFF2-40B4-BE49-F238E27FC236}">
              <a16:creationId xmlns:a16="http://schemas.microsoft.com/office/drawing/2014/main" id="{B0B0D6E2-94E8-82D1-8815-D9016323B333}"/>
            </a:ext>
          </a:extLst>
        </xdr:cNvPr>
        <xdr:cNvSpPr txBox="1"/>
      </xdr:nvSpPr>
      <xdr:spPr>
        <a:xfrm>
          <a:off x="4815024" y="7091227"/>
          <a:ext cx="1859802" cy="382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r>
            <a:rPr kumimoji="1" lang="en-US" altLang="ja-JP" sz="900" b="1" i="0" u="none" strike="noStrike">
              <a:solidFill>
                <a:srgbClr val="24354B"/>
              </a:solidFill>
              <a:latin typeface="ＭＳ Ｐ明朝" panose="02020600040205080304" pitchFamily="18" charset="-128"/>
              <a:ea typeface="ＭＳ Ｐ明朝" panose="02020600040205080304" pitchFamily="18" charset="-128"/>
            </a:rPr>
            <a:t>(</a:t>
          </a:r>
          <a:r>
            <a:rPr kumimoji="1" lang="ja-JP" altLang="en-US" sz="900" b="1" i="0" u="none" strike="noStrike">
              <a:solidFill>
                <a:srgbClr val="24354B"/>
              </a:solidFill>
              <a:latin typeface="ＭＳ Ｐ明朝" panose="02020600040205080304" pitchFamily="18" charset="-128"/>
              <a:ea typeface="ＭＳ Ｐ明朝" panose="02020600040205080304" pitchFamily="18" charset="-128"/>
            </a:rPr>
            <a:t>注</a:t>
          </a:r>
          <a:r>
            <a:rPr kumimoji="1" lang="en-US" altLang="ja-JP" sz="900" b="1" i="0" u="none" strike="noStrike">
              <a:solidFill>
                <a:srgbClr val="24354B"/>
              </a:solidFill>
              <a:latin typeface="ＭＳ Ｐ明朝" panose="02020600040205080304" pitchFamily="18" charset="-128"/>
              <a:ea typeface="ＭＳ Ｐ明朝" panose="02020600040205080304" pitchFamily="18" charset="-128"/>
            </a:rPr>
            <a:t>)</a:t>
          </a:r>
          <a:r>
            <a:rPr kumimoji="1" lang="ja-JP" altLang="en-US" sz="900" b="1" i="0" u="none" strike="noStrike">
              <a:solidFill>
                <a:srgbClr val="24354B"/>
              </a:solidFill>
              <a:latin typeface="ＭＳ Ｐ明朝" panose="02020600040205080304" pitchFamily="18" charset="-128"/>
              <a:ea typeface="ＭＳ Ｐ明朝" panose="02020600040205080304" pitchFamily="18" charset="-128"/>
            </a:rPr>
            <a:t>受任者印は、様式第８号の使用印と同じ印鑑になります。</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494163</xdr:colOff>
      <xdr:row>21</xdr:row>
      <xdr:rowOff>63409</xdr:rowOff>
    </xdr:from>
    <xdr:to>
      <xdr:col>8</xdr:col>
      <xdr:colOff>349508</xdr:colOff>
      <xdr:row>32</xdr:row>
      <xdr:rowOff>155511</xdr:rowOff>
    </xdr:to>
    <xdr:grpSp>
      <xdr:nvGrpSpPr>
        <xdr:cNvPr id="2" name="Group 5">
          <a:extLst>
            <a:ext uri="{FF2B5EF4-FFF2-40B4-BE49-F238E27FC236}">
              <a16:creationId xmlns:a16="http://schemas.microsoft.com/office/drawing/2014/main" id="{00106A91-B60A-4082-82CA-906E4AC0AACB}"/>
            </a:ext>
          </a:extLst>
        </xdr:cNvPr>
        <xdr:cNvGrpSpPr>
          <a:grpSpLocks/>
        </xdr:cNvGrpSpPr>
      </xdr:nvGrpSpPr>
      <xdr:grpSpPr bwMode="auto">
        <a:xfrm>
          <a:off x="3128506" y="7389495"/>
          <a:ext cx="2663859" cy="3183645"/>
          <a:chOff x="356" y="40"/>
          <a:chExt cx="196" cy="219"/>
        </a:xfrm>
      </xdr:grpSpPr>
      <xdr:sp macro="" textlink="">
        <xdr:nvSpPr>
          <xdr:cNvPr id="3" name="Text Box 2">
            <a:extLst>
              <a:ext uri="{FF2B5EF4-FFF2-40B4-BE49-F238E27FC236}">
                <a16:creationId xmlns:a16="http://schemas.microsoft.com/office/drawing/2014/main" id="{2F32899E-706B-E860-07EB-3C29A4E2877A}"/>
              </a:ext>
            </a:extLst>
          </xdr:cNvPr>
          <xdr:cNvSpPr txBox="1">
            <a:spLocks noChangeArrowheads="1"/>
          </xdr:cNvSpPr>
        </xdr:nvSpPr>
        <xdr:spPr bwMode="auto">
          <a:xfrm>
            <a:off x="356" y="77"/>
            <a:ext cx="196" cy="182"/>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 name="Text Box 3">
            <a:extLst>
              <a:ext uri="{FF2B5EF4-FFF2-40B4-BE49-F238E27FC236}">
                <a16:creationId xmlns:a16="http://schemas.microsoft.com/office/drawing/2014/main" id="{2AF7ADE7-9412-186A-3650-303397E40AF6}"/>
              </a:ext>
            </a:extLst>
          </xdr:cNvPr>
          <xdr:cNvSpPr txBox="1">
            <a:spLocks noChangeArrowheads="1"/>
          </xdr:cNvSpPr>
        </xdr:nvSpPr>
        <xdr:spPr bwMode="auto">
          <a:xfrm>
            <a:off x="391" y="40"/>
            <a:ext cx="128" cy="42"/>
          </a:xfrm>
          <a:prstGeom prst="rect">
            <a:avLst/>
          </a:prstGeom>
          <a:noFill/>
          <a:ln>
            <a:noFill/>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明朝" panose="02020609040205080304" pitchFamily="17" charset="-128"/>
                <a:ea typeface="ＭＳ 明朝" panose="02020609040205080304" pitchFamily="17" charset="-128"/>
              </a:rPr>
              <a:t>使 用 印</a:t>
            </a:r>
          </a:p>
        </xdr:txBody>
      </xdr:sp>
    </xdr:grpSp>
    <xdr:clientData/>
  </xdr:twoCellAnchor>
  <xdr:twoCellAnchor>
    <xdr:from>
      <xdr:col>8</xdr:col>
      <xdr:colOff>1067345</xdr:colOff>
      <xdr:row>11</xdr:row>
      <xdr:rowOff>240030</xdr:rowOff>
    </xdr:from>
    <xdr:to>
      <xdr:col>11</xdr:col>
      <xdr:colOff>305345</xdr:colOff>
      <xdr:row>20</xdr:row>
      <xdr:rowOff>248603</xdr:rowOff>
    </xdr:to>
    <xdr:grpSp>
      <xdr:nvGrpSpPr>
        <xdr:cNvPr id="5" name="Group 9">
          <a:extLst>
            <a:ext uri="{FF2B5EF4-FFF2-40B4-BE49-F238E27FC236}">
              <a16:creationId xmlns:a16="http://schemas.microsoft.com/office/drawing/2014/main" id="{106AB948-E5C3-48EA-9E13-DEE63F415477}"/>
            </a:ext>
          </a:extLst>
        </xdr:cNvPr>
        <xdr:cNvGrpSpPr>
          <a:grpSpLocks/>
        </xdr:cNvGrpSpPr>
      </xdr:nvGrpSpPr>
      <xdr:grpSpPr bwMode="auto">
        <a:xfrm>
          <a:off x="6510202" y="4844687"/>
          <a:ext cx="2144486" cy="2479630"/>
          <a:chOff x="733" y="478"/>
          <a:chExt cx="186" cy="214"/>
        </a:xfrm>
      </xdr:grpSpPr>
      <xdr:sp macro="" textlink="">
        <xdr:nvSpPr>
          <xdr:cNvPr id="6" name="Text Box 7">
            <a:extLst>
              <a:ext uri="{FF2B5EF4-FFF2-40B4-BE49-F238E27FC236}">
                <a16:creationId xmlns:a16="http://schemas.microsoft.com/office/drawing/2014/main" id="{4D4E0EA2-4591-8E47-0B46-8D0AE45D2487}"/>
              </a:ext>
            </a:extLst>
          </xdr:cNvPr>
          <xdr:cNvSpPr txBox="1">
            <a:spLocks noChangeArrowheads="1"/>
          </xdr:cNvSpPr>
        </xdr:nvSpPr>
        <xdr:spPr bwMode="auto">
          <a:xfrm>
            <a:off x="733" y="515"/>
            <a:ext cx="186" cy="17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 name="Text Box 8">
            <a:extLst>
              <a:ext uri="{FF2B5EF4-FFF2-40B4-BE49-F238E27FC236}">
                <a16:creationId xmlns:a16="http://schemas.microsoft.com/office/drawing/2014/main" id="{D0D616FE-286A-DEA8-7D07-DC9F3DDCBFD6}"/>
              </a:ext>
            </a:extLst>
          </xdr:cNvPr>
          <xdr:cNvSpPr txBox="1">
            <a:spLocks noChangeArrowheads="1"/>
          </xdr:cNvSpPr>
        </xdr:nvSpPr>
        <xdr:spPr bwMode="auto">
          <a:xfrm>
            <a:off x="751" y="478"/>
            <a:ext cx="148" cy="42"/>
          </a:xfrm>
          <a:prstGeom prst="rect">
            <a:avLst/>
          </a:prstGeom>
          <a:noFill/>
          <a:ln>
            <a:noFill/>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明朝" panose="02020609040205080304" pitchFamily="17" charset="-128"/>
                <a:ea typeface="ＭＳ 明朝" panose="02020609040205080304" pitchFamily="17" charset="-128"/>
              </a:rPr>
              <a:t>登記印・実 印</a:t>
            </a:r>
          </a:p>
        </xdr:txBody>
      </xdr:sp>
    </xdr:grpSp>
    <xdr:clientData/>
  </xdr:twoCellAnchor>
  <xdr:twoCellAnchor>
    <xdr:from>
      <xdr:col>3</xdr:col>
      <xdr:colOff>89558</xdr:colOff>
      <xdr:row>12</xdr:row>
      <xdr:rowOff>225333</xdr:rowOff>
    </xdr:from>
    <xdr:to>
      <xdr:col>8</xdr:col>
      <xdr:colOff>938893</xdr:colOff>
      <xdr:row>13</xdr:row>
      <xdr:rowOff>194118</xdr:rowOff>
    </xdr:to>
    <xdr:sp macro="" textlink="項目一覧!E13">
      <xdr:nvSpPr>
        <xdr:cNvPr id="20" name="テキスト ボックス 19">
          <a:extLst>
            <a:ext uri="{FF2B5EF4-FFF2-40B4-BE49-F238E27FC236}">
              <a16:creationId xmlns:a16="http://schemas.microsoft.com/office/drawing/2014/main" id="{4D208B03-2EFE-4A7F-85EE-F1649E085978}"/>
            </a:ext>
          </a:extLst>
        </xdr:cNvPr>
        <xdr:cNvSpPr txBox="1"/>
      </xdr:nvSpPr>
      <xdr:spPr>
        <a:xfrm>
          <a:off x="1953737" y="5123904"/>
          <a:ext cx="4428013" cy="431428"/>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10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100">
            <a:latin typeface="Noto Sans JP" panose="020B0200000000000000" pitchFamily="50" charset="-128"/>
            <a:ea typeface="Noto Sans JP" panose="020B0200000000000000" pitchFamily="50" charset="-128"/>
          </a:endParaRPr>
        </a:p>
      </xdr:txBody>
    </xdr:sp>
    <xdr:clientData/>
  </xdr:twoCellAnchor>
  <xdr:twoCellAnchor>
    <xdr:from>
      <xdr:col>3</xdr:col>
      <xdr:colOff>77857</xdr:colOff>
      <xdr:row>14</xdr:row>
      <xdr:rowOff>136967</xdr:rowOff>
    </xdr:from>
    <xdr:to>
      <xdr:col>8</xdr:col>
      <xdr:colOff>1061359</xdr:colOff>
      <xdr:row>16</xdr:row>
      <xdr:rowOff>212896</xdr:rowOff>
    </xdr:to>
    <xdr:sp macro="" textlink="項目一覧!E15">
      <xdr:nvSpPr>
        <xdr:cNvPr id="21" name="テキスト ボックス 20">
          <a:extLst>
            <a:ext uri="{FF2B5EF4-FFF2-40B4-BE49-F238E27FC236}">
              <a16:creationId xmlns:a16="http://schemas.microsoft.com/office/drawing/2014/main" id="{D0F89AD7-C23E-4C34-BB63-288296A3255D}"/>
            </a:ext>
          </a:extLst>
        </xdr:cNvPr>
        <xdr:cNvSpPr txBox="1"/>
      </xdr:nvSpPr>
      <xdr:spPr>
        <a:xfrm>
          <a:off x="1942036" y="5756717"/>
          <a:ext cx="4562180" cy="59300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10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100">
            <a:latin typeface="Noto Sans JP" panose="020B0200000000000000" pitchFamily="50" charset="-128"/>
            <a:ea typeface="Noto Sans JP" panose="020B0200000000000000" pitchFamily="50" charset="-128"/>
          </a:endParaRPr>
        </a:p>
      </xdr:txBody>
    </xdr:sp>
    <xdr:clientData/>
  </xdr:twoCellAnchor>
  <xdr:twoCellAnchor>
    <xdr:from>
      <xdr:col>2</xdr:col>
      <xdr:colOff>472463</xdr:colOff>
      <xdr:row>17</xdr:row>
      <xdr:rowOff>57557</xdr:rowOff>
    </xdr:from>
    <xdr:to>
      <xdr:col>8</xdr:col>
      <xdr:colOff>1018442</xdr:colOff>
      <xdr:row>18</xdr:row>
      <xdr:rowOff>2855</xdr:rowOff>
    </xdr:to>
    <xdr:sp macro="" textlink="項目一覧!E16">
      <xdr:nvSpPr>
        <xdr:cNvPr id="22" name="テキスト ボックス 21">
          <a:extLst>
            <a:ext uri="{FF2B5EF4-FFF2-40B4-BE49-F238E27FC236}">
              <a16:creationId xmlns:a16="http://schemas.microsoft.com/office/drawing/2014/main" id="{F2ADFCE6-D3EE-437F-80CD-BECB7067B45E}"/>
            </a:ext>
          </a:extLst>
        </xdr:cNvPr>
        <xdr:cNvSpPr txBox="1"/>
      </xdr:nvSpPr>
      <xdr:spPr>
        <a:xfrm>
          <a:off x="1857251" y="6373365"/>
          <a:ext cx="4619749" cy="194413"/>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56EB05D-BE42-43F5-A3AF-B37C4D9F324F}" type="TxLink">
            <a:rPr kumimoji="1" lang="ja-JP" altLang="en-US" sz="110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100">
            <a:latin typeface="Noto Sans JP" panose="020B0200000000000000" pitchFamily="50" charset="-128"/>
            <a:ea typeface="Noto Sans JP" panose="020B0200000000000000" pitchFamily="50" charset="-128"/>
          </a:endParaRPr>
        </a:p>
      </xdr:txBody>
    </xdr:sp>
    <xdr:clientData/>
  </xdr:twoCellAnchor>
  <xdr:oneCellAnchor>
    <xdr:from>
      <xdr:col>3</xdr:col>
      <xdr:colOff>17419</xdr:colOff>
      <xdr:row>18</xdr:row>
      <xdr:rowOff>37218</xdr:rowOff>
    </xdr:from>
    <xdr:ext cx="4554582" cy="710128"/>
    <xdr:sp macro="" textlink="項目一覧!E18">
      <xdr:nvSpPr>
        <xdr:cNvPr id="23" name="テキスト ボックス 22">
          <a:extLst>
            <a:ext uri="{FF2B5EF4-FFF2-40B4-BE49-F238E27FC236}">
              <a16:creationId xmlns:a16="http://schemas.microsoft.com/office/drawing/2014/main" id="{B4E81F98-170C-4191-8E8E-38C6F34895D2}"/>
            </a:ext>
          </a:extLst>
        </xdr:cNvPr>
        <xdr:cNvSpPr txBox="1"/>
      </xdr:nvSpPr>
      <xdr:spPr>
        <a:xfrm>
          <a:off x="1881598" y="6677504"/>
          <a:ext cx="4554582" cy="710128"/>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10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1100">
            <a:latin typeface="Noto Sans JP" panose="020B0200000000000000" pitchFamily="50" charset="-128"/>
            <a:ea typeface="Noto Sans JP" panose="020B0200000000000000" pitchFamily="50" charset="-128"/>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97349</xdr:colOff>
      <xdr:row>5</xdr:row>
      <xdr:rowOff>95250</xdr:rowOff>
    </xdr:from>
    <xdr:to>
      <xdr:col>10</xdr:col>
      <xdr:colOff>158788</xdr:colOff>
      <xdr:row>7</xdr:row>
      <xdr:rowOff>181281</xdr:rowOff>
    </xdr:to>
    <xdr:sp macro="" textlink="項目一覧!E13">
      <xdr:nvSpPr>
        <xdr:cNvPr id="5" name="テキスト ボックス 4">
          <a:extLst>
            <a:ext uri="{FF2B5EF4-FFF2-40B4-BE49-F238E27FC236}">
              <a16:creationId xmlns:a16="http://schemas.microsoft.com/office/drawing/2014/main" id="{31FCAF9E-CCBF-409B-9C7E-DB4BAD80E072}"/>
            </a:ext>
          </a:extLst>
        </xdr:cNvPr>
        <xdr:cNvSpPr txBox="1"/>
      </xdr:nvSpPr>
      <xdr:spPr>
        <a:xfrm>
          <a:off x="3335849" y="1381125"/>
          <a:ext cx="3547589" cy="543231"/>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ＭＳ Ｐ明朝" panose="02020600040205080304" pitchFamily="18" charset="-128"/>
              <a:ea typeface="ＭＳ Ｐ明朝" panose="02020600040205080304" pitchFamily="18" charset="-128"/>
            </a:rPr>
            <a:pPr algn="l"/>
            <a:t> </a:t>
          </a:fld>
          <a:endParaRPr kumimoji="1" lang="ja-JP" altLang="en-US" sz="600">
            <a:latin typeface="ＭＳ Ｐ明朝" panose="02020600040205080304" pitchFamily="18" charset="-128"/>
            <a:ea typeface="ＭＳ Ｐ明朝" panose="02020600040205080304" pitchFamily="18" charset="-128"/>
          </a:endParaRPr>
        </a:p>
      </xdr:txBody>
    </xdr:sp>
    <xdr:clientData/>
  </xdr:twoCellAnchor>
  <xdr:twoCellAnchor>
    <xdr:from>
      <xdr:col>5</xdr:col>
      <xdr:colOff>54429</xdr:colOff>
      <xdr:row>8</xdr:row>
      <xdr:rowOff>36206</xdr:rowOff>
    </xdr:from>
    <xdr:to>
      <xdr:col>10</xdr:col>
      <xdr:colOff>129540</xdr:colOff>
      <xdr:row>11</xdr:row>
      <xdr:rowOff>36942</xdr:rowOff>
    </xdr:to>
    <xdr:sp macro="" textlink="項目一覧!E15">
      <xdr:nvSpPr>
        <xdr:cNvPr id="6" name="テキスト ボックス 5">
          <a:extLst>
            <a:ext uri="{FF2B5EF4-FFF2-40B4-BE49-F238E27FC236}">
              <a16:creationId xmlns:a16="http://schemas.microsoft.com/office/drawing/2014/main" id="{AF8CD526-7FE9-47B1-9470-155C22574924}"/>
            </a:ext>
          </a:extLst>
        </xdr:cNvPr>
        <xdr:cNvSpPr txBox="1"/>
      </xdr:nvSpPr>
      <xdr:spPr>
        <a:xfrm>
          <a:off x="3301212" y="2032315"/>
          <a:ext cx="3570371" cy="48941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ＭＳ Ｐ明朝" panose="02020600040205080304" pitchFamily="18" charset="-128"/>
              <a:ea typeface="ＭＳ Ｐ明朝" panose="02020600040205080304" pitchFamily="18" charset="-128"/>
            </a:rPr>
            <a:pPr algn="l"/>
            <a:t> </a:t>
          </a:fld>
          <a:endParaRPr kumimoji="1" lang="ja-JP" altLang="en-US" sz="400">
            <a:latin typeface="ＭＳ Ｐ明朝" panose="02020600040205080304" pitchFamily="18" charset="-128"/>
            <a:ea typeface="ＭＳ Ｐ明朝" panose="02020600040205080304" pitchFamily="18" charset="-128"/>
          </a:endParaRPr>
        </a:p>
      </xdr:txBody>
    </xdr:sp>
    <xdr:clientData/>
  </xdr:twoCellAnchor>
  <xdr:oneCellAnchor>
    <xdr:from>
      <xdr:col>5</xdr:col>
      <xdr:colOff>57400</xdr:colOff>
      <xdr:row>11</xdr:row>
      <xdr:rowOff>79710</xdr:rowOff>
    </xdr:from>
    <xdr:ext cx="2904875" cy="553667"/>
    <xdr:sp macro="" textlink="項目一覧!E18">
      <xdr:nvSpPr>
        <xdr:cNvPr id="8" name="テキスト ボックス 7">
          <a:extLst>
            <a:ext uri="{FF2B5EF4-FFF2-40B4-BE49-F238E27FC236}">
              <a16:creationId xmlns:a16="http://schemas.microsoft.com/office/drawing/2014/main" id="{EABE43C3-29EB-414B-9B5C-6936B923E3B5}"/>
            </a:ext>
          </a:extLst>
        </xdr:cNvPr>
        <xdr:cNvSpPr txBox="1"/>
      </xdr:nvSpPr>
      <xdr:spPr>
        <a:xfrm>
          <a:off x="3304183" y="2564493"/>
          <a:ext cx="2904875" cy="55366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oneCellAnchor>
  <xdr:twoCellAnchor>
    <xdr:from>
      <xdr:col>5</xdr:col>
      <xdr:colOff>138170</xdr:colOff>
      <xdr:row>5</xdr:row>
      <xdr:rowOff>136071</xdr:rowOff>
    </xdr:from>
    <xdr:to>
      <xdr:col>10</xdr:col>
      <xdr:colOff>199609</xdr:colOff>
      <xdr:row>7</xdr:row>
      <xdr:rowOff>222102</xdr:rowOff>
    </xdr:to>
    <xdr:sp macro="" textlink="項目一覧!E13">
      <xdr:nvSpPr>
        <xdr:cNvPr id="2" name="テキスト ボックス 1">
          <a:extLst>
            <a:ext uri="{FF2B5EF4-FFF2-40B4-BE49-F238E27FC236}">
              <a16:creationId xmlns:a16="http://schemas.microsoft.com/office/drawing/2014/main" id="{AF52F13B-3082-9E91-3153-3913501F1639}"/>
            </a:ext>
          </a:extLst>
        </xdr:cNvPr>
        <xdr:cNvSpPr txBox="1"/>
      </xdr:nvSpPr>
      <xdr:spPr>
        <a:xfrm>
          <a:off x="3363063" y="1687285"/>
          <a:ext cx="3531260" cy="58949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twoCellAnchor>
  <xdr:twoCellAnchor>
    <xdr:from>
      <xdr:col>5</xdr:col>
      <xdr:colOff>95250</xdr:colOff>
      <xdr:row>8</xdr:row>
      <xdr:rowOff>77027</xdr:rowOff>
    </xdr:from>
    <xdr:to>
      <xdr:col>10</xdr:col>
      <xdr:colOff>170361</xdr:colOff>
      <xdr:row>11</xdr:row>
      <xdr:rowOff>77763</xdr:rowOff>
    </xdr:to>
    <xdr:sp macro="" textlink="項目一覧!E15">
      <xdr:nvSpPr>
        <xdr:cNvPr id="3" name="テキスト ボックス 2">
          <a:extLst>
            <a:ext uri="{FF2B5EF4-FFF2-40B4-BE49-F238E27FC236}">
              <a16:creationId xmlns:a16="http://schemas.microsoft.com/office/drawing/2014/main" id="{BEA19958-D44A-180A-BFA6-E9AFDC910C70}"/>
            </a:ext>
          </a:extLst>
        </xdr:cNvPr>
        <xdr:cNvSpPr txBox="1"/>
      </xdr:nvSpPr>
      <xdr:spPr>
        <a:xfrm>
          <a:off x="3320143" y="2363027"/>
          <a:ext cx="3544932" cy="490593"/>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400">
            <a:latin typeface="Noto Sans JP" panose="020B0200000000000000" pitchFamily="50" charset="-128"/>
            <a:ea typeface="Noto Sans JP" panose="020B02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149488</xdr:colOff>
      <xdr:row>24</xdr:row>
      <xdr:rowOff>134471</xdr:rowOff>
    </xdr:from>
    <xdr:to>
      <xdr:col>9</xdr:col>
      <xdr:colOff>528582</xdr:colOff>
      <xdr:row>26</xdr:row>
      <xdr:rowOff>211698</xdr:rowOff>
    </xdr:to>
    <xdr:sp macro="" textlink="項目一覧!E13">
      <xdr:nvSpPr>
        <xdr:cNvPr id="5" name="テキスト ボックス 4">
          <a:extLst>
            <a:ext uri="{FF2B5EF4-FFF2-40B4-BE49-F238E27FC236}">
              <a16:creationId xmlns:a16="http://schemas.microsoft.com/office/drawing/2014/main" id="{0DBA0FAB-F47C-48CA-8263-B469AC03488E}"/>
            </a:ext>
          </a:extLst>
        </xdr:cNvPr>
        <xdr:cNvSpPr txBox="1"/>
      </xdr:nvSpPr>
      <xdr:spPr>
        <a:xfrm>
          <a:off x="2659606" y="5838265"/>
          <a:ext cx="3763270" cy="525462"/>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b" anchorCtr="0"/>
        <a:lstStyle/>
        <a:p>
          <a:pPr algn="l"/>
          <a:fld id="{B90EF34B-4ACD-4E1A-93A1-86BF31616832}"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twoCellAnchor>
  <xdr:twoCellAnchor>
    <xdr:from>
      <xdr:col>4</xdr:col>
      <xdr:colOff>130660</xdr:colOff>
      <xdr:row>27</xdr:row>
      <xdr:rowOff>27323</xdr:rowOff>
    </xdr:from>
    <xdr:to>
      <xdr:col>9</xdr:col>
      <xdr:colOff>481853</xdr:colOff>
      <xdr:row>28</xdr:row>
      <xdr:rowOff>207162</xdr:rowOff>
    </xdr:to>
    <xdr:sp macro="" textlink="項目一覧!E15">
      <xdr:nvSpPr>
        <xdr:cNvPr id="6" name="テキスト ボックス 5">
          <a:extLst>
            <a:ext uri="{FF2B5EF4-FFF2-40B4-BE49-F238E27FC236}">
              <a16:creationId xmlns:a16="http://schemas.microsoft.com/office/drawing/2014/main" id="{F577AB76-5591-4B84-B884-B5993071D4D4}"/>
            </a:ext>
          </a:extLst>
        </xdr:cNvPr>
        <xdr:cNvSpPr txBox="1"/>
      </xdr:nvSpPr>
      <xdr:spPr>
        <a:xfrm>
          <a:off x="2640778" y="6470705"/>
          <a:ext cx="3735369" cy="471192"/>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400">
            <a:latin typeface="Noto Sans JP" panose="020B0200000000000000" pitchFamily="50" charset="-128"/>
            <a:ea typeface="Noto Sans JP" panose="020B0200000000000000" pitchFamily="50" charset="-128"/>
          </a:endParaRPr>
        </a:p>
      </xdr:txBody>
    </xdr:sp>
    <xdr:clientData/>
  </xdr:twoCellAnchor>
  <xdr:oneCellAnchor>
    <xdr:from>
      <xdr:col>4</xdr:col>
      <xdr:colOff>101919</xdr:colOff>
      <xdr:row>29</xdr:row>
      <xdr:rowOff>18017</xdr:rowOff>
    </xdr:from>
    <xdr:ext cx="3663257" cy="553667"/>
    <xdr:sp macro="" textlink="項目一覧!E18">
      <xdr:nvSpPr>
        <xdr:cNvPr id="7" name="テキスト ボックス 6">
          <a:extLst>
            <a:ext uri="{FF2B5EF4-FFF2-40B4-BE49-F238E27FC236}">
              <a16:creationId xmlns:a16="http://schemas.microsoft.com/office/drawing/2014/main" id="{546A5996-46FC-4726-8D32-A94AC8E2D02C}"/>
            </a:ext>
          </a:extLst>
        </xdr:cNvPr>
        <xdr:cNvSpPr txBox="1"/>
      </xdr:nvSpPr>
      <xdr:spPr>
        <a:xfrm>
          <a:off x="2612037" y="7044105"/>
          <a:ext cx="3663257" cy="553667"/>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15</xdr:col>
      <xdr:colOff>59698</xdr:colOff>
      <xdr:row>6</xdr:row>
      <xdr:rowOff>160006</xdr:rowOff>
    </xdr:from>
    <xdr:to>
      <xdr:col>30</xdr:col>
      <xdr:colOff>19816</xdr:colOff>
      <xdr:row>7</xdr:row>
      <xdr:rowOff>161637</xdr:rowOff>
    </xdr:to>
    <xdr:sp macro="" textlink="項目一覧!E11">
      <xdr:nvSpPr>
        <xdr:cNvPr id="5" name="テキスト ボックス 4">
          <a:extLst>
            <a:ext uri="{FF2B5EF4-FFF2-40B4-BE49-F238E27FC236}">
              <a16:creationId xmlns:a16="http://schemas.microsoft.com/office/drawing/2014/main" id="{427AE009-1791-BFF2-CF5D-2BC44E3DFE50}"/>
            </a:ext>
          </a:extLst>
        </xdr:cNvPr>
        <xdr:cNvSpPr txBox="1"/>
      </xdr:nvSpPr>
      <xdr:spPr>
        <a:xfrm>
          <a:off x="3455080" y="1303006"/>
          <a:ext cx="2817618" cy="192131"/>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0" rIns="0" bIns="0" rtlCol="0" anchor="ctr" anchorCtr="0"/>
        <a:lstStyle/>
        <a:p>
          <a:pPr algn="l"/>
          <a:fld id="{D3F03378-6CEA-448E-A82E-3D499483C6BB}" type="TxLink">
            <a:rPr kumimoji="1" lang="en-US" altLang="en-US" sz="120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800">
            <a:latin typeface="Noto Sans JP" panose="020B0200000000000000" pitchFamily="50" charset="-128"/>
            <a:ea typeface="Noto Sans JP" panose="020B0200000000000000" pitchFamily="50" charset="-128"/>
          </a:endParaRPr>
        </a:p>
      </xdr:txBody>
    </xdr:sp>
    <xdr:clientData/>
  </xdr:twoCellAnchor>
  <xdr:twoCellAnchor>
    <xdr:from>
      <xdr:col>15</xdr:col>
      <xdr:colOff>19800</xdr:colOff>
      <xdr:row>7</xdr:row>
      <xdr:rowOff>190499</xdr:rowOff>
    </xdr:from>
    <xdr:to>
      <xdr:col>31</xdr:col>
      <xdr:colOff>168089</xdr:colOff>
      <xdr:row>10</xdr:row>
      <xdr:rowOff>132520</xdr:rowOff>
    </xdr:to>
    <xdr:sp macro="" textlink="項目一覧!E13">
      <xdr:nvSpPr>
        <xdr:cNvPr id="6" name="テキスト ボックス 5">
          <a:extLst>
            <a:ext uri="{FF2B5EF4-FFF2-40B4-BE49-F238E27FC236}">
              <a16:creationId xmlns:a16="http://schemas.microsoft.com/office/drawing/2014/main" id="{A9722F14-492A-43A1-B310-02B3F7D2A768}"/>
            </a:ext>
          </a:extLst>
        </xdr:cNvPr>
        <xdr:cNvSpPr txBox="1"/>
      </xdr:nvSpPr>
      <xdr:spPr>
        <a:xfrm>
          <a:off x="3415182" y="1523999"/>
          <a:ext cx="3196289" cy="479903"/>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B90EF34B-4ACD-4E1A-93A1-86BF31616832}"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twoCellAnchor>
  <xdr:twoCellAnchor>
    <xdr:from>
      <xdr:col>15</xdr:col>
      <xdr:colOff>55169</xdr:colOff>
      <xdr:row>11</xdr:row>
      <xdr:rowOff>11068</xdr:rowOff>
    </xdr:from>
    <xdr:to>
      <xdr:col>32</xdr:col>
      <xdr:colOff>78442</xdr:colOff>
      <xdr:row>13</xdr:row>
      <xdr:rowOff>163028</xdr:rowOff>
    </xdr:to>
    <xdr:sp macro="" textlink="項目一覧!E15">
      <xdr:nvSpPr>
        <xdr:cNvPr id="7" name="テキスト ボックス 6">
          <a:extLst>
            <a:ext uri="{FF2B5EF4-FFF2-40B4-BE49-F238E27FC236}">
              <a16:creationId xmlns:a16="http://schemas.microsoft.com/office/drawing/2014/main" id="{42D82C3B-B109-4BC6-8A2C-6C2AA29A7C68}"/>
            </a:ext>
          </a:extLst>
        </xdr:cNvPr>
        <xdr:cNvSpPr txBox="1"/>
      </xdr:nvSpPr>
      <xdr:spPr>
        <a:xfrm>
          <a:off x="3450551" y="2039333"/>
          <a:ext cx="3261773" cy="532960"/>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36000" tIns="0" rIns="0" bIns="0" rtlCol="0" anchor="ctr" anchorCtr="0"/>
        <a:lstStyle/>
        <a:p>
          <a:pPr algn="l"/>
          <a:fld id="{8283D866-61D7-4C67-BD7F-4368732C3136}"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400">
            <a:latin typeface="Noto Sans JP" panose="020B0200000000000000" pitchFamily="50" charset="-128"/>
            <a:ea typeface="Noto Sans JP" panose="020B0200000000000000" pitchFamily="50" charset="-128"/>
          </a:endParaRPr>
        </a:p>
      </xdr:txBody>
    </xdr:sp>
    <xdr:clientData/>
  </xdr:twoCellAnchor>
  <xdr:twoCellAnchor>
    <xdr:from>
      <xdr:col>15</xdr:col>
      <xdr:colOff>56424</xdr:colOff>
      <xdr:row>14</xdr:row>
      <xdr:rowOff>30413</xdr:rowOff>
    </xdr:from>
    <xdr:to>
      <xdr:col>32</xdr:col>
      <xdr:colOff>22412</xdr:colOff>
      <xdr:row>14</xdr:row>
      <xdr:rowOff>156882</xdr:rowOff>
    </xdr:to>
    <xdr:sp macro="" textlink="項目一覧!E16">
      <xdr:nvSpPr>
        <xdr:cNvPr id="8" name="テキスト ボックス 7">
          <a:extLst>
            <a:ext uri="{FF2B5EF4-FFF2-40B4-BE49-F238E27FC236}">
              <a16:creationId xmlns:a16="http://schemas.microsoft.com/office/drawing/2014/main" id="{CA7E6E5F-B6A1-44B7-B92F-DAC7AB6019ED}"/>
            </a:ext>
          </a:extLst>
        </xdr:cNvPr>
        <xdr:cNvSpPr txBox="1"/>
      </xdr:nvSpPr>
      <xdr:spPr>
        <a:xfrm>
          <a:off x="3451806" y="2630178"/>
          <a:ext cx="3204488" cy="126469"/>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lstStyle/>
        <a:p>
          <a:pPr algn="l"/>
          <a:fld id="{C56EB05D-BE42-43F5-A3AF-B37C4D9F324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twoCellAnchor>
  <xdr:oneCellAnchor>
    <xdr:from>
      <xdr:col>15</xdr:col>
      <xdr:colOff>52184</xdr:colOff>
      <xdr:row>15</xdr:row>
      <xdr:rowOff>114150</xdr:rowOff>
    </xdr:from>
    <xdr:ext cx="3175111" cy="515426"/>
    <xdr:sp macro="" textlink="項目一覧!E18">
      <xdr:nvSpPr>
        <xdr:cNvPr id="9" name="テキスト ボックス 8">
          <a:extLst>
            <a:ext uri="{FF2B5EF4-FFF2-40B4-BE49-F238E27FC236}">
              <a16:creationId xmlns:a16="http://schemas.microsoft.com/office/drawing/2014/main" id="{5C49D0CF-2AF3-4A98-AB62-10B793A2A670}"/>
            </a:ext>
          </a:extLst>
        </xdr:cNvPr>
        <xdr:cNvSpPr txBox="1"/>
      </xdr:nvSpPr>
      <xdr:spPr>
        <a:xfrm>
          <a:off x="3431878" y="2875279"/>
          <a:ext cx="3175111" cy="515426"/>
        </a:xfrm>
        <a:prstGeom prst="rect">
          <a:avLst/>
        </a:prstGeom>
        <a:solidFill>
          <a:srgbClr val="FFFFE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nchorCtr="0">
          <a:noAutofit/>
        </a:bodyPr>
        <a:lstStyle/>
        <a:p>
          <a:pPr algn="l"/>
          <a:fld id="{A419980D-F771-48C3-BE9E-82D6C578FFAF}" type="TxLink">
            <a:rPr kumimoji="1" lang="ja-JP" altLang="en-US" sz="1050" b="0" i="0" u="none" strike="noStrike">
              <a:solidFill>
                <a:srgbClr val="24354B"/>
              </a:solidFill>
              <a:latin typeface="Noto Sans JP" panose="020B0200000000000000" pitchFamily="50" charset="-128"/>
              <a:ea typeface="Noto Sans JP" panose="020B0200000000000000" pitchFamily="50" charset="-128"/>
            </a:rPr>
            <a:pPr algn="l"/>
            <a:t> </a:t>
          </a:fld>
          <a:endParaRPr kumimoji="1" lang="ja-JP" altLang="en-US" sz="600">
            <a:latin typeface="Noto Sans JP" panose="020B0200000000000000" pitchFamily="50" charset="-128"/>
            <a:ea typeface="Noto Sans JP" panose="020B0200000000000000" pitchFamily="50" charset="-128"/>
          </a:endParaRPr>
        </a:p>
      </xdr:txBody>
    </xdr:sp>
    <xdr:clientData/>
  </xdr:oneCellAnchor>
  <xdr:twoCellAnchor>
    <xdr:from>
      <xdr:col>35</xdr:col>
      <xdr:colOff>182217</xdr:colOff>
      <xdr:row>18</xdr:row>
      <xdr:rowOff>173934</xdr:rowOff>
    </xdr:from>
    <xdr:to>
      <xdr:col>45</xdr:col>
      <xdr:colOff>96078</xdr:colOff>
      <xdr:row>22</xdr:row>
      <xdr:rowOff>152400</xdr:rowOff>
    </xdr:to>
    <xdr:sp macro="" textlink="">
      <xdr:nvSpPr>
        <xdr:cNvPr id="3" name="正方形/長方形 2">
          <a:extLst>
            <a:ext uri="{FF2B5EF4-FFF2-40B4-BE49-F238E27FC236}">
              <a16:creationId xmlns:a16="http://schemas.microsoft.com/office/drawing/2014/main" id="{7EB8F9CD-AA9C-4A88-8D2D-34AB72CB4459}"/>
            </a:ext>
          </a:extLst>
        </xdr:cNvPr>
        <xdr:cNvSpPr/>
      </xdr:nvSpPr>
      <xdr:spPr>
        <a:xfrm>
          <a:off x="7396369" y="3520108"/>
          <a:ext cx="1818861" cy="616227"/>
        </a:xfrm>
        <a:prstGeom prst="rect">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記入例は、次のシートに</a:t>
          </a:r>
          <a:endParaRPr kumimoji="1" lang="en-US" altLang="ja-JP" sz="1100" b="1">
            <a:solidFill>
              <a:schemeClr val="tx1"/>
            </a:solidFill>
          </a:endParaRPr>
        </a:p>
        <a:p>
          <a:pPr algn="l"/>
          <a:r>
            <a:rPr kumimoji="1" lang="ja-JP" altLang="en-US" sz="1100" b="1">
              <a:solidFill>
                <a:schemeClr val="tx1"/>
              </a:solidFill>
            </a:rPr>
            <a:t>あります。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201855</xdr:colOff>
      <xdr:row>37</xdr:row>
      <xdr:rowOff>166617</xdr:rowOff>
    </xdr:from>
    <xdr:to>
      <xdr:col>45</xdr:col>
      <xdr:colOff>165653</xdr:colOff>
      <xdr:row>46</xdr:row>
      <xdr:rowOff>112643</xdr:rowOff>
    </xdr:to>
    <xdr:grpSp>
      <xdr:nvGrpSpPr>
        <xdr:cNvPr id="2" name="グループ化 1">
          <a:extLst>
            <a:ext uri="{FF2B5EF4-FFF2-40B4-BE49-F238E27FC236}">
              <a16:creationId xmlns:a16="http://schemas.microsoft.com/office/drawing/2014/main" id="{AF66657D-FAFE-462A-9F9D-34F4D5B1CACB}"/>
            </a:ext>
          </a:extLst>
        </xdr:cNvPr>
        <xdr:cNvGrpSpPr/>
      </xdr:nvGrpSpPr>
      <xdr:grpSpPr>
        <a:xfrm>
          <a:off x="2971949" y="6988758"/>
          <a:ext cx="6265986" cy="1532779"/>
          <a:chOff x="2991438" y="6885469"/>
          <a:chExt cx="6351345" cy="1569417"/>
        </a:xfrm>
      </xdr:grpSpPr>
      <xdr:sp macro="" textlink="">
        <xdr:nvSpPr>
          <xdr:cNvPr id="3" name="正方形/長方形 2">
            <a:extLst>
              <a:ext uri="{FF2B5EF4-FFF2-40B4-BE49-F238E27FC236}">
                <a16:creationId xmlns:a16="http://schemas.microsoft.com/office/drawing/2014/main" id="{D9714F05-060E-448F-23B6-A8F14A603187}"/>
              </a:ext>
            </a:extLst>
          </xdr:cNvPr>
          <xdr:cNvSpPr/>
        </xdr:nvSpPr>
        <xdr:spPr>
          <a:xfrm>
            <a:off x="6877878" y="7043529"/>
            <a:ext cx="2464905" cy="1411357"/>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法人番号</a:t>
            </a:r>
            <a:r>
              <a:rPr kumimoji="1" lang="en-US" altLang="ja-JP" sz="1100">
                <a:solidFill>
                  <a:schemeClr val="tx1"/>
                </a:solidFill>
                <a:latin typeface="BIZ UDPゴシック" panose="020B0400000000000000" pitchFamily="50" charset="-128"/>
                <a:ea typeface="BIZ UDPゴシック" panose="020B0400000000000000" pitchFamily="50" charset="-128"/>
              </a:rPr>
              <a:t>13</a:t>
            </a:r>
            <a:r>
              <a:rPr kumimoji="1" lang="ja-JP" altLang="en-US" sz="1100">
                <a:solidFill>
                  <a:schemeClr val="tx1"/>
                </a:solidFill>
              </a:rPr>
              <a:t>桁</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法人番号が分からない場合は、「国税庁 法人番号公表サイト」で検索してください。</a:t>
            </a:r>
          </a:p>
        </xdr:txBody>
      </xdr:sp>
      <xdr:sp macro="" textlink="">
        <xdr:nvSpPr>
          <xdr:cNvPr id="4" name="矢印: 下 3">
            <a:extLst>
              <a:ext uri="{FF2B5EF4-FFF2-40B4-BE49-F238E27FC236}">
                <a16:creationId xmlns:a16="http://schemas.microsoft.com/office/drawing/2014/main" id="{994D9294-5487-D75F-B385-D7F00E9E0512}"/>
              </a:ext>
            </a:extLst>
          </xdr:cNvPr>
          <xdr:cNvSpPr/>
        </xdr:nvSpPr>
        <xdr:spPr>
          <a:xfrm rot="6230910">
            <a:off x="4888426" y="4988481"/>
            <a:ext cx="139874" cy="3933850"/>
          </a:xfrm>
          <a:prstGeom prst="downArrow">
            <a:avLst/>
          </a:prstGeom>
          <a:solidFill>
            <a:srgbClr val="FFFFCC"/>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31</xdr:col>
      <xdr:colOff>32485</xdr:colOff>
      <xdr:row>23</xdr:row>
      <xdr:rowOff>26501</xdr:rowOff>
    </xdr:from>
    <xdr:to>
      <xdr:col>45</xdr:col>
      <xdr:colOff>92767</xdr:colOff>
      <xdr:row>29</xdr:row>
      <xdr:rowOff>6625</xdr:rowOff>
    </xdr:to>
    <xdr:grpSp>
      <xdr:nvGrpSpPr>
        <xdr:cNvPr id="5" name="グループ化 4">
          <a:extLst>
            <a:ext uri="{FF2B5EF4-FFF2-40B4-BE49-F238E27FC236}">
              <a16:creationId xmlns:a16="http://schemas.microsoft.com/office/drawing/2014/main" id="{CEF99183-B7B8-4DC0-A6F5-C8ECAECE0754}"/>
            </a:ext>
          </a:extLst>
        </xdr:cNvPr>
        <xdr:cNvGrpSpPr/>
      </xdr:nvGrpSpPr>
      <xdr:grpSpPr>
        <a:xfrm>
          <a:off x="6469144" y="4356454"/>
          <a:ext cx="2695905" cy="966242"/>
          <a:chOff x="6519424" y="4200936"/>
          <a:chExt cx="2750473" cy="987289"/>
        </a:xfrm>
      </xdr:grpSpPr>
      <xdr:sp macro="" textlink="">
        <xdr:nvSpPr>
          <xdr:cNvPr id="6" name="正方形/長方形 5">
            <a:extLst>
              <a:ext uri="{FF2B5EF4-FFF2-40B4-BE49-F238E27FC236}">
                <a16:creationId xmlns:a16="http://schemas.microsoft.com/office/drawing/2014/main" id="{99076E89-C0AC-940A-628B-78FEBA0A398F}"/>
              </a:ext>
            </a:extLst>
          </xdr:cNvPr>
          <xdr:cNvSpPr/>
        </xdr:nvSpPr>
        <xdr:spPr>
          <a:xfrm>
            <a:off x="6804992" y="4200936"/>
            <a:ext cx="2464905" cy="987289"/>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選択リストから選択してください。リストにない「具体的関係」の記入は不要です。</a:t>
            </a:r>
          </a:p>
        </xdr:txBody>
      </xdr:sp>
      <xdr:sp macro="" textlink="">
        <xdr:nvSpPr>
          <xdr:cNvPr id="7" name="矢印: 下 6">
            <a:extLst>
              <a:ext uri="{FF2B5EF4-FFF2-40B4-BE49-F238E27FC236}">
                <a16:creationId xmlns:a16="http://schemas.microsoft.com/office/drawing/2014/main" id="{DEC693A1-52A0-AD9E-CF47-B7B62A5C168A}"/>
              </a:ext>
            </a:extLst>
          </xdr:cNvPr>
          <xdr:cNvSpPr/>
        </xdr:nvSpPr>
        <xdr:spPr>
          <a:xfrm rot="5400000">
            <a:off x="6582303" y="4373480"/>
            <a:ext cx="157340" cy="283098"/>
          </a:xfrm>
          <a:prstGeom prst="downArrow">
            <a:avLst/>
          </a:prstGeom>
          <a:solidFill>
            <a:srgbClr val="FFFFCC"/>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32</xdr:col>
      <xdr:colOff>152399</xdr:colOff>
      <xdr:row>0</xdr:row>
      <xdr:rowOff>92764</xdr:rowOff>
    </xdr:from>
    <xdr:to>
      <xdr:col>51</xdr:col>
      <xdr:colOff>82826</xdr:colOff>
      <xdr:row>22</xdr:row>
      <xdr:rowOff>0</xdr:rowOff>
    </xdr:to>
    <xdr:sp macro="" textlink="">
      <xdr:nvSpPr>
        <xdr:cNvPr id="8" name="正方形/長方形 7">
          <a:extLst>
            <a:ext uri="{FF2B5EF4-FFF2-40B4-BE49-F238E27FC236}">
              <a16:creationId xmlns:a16="http://schemas.microsoft.com/office/drawing/2014/main" id="{2FF68753-9A0A-436E-8366-DA1F352FD9C8}"/>
            </a:ext>
          </a:extLst>
        </xdr:cNvPr>
        <xdr:cNvSpPr/>
      </xdr:nvSpPr>
      <xdr:spPr>
        <a:xfrm>
          <a:off x="6829424" y="92764"/>
          <a:ext cx="3549927" cy="4050611"/>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chemeClr val="tx1"/>
              </a:solidFill>
            </a:rPr>
            <a:t>浦添市の「建設工事」における入札参加資格審査に</a:t>
          </a:r>
          <a:endParaRPr kumimoji="1" lang="en-US" altLang="ja-JP" sz="1050">
            <a:solidFill>
              <a:schemeClr val="tx1"/>
            </a:solidFill>
          </a:endParaRPr>
        </a:p>
        <a:p>
          <a:pPr algn="l"/>
          <a:r>
            <a:rPr kumimoji="1" lang="ja-JP" altLang="en-US" sz="1050">
              <a:solidFill>
                <a:schemeClr val="tx1"/>
              </a:solidFill>
            </a:rPr>
            <a:t>登録を予定している、または、登録をする可能性がある  業者同士で、「資本関係」および「人的関係」の有無を確認する書類になります。</a:t>
          </a:r>
          <a:endParaRPr kumimoji="1" lang="en-US" altLang="ja-JP" sz="1050">
            <a:solidFill>
              <a:schemeClr val="tx1"/>
            </a:solidFill>
          </a:endParaRPr>
        </a:p>
        <a:p>
          <a:pPr algn="l"/>
          <a:endParaRPr kumimoji="1" lang="en-US" altLang="ja-JP" sz="1050">
            <a:solidFill>
              <a:schemeClr val="tx1"/>
            </a:solidFill>
          </a:endParaRPr>
        </a:p>
        <a:p>
          <a:pPr algn="l"/>
          <a:r>
            <a:rPr kumimoji="1" lang="en-US" altLang="ja-JP" sz="1050">
              <a:solidFill>
                <a:schemeClr val="tx1"/>
              </a:solidFill>
            </a:rPr>
            <a:t>1.</a:t>
          </a:r>
          <a:r>
            <a:rPr kumimoji="1" lang="ja-JP" altLang="en-US" sz="1050">
              <a:solidFill>
                <a:schemeClr val="tx1"/>
              </a:solidFill>
            </a:rPr>
            <a:t>資本関係のある会社の例</a:t>
          </a:r>
          <a:endParaRPr kumimoji="1" lang="en-US" altLang="ja-JP" sz="1050">
            <a:solidFill>
              <a:schemeClr val="tx1"/>
            </a:solidFill>
          </a:endParaRPr>
        </a:p>
        <a:p>
          <a:pPr algn="l"/>
          <a:r>
            <a:rPr kumimoji="1" lang="ja-JP" altLang="en-US" sz="1050">
              <a:solidFill>
                <a:schemeClr val="tx1"/>
              </a:solidFill>
            </a:rPr>
            <a:t>　親会社は登録せず、子会社の当社のみ登録</a:t>
          </a:r>
          <a:endParaRPr kumimoji="1" lang="en-US" altLang="ja-JP" sz="1050">
            <a:solidFill>
              <a:schemeClr val="tx1"/>
            </a:solidFill>
          </a:endParaRPr>
        </a:p>
        <a:p>
          <a:pPr algn="l"/>
          <a:r>
            <a:rPr kumimoji="1" lang="ja-JP" altLang="en-US" sz="1050">
              <a:solidFill>
                <a:schemeClr val="tx1"/>
              </a:solidFill>
            </a:rPr>
            <a:t>　する場合は⇒関係は「無」となる。</a:t>
          </a:r>
          <a:endParaRPr kumimoji="1" lang="en-US" altLang="ja-JP" sz="1050">
            <a:solidFill>
              <a:schemeClr val="tx1"/>
            </a:solidFill>
          </a:endParaRPr>
        </a:p>
        <a:p>
          <a:pPr algn="l"/>
          <a:endParaRPr kumimoji="1" lang="en-US" altLang="ja-JP" sz="1050">
            <a:solidFill>
              <a:schemeClr val="tx1"/>
            </a:solidFill>
          </a:endParaRPr>
        </a:p>
        <a:p>
          <a:pPr algn="l"/>
          <a:r>
            <a:rPr kumimoji="1" lang="en-US" altLang="ja-JP" sz="1050">
              <a:solidFill>
                <a:schemeClr val="tx1"/>
              </a:solidFill>
            </a:rPr>
            <a:t>2.</a:t>
          </a:r>
          <a:r>
            <a:rPr kumimoji="1" lang="ja-JP" altLang="en-US" sz="1050">
              <a:solidFill>
                <a:schemeClr val="tx1"/>
              </a:solidFill>
            </a:rPr>
            <a:t>人的関係のある会社の例</a:t>
          </a:r>
          <a:endParaRPr kumimoji="1" lang="en-US" altLang="ja-JP" sz="1050">
            <a:solidFill>
              <a:schemeClr val="tx1"/>
            </a:solidFill>
          </a:endParaRPr>
        </a:p>
        <a:p>
          <a:pPr algn="l"/>
          <a:r>
            <a:rPr kumimoji="1" lang="ja-JP" altLang="en-US" sz="1050">
              <a:solidFill>
                <a:schemeClr val="tx1"/>
              </a:solidFill>
            </a:rPr>
            <a:t>　　</a:t>
          </a:r>
          <a:r>
            <a:rPr kumimoji="1" lang="en-US" altLang="ja-JP" sz="1050">
              <a:solidFill>
                <a:schemeClr val="tx1"/>
              </a:solidFill>
            </a:rPr>
            <a:t>A</a:t>
          </a:r>
          <a:r>
            <a:rPr kumimoji="1" lang="ja-JP" altLang="en-US" sz="1050">
              <a:solidFill>
                <a:schemeClr val="tx1"/>
              </a:solidFill>
            </a:rPr>
            <a:t>社と</a:t>
          </a:r>
          <a:r>
            <a:rPr kumimoji="1" lang="en-US" altLang="ja-JP" sz="1050">
              <a:solidFill>
                <a:schemeClr val="tx1"/>
              </a:solidFill>
            </a:rPr>
            <a:t>B</a:t>
          </a:r>
          <a:r>
            <a:rPr kumimoji="1" lang="ja-JP" altLang="en-US" sz="1050">
              <a:solidFill>
                <a:schemeClr val="tx1"/>
              </a:solidFill>
            </a:rPr>
            <a:t>社ともに浦添市の「建設工事」に登録を</a:t>
          </a:r>
          <a:endParaRPr kumimoji="1" lang="en-US" altLang="ja-JP" sz="1050">
            <a:solidFill>
              <a:schemeClr val="tx1"/>
            </a:solidFill>
          </a:endParaRPr>
        </a:p>
        <a:p>
          <a:pPr algn="l"/>
          <a:r>
            <a:rPr kumimoji="1" lang="ja-JP" altLang="en-US" sz="1050">
              <a:solidFill>
                <a:schemeClr val="tx1"/>
              </a:solidFill>
            </a:rPr>
            <a:t>　予定しており、</a:t>
          </a:r>
          <a:r>
            <a:rPr kumimoji="1" lang="en-US" altLang="ja-JP" sz="1050">
              <a:solidFill>
                <a:schemeClr val="tx1"/>
              </a:solidFill>
            </a:rPr>
            <a:t>A</a:t>
          </a:r>
          <a:r>
            <a:rPr kumimoji="1" lang="ja-JP" altLang="en-US" sz="1050">
              <a:solidFill>
                <a:schemeClr val="tx1"/>
              </a:solidFill>
            </a:rPr>
            <a:t>会社の代表取締役は、</a:t>
          </a:r>
          <a:r>
            <a:rPr kumimoji="1" lang="en-US" altLang="ja-JP" sz="1050">
              <a:solidFill>
                <a:schemeClr val="tx1"/>
              </a:solidFill>
            </a:rPr>
            <a:t>B</a:t>
          </a:r>
          <a:r>
            <a:rPr kumimoji="1" lang="ja-JP" altLang="en-US" sz="1050">
              <a:solidFill>
                <a:schemeClr val="tx1"/>
              </a:solidFill>
            </a:rPr>
            <a:t>会社の</a:t>
          </a:r>
          <a:endParaRPr kumimoji="1" lang="en-US" altLang="ja-JP" sz="1050">
            <a:solidFill>
              <a:schemeClr val="tx1"/>
            </a:solidFill>
          </a:endParaRPr>
        </a:p>
        <a:p>
          <a:pPr algn="l"/>
          <a:r>
            <a:rPr kumimoji="1" lang="ja-JP" altLang="en-US" sz="1050">
              <a:solidFill>
                <a:schemeClr val="tx1"/>
              </a:solidFill>
            </a:rPr>
            <a:t>　取締役と同一人物である場合は</a:t>
          </a:r>
          <a:endParaRPr kumimoji="1" lang="en-US" altLang="ja-JP" sz="1050">
            <a:solidFill>
              <a:schemeClr val="tx1"/>
            </a:solidFill>
          </a:endParaRPr>
        </a:p>
        <a:p>
          <a:pPr algn="l"/>
          <a:r>
            <a:rPr kumimoji="1" lang="ja-JP" altLang="en-US" sz="1050">
              <a:solidFill>
                <a:schemeClr val="tx1"/>
              </a:solidFill>
            </a:rPr>
            <a:t>　⇒関係は「有」となり内容を記載する。</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＊１．２ともに該当「無」の場合、</a:t>
          </a:r>
          <a:endParaRPr kumimoji="1" lang="en-US" altLang="ja-JP" sz="1100">
            <a:solidFill>
              <a:schemeClr val="tx1"/>
            </a:solidFill>
          </a:endParaRPr>
        </a:p>
        <a:p>
          <a:pPr algn="l"/>
          <a:r>
            <a:rPr kumimoji="1" lang="ja-JP" altLang="en-US" sz="1100">
              <a:solidFill>
                <a:schemeClr val="tx1"/>
              </a:solidFill>
            </a:rPr>
            <a:t>　提出の必要はございません。</a:t>
          </a:r>
        </a:p>
      </xdr:txBody>
    </xdr:sp>
    <xdr:clientData/>
  </xdr:twoCellAnchor>
  <xdr:twoCellAnchor>
    <xdr:from>
      <xdr:col>31</xdr:col>
      <xdr:colOff>105372</xdr:colOff>
      <xdr:row>33</xdr:row>
      <xdr:rowOff>59634</xdr:rowOff>
    </xdr:from>
    <xdr:to>
      <xdr:col>45</xdr:col>
      <xdr:colOff>172280</xdr:colOff>
      <xdr:row>37</xdr:row>
      <xdr:rowOff>86139</xdr:rowOff>
    </xdr:to>
    <xdr:grpSp>
      <xdr:nvGrpSpPr>
        <xdr:cNvPr id="9" name="グループ化 8">
          <a:extLst>
            <a:ext uri="{FF2B5EF4-FFF2-40B4-BE49-F238E27FC236}">
              <a16:creationId xmlns:a16="http://schemas.microsoft.com/office/drawing/2014/main" id="{490FD6E0-EC5F-41EC-9DA3-508E46817576}"/>
            </a:ext>
          </a:extLst>
        </xdr:cNvPr>
        <xdr:cNvGrpSpPr/>
      </xdr:nvGrpSpPr>
      <xdr:grpSpPr>
        <a:xfrm>
          <a:off x="6542031" y="6128740"/>
          <a:ext cx="2702531" cy="779540"/>
          <a:chOff x="6565807" y="6076673"/>
          <a:chExt cx="2757099" cy="622853"/>
        </a:xfrm>
      </xdr:grpSpPr>
      <xdr:sp macro="" textlink="">
        <xdr:nvSpPr>
          <xdr:cNvPr id="10" name="正方形/長方形 9">
            <a:extLst>
              <a:ext uri="{FF2B5EF4-FFF2-40B4-BE49-F238E27FC236}">
                <a16:creationId xmlns:a16="http://schemas.microsoft.com/office/drawing/2014/main" id="{79CFB3F3-434A-BD9A-3ADB-FA1925EB7C94}"/>
              </a:ext>
            </a:extLst>
          </xdr:cNvPr>
          <xdr:cNvSpPr/>
        </xdr:nvSpPr>
        <xdr:spPr>
          <a:xfrm>
            <a:off x="6858001" y="6076673"/>
            <a:ext cx="2464905" cy="622853"/>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chemeClr val="tx1"/>
                </a:solidFill>
                <a:effectLst/>
                <a:latin typeface="+mn-lt"/>
                <a:ea typeface="+mn-ea"/>
                <a:cs typeface="+mn-cs"/>
              </a:rPr>
              <a:t>選択リストから選択してください。リストにない</a:t>
            </a:r>
            <a:r>
              <a:rPr kumimoji="1" lang="ja-JP" altLang="en-US" sz="1100">
                <a:solidFill>
                  <a:schemeClr val="tx1"/>
                </a:solidFill>
              </a:rPr>
              <a:t>「役職」の記入は不要です。</a:t>
            </a:r>
          </a:p>
        </xdr:txBody>
      </xdr:sp>
      <xdr:sp macro="" textlink="">
        <xdr:nvSpPr>
          <xdr:cNvPr id="11" name="矢印: 下 10">
            <a:extLst>
              <a:ext uri="{FF2B5EF4-FFF2-40B4-BE49-F238E27FC236}">
                <a16:creationId xmlns:a16="http://schemas.microsoft.com/office/drawing/2014/main" id="{C151DD85-9228-73AE-6E31-7F16E06DBEF2}"/>
              </a:ext>
            </a:extLst>
          </xdr:cNvPr>
          <xdr:cNvSpPr/>
        </xdr:nvSpPr>
        <xdr:spPr>
          <a:xfrm rot="5400000">
            <a:off x="6628686" y="6275167"/>
            <a:ext cx="157340" cy="283098"/>
          </a:xfrm>
          <a:prstGeom prst="downArrow">
            <a:avLst/>
          </a:prstGeom>
          <a:solidFill>
            <a:srgbClr val="FFFFCC"/>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4B59C-11F2-4744-84AD-1F3C07371E40}">
  <sheetPr>
    <tabColor rgb="FFFFC000"/>
    <pageSetUpPr fitToPage="1"/>
  </sheetPr>
  <dimension ref="A1:Q30"/>
  <sheetViews>
    <sheetView topLeftCell="A24" zoomScale="69" zoomScaleNormal="70" zoomScaleSheetLayoutView="55" workbookViewId="0">
      <selection activeCell="I13" sqref="I13"/>
    </sheetView>
  </sheetViews>
  <sheetFormatPr defaultColWidth="9" defaultRowHeight="18"/>
  <cols>
    <col min="1" max="1" width="4.59765625" style="87" customWidth="1"/>
    <col min="2" max="2" width="85" style="89" customWidth="1"/>
    <col min="3" max="3" width="30.69921875" style="89" bestFit="1" customWidth="1"/>
    <col min="4" max="5" width="9.69921875" style="89" customWidth="1"/>
    <col min="6" max="16384" width="9" style="89"/>
  </cols>
  <sheetData>
    <row r="1" spans="1:17" ht="30">
      <c r="B1" s="88" t="s">
        <v>341</v>
      </c>
    </row>
    <row r="2" spans="1:17" ht="27" thickBot="1">
      <c r="B2" s="90"/>
    </row>
    <row r="3" spans="1:17" ht="37.5" customHeight="1">
      <c r="A3" s="91" t="s">
        <v>342</v>
      </c>
      <c r="B3" s="92" t="s">
        <v>343</v>
      </c>
      <c r="C3" s="93" t="s">
        <v>344</v>
      </c>
      <c r="D3" s="190" t="s">
        <v>345</v>
      </c>
      <c r="E3" s="94" t="s">
        <v>346</v>
      </c>
    </row>
    <row r="4" spans="1:17" s="98" customFormat="1" ht="37.200000000000003" customHeight="1">
      <c r="A4" s="95">
        <v>1</v>
      </c>
      <c r="B4" s="96" t="s">
        <v>1775</v>
      </c>
      <c r="C4" s="97"/>
      <c r="D4" s="191"/>
      <c r="E4" s="220"/>
      <c r="F4" s="225"/>
      <c r="G4" s="225"/>
      <c r="H4" s="225"/>
      <c r="I4" s="225"/>
      <c r="J4" s="225"/>
      <c r="K4" s="225"/>
      <c r="L4" s="225"/>
      <c r="M4" s="225"/>
      <c r="N4" s="225"/>
      <c r="O4" s="225"/>
      <c r="P4" s="225"/>
      <c r="Q4" s="225"/>
    </row>
    <row r="5" spans="1:17" ht="37.200000000000003" customHeight="1">
      <c r="A5" s="95">
        <v>2</v>
      </c>
      <c r="B5" s="99" t="s">
        <v>347</v>
      </c>
      <c r="C5" s="86"/>
      <c r="D5" s="191"/>
      <c r="E5" s="221"/>
      <c r="F5" s="226"/>
      <c r="G5" s="226"/>
      <c r="H5" s="226"/>
      <c r="I5" s="226"/>
      <c r="J5" s="226"/>
      <c r="K5" s="226"/>
      <c r="L5" s="226"/>
      <c r="M5" s="226"/>
      <c r="N5" s="226"/>
      <c r="O5" s="226"/>
      <c r="P5" s="226"/>
      <c r="Q5" s="226"/>
    </row>
    <row r="6" spans="1:17" ht="37.200000000000003" customHeight="1">
      <c r="A6" s="95">
        <v>3</v>
      </c>
      <c r="B6" s="100" t="s">
        <v>1752</v>
      </c>
      <c r="C6" s="86"/>
      <c r="D6" s="191"/>
      <c r="E6" s="221"/>
      <c r="F6" s="226"/>
      <c r="G6" s="226"/>
      <c r="H6" s="226"/>
      <c r="I6" s="226"/>
      <c r="J6" s="226"/>
      <c r="K6" s="226"/>
      <c r="L6" s="226"/>
      <c r="M6" s="226"/>
      <c r="N6" s="226"/>
      <c r="O6" s="226"/>
      <c r="P6" s="226"/>
      <c r="Q6" s="226"/>
    </row>
    <row r="7" spans="1:17" ht="37.200000000000003" customHeight="1">
      <c r="A7" s="95">
        <v>4</v>
      </c>
      <c r="B7" s="101" t="s">
        <v>348</v>
      </c>
      <c r="C7" s="97" t="s">
        <v>1766</v>
      </c>
      <c r="D7" s="191"/>
      <c r="E7" s="221"/>
      <c r="F7" s="226"/>
      <c r="G7" s="226"/>
      <c r="H7" s="226"/>
      <c r="I7" s="226"/>
      <c r="J7" s="226"/>
      <c r="K7" s="226"/>
      <c r="L7" s="226"/>
      <c r="M7" s="226"/>
      <c r="N7" s="226"/>
      <c r="O7" s="226"/>
      <c r="P7" s="226"/>
      <c r="Q7" s="226"/>
    </row>
    <row r="8" spans="1:17" ht="37.200000000000003" customHeight="1">
      <c r="A8" s="95">
        <v>5</v>
      </c>
      <c r="B8" s="102" t="s">
        <v>349</v>
      </c>
      <c r="C8" s="97" t="s">
        <v>1777</v>
      </c>
      <c r="D8" s="191"/>
      <c r="E8" s="221"/>
      <c r="F8" s="226"/>
      <c r="G8" s="226"/>
      <c r="H8" s="226"/>
      <c r="I8" s="226"/>
      <c r="J8" s="226"/>
      <c r="K8" s="226"/>
      <c r="L8" s="226"/>
      <c r="M8" s="226"/>
      <c r="N8" s="226"/>
      <c r="O8" s="226"/>
      <c r="P8" s="226"/>
      <c r="Q8" s="226"/>
    </row>
    <row r="9" spans="1:17" ht="37.200000000000003" customHeight="1">
      <c r="A9" s="95">
        <v>6</v>
      </c>
      <c r="B9" s="96" t="s">
        <v>350</v>
      </c>
      <c r="C9" s="97" t="s">
        <v>1767</v>
      </c>
      <c r="D9" s="191"/>
      <c r="E9" s="222"/>
      <c r="F9" s="226"/>
      <c r="G9" s="226"/>
      <c r="H9" s="226"/>
      <c r="I9" s="226"/>
      <c r="J9" s="226"/>
      <c r="K9" s="226"/>
      <c r="L9" s="226"/>
      <c r="M9" s="226"/>
      <c r="N9" s="226"/>
      <c r="O9" s="226"/>
      <c r="P9" s="226"/>
      <c r="Q9" s="226"/>
    </row>
    <row r="10" spans="1:17" ht="37.200000000000003" customHeight="1">
      <c r="A10" s="95">
        <v>7</v>
      </c>
      <c r="B10" s="103" t="s">
        <v>1754</v>
      </c>
      <c r="C10" s="104"/>
      <c r="D10" s="191"/>
      <c r="E10" s="223"/>
      <c r="F10" s="226"/>
      <c r="G10" s="226"/>
      <c r="H10" s="226"/>
      <c r="I10" s="226"/>
      <c r="J10" s="226"/>
      <c r="K10" s="226"/>
      <c r="L10" s="226"/>
      <c r="M10" s="226"/>
      <c r="N10" s="226"/>
      <c r="O10" s="226"/>
      <c r="P10" s="226"/>
      <c r="Q10" s="226"/>
    </row>
    <row r="11" spans="1:17" ht="37.200000000000003" customHeight="1">
      <c r="A11" s="95">
        <v>8</v>
      </c>
      <c r="B11" s="105" t="s">
        <v>351</v>
      </c>
      <c r="C11" s="86"/>
      <c r="D11" s="191"/>
      <c r="E11" s="221"/>
      <c r="F11" s="226"/>
      <c r="G11" s="226"/>
      <c r="H11" s="226"/>
      <c r="I11" s="226"/>
      <c r="J11" s="226"/>
      <c r="K11" s="226"/>
      <c r="L11" s="226"/>
      <c r="M11" s="226"/>
      <c r="N11" s="226"/>
      <c r="O11" s="226"/>
      <c r="P11" s="226"/>
      <c r="Q11" s="226"/>
    </row>
    <row r="12" spans="1:17" ht="37.200000000000003" customHeight="1">
      <c r="A12" s="95">
        <v>9</v>
      </c>
      <c r="B12" s="105" t="s">
        <v>352</v>
      </c>
      <c r="C12" s="86" t="s">
        <v>1768</v>
      </c>
      <c r="D12" s="191"/>
      <c r="E12" s="221"/>
      <c r="F12" s="226"/>
      <c r="G12" s="226"/>
      <c r="H12" s="226"/>
      <c r="I12" s="226"/>
      <c r="J12" s="226"/>
      <c r="K12" s="226"/>
      <c r="L12" s="226"/>
      <c r="M12" s="226"/>
      <c r="N12" s="226"/>
      <c r="O12" s="226"/>
      <c r="P12" s="226"/>
      <c r="Q12" s="226"/>
    </row>
    <row r="13" spans="1:17" ht="37.200000000000003" customHeight="1">
      <c r="A13" s="95">
        <v>10</v>
      </c>
      <c r="B13" s="105" t="s">
        <v>353</v>
      </c>
      <c r="C13" s="86" t="s">
        <v>1768</v>
      </c>
      <c r="D13" s="191"/>
      <c r="E13" s="221"/>
      <c r="F13" s="226"/>
      <c r="G13" s="226"/>
      <c r="H13" s="226"/>
      <c r="I13" s="226"/>
      <c r="J13" s="226"/>
      <c r="K13" s="226"/>
      <c r="L13" s="226"/>
      <c r="M13" s="226"/>
      <c r="N13" s="226"/>
      <c r="O13" s="226"/>
      <c r="P13" s="226"/>
      <c r="Q13" s="226"/>
    </row>
    <row r="14" spans="1:17" ht="37.200000000000003" customHeight="1">
      <c r="A14" s="95">
        <v>11</v>
      </c>
      <c r="B14" s="105" t="s">
        <v>354</v>
      </c>
      <c r="C14" s="86"/>
      <c r="D14" s="191"/>
      <c r="E14" s="221"/>
      <c r="F14" s="226"/>
      <c r="G14" s="226"/>
      <c r="H14" s="226"/>
      <c r="I14" s="226"/>
      <c r="J14" s="226"/>
      <c r="K14" s="226"/>
      <c r="L14" s="226"/>
      <c r="M14" s="226"/>
      <c r="N14" s="226"/>
      <c r="O14" s="226"/>
      <c r="P14" s="226"/>
      <c r="Q14" s="226"/>
    </row>
    <row r="15" spans="1:17" ht="37.200000000000003" customHeight="1">
      <c r="A15" s="95">
        <v>12</v>
      </c>
      <c r="B15" s="100" t="s">
        <v>1769</v>
      </c>
      <c r="C15" s="86"/>
      <c r="D15" s="191"/>
      <c r="E15" s="221"/>
      <c r="F15" s="226"/>
      <c r="G15" s="226"/>
      <c r="H15" s="226"/>
      <c r="I15" s="226"/>
      <c r="J15" s="226"/>
      <c r="K15" s="226"/>
      <c r="L15" s="226"/>
      <c r="M15" s="226"/>
      <c r="N15" s="226"/>
      <c r="O15" s="226"/>
      <c r="P15" s="226"/>
      <c r="Q15" s="226"/>
    </row>
    <row r="16" spans="1:17" ht="37.200000000000003" customHeight="1">
      <c r="A16" s="95">
        <v>13</v>
      </c>
      <c r="B16" s="106" t="s">
        <v>1753</v>
      </c>
      <c r="C16" s="86"/>
      <c r="D16" s="191"/>
      <c r="E16" s="221"/>
      <c r="F16" s="226"/>
      <c r="G16" s="226"/>
      <c r="H16" s="226"/>
      <c r="I16" s="226"/>
      <c r="J16" s="226"/>
      <c r="K16" s="226"/>
      <c r="L16" s="226"/>
      <c r="M16" s="226"/>
      <c r="N16" s="226"/>
      <c r="O16" s="226"/>
      <c r="P16" s="226"/>
      <c r="Q16" s="226"/>
    </row>
    <row r="17" spans="1:17" ht="37.200000000000003" customHeight="1">
      <c r="A17" s="95">
        <v>14</v>
      </c>
      <c r="B17" s="102" t="s">
        <v>1755</v>
      </c>
      <c r="C17" s="86"/>
      <c r="D17" s="191"/>
      <c r="E17" s="221"/>
      <c r="F17" s="226"/>
      <c r="G17" s="226"/>
      <c r="H17" s="226"/>
      <c r="I17" s="226"/>
      <c r="J17" s="226"/>
      <c r="K17" s="226"/>
      <c r="L17" s="226"/>
      <c r="M17" s="226"/>
      <c r="N17" s="226"/>
      <c r="O17" s="226"/>
      <c r="P17" s="226"/>
      <c r="Q17" s="226"/>
    </row>
    <row r="18" spans="1:17" ht="37.200000000000003" customHeight="1">
      <c r="A18" s="95">
        <v>15</v>
      </c>
      <c r="B18" s="106" t="s">
        <v>1764</v>
      </c>
      <c r="C18" s="86" t="s">
        <v>1770</v>
      </c>
      <c r="D18" s="191"/>
      <c r="E18" s="221"/>
      <c r="F18" s="226"/>
      <c r="G18" s="226"/>
      <c r="H18" s="226"/>
      <c r="I18" s="226"/>
      <c r="J18" s="226"/>
      <c r="K18" s="226"/>
      <c r="L18" s="226"/>
      <c r="M18" s="226"/>
      <c r="N18" s="226"/>
      <c r="O18" s="226"/>
      <c r="P18" s="226"/>
      <c r="Q18" s="226"/>
    </row>
    <row r="19" spans="1:17" ht="37.200000000000003" customHeight="1">
      <c r="A19" s="107">
        <v>16</v>
      </c>
      <c r="B19" s="100" t="s">
        <v>1765</v>
      </c>
      <c r="C19" s="86" t="s">
        <v>1770</v>
      </c>
      <c r="D19" s="191"/>
      <c r="E19" s="221"/>
      <c r="F19" s="226"/>
      <c r="G19" s="226"/>
      <c r="H19" s="226"/>
      <c r="I19" s="226"/>
      <c r="J19" s="226"/>
      <c r="K19" s="226"/>
      <c r="L19" s="226"/>
      <c r="M19" s="226"/>
      <c r="N19" s="226"/>
      <c r="O19" s="226"/>
      <c r="P19" s="226"/>
      <c r="Q19" s="226"/>
    </row>
    <row r="20" spans="1:17" ht="37.200000000000003" customHeight="1">
      <c r="A20" s="108">
        <v>17</v>
      </c>
      <c r="B20" s="101" t="s">
        <v>1756</v>
      </c>
      <c r="C20" s="109" t="s">
        <v>1770</v>
      </c>
      <c r="D20" s="192"/>
      <c r="E20" s="224"/>
      <c r="F20" s="226"/>
      <c r="G20" s="226"/>
      <c r="H20" s="226"/>
      <c r="I20" s="226"/>
      <c r="J20" s="226"/>
      <c r="K20" s="226"/>
      <c r="L20" s="226"/>
      <c r="M20" s="226"/>
      <c r="N20" s="226"/>
      <c r="O20" s="226"/>
      <c r="P20" s="226"/>
      <c r="Q20" s="226"/>
    </row>
    <row r="21" spans="1:17" ht="37.200000000000003" customHeight="1">
      <c r="A21" s="95">
        <v>18</v>
      </c>
      <c r="B21" s="105" t="s">
        <v>1757</v>
      </c>
      <c r="C21" s="86" t="s">
        <v>1770</v>
      </c>
      <c r="D21" s="191"/>
      <c r="E21" s="221"/>
      <c r="F21" s="226"/>
      <c r="G21" s="226"/>
      <c r="H21" s="226"/>
      <c r="I21" s="226"/>
      <c r="J21" s="226"/>
      <c r="K21" s="226"/>
      <c r="L21" s="226"/>
      <c r="M21" s="226"/>
      <c r="N21" s="226"/>
      <c r="O21" s="226"/>
      <c r="P21" s="226"/>
      <c r="Q21" s="226"/>
    </row>
    <row r="22" spans="1:17" ht="37.200000000000003" customHeight="1">
      <c r="A22" s="95">
        <v>19</v>
      </c>
      <c r="B22" s="105" t="s">
        <v>1758</v>
      </c>
      <c r="C22" s="86" t="s">
        <v>1770</v>
      </c>
      <c r="D22" s="191"/>
      <c r="E22" s="221"/>
      <c r="F22" s="226"/>
      <c r="G22" s="226"/>
      <c r="H22" s="226"/>
      <c r="I22" s="226"/>
      <c r="J22" s="226"/>
      <c r="K22" s="226"/>
      <c r="L22" s="226"/>
      <c r="M22" s="226"/>
      <c r="N22" s="226"/>
      <c r="O22" s="226"/>
      <c r="P22" s="226"/>
      <c r="Q22" s="226"/>
    </row>
    <row r="23" spans="1:17" ht="37.200000000000003" customHeight="1">
      <c r="A23" s="95">
        <v>20</v>
      </c>
      <c r="B23" s="105" t="s">
        <v>1759</v>
      </c>
      <c r="C23" s="86" t="s">
        <v>1802</v>
      </c>
      <c r="D23" s="191"/>
      <c r="E23" s="221"/>
      <c r="F23" s="226"/>
      <c r="G23" s="226"/>
      <c r="H23" s="226"/>
      <c r="I23" s="226"/>
      <c r="J23" s="226"/>
      <c r="K23" s="226"/>
      <c r="L23" s="226"/>
      <c r="M23" s="226"/>
      <c r="N23" s="226"/>
      <c r="O23" s="226"/>
      <c r="P23" s="226"/>
      <c r="Q23" s="226"/>
    </row>
    <row r="24" spans="1:17" ht="37.200000000000003" customHeight="1">
      <c r="A24" s="95">
        <v>21</v>
      </c>
      <c r="B24" s="105" t="s">
        <v>1801</v>
      </c>
      <c r="C24" s="86" t="s">
        <v>1771</v>
      </c>
      <c r="D24" s="191"/>
      <c r="E24" s="221"/>
      <c r="F24" s="226"/>
      <c r="G24" s="226"/>
      <c r="H24" s="226"/>
      <c r="I24" s="226"/>
      <c r="J24" s="226"/>
      <c r="K24" s="226"/>
      <c r="L24" s="226"/>
      <c r="M24" s="226"/>
      <c r="N24" s="226"/>
      <c r="O24" s="226"/>
      <c r="P24" s="226"/>
      <c r="Q24" s="226"/>
    </row>
    <row r="25" spans="1:17" ht="36.6" customHeight="1">
      <c r="A25" s="95">
        <v>22</v>
      </c>
      <c r="B25" s="105" t="s">
        <v>1760</v>
      </c>
      <c r="C25" s="86" t="s">
        <v>1771</v>
      </c>
      <c r="D25" s="191"/>
      <c r="E25" s="221"/>
      <c r="F25" s="226"/>
      <c r="G25" s="226"/>
      <c r="H25" s="226"/>
      <c r="I25" s="226"/>
      <c r="J25" s="226"/>
      <c r="K25" s="226"/>
      <c r="L25" s="226"/>
      <c r="M25" s="226"/>
      <c r="N25" s="226"/>
      <c r="O25" s="226"/>
      <c r="P25" s="226"/>
      <c r="Q25" s="226"/>
    </row>
    <row r="26" spans="1:17" ht="36.6" customHeight="1">
      <c r="A26" s="95">
        <v>23</v>
      </c>
      <c r="B26" s="105" t="s">
        <v>1761</v>
      </c>
      <c r="C26" s="86" t="s">
        <v>1771</v>
      </c>
      <c r="D26" s="191"/>
      <c r="E26" s="221"/>
      <c r="F26" s="226"/>
      <c r="G26" s="226"/>
      <c r="H26" s="226"/>
      <c r="I26" s="226"/>
      <c r="J26" s="226"/>
      <c r="K26" s="226"/>
      <c r="L26" s="226"/>
      <c r="M26" s="226"/>
      <c r="N26" s="226"/>
      <c r="O26" s="226"/>
      <c r="P26" s="226"/>
      <c r="Q26" s="226"/>
    </row>
    <row r="27" spans="1:17" ht="36.6" customHeight="1">
      <c r="A27" s="95">
        <v>24</v>
      </c>
      <c r="B27" s="106" t="s">
        <v>355</v>
      </c>
      <c r="C27" s="86" t="s">
        <v>1772</v>
      </c>
      <c r="D27" s="191"/>
      <c r="E27" s="221"/>
      <c r="F27" s="226"/>
      <c r="G27" s="226"/>
      <c r="H27" s="226"/>
      <c r="I27" s="226"/>
      <c r="J27" s="226"/>
      <c r="K27" s="226"/>
      <c r="L27" s="226"/>
      <c r="M27" s="226"/>
      <c r="N27" s="226"/>
      <c r="O27" s="226"/>
      <c r="P27" s="226"/>
      <c r="Q27" s="226"/>
    </row>
    <row r="28" spans="1:17" ht="36.6" customHeight="1">
      <c r="A28" s="95">
        <v>25</v>
      </c>
      <c r="B28" s="106" t="s">
        <v>1762</v>
      </c>
      <c r="C28" s="86" t="s">
        <v>1772</v>
      </c>
      <c r="D28" s="191"/>
      <c r="E28" s="221"/>
      <c r="F28" s="226"/>
      <c r="G28" s="226"/>
      <c r="H28" s="226"/>
      <c r="I28" s="226"/>
      <c r="J28" s="226"/>
      <c r="K28" s="226"/>
      <c r="L28" s="226"/>
      <c r="M28" s="226"/>
      <c r="N28" s="226"/>
      <c r="O28" s="226"/>
      <c r="P28" s="226"/>
      <c r="Q28" s="226"/>
    </row>
    <row r="29" spans="1:17" ht="36.6" customHeight="1">
      <c r="A29" s="95">
        <v>26</v>
      </c>
      <c r="B29" s="106" t="s">
        <v>1763</v>
      </c>
      <c r="C29" s="86" t="s">
        <v>1773</v>
      </c>
      <c r="D29" s="191"/>
      <c r="E29" s="221"/>
      <c r="F29" s="226"/>
      <c r="G29" s="226"/>
      <c r="H29" s="226"/>
      <c r="I29" s="226"/>
      <c r="J29" s="226"/>
      <c r="K29" s="226"/>
      <c r="L29" s="226"/>
      <c r="M29" s="226"/>
      <c r="N29" s="226"/>
      <c r="O29" s="226"/>
      <c r="P29" s="226"/>
      <c r="Q29" s="226"/>
    </row>
    <row r="30" spans="1:17" ht="37.950000000000003" customHeight="1">
      <c r="A30" s="107">
        <v>27</v>
      </c>
      <c r="B30" s="106" t="s">
        <v>1776</v>
      </c>
      <c r="C30" s="86" t="s">
        <v>1770</v>
      </c>
      <c r="D30" s="191"/>
      <c r="E30" s="221"/>
      <c r="F30" s="226"/>
      <c r="G30" s="226"/>
      <c r="H30" s="226"/>
      <c r="I30" s="226"/>
      <c r="J30" s="226"/>
      <c r="K30" s="226"/>
      <c r="L30" s="226"/>
      <c r="M30" s="226"/>
      <c r="N30" s="226"/>
      <c r="O30" s="226"/>
      <c r="P30" s="226"/>
      <c r="Q30" s="226"/>
    </row>
  </sheetData>
  <sheetProtection sheet="1" selectLockedCells="1"/>
  <phoneticPr fontId="3"/>
  <dataValidations disablePrompts="1" count="1">
    <dataValidation type="list" errorStyle="warning" allowBlank="1" showInputMessage="1" showErrorMessage="1" sqref="D4:D30" xr:uid="{C1E88A9A-9394-4F60-A35E-21F8B3045368}">
      <formula1>"〇,ー"</formula1>
    </dataValidation>
  </dataValidations>
  <pageMargins left="0.7" right="0.7" top="0.75" bottom="0.75" header="0.3" footer="0.3"/>
  <pageSetup paperSize="9" scale="5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74555-5903-4356-91C1-BF64D067D1F8}">
  <dimension ref="A2:K1124"/>
  <sheetViews>
    <sheetView topLeftCell="A21" workbookViewId="0">
      <selection activeCell="I23" sqref="I23"/>
    </sheetView>
  </sheetViews>
  <sheetFormatPr defaultColWidth="9" defaultRowHeight="18"/>
  <cols>
    <col min="1" max="7" width="9" style="30"/>
    <col min="8" max="8" width="7.8984375" style="30" customWidth="1"/>
    <col min="9" max="9" width="40" style="30" customWidth="1"/>
    <col min="10" max="10" width="10" style="30" customWidth="1"/>
    <col min="11" max="16384" width="9" style="30"/>
  </cols>
  <sheetData>
    <row r="2" spans="1:10" ht="23.4">
      <c r="A2" s="34"/>
      <c r="B2" s="35" t="s">
        <v>647</v>
      </c>
      <c r="C2" s="34"/>
      <c r="D2" s="34"/>
      <c r="E2" s="34"/>
      <c r="F2" s="34"/>
      <c r="G2" s="34"/>
      <c r="H2" s="34"/>
      <c r="I2" s="34"/>
      <c r="J2" s="34"/>
    </row>
    <row r="6" spans="1:10">
      <c r="F6" s="36" t="s">
        <v>1746</v>
      </c>
    </row>
    <row r="7" spans="1:10">
      <c r="F7" s="36" t="s">
        <v>1745</v>
      </c>
      <c r="G7" s="36"/>
      <c r="H7" s="36"/>
    </row>
    <row r="8" spans="1:10">
      <c r="G8" s="36"/>
      <c r="H8" s="36"/>
    </row>
    <row r="9" spans="1:10">
      <c r="C9" s="36" t="s">
        <v>648</v>
      </c>
    </row>
    <row r="10" spans="1:10">
      <c r="C10" s="36" t="s">
        <v>649</v>
      </c>
    </row>
    <row r="11" spans="1:10">
      <c r="C11" s="36" t="s">
        <v>1747</v>
      </c>
    </row>
    <row r="12" spans="1:10">
      <c r="C12" s="36"/>
    </row>
    <row r="17" spans="1:11" ht="18.600000000000001" thickBot="1"/>
    <row r="18" spans="1:11">
      <c r="G18" s="37"/>
      <c r="H18" s="38"/>
      <c r="I18" s="38"/>
      <c r="J18" s="39"/>
    </row>
    <row r="19" spans="1:11">
      <c r="G19" s="40" t="s">
        <v>650</v>
      </c>
      <c r="H19" s="41"/>
      <c r="I19" s="41"/>
      <c r="J19" s="42"/>
    </row>
    <row r="20" spans="1:11">
      <c r="G20" s="40" t="s">
        <v>651</v>
      </c>
      <c r="H20" s="41"/>
      <c r="I20" s="41"/>
      <c r="J20" s="42"/>
    </row>
    <row r="21" spans="1:11">
      <c r="G21" s="40"/>
      <c r="H21" s="43" t="s">
        <v>652</v>
      </c>
      <c r="I21" s="43"/>
      <c r="J21" s="44"/>
    </row>
    <row r="22" spans="1:11" ht="9" customHeight="1" thickBot="1">
      <c r="G22" s="40"/>
      <c r="H22" s="41"/>
      <c r="I22" s="41"/>
      <c r="J22" s="41"/>
      <c r="K22" s="45"/>
    </row>
    <row r="23" spans="1:11" ht="18.600000000000001" thickBot="1">
      <c r="G23" s="40"/>
      <c r="H23" s="46" t="s">
        <v>653</v>
      </c>
      <c r="I23" s="55" t="s">
        <v>1743</v>
      </c>
      <c r="J23" s="41"/>
    </row>
    <row r="24" spans="1:11" ht="18.600000000000001" thickBot="1">
      <c r="G24" s="40"/>
      <c r="H24" s="41"/>
      <c r="I24" s="41"/>
      <c r="J24" s="42"/>
    </row>
    <row r="25" spans="1:11" ht="18.600000000000001" thickBot="1">
      <c r="G25" s="40"/>
      <c r="H25" s="53" t="str">
        <f>_xlfn.XLOOKUP(I23,A30:A1117,B30:B1117,"未登録")</f>
        <v>未登録</v>
      </c>
      <c r="I25" s="41" t="s">
        <v>654</v>
      </c>
      <c r="J25" s="42"/>
    </row>
    <row r="26" spans="1:11" ht="18.600000000000001" thickBot="1">
      <c r="G26" s="47"/>
      <c r="H26" s="48"/>
      <c r="I26" s="48"/>
      <c r="J26" s="49"/>
    </row>
    <row r="27" spans="1:11">
      <c r="G27" s="30" t="s">
        <v>1774</v>
      </c>
    </row>
    <row r="28" spans="1:11">
      <c r="G28" s="30" t="s">
        <v>1744</v>
      </c>
    </row>
    <row r="29" spans="1:11" s="51" customFormat="1" hidden="1">
      <c r="A29" s="50" t="s">
        <v>655</v>
      </c>
      <c r="B29" s="50" t="s">
        <v>656</v>
      </c>
      <c r="G29" s="30"/>
      <c r="H29" s="30"/>
      <c r="I29" s="30"/>
      <c r="J29" s="30"/>
    </row>
    <row r="30" spans="1:11" s="51" customFormat="1" ht="12" hidden="1" customHeight="1">
      <c r="A30" s="52" t="s">
        <v>657</v>
      </c>
      <c r="B30" s="52">
        <v>1</v>
      </c>
      <c r="G30" s="30"/>
      <c r="H30" s="30"/>
      <c r="I30" s="30"/>
      <c r="J30" s="30"/>
    </row>
    <row r="31" spans="1:11" s="51" customFormat="1" ht="12" hidden="1" customHeight="1">
      <c r="A31" s="52" t="s">
        <v>658</v>
      </c>
      <c r="B31" s="52">
        <v>2</v>
      </c>
      <c r="G31" s="30"/>
      <c r="H31" s="30"/>
      <c r="I31" s="30"/>
      <c r="J31" s="30"/>
    </row>
    <row r="32" spans="1:11" s="51" customFormat="1" ht="12" hidden="1" customHeight="1">
      <c r="A32" s="52" t="s">
        <v>659</v>
      </c>
      <c r="B32" s="52">
        <v>3</v>
      </c>
      <c r="G32" s="30"/>
      <c r="H32" s="30"/>
      <c r="I32" s="30"/>
      <c r="J32" s="30"/>
    </row>
    <row r="33" spans="1:10" s="51" customFormat="1" ht="12" hidden="1" customHeight="1">
      <c r="A33" s="52" t="s">
        <v>660</v>
      </c>
      <c r="B33" s="52">
        <v>7</v>
      </c>
      <c r="G33" s="30"/>
      <c r="H33" s="30"/>
      <c r="I33" s="30"/>
      <c r="J33" s="30"/>
    </row>
    <row r="34" spans="1:10" s="51" customFormat="1" ht="12" hidden="1" customHeight="1">
      <c r="A34" s="52" t="s">
        <v>661</v>
      </c>
      <c r="B34" s="52">
        <v>8</v>
      </c>
      <c r="G34" s="30"/>
      <c r="H34" s="30"/>
      <c r="I34" s="30"/>
      <c r="J34" s="30"/>
    </row>
    <row r="35" spans="1:10" s="51" customFormat="1" ht="12" hidden="1" customHeight="1">
      <c r="A35" s="52" t="s">
        <v>662</v>
      </c>
      <c r="B35" s="52">
        <v>10</v>
      </c>
      <c r="G35" s="30"/>
      <c r="H35" s="30"/>
      <c r="I35" s="30"/>
      <c r="J35" s="30"/>
    </row>
    <row r="36" spans="1:10" s="51" customFormat="1" ht="12" hidden="1" customHeight="1">
      <c r="A36" s="52" t="s">
        <v>663</v>
      </c>
      <c r="B36" s="52">
        <v>12</v>
      </c>
    </row>
    <row r="37" spans="1:10" s="51" customFormat="1" ht="12" hidden="1" customHeight="1">
      <c r="A37" s="52" t="s">
        <v>664</v>
      </c>
      <c r="B37" s="52">
        <v>14</v>
      </c>
    </row>
    <row r="38" spans="1:10" s="51" customFormat="1" ht="12" hidden="1" customHeight="1">
      <c r="A38" s="52" t="s">
        <v>665</v>
      </c>
      <c r="B38" s="52">
        <v>18</v>
      </c>
    </row>
    <row r="39" spans="1:10" s="51" customFormat="1" ht="12" hidden="1" customHeight="1">
      <c r="A39" s="52" t="s">
        <v>666</v>
      </c>
      <c r="B39" s="52">
        <v>23</v>
      </c>
    </row>
    <row r="40" spans="1:10" s="51" customFormat="1" ht="12" hidden="1" customHeight="1">
      <c r="A40" s="52" t="s">
        <v>667</v>
      </c>
      <c r="B40" s="52">
        <v>25</v>
      </c>
    </row>
    <row r="41" spans="1:10" s="51" customFormat="1" ht="12" hidden="1" customHeight="1">
      <c r="A41" s="52" t="s">
        <v>668</v>
      </c>
      <c r="B41" s="52">
        <v>26</v>
      </c>
    </row>
    <row r="42" spans="1:10" s="51" customFormat="1" ht="12" hidden="1" customHeight="1">
      <c r="A42" s="52" t="s">
        <v>669</v>
      </c>
      <c r="B42" s="52">
        <v>36</v>
      </c>
    </row>
    <row r="43" spans="1:10" s="51" customFormat="1" ht="12" hidden="1" customHeight="1">
      <c r="A43" s="52" t="s">
        <v>670</v>
      </c>
      <c r="B43" s="52">
        <v>37</v>
      </c>
    </row>
    <row r="44" spans="1:10" s="51" customFormat="1" ht="12" hidden="1" customHeight="1">
      <c r="A44" s="52" t="s">
        <v>671</v>
      </c>
      <c r="B44" s="52">
        <v>41</v>
      </c>
    </row>
    <row r="45" spans="1:10" s="51" customFormat="1" ht="12" hidden="1" customHeight="1">
      <c r="A45" s="52" t="s">
        <v>672</v>
      </c>
      <c r="B45" s="52">
        <v>42</v>
      </c>
    </row>
    <row r="46" spans="1:10" s="51" customFormat="1" ht="12" hidden="1" customHeight="1">
      <c r="A46" s="52" t="s">
        <v>673</v>
      </c>
      <c r="B46" s="52">
        <v>44</v>
      </c>
    </row>
    <row r="47" spans="1:10" s="51" customFormat="1" ht="12" hidden="1" customHeight="1">
      <c r="A47" s="52" t="s">
        <v>674</v>
      </c>
      <c r="B47" s="52">
        <v>45</v>
      </c>
    </row>
    <row r="48" spans="1:10" s="51" customFormat="1" ht="12" hidden="1" customHeight="1">
      <c r="A48" s="52" t="s">
        <v>675</v>
      </c>
      <c r="B48" s="52">
        <v>48</v>
      </c>
    </row>
    <row r="49" spans="1:2" s="51" customFormat="1" ht="12" hidden="1" customHeight="1">
      <c r="A49" s="52" t="s">
        <v>676</v>
      </c>
      <c r="B49" s="52">
        <v>50</v>
      </c>
    </row>
    <row r="50" spans="1:2" s="51" customFormat="1" ht="12" hidden="1" customHeight="1">
      <c r="A50" s="52" t="s">
        <v>677</v>
      </c>
      <c r="B50" s="52">
        <v>51</v>
      </c>
    </row>
    <row r="51" spans="1:2" s="51" customFormat="1" ht="12" hidden="1" customHeight="1">
      <c r="A51" s="52" t="s">
        <v>678</v>
      </c>
      <c r="B51" s="52">
        <v>53</v>
      </c>
    </row>
    <row r="52" spans="1:2" s="51" customFormat="1" ht="12" hidden="1" customHeight="1">
      <c r="A52" s="52" t="s">
        <v>679</v>
      </c>
      <c r="B52" s="52">
        <v>57</v>
      </c>
    </row>
    <row r="53" spans="1:2" s="51" customFormat="1" ht="12" hidden="1" customHeight="1">
      <c r="A53" s="52" t="s">
        <v>680</v>
      </c>
      <c r="B53" s="52">
        <v>60</v>
      </c>
    </row>
    <row r="54" spans="1:2" s="51" customFormat="1" ht="12" hidden="1" customHeight="1">
      <c r="A54" s="52" t="s">
        <v>681</v>
      </c>
      <c r="B54" s="52">
        <v>61</v>
      </c>
    </row>
    <row r="55" spans="1:2" s="51" customFormat="1" ht="12" hidden="1" customHeight="1">
      <c r="A55" s="52" t="s">
        <v>682</v>
      </c>
      <c r="B55" s="52">
        <v>62</v>
      </c>
    </row>
    <row r="56" spans="1:2" s="51" customFormat="1" ht="12" hidden="1" customHeight="1">
      <c r="A56" s="52" t="s">
        <v>683</v>
      </c>
      <c r="B56" s="52">
        <v>63</v>
      </c>
    </row>
    <row r="57" spans="1:2" s="51" customFormat="1" ht="12" hidden="1" customHeight="1">
      <c r="A57" s="52" t="s">
        <v>684</v>
      </c>
      <c r="B57" s="52">
        <v>65</v>
      </c>
    </row>
    <row r="58" spans="1:2" s="51" customFormat="1" ht="12" hidden="1" customHeight="1">
      <c r="A58" s="52" t="s">
        <v>685</v>
      </c>
      <c r="B58" s="52">
        <v>66</v>
      </c>
    </row>
    <row r="59" spans="1:2" s="51" customFormat="1" ht="12" hidden="1" customHeight="1">
      <c r="A59" s="52" t="s">
        <v>686</v>
      </c>
      <c r="B59" s="52">
        <v>68</v>
      </c>
    </row>
    <row r="60" spans="1:2" s="51" customFormat="1" ht="12" hidden="1" customHeight="1">
      <c r="A60" s="52" t="s">
        <v>687</v>
      </c>
      <c r="B60" s="52">
        <v>69</v>
      </c>
    </row>
    <row r="61" spans="1:2" s="51" customFormat="1" ht="12" hidden="1" customHeight="1">
      <c r="A61" s="52" t="s">
        <v>688</v>
      </c>
      <c r="B61" s="52">
        <v>74</v>
      </c>
    </row>
    <row r="62" spans="1:2" s="51" customFormat="1" ht="12" hidden="1" customHeight="1">
      <c r="A62" s="52" t="s">
        <v>689</v>
      </c>
      <c r="B62" s="52">
        <v>76</v>
      </c>
    </row>
    <row r="63" spans="1:2" s="51" customFormat="1" ht="12" hidden="1" customHeight="1">
      <c r="A63" s="52" t="s">
        <v>690</v>
      </c>
      <c r="B63" s="52">
        <v>78</v>
      </c>
    </row>
    <row r="64" spans="1:2" s="51" customFormat="1" ht="12" hidden="1" customHeight="1">
      <c r="A64" s="52" t="s">
        <v>691</v>
      </c>
      <c r="B64" s="52">
        <v>82</v>
      </c>
    </row>
    <row r="65" spans="1:2" s="51" customFormat="1" ht="12" hidden="1" customHeight="1">
      <c r="A65" s="52" t="s">
        <v>692</v>
      </c>
      <c r="B65" s="52">
        <v>83</v>
      </c>
    </row>
    <row r="66" spans="1:2" s="51" customFormat="1" ht="12" hidden="1" customHeight="1">
      <c r="A66" s="52" t="s">
        <v>693</v>
      </c>
      <c r="B66" s="52">
        <v>85</v>
      </c>
    </row>
    <row r="67" spans="1:2" s="51" customFormat="1" ht="12" hidden="1" customHeight="1">
      <c r="A67" s="52" t="s">
        <v>694</v>
      </c>
      <c r="B67" s="52">
        <v>86</v>
      </c>
    </row>
    <row r="68" spans="1:2" s="51" customFormat="1" ht="12" hidden="1" customHeight="1">
      <c r="A68" s="52" t="s">
        <v>695</v>
      </c>
      <c r="B68" s="52">
        <v>88</v>
      </c>
    </row>
    <row r="69" spans="1:2" s="51" customFormat="1" ht="12" hidden="1" customHeight="1">
      <c r="A69" s="52" t="s">
        <v>696</v>
      </c>
      <c r="B69" s="52">
        <v>91</v>
      </c>
    </row>
    <row r="70" spans="1:2" s="51" customFormat="1" ht="12" hidden="1" customHeight="1">
      <c r="A70" s="52" t="s">
        <v>697</v>
      </c>
      <c r="B70" s="52">
        <v>93</v>
      </c>
    </row>
    <row r="71" spans="1:2" s="51" customFormat="1" ht="12" hidden="1" customHeight="1">
      <c r="A71" s="52" t="s">
        <v>698</v>
      </c>
      <c r="B71" s="52">
        <v>94</v>
      </c>
    </row>
    <row r="72" spans="1:2" s="51" customFormat="1" ht="12" hidden="1" customHeight="1">
      <c r="A72" s="52" t="s">
        <v>699</v>
      </c>
      <c r="B72" s="52">
        <v>96</v>
      </c>
    </row>
    <row r="73" spans="1:2" s="51" customFormat="1" ht="12" hidden="1" customHeight="1">
      <c r="A73" s="52" t="s">
        <v>700</v>
      </c>
      <c r="B73" s="52">
        <v>97</v>
      </c>
    </row>
    <row r="74" spans="1:2" s="51" customFormat="1" ht="12" hidden="1" customHeight="1">
      <c r="A74" s="52" t="s">
        <v>701</v>
      </c>
      <c r="B74" s="52">
        <v>99</v>
      </c>
    </row>
    <row r="75" spans="1:2" s="51" customFormat="1" ht="12" hidden="1" customHeight="1">
      <c r="A75" s="52" t="s">
        <v>702</v>
      </c>
      <c r="B75" s="52">
        <v>100</v>
      </c>
    </row>
    <row r="76" spans="1:2" s="51" customFormat="1" ht="12" hidden="1" customHeight="1">
      <c r="A76" s="52" t="s">
        <v>703</v>
      </c>
      <c r="B76" s="52">
        <v>101</v>
      </c>
    </row>
    <row r="77" spans="1:2" s="51" customFormat="1" ht="12" hidden="1" customHeight="1">
      <c r="A77" s="52" t="s">
        <v>704</v>
      </c>
      <c r="B77" s="52">
        <v>102</v>
      </c>
    </row>
    <row r="78" spans="1:2" s="51" customFormat="1" ht="12" hidden="1" customHeight="1">
      <c r="A78" s="52" t="s">
        <v>705</v>
      </c>
      <c r="B78" s="52">
        <v>103</v>
      </c>
    </row>
    <row r="79" spans="1:2" s="51" customFormat="1" ht="12" hidden="1" customHeight="1">
      <c r="A79" s="52" t="s">
        <v>706</v>
      </c>
      <c r="B79" s="52">
        <v>104</v>
      </c>
    </row>
    <row r="80" spans="1:2" s="51" customFormat="1" ht="12" hidden="1" customHeight="1">
      <c r="A80" s="52" t="s">
        <v>707</v>
      </c>
      <c r="B80" s="52">
        <v>106</v>
      </c>
    </row>
    <row r="81" spans="1:2" s="51" customFormat="1" ht="12" hidden="1" customHeight="1">
      <c r="A81" s="52" t="s">
        <v>708</v>
      </c>
      <c r="B81" s="52">
        <v>117</v>
      </c>
    </row>
    <row r="82" spans="1:2" s="51" customFormat="1" ht="12" hidden="1" customHeight="1">
      <c r="A82" s="52" t="s">
        <v>709</v>
      </c>
      <c r="B82" s="52">
        <v>118</v>
      </c>
    </row>
    <row r="83" spans="1:2" s="51" customFormat="1" ht="12" hidden="1" customHeight="1">
      <c r="A83" s="52" t="s">
        <v>710</v>
      </c>
      <c r="B83" s="52">
        <v>123</v>
      </c>
    </row>
    <row r="84" spans="1:2" s="51" customFormat="1" ht="12" hidden="1" customHeight="1">
      <c r="A84" s="52" t="s">
        <v>711</v>
      </c>
      <c r="B84" s="52">
        <v>124</v>
      </c>
    </row>
    <row r="85" spans="1:2" s="51" customFormat="1" ht="12" hidden="1" customHeight="1">
      <c r="A85" s="52" t="s">
        <v>712</v>
      </c>
      <c r="B85" s="52">
        <v>125</v>
      </c>
    </row>
    <row r="86" spans="1:2" s="51" customFormat="1" ht="12" hidden="1" customHeight="1">
      <c r="A86" s="52" t="s">
        <v>713</v>
      </c>
      <c r="B86" s="52">
        <v>126</v>
      </c>
    </row>
    <row r="87" spans="1:2" s="51" customFormat="1" ht="12" hidden="1" customHeight="1">
      <c r="A87" s="52" t="s">
        <v>714</v>
      </c>
      <c r="B87" s="52">
        <v>128</v>
      </c>
    </row>
    <row r="88" spans="1:2" s="51" customFormat="1" ht="12" hidden="1" customHeight="1">
      <c r="A88" s="52" t="s">
        <v>715</v>
      </c>
      <c r="B88" s="52">
        <v>130</v>
      </c>
    </row>
    <row r="89" spans="1:2" s="51" customFormat="1" ht="12" hidden="1" customHeight="1">
      <c r="A89" s="52" t="s">
        <v>716</v>
      </c>
      <c r="B89" s="52">
        <v>132</v>
      </c>
    </row>
    <row r="90" spans="1:2" s="51" customFormat="1" ht="12" hidden="1" customHeight="1">
      <c r="A90" s="52" t="s">
        <v>717</v>
      </c>
      <c r="B90" s="52">
        <v>134</v>
      </c>
    </row>
    <row r="91" spans="1:2" s="51" customFormat="1" ht="12" hidden="1" customHeight="1">
      <c r="A91" s="52" t="s">
        <v>718</v>
      </c>
      <c r="B91" s="52">
        <v>137</v>
      </c>
    </row>
    <row r="92" spans="1:2" s="51" customFormat="1" ht="12" hidden="1" customHeight="1">
      <c r="A92" s="52" t="s">
        <v>719</v>
      </c>
      <c r="B92" s="52">
        <v>139</v>
      </c>
    </row>
    <row r="93" spans="1:2" s="51" customFormat="1" ht="12" hidden="1" customHeight="1">
      <c r="A93" s="52" t="s">
        <v>720</v>
      </c>
      <c r="B93" s="52">
        <v>144</v>
      </c>
    </row>
    <row r="94" spans="1:2" s="51" customFormat="1" ht="12" hidden="1" customHeight="1">
      <c r="A94" s="52" t="s">
        <v>721</v>
      </c>
      <c r="B94" s="52">
        <v>146</v>
      </c>
    </row>
    <row r="95" spans="1:2" s="51" customFormat="1" ht="12" hidden="1" customHeight="1">
      <c r="A95" s="52" t="s">
        <v>722</v>
      </c>
      <c r="B95" s="52">
        <v>147</v>
      </c>
    </row>
    <row r="96" spans="1:2" s="51" customFormat="1" ht="12" hidden="1" customHeight="1">
      <c r="A96" s="52" t="s">
        <v>723</v>
      </c>
      <c r="B96" s="52">
        <v>150</v>
      </c>
    </row>
    <row r="97" spans="1:2" s="51" customFormat="1" ht="12" hidden="1" customHeight="1">
      <c r="A97" s="52" t="s">
        <v>724</v>
      </c>
      <c r="B97" s="52">
        <v>153</v>
      </c>
    </row>
    <row r="98" spans="1:2" s="51" customFormat="1" ht="12" hidden="1" customHeight="1">
      <c r="A98" s="52" t="s">
        <v>725</v>
      </c>
      <c r="B98" s="52">
        <v>156</v>
      </c>
    </row>
    <row r="99" spans="1:2" s="51" customFormat="1" ht="12" hidden="1" customHeight="1">
      <c r="A99" s="52" t="s">
        <v>726</v>
      </c>
      <c r="B99" s="52">
        <v>158</v>
      </c>
    </row>
    <row r="100" spans="1:2" s="51" customFormat="1" ht="12" hidden="1" customHeight="1">
      <c r="A100" s="52" t="s">
        <v>727</v>
      </c>
      <c r="B100" s="52">
        <v>159</v>
      </c>
    </row>
    <row r="101" spans="1:2" s="51" customFormat="1" ht="12" hidden="1" customHeight="1">
      <c r="A101" s="52" t="s">
        <v>728</v>
      </c>
      <c r="B101" s="52">
        <v>161</v>
      </c>
    </row>
    <row r="102" spans="1:2" s="51" customFormat="1" ht="12" hidden="1" customHeight="1">
      <c r="A102" s="52" t="s">
        <v>729</v>
      </c>
      <c r="B102" s="52">
        <v>164</v>
      </c>
    </row>
    <row r="103" spans="1:2" s="51" customFormat="1" ht="12" hidden="1" customHeight="1">
      <c r="A103" s="52" t="s">
        <v>730</v>
      </c>
      <c r="B103" s="52">
        <v>172</v>
      </c>
    </row>
    <row r="104" spans="1:2" s="51" customFormat="1" ht="12" hidden="1" customHeight="1">
      <c r="A104" s="52" t="s">
        <v>731</v>
      </c>
      <c r="B104" s="52">
        <v>174</v>
      </c>
    </row>
    <row r="105" spans="1:2" s="51" customFormat="1" ht="12" hidden="1" customHeight="1">
      <c r="A105" s="52" t="s">
        <v>732</v>
      </c>
      <c r="B105" s="52">
        <v>176</v>
      </c>
    </row>
    <row r="106" spans="1:2" s="51" customFormat="1" ht="12" hidden="1" customHeight="1">
      <c r="A106" s="52" t="s">
        <v>733</v>
      </c>
      <c r="B106" s="52">
        <v>178</v>
      </c>
    </row>
    <row r="107" spans="1:2" s="51" customFormat="1" ht="12" hidden="1" customHeight="1">
      <c r="A107" s="52" t="s">
        <v>734</v>
      </c>
      <c r="B107" s="52">
        <v>179</v>
      </c>
    </row>
    <row r="108" spans="1:2" s="51" customFormat="1" ht="12" hidden="1" customHeight="1">
      <c r="A108" s="52" t="s">
        <v>735</v>
      </c>
      <c r="B108" s="52">
        <v>181</v>
      </c>
    </row>
    <row r="109" spans="1:2" s="51" customFormat="1" ht="12" hidden="1" customHeight="1">
      <c r="A109" s="52" t="s">
        <v>736</v>
      </c>
      <c r="B109" s="52">
        <v>184</v>
      </c>
    </row>
    <row r="110" spans="1:2" s="51" customFormat="1" ht="12" hidden="1" customHeight="1">
      <c r="A110" s="52" t="s">
        <v>737</v>
      </c>
      <c r="B110" s="52">
        <v>186</v>
      </c>
    </row>
    <row r="111" spans="1:2" s="51" customFormat="1" ht="12" hidden="1" customHeight="1">
      <c r="A111" s="52" t="s">
        <v>738</v>
      </c>
      <c r="B111" s="52">
        <v>190</v>
      </c>
    </row>
    <row r="112" spans="1:2" s="51" customFormat="1" ht="12" hidden="1" customHeight="1">
      <c r="A112" s="52" t="s">
        <v>739</v>
      </c>
      <c r="B112" s="52">
        <v>191</v>
      </c>
    </row>
    <row r="113" spans="1:2" s="51" customFormat="1" ht="12" hidden="1" customHeight="1">
      <c r="A113" s="52" t="s">
        <v>740</v>
      </c>
      <c r="B113" s="52">
        <v>192</v>
      </c>
    </row>
    <row r="114" spans="1:2" s="51" customFormat="1" ht="12" hidden="1" customHeight="1">
      <c r="A114" s="52" t="s">
        <v>741</v>
      </c>
      <c r="B114" s="52">
        <v>196</v>
      </c>
    </row>
    <row r="115" spans="1:2" s="51" customFormat="1" ht="12" hidden="1" customHeight="1">
      <c r="A115" s="52" t="s">
        <v>742</v>
      </c>
      <c r="B115" s="52">
        <v>204</v>
      </c>
    </row>
    <row r="116" spans="1:2" s="51" customFormat="1" ht="12" hidden="1" customHeight="1">
      <c r="A116" s="52" t="s">
        <v>743</v>
      </c>
      <c r="B116" s="52">
        <v>207</v>
      </c>
    </row>
    <row r="117" spans="1:2" s="51" customFormat="1" ht="12" hidden="1" customHeight="1">
      <c r="A117" s="52" t="s">
        <v>744</v>
      </c>
      <c r="B117" s="52">
        <v>210</v>
      </c>
    </row>
    <row r="118" spans="1:2" s="51" customFormat="1" ht="12" hidden="1" customHeight="1">
      <c r="A118" s="52" t="s">
        <v>745</v>
      </c>
      <c r="B118" s="52">
        <v>212</v>
      </c>
    </row>
    <row r="119" spans="1:2" s="51" customFormat="1" ht="12" hidden="1" customHeight="1">
      <c r="A119" s="52" t="s">
        <v>746</v>
      </c>
      <c r="B119" s="52">
        <v>213</v>
      </c>
    </row>
    <row r="120" spans="1:2" s="51" customFormat="1" ht="12" hidden="1" customHeight="1">
      <c r="A120" s="52" t="s">
        <v>747</v>
      </c>
      <c r="B120" s="52">
        <v>217</v>
      </c>
    </row>
    <row r="121" spans="1:2" s="51" customFormat="1" ht="12" hidden="1" customHeight="1">
      <c r="A121" s="52" t="s">
        <v>748</v>
      </c>
      <c r="B121" s="52">
        <v>218</v>
      </c>
    </row>
    <row r="122" spans="1:2" s="51" customFormat="1" ht="12" hidden="1" customHeight="1">
      <c r="A122" s="52" t="s">
        <v>749</v>
      </c>
      <c r="B122" s="52">
        <v>219</v>
      </c>
    </row>
    <row r="123" spans="1:2" s="51" customFormat="1" ht="12" hidden="1" customHeight="1">
      <c r="A123" s="52" t="s">
        <v>750</v>
      </c>
      <c r="B123" s="52">
        <v>223</v>
      </c>
    </row>
    <row r="124" spans="1:2" s="51" customFormat="1" ht="12" hidden="1" customHeight="1">
      <c r="A124" s="52" t="s">
        <v>751</v>
      </c>
      <c r="B124" s="52">
        <v>225</v>
      </c>
    </row>
    <row r="125" spans="1:2" s="51" customFormat="1" ht="12" hidden="1" customHeight="1">
      <c r="A125" s="52" t="s">
        <v>752</v>
      </c>
      <c r="B125" s="52">
        <v>227</v>
      </c>
    </row>
    <row r="126" spans="1:2" s="51" customFormat="1" ht="12" hidden="1" customHeight="1">
      <c r="A126" s="52" t="s">
        <v>753</v>
      </c>
      <c r="B126" s="52">
        <v>233</v>
      </c>
    </row>
    <row r="127" spans="1:2" s="51" customFormat="1" ht="12" hidden="1" customHeight="1">
      <c r="A127" s="52" t="s">
        <v>754</v>
      </c>
      <c r="B127" s="52">
        <v>235</v>
      </c>
    </row>
    <row r="128" spans="1:2" s="51" customFormat="1" ht="12" hidden="1" customHeight="1">
      <c r="A128" s="52" t="s">
        <v>755</v>
      </c>
      <c r="B128" s="52">
        <v>236</v>
      </c>
    </row>
    <row r="129" spans="1:2" s="51" customFormat="1" ht="12" hidden="1" customHeight="1">
      <c r="A129" s="52" t="s">
        <v>756</v>
      </c>
      <c r="B129" s="52">
        <v>239</v>
      </c>
    </row>
    <row r="130" spans="1:2" s="51" customFormat="1" ht="12" hidden="1" customHeight="1">
      <c r="A130" s="52" t="s">
        <v>757</v>
      </c>
      <c r="B130" s="52">
        <v>241</v>
      </c>
    </row>
    <row r="131" spans="1:2" s="51" customFormat="1" ht="12" hidden="1" customHeight="1">
      <c r="A131" s="52" t="s">
        <v>758</v>
      </c>
      <c r="B131" s="52">
        <v>245</v>
      </c>
    </row>
    <row r="132" spans="1:2" s="51" customFormat="1" ht="12" hidden="1" customHeight="1">
      <c r="A132" s="52" t="s">
        <v>759</v>
      </c>
      <c r="B132" s="52">
        <v>249</v>
      </c>
    </row>
    <row r="133" spans="1:2" s="51" customFormat="1" ht="12" hidden="1" customHeight="1">
      <c r="A133" s="52" t="s">
        <v>760</v>
      </c>
      <c r="B133" s="52">
        <v>251</v>
      </c>
    </row>
    <row r="134" spans="1:2" s="51" customFormat="1" ht="12" hidden="1" customHeight="1">
      <c r="A134" s="52" t="s">
        <v>761</v>
      </c>
      <c r="B134" s="52">
        <v>254</v>
      </c>
    </row>
    <row r="135" spans="1:2" s="51" customFormat="1" ht="12" hidden="1" customHeight="1">
      <c r="A135" s="52" t="s">
        <v>762</v>
      </c>
      <c r="B135" s="52">
        <v>255</v>
      </c>
    </row>
    <row r="136" spans="1:2" s="51" customFormat="1" ht="12" hidden="1" customHeight="1">
      <c r="A136" s="52" t="s">
        <v>763</v>
      </c>
      <c r="B136" s="52">
        <v>260</v>
      </c>
    </row>
    <row r="137" spans="1:2" s="51" customFormat="1" ht="12" hidden="1" customHeight="1">
      <c r="A137" s="52" t="s">
        <v>764</v>
      </c>
      <c r="B137" s="52">
        <v>261</v>
      </c>
    </row>
    <row r="138" spans="1:2" s="51" customFormat="1" ht="12" hidden="1" customHeight="1">
      <c r="A138" s="52" t="s">
        <v>765</v>
      </c>
      <c r="B138" s="52">
        <v>262</v>
      </c>
    </row>
    <row r="139" spans="1:2" s="51" customFormat="1" ht="12" hidden="1" customHeight="1">
      <c r="A139" s="52" t="s">
        <v>766</v>
      </c>
      <c r="B139" s="52">
        <v>269</v>
      </c>
    </row>
    <row r="140" spans="1:2" s="51" customFormat="1" ht="12" hidden="1" customHeight="1">
      <c r="A140" s="52" t="s">
        <v>767</v>
      </c>
      <c r="B140" s="52">
        <v>281</v>
      </c>
    </row>
    <row r="141" spans="1:2" s="51" customFormat="1" ht="12" hidden="1" customHeight="1">
      <c r="A141" s="52" t="s">
        <v>768</v>
      </c>
      <c r="B141" s="52">
        <v>282</v>
      </c>
    </row>
    <row r="142" spans="1:2" s="51" customFormat="1" ht="12" hidden="1" customHeight="1">
      <c r="A142" s="52" t="s">
        <v>769</v>
      </c>
      <c r="B142" s="52">
        <v>285</v>
      </c>
    </row>
    <row r="143" spans="1:2" s="51" customFormat="1" ht="12" hidden="1" customHeight="1">
      <c r="A143" s="52" t="s">
        <v>770</v>
      </c>
      <c r="B143" s="52">
        <v>289</v>
      </c>
    </row>
    <row r="144" spans="1:2" s="51" customFormat="1" ht="12" hidden="1" customHeight="1">
      <c r="A144" s="52" t="s">
        <v>771</v>
      </c>
      <c r="B144" s="52">
        <v>292</v>
      </c>
    </row>
    <row r="145" spans="1:2" s="51" customFormat="1" ht="12" hidden="1" customHeight="1">
      <c r="A145" s="52" t="s">
        <v>772</v>
      </c>
      <c r="B145" s="52">
        <v>293</v>
      </c>
    </row>
    <row r="146" spans="1:2" s="51" customFormat="1" ht="12" hidden="1" customHeight="1">
      <c r="A146" s="52" t="s">
        <v>773</v>
      </c>
      <c r="B146" s="52">
        <v>294</v>
      </c>
    </row>
    <row r="147" spans="1:2" s="51" customFormat="1" ht="12" hidden="1" customHeight="1">
      <c r="A147" s="52" t="s">
        <v>774</v>
      </c>
      <c r="B147" s="52">
        <v>295</v>
      </c>
    </row>
    <row r="148" spans="1:2" s="51" customFormat="1" ht="12" hidden="1" customHeight="1">
      <c r="A148" s="52" t="s">
        <v>775</v>
      </c>
      <c r="B148" s="52">
        <v>297</v>
      </c>
    </row>
    <row r="149" spans="1:2" s="51" customFormat="1" ht="12" hidden="1" customHeight="1">
      <c r="A149" s="52" t="s">
        <v>776</v>
      </c>
      <c r="B149" s="52">
        <v>302</v>
      </c>
    </row>
    <row r="150" spans="1:2" s="51" customFormat="1" ht="12" hidden="1" customHeight="1">
      <c r="A150" s="52" t="s">
        <v>777</v>
      </c>
      <c r="B150" s="52">
        <v>303</v>
      </c>
    </row>
    <row r="151" spans="1:2" s="51" customFormat="1" ht="12" hidden="1" customHeight="1">
      <c r="A151" s="52" t="s">
        <v>778</v>
      </c>
      <c r="B151" s="52">
        <v>304</v>
      </c>
    </row>
    <row r="152" spans="1:2" s="51" customFormat="1" ht="12" hidden="1" customHeight="1">
      <c r="A152" s="52" t="s">
        <v>779</v>
      </c>
      <c r="B152" s="52">
        <v>305</v>
      </c>
    </row>
    <row r="153" spans="1:2" s="51" customFormat="1" ht="12" hidden="1" customHeight="1">
      <c r="A153" s="52" t="s">
        <v>780</v>
      </c>
      <c r="B153" s="52">
        <v>306</v>
      </c>
    </row>
    <row r="154" spans="1:2" s="51" customFormat="1" ht="12" hidden="1" customHeight="1">
      <c r="A154" s="52" t="s">
        <v>781</v>
      </c>
      <c r="B154" s="52">
        <v>307</v>
      </c>
    </row>
    <row r="155" spans="1:2" s="51" customFormat="1" ht="12" hidden="1" customHeight="1">
      <c r="A155" s="52" t="s">
        <v>782</v>
      </c>
      <c r="B155" s="52">
        <v>308</v>
      </c>
    </row>
    <row r="156" spans="1:2" s="51" customFormat="1" ht="12" hidden="1" customHeight="1">
      <c r="A156" s="52" t="s">
        <v>783</v>
      </c>
      <c r="B156" s="52">
        <v>314</v>
      </c>
    </row>
    <row r="157" spans="1:2" s="51" customFormat="1" ht="12" hidden="1" customHeight="1">
      <c r="A157" s="52" t="s">
        <v>784</v>
      </c>
      <c r="B157" s="52">
        <v>315</v>
      </c>
    </row>
    <row r="158" spans="1:2" s="51" customFormat="1" ht="12" hidden="1" customHeight="1">
      <c r="A158" s="52" t="s">
        <v>785</v>
      </c>
      <c r="B158" s="52">
        <v>319</v>
      </c>
    </row>
    <row r="159" spans="1:2" s="51" customFormat="1" ht="12" hidden="1" customHeight="1">
      <c r="A159" s="52" t="s">
        <v>786</v>
      </c>
      <c r="B159" s="52">
        <v>320</v>
      </c>
    </row>
    <row r="160" spans="1:2" s="51" customFormat="1" ht="12" hidden="1" customHeight="1">
      <c r="A160" s="52" t="s">
        <v>787</v>
      </c>
      <c r="B160" s="52">
        <v>321</v>
      </c>
    </row>
    <row r="161" spans="1:2" s="51" customFormat="1" ht="12" hidden="1" customHeight="1">
      <c r="A161" s="52" t="s">
        <v>788</v>
      </c>
      <c r="B161" s="52">
        <v>322</v>
      </c>
    </row>
    <row r="162" spans="1:2" s="51" customFormat="1" ht="12" hidden="1" customHeight="1">
      <c r="A162" s="52" t="s">
        <v>789</v>
      </c>
      <c r="B162" s="52">
        <v>323</v>
      </c>
    </row>
    <row r="163" spans="1:2" s="51" customFormat="1" ht="12" hidden="1" customHeight="1">
      <c r="A163" s="52" t="s">
        <v>790</v>
      </c>
      <c r="B163" s="52">
        <v>327</v>
      </c>
    </row>
    <row r="164" spans="1:2" s="51" customFormat="1" ht="12" hidden="1" customHeight="1">
      <c r="A164" s="52" t="s">
        <v>791</v>
      </c>
      <c r="B164" s="52">
        <v>328</v>
      </c>
    </row>
    <row r="165" spans="1:2" s="51" customFormat="1" ht="12" hidden="1" customHeight="1">
      <c r="A165" s="52" t="s">
        <v>792</v>
      </c>
      <c r="B165" s="52">
        <v>330</v>
      </c>
    </row>
    <row r="166" spans="1:2" s="51" customFormat="1" ht="12" hidden="1" customHeight="1">
      <c r="A166" s="52" t="s">
        <v>793</v>
      </c>
      <c r="B166" s="52">
        <v>332</v>
      </c>
    </row>
    <row r="167" spans="1:2" s="51" customFormat="1" ht="12" hidden="1" customHeight="1">
      <c r="A167" s="52" t="s">
        <v>794</v>
      </c>
      <c r="B167" s="52">
        <v>333</v>
      </c>
    </row>
    <row r="168" spans="1:2" s="51" customFormat="1" ht="12" hidden="1" customHeight="1">
      <c r="A168" s="52" t="s">
        <v>795</v>
      </c>
      <c r="B168" s="52">
        <v>336</v>
      </c>
    </row>
    <row r="169" spans="1:2" s="51" customFormat="1" ht="12" hidden="1" customHeight="1">
      <c r="A169" s="52" t="s">
        <v>796</v>
      </c>
      <c r="B169" s="52">
        <v>337</v>
      </c>
    </row>
    <row r="170" spans="1:2" s="51" customFormat="1" ht="12" hidden="1" customHeight="1">
      <c r="A170" s="52" t="s">
        <v>797</v>
      </c>
      <c r="B170" s="52">
        <v>339</v>
      </c>
    </row>
    <row r="171" spans="1:2" s="51" customFormat="1" ht="12" hidden="1" customHeight="1">
      <c r="A171" s="52" t="s">
        <v>798</v>
      </c>
      <c r="B171" s="52">
        <v>340</v>
      </c>
    </row>
    <row r="172" spans="1:2" s="51" customFormat="1" ht="12" hidden="1" customHeight="1">
      <c r="A172" s="52" t="s">
        <v>799</v>
      </c>
      <c r="B172" s="52">
        <v>342</v>
      </c>
    </row>
    <row r="173" spans="1:2" s="51" customFormat="1" ht="12" hidden="1" customHeight="1">
      <c r="A173" s="52" t="s">
        <v>800</v>
      </c>
      <c r="B173" s="52">
        <v>343</v>
      </c>
    </row>
    <row r="174" spans="1:2" s="51" customFormat="1" ht="12" hidden="1" customHeight="1">
      <c r="A174" s="52" t="s">
        <v>801</v>
      </c>
      <c r="B174" s="52">
        <v>347</v>
      </c>
    </row>
    <row r="175" spans="1:2" s="51" customFormat="1" ht="12" hidden="1" customHeight="1">
      <c r="A175" s="52" t="s">
        <v>802</v>
      </c>
      <c r="B175" s="52">
        <v>348</v>
      </c>
    </row>
    <row r="176" spans="1:2" s="51" customFormat="1" ht="12" hidden="1" customHeight="1">
      <c r="A176" s="52" t="s">
        <v>803</v>
      </c>
      <c r="B176" s="52">
        <v>351</v>
      </c>
    </row>
    <row r="177" spans="1:2" s="51" customFormat="1" ht="12" hidden="1" customHeight="1">
      <c r="A177" s="52" t="s">
        <v>804</v>
      </c>
      <c r="B177" s="52">
        <v>352</v>
      </c>
    </row>
    <row r="178" spans="1:2" s="51" customFormat="1" ht="12" hidden="1" customHeight="1">
      <c r="A178" s="52" t="s">
        <v>805</v>
      </c>
      <c r="B178" s="52">
        <v>356</v>
      </c>
    </row>
    <row r="179" spans="1:2" s="51" customFormat="1" ht="12" hidden="1" customHeight="1">
      <c r="A179" s="52" t="s">
        <v>806</v>
      </c>
      <c r="B179" s="52">
        <v>358</v>
      </c>
    </row>
    <row r="180" spans="1:2" s="51" customFormat="1" ht="12" hidden="1" customHeight="1">
      <c r="A180" s="52" t="s">
        <v>807</v>
      </c>
      <c r="B180" s="52">
        <v>359</v>
      </c>
    </row>
    <row r="181" spans="1:2" s="51" customFormat="1" ht="12" hidden="1" customHeight="1">
      <c r="A181" s="52" t="s">
        <v>808</v>
      </c>
      <c r="B181" s="52">
        <v>361</v>
      </c>
    </row>
    <row r="182" spans="1:2" s="51" customFormat="1" ht="12" hidden="1" customHeight="1">
      <c r="A182" s="52" t="s">
        <v>809</v>
      </c>
      <c r="B182" s="52">
        <v>362</v>
      </c>
    </row>
    <row r="183" spans="1:2" s="51" customFormat="1" ht="12" hidden="1" customHeight="1">
      <c r="A183" s="52" t="s">
        <v>810</v>
      </c>
      <c r="B183" s="52">
        <v>363</v>
      </c>
    </row>
    <row r="184" spans="1:2" s="51" customFormat="1" ht="12" hidden="1" customHeight="1">
      <c r="A184" s="52" t="s">
        <v>811</v>
      </c>
      <c r="B184" s="52">
        <v>365</v>
      </c>
    </row>
    <row r="185" spans="1:2" s="51" customFormat="1" ht="12" hidden="1" customHeight="1">
      <c r="A185" s="52" t="s">
        <v>812</v>
      </c>
      <c r="B185" s="52">
        <v>367</v>
      </c>
    </row>
    <row r="186" spans="1:2" s="51" customFormat="1" ht="12" hidden="1" customHeight="1">
      <c r="A186" s="52" t="s">
        <v>813</v>
      </c>
      <c r="B186" s="52">
        <v>368</v>
      </c>
    </row>
    <row r="187" spans="1:2" s="51" customFormat="1" ht="12" hidden="1" customHeight="1">
      <c r="A187" s="52" t="s">
        <v>814</v>
      </c>
      <c r="B187" s="52">
        <v>370</v>
      </c>
    </row>
    <row r="188" spans="1:2" s="51" customFormat="1" ht="12" hidden="1" customHeight="1">
      <c r="A188" s="52" t="s">
        <v>815</v>
      </c>
      <c r="B188" s="52">
        <v>373</v>
      </c>
    </row>
    <row r="189" spans="1:2" s="51" customFormat="1" ht="12" hidden="1" customHeight="1">
      <c r="A189" s="52" t="s">
        <v>816</v>
      </c>
      <c r="B189" s="52">
        <v>380</v>
      </c>
    </row>
    <row r="190" spans="1:2" s="51" customFormat="1" ht="12" hidden="1" customHeight="1">
      <c r="A190" s="52" t="s">
        <v>817</v>
      </c>
      <c r="B190" s="52">
        <v>384</v>
      </c>
    </row>
    <row r="191" spans="1:2" s="51" customFormat="1" ht="12" hidden="1" customHeight="1">
      <c r="A191" s="52" t="s">
        <v>818</v>
      </c>
      <c r="B191" s="52">
        <v>387</v>
      </c>
    </row>
    <row r="192" spans="1:2" s="51" customFormat="1" ht="12" hidden="1" customHeight="1">
      <c r="A192" s="52" t="s">
        <v>819</v>
      </c>
      <c r="B192" s="52">
        <v>388</v>
      </c>
    </row>
    <row r="193" spans="1:2" s="51" customFormat="1" ht="12" hidden="1" customHeight="1">
      <c r="A193" s="52" t="s">
        <v>820</v>
      </c>
      <c r="B193" s="52">
        <v>389</v>
      </c>
    </row>
    <row r="194" spans="1:2" s="51" customFormat="1" ht="12" hidden="1" customHeight="1">
      <c r="A194" s="52" t="s">
        <v>821</v>
      </c>
      <c r="B194" s="52">
        <v>390</v>
      </c>
    </row>
    <row r="195" spans="1:2" s="51" customFormat="1" ht="12" hidden="1" customHeight="1">
      <c r="A195" s="52" t="s">
        <v>822</v>
      </c>
      <c r="B195" s="52">
        <v>391</v>
      </c>
    </row>
    <row r="196" spans="1:2" s="51" customFormat="1" ht="12" hidden="1" customHeight="1">
      <c r="A196" s="52" t="s">
        <v>823</v>
      </c>
      <c r="B196" s="52">
        <v>393</v>
      </c>
    </row>
    <row r="197" spans="1:2" s="51" customFormat="1" ht="12" hidden="1" customHeight="1">
      <c r="A197" s="52" t="s">
        <v>824</v>
      </c>
      <c r="B197" s="52">
        <v>397</v>
      </c>
    </row>
    <row r="198" spans="1:2" s="51" customFormat="1" ht="12" hidden="1" customHeight="1">
      <c r="A198" s="52" t="s">
        <v>825</v>
      </c>
      <c r="B198" s="52">
        <v>399</v>
      </c>
    </row>
    <row r="199" spans="1:2" s="51" customFormat="1" ht="12" hidden="1" customHeight="1">
      <c r="A199" s="52" t="s">
        <v>826</v>
      </c>
      <c r="B199" s="52">
        <v>404</v>
      </c>
    </row>
    <row r="200" spans="1:2" s="51" customFormat="1" ht="12" hidden="1" customHeight="1">
      <c r="A200" s="52" t="s">
        <v>827</v>
      </c>
      <c r="B200" s="52">
        <v>407</v>
      </c>
    </row>
    <row r="201" spans="1:2" s="51" customFormat="1" ht="12" hidden="1" customHeight="1">
      <c r="A201" s="52" t="s">
        <v>828</v>
      </c>
      <c r="B201" s="52">
        <v>426</v>
      </c>
    </row>
    <row r="202" spans="1:2" s="51" customFormat="1" ht="12" hidden="1" customHeight="1">
      <c r="A202" s="52" t="s">
        <v>829</v>
      </c>
      <c r="B202" s="52">
        <v>427</v>
      </c>
    </row>
    <row r="203" spans="1:2" s="51" customFormat="1" ht="12" hidden="1" customHeight="1">
      <c r="A203" s="52" t="s">
        <v>830</v>
      </c>
      <c r="B203" s="52">
        <v>434</v>
      </c>
    </row>
    <row r="204" spans="1:2" s="51" customFormat="1" ht="12" hidden="1" customHeight="1">
      <c r="A204" s="52" t="s">
        <v>831</v>
      </c>
      <c r="B204" s="52">
        <v>435</v>
      </c>
    </row>
    <row r="205" spans="1:2" s="51" customFormat="1" ht="12" hidden="1" customHeight="1">
      <c r="A205" s="52" t="s">
        <v>832</v>
      </c>
      <c r="B205" s="52">
        <v>438</v>
      </c>
    </row>
    <row r="206" spans="1:2" s="51" customFormat="1" ht="12" hidden="1" customHeight="1">
      <c r="A206" s="52" t="s">
        <v>833</v>
      </c>
      <c r="B206" s="52">
        <v>442</v>
      </c>
    </row>
    <row r="207" spans="1:2" s="51" customFormat="1" ht="12" hidden="1" customHeight="1">
      <c r="A207" s="52" t="s">
        <v>834</v>
      </c>
      <c r="B207" s="52">
        <v>450</v>
      </c>
    </row>
    <row r="208" spans="1:2" s="51" customFormat="1" ht="12" hidden="1" customHeight="1">
      <c r="A208" s="52" t="s">
        <v>835</v>
      </c>
      <c r="B208" s="52">
        <v>453</v>
      </c>
    </row>
    <row r="209" spans="1:2" s="51" customFormat="1" ht="12" hidden="1" customHeight="1">
      <c r="A209" s="52" t="s">
        <v>836</v>
      </c>
      <c r="B209" s="52">
        <v>455</v>
      </c>
    </row>
    <row r="210" spans="1:2" s="51" customFormat="1" ht="12" hidden="1" customHeight="1">
      <c r="A210" s="52" t="s">
        <v>837</v>
      </c>
      <c r="B210" s="52">
        <v>456</v>
      </c>
    </row>
    <row r="211" spans="1:2" s="51" customFormat="1" ht="12" hidden="1" customHeight="1">
      <c r="A211" s="52" t="s">
        <v>838</v>
      </c>
      <c r="B211" s="52">
        <v>457</v>
      </c>
    </row>
    <row r="212" spans="1:2" s="51" customFormat="1" ht="12" hidden="1" customHeight="1">
      <c r="A212" s="52" t="s">
        <v>839</v>
      </c>
      <c r="B212" s="52">
        <v>462</v>
      </c>
    </row>
    <row r="213" spans="1:2" s="51" customFormat="1" ht="12" hidden="1" customHeight="1">
      <c r="A213" s="52" t="s">
        <v>840</v>
      </c>
      <c r="B213" s="52">
        <v>463</v>
      </c>
    </row>
    <row r="214" spans="1:2" s="51" customFormat="1" ht="12" hidden="1" customHeight="1">
      <c r="A214" s="52" t="s">
        <v>841</v>
      </c>
      <c r="B214" s="52">
        <v>467</v>
      </c>
    </row>
    <row r="215" spans="1:2" s="51" customFormat="1" ht="12" hidden="1" customHeight="1">
      <c r="A215" s="52" t="s">
        <v>842</v>
      </c>
      <c r="B215" s="52">
        <v>472</v>
      </c>
    </row>
    <row r="216" spans="1:2" s="51" customFormat="1" ht="12" hidden="1" customHeight="1">
      <c r="A216" s="52" t="s">
        <v>843</v>
      </c>
      <c r="B216" s="52">
        <v>485</v>
      </c>
    </row>
    <row r="217" spans="1:2" s="51" customFormat="1" ht="12" hidden="1" customHeight="1">
      <c r="A217" s="52" t="s">
        <v>844</v>
      </c>
      <c r="B217" s="52">
        <v>493</v>
      </c>
    </row>
    <row r="218" spans="1:2" s="51" customFormat="1" ht="12" hidden="1" customHeight="1">
      <c r="A218" s="52" t="s">
        <v>845</v>
      </c>
      <c r="B218" s="52">
        <v>495</v>
      </c>
    </row>
    <row r="219" spans="1:2" s="51" customFormat="1" ht="12" hidden="1" customHeight="1">
      <c r="A219" s="52" t="s">
        <v>846</v>
      </c>
      <c r="B219" s="52">
        <v>496</v>
      </c>
    </row>
    <row r="220" spans="1:2" s="51" customFormat="1" ht="12" hidden="1" customHeight="1">
      <c r="A220" s="52" t="s">
        <v>847</v>
      </c>
      <c r="B220" s="52">
        <v>497</v>
      </c>
    </row>
    <row r="221" spans="1:2" s="51" customFormat="1" ht="12" hidden="1" customHeight="1">
      <c r="A221" s="52" t="s">
        <v>848</v>
      </c>
      <c r="B221" s="52">
        <v>500</v>
      </c>
    </row>
    <row r="222" spans="1:2" s="51" customFormat="1" ht="12" hidden="1" customHeight="1">
      <c r="A222" s="52" t="s">
        <v>849</v>
      </c>
      <c r="B222" s="52">
        <v>504</v>
      </c>
    </row>
    <row r="223" spans="1:2" s="51" customFormat="1" ht="12" hidden="1" customHeight="1">
      <c r="A223" s="52" t="s">
        <v>850</v>
      </c>
      <c r="B223" s="52">
        <v>505</v>
      </c>
    </row>
    <row r="224" spans="1:2" s="51" customFormat="1" ht="12" hidden="1" customHeight="1">
      <c r="A224" s="52" t="s">
        <v>851</v>
      </c>
      <c r="B224" s="52">
        <v>507</v>
      </c>
    </row>
    <row r="225" spans="1:2" s="51" customFormat="1" ht="12" hidden="1" customHeight="1">
      <c r="A225" s="52" t="s">
        <v>852</v>
      </c>
      <c r="B225" s="52">
        <v>509</v>
      </c>
    </row>
    <row r="226" spans="1:2" s="51" customFormat="1" ht="12" hidden="1" customHeight="1">
      <c r="A226" s="52" t="s">
        <v>853</v>
      </c>
      <c r="B226" s="52">
        <v>511</v>
      </c>
    </row>
    <row r="227" spans="1:2" s="51" customFormat="1" ht="12" hidden="1" customHeight="1">
      <c r="A227" s="52" t="s">
        <v>854</v>
      </c>
      <c r="B227" s="52">
        <v>513</v>
      </c>
    </row>
    <row r="228" spans="1:2" s="51" customFormat="1" ht="12" hidden="1" customHeight="1">
      <c r="A228" s="52" t="s">
        <v>855</v>
      </c>
      <c r="B228" s="52">
        <v>517</v>
      </c>
    </row>
    <row r="229" spans="1:2" s="51" customFormat="1" ht="12" hidden="1" customHeight="1">
      <c r="A229" s="52" t="s">
        <v>856</v>
      </c>
      <c r="B229" s="52">
        <v>520</v>
      </c>
    </row>
    <row r="230" spans="1:2" s="51" customFormat="1" ht="12" hidden="1" customHeight="1">
      <c r="A230" s="52" t="s">
        <v>857</v>
      </c>
      <c r="B230" s="52">
        <v>521</v>
      </c>
    </row>
    <row r="231" spans="1:2" s="51" customFormat="1" ht="12" hidden="1" customHeight="1">
      <c r="A231" s="52" t="s">
        <v>858</v>
      </c>
      <c r="B231" s="52">
        <v>522</v>
      </c>
    </row>
    <row r="232" spans="1:2" s="51" customFormat="1" ht="12" hidden="1" customHeight="1">
      <c r="A232" s="52" t="s">
        <v>859</v>
      </c>
      <c r="B232" s="52">
        <v>530</v>
      </c>
    </row>
    <row r="233" spans="1:2" s="51" customFormat="1" ht="12" hidden="1" customHeight="1">
      <c r="A233" s="52" t="s">
        <v>860</v>
      </c>
      <c r="B233" s="52">
        <v>538</v>
      </c>
    </row>
    <row r="234" spans="1:2" s="51" customFormat="1" ht="12" hidden="1" customHeight="1">
      <c r="A234" s="52" t="s">
        <v>861</v>
      </c>
      <c r="B234" s="52">
        <v>540</v>
      </c>
    </row>
    <row r="235" spans="1:2" s="51" customFormat="1" ht="12" hidden="1" customHeight="1">
      <c r="A235" s="52" t="s">
        <v>862</v>
      </c>
      <c r="B235" s="52">
        <v>541</v>
      </c>
    </row>
    <row r="236" spans="1:2" s="51" customFormat="1" ht="12" hidden="1" customHeight="1">
      <c r="A236" s="52" t="s">
        <v>863</v>
      </c>
      <c r="B236" s="52">
        <v>549</v>
      </c>
    </row>
    <row r="237" spans="1:2" s="51" customFormat="1" ht="12" hidden="1" customHeight="1">
      <c r="A237" s="52" t="s">
        <v>864</v>
      </c>
      <c r="B237" s="52">
        <v>552</v>
      </c>
    </row>
    <row r="238" spans="1:2" s="51" customFormat="1" ht="12" hidden="1" customHeight="1">
      <c r="A238" s="52" t="s">
        <v>865</v>
      </c>
      <c r="B238" s="52">
        <v>553</v>
      </c>
    </row>
    <row r="239" spans="1:2" s="51" customFormat="1" ht="12" hidden="1" customHeight="1">
      <c r="A239" s="52" t="s">
        <v>866</v>
      </c>
      <c r="B239" s="52">
        <v>554</v>
      </c>
    </row>
    <row r="240" spans="1:2" s="51" customFormat="1" ht="12" hidden="1" customHeight="1">
      <c r="A240" s="52" t="s">
        <v>867</v>
      </c>
      <c r="B240" s="52">
        <v>556</v>
      </c>
    </row>
    <row r="241" spans="1:2" s="51" customFormat="1" ht="12" hidden="1" customHeight="1">
      <c r="A241" s="52" t="s">
        <v>868</v>
      </c>
      <c r="B241" s="52">
        <v>557</v>
      </c>
    </row>
    <row r="242" spans="1:2" s="51" customFormat="1" ht="12" hidden="1" customHeight="1">
      <c r="A242" s="52" t="s">
        <v>869</v>
      </c>
      <c r="B242" s="52">
        <v>561</v>
      </c>
    </row>
    <row r="243" spans="1:2" s="51" customFormat="1" ht="12" hidden="1" customHeight="1">
      <c r="A243" s="52" t="s">
        <v>870</v>
      </c>
      <c r="B243" s="52">
        <v>562</v>
      </c>
    </row>
    <row r="244" spans="1:2" s="51" customFormat="1" ht="12" hidden="1" customHeight="1">
      <c r="A244" s="52" t="s">
        <v>871</v>
      </c>
      <c r="B244" s="52">
        <v>571</v>
      </c>
    </row>
    <row r="245" spans="1:2" s="51" customFormat="1" ht="12" hidden="1" customHeight="1">
      <c r="A245" s="52" t="s">
        <v>872</v>
      </c>
      <c r="B245" s="52">
        <v>588</v>
      </c>
    </row>
    <row r="246" spans="1:2" s="51" customFormat="1" ht="12" hidden="1" customHeight="1">
      <c r="A246" s="52" t="s">
        <v>873</v>
      </c>
      <c r="B246" s="52">
        <v>591</v>
      </c>
    </row>
    <row r="247" spans="1:2" s="51" customFormat="1" ht="12" hidden="1" customHeight="1">
      <c r="A247" s="52" t="s">
        <v>874</v>
      </c>
      <c r="B247" s="52">
        <v>594</v>
      </c>
    </row>
    <row r="248" spans="1:2" s="51" customFormat="1" ht="12" hidden="1" customHeight="1">
      <c r="A248" s="52" t="s">
        <v>875</v>
      </c>
      <c r="B248" s="52">
        <v>595</v>
      </c>
    </row>
    <row r="249" spans="1:2" s="51" customFormat="1" ht="12" hidden="1" customHeight="1">
      <c r="A249" s="52" t="s">
        <v>876</v>
      </c>
      <c r="B249" s="52">
        <v>598</v>
      </c>
    </row>
    <row r="250" spans="1:2" s="51" customFormat="1" ht="12" hidden="1" customHeight="1">
      <c r="A250" s="52" t="s">
        <v>877</v>
      </c>
      <c r="B250" s="52">
        <v>605</v>
      </c>
    </row>
    <row r="251" spans="1:2" s="51" customFormat="1" ht="12" hidden="1" customHeight="1">
      <c r="A251" s="52" t="s">
        <v>878</v>
      </c>
      <c r="B251" s="52">
        <v>607</v>
      </c>
    </row>
    <row r="252" spans="1:2" s="51" customFormat="1" ht="12" hidden="1" customHeight="1">
      <c r="A252" s="52" t="s">
        <v>879</v>
      </c>
      <c r="B252" s="52">
        <v>608</v>
      </c>
    </row>
    <row r="253" spans="1:2" s="51" customFormat="1" ht="12" hidden="1" customHeight="1">
      <c r="A253" s="52" t="s">
        <v>880</v>
      </c>
      <c r="B253" s="52">
        <v>611</v>
      </c>
    </row>
    <row r="254" spans="1:2" s="51" customFormat="1" ht="12" hidden="1" customHeight="1">
      <c r="A254" s="52" t="s">
        <v>881</v>
      </c>
      <c r="B254" s="52">
        <v>616</v>
      </c>
    </row>
    <row r="255" spans="1:2" s="51" customFormat="1" ht="12" hidden="1" customHeight="1">
      <c r="A255" s="52" t="s">
        <v>882</v>
      </c>
      <c r="B255" s="52">
        <v>617</v>
      </c>
    </row>
    <row r="256" spans="1:2" s="51" customFormat="1" ht="12" hidden="1" customHeight="1">
      <c r="A256" s="52" t="s">
        <v>883</v>
      </c>
      <c r="B256" s="52">
        <v>619</v>
      </c>
    </row>
    <row r="257" spans="1:2" s="51" customFormat="1" ht="12" hidden="1" customHeight="1">
      <c r="A257" s="52" t="s">
        <v>884</v>
      </c>
      <c r="B257" s="52">
        <v>629</v>
      </c>
    </row>
    <row r="258" spans="1:2" s="51" customFormat="1" ht="12" hidden="1" customHeight="1">
      <c r="A258" s="52" t="s">
        <v>885</v>
      </c>
      <c r="B258" s="52">
        <v>630</v>
      </c>
    </row>
    <row r="259" spans="1:2" s="51" customFormat="1" ht="12" hidden="1" customHeight="1">
      <c r="A259" s="52" t="s">
        <v>886</v>
      </c>
      <c r="B259" s="52">
        <v>637</v>
      </c>
    </row>
    <row r="260" spans="1:2" s="51" customFormat="1" ht="12" hidden="1" customHeight="1">
      <c r="A260" s="52" t="s">
        <v>887</v>
      </c>
      <c r="B260" s="52">
        <v>639</v>
      </c>
    </row>
    <row r="261" spans="1:2" s="51" customFormat="1" ht="12" hidden="1" customHeight="1">
      <c r="A261" s="52" t="s">
        <v>888</v>
      </c>
      <c r="B261" s="52">
        <v>642</v>
      </c>
    </row>
    <row r="262" spans="1:2" s="51" customFormat="1" ht="12" hidden="1" customHeight="1">
      <c r="A262" s="52" t="s">
        <v>889</v>
      </c>
      <c r="B262" s="52">
        <v>647</v>
      </c>
    </row>
    <row r="263" spans="1:2" s="51" customFormat="1" ht="12" hidden="1" customHeight="1">
      <c r="A263" s="52" t="s">
        <v>890</v>
      </c>
      <c r="B263" s="52">
        <v>650</v>
      </c>
    </row>
    <row r="264" spans="1:2" s="51" customFormat="1" ht="12" hidden="1" customHeight="1">
      <c r="A264" s="52" t="s">
        <v>891</v>
      </c>
      <c r="B264" s="52">
        <v>651</v>
      </c>
    </row>
    <row r="265" spans="1:2" s="51" customFormat="1" ht="12" hidden="1" customHeight="1">
      <c r="A265" s="52" t="s">
        <v>892</v>
      </c>
      <c r="B265" s="52">
        <v>653</v>
      </c>
    </row>
    <row r="266" spans="1:2" s="51" customFormat="1" ht="12" hidden="1" customHeight="1">
      <c r="A266" s="52" t="s">
        <v>893</v>
      </c>
      <c r="B266" s="52">
        <v>655</v>
      </c>
    </row>
    <row r="267" spans="1:2" s="51" customFormat="1" ht="12" hidden="1" customHeight="1">
      <c r="A267" s="52" t="s">
        <v>894</v>
      </c>
      <c r="B267" s="52">
        <v>657</v>
      </c>
    </row>
    <row r="268" spans="1:2" s="51" customFormat="1" ht="12" hidden="1" customHeight="1">
      <c r="A268" s="52" t="s">
        <v>895</v>
      </c>
      <c r="B268" s="52">
        <v>659</v>
      </c>
    </row>
    <row r="269" spans="1:2" s="51" customFormat="1" ht="12" hidden="1" customHeight="1">
      <c r="A269" s="52" t="s">
        <v>896</v>
      </c>
      <c r="B269" s="52">
        <v>660</v>
      </c>
    </row>
    <row r="270" spans="1:2" s="51" customFormat="1" ht="12" hidden="1" customHeight="1">
      <c r="A270" s="52" t="s">
        <v>897</v>
      </c>
      <c r="B270" s="52">
        <v>665</v>
      </c>
    </row>
    <row r="271" spans="1:2" s="51" customFormat="1" ht="12" hidden="1" customHeight="1">
      <c r="A271" s="52" t="s">
        <v>898</v>
      </c>
      <c r="B271" s="52">
        <v>667</v>
      </c>
    </row>
    <row r="272" spans="1:2" s="51" customFormat="1" ht="12" hidden="1" customHeight="1">
      <c r="A272" s="52" t="s">
        <v>899</v>
      </c>
      <c r="B272" s="52">
        <v>674</v>
      </c>
    </row>
    <row r="273" spans="1:2" s="51" customFormat="1" ht="12" hidden="1" customHeight="1">
      <c r="A273" s="52" t="s">
        <v>900</v>
      </c>
      <c r="B273" s="52">
        <v>682</v>
      </c>
    </row>
    <row r="274" spans="1:2" s="51" customFormat="1" ht="12" hidden="1" customHeight="1">
      <c r="A274" s="52" t="s">
        <v>901</v>
      </c>
      <c r="B274" s="52">
        <v>685</v>
      </c>
    </row>
    <row r="275" spans="1:2" s="51" customFormat="1" ht="12" hidden="1" customHeight="1">
      <c r="A275" s="52" t="s">
        <v>902</v>
      </c>
      <c r="B275" s="52">
        <v>686</v>
      </c>
    </row>
    <row r="276" spans="1:2" s="51" customFormat="1" ht="12" hidden="1" customHeight="1">
      <c r="A276" s="52" t="s">
        <v>903</v>
      </c>
      <c r="B276" s="52">
        <v>690</v>
      </c>
    </row>
    <row r="277" spans="1:2" s="51" customFormat="1" ht="12" hidden="1" customHeight="1">
      <c r="A277" s="52" t="s">
        <v>904</v>
      </c>
      <c r="B277" s="52">
        <v>692</v>
      </c>
    </row>
    <row r="278" spans="1:2" s="51" customFormat="1" ht="12" hidden="1" customHeight="1">
      <c r="A278" s="52" t="s">
        <v>905</v>
      </c>
      <c r="B278" s="52">
        <v>699</v>
      </c>
    </row>
    <row r="279" spans="1:2" s="51" customFormat="1" ht="12" hidden="1" customHeight="1">
      <c r="A279" s="52" t="s">
        <v>906</v>
      </c>
      <c r="B279" s="52">
        <v>700</v>
      </c>
    </row>
    <row r="280" spans="1:2" s="51" customFormat="1" ht="12" hidden="1" customHeight="1">
      <c r="A280" s="52" t="s">
        <v>907</v>
      </c>
      <c r="B280" s="52">
        <v>703</v>
      </c>
    </row>
    <row r="281" spans="1:2" s="51" customFormat="1" ht="12" hidden="1" customHeight="1">
      <c r="A281" s="52" t="s">
        <v>908</v>
      </c>
      <c r="B281" s="52">
        <v>704</v>
      </c>
    </row>
    <row r="282" spans="1:2" s="51" customFormat="1" ht="12" hidden="1" customHeight="1">
      <c r="A282" s="52" t="s">
        <v>909</v>
      </c>
      <c r="B282" s="52">
        <v>711</v>
      </c>
    </row>
    <row r="283" spans="1:2" s="51" customFormat="1" ht="12" hidden="1" customHeight="1">
      <c r="A283" s="52" t="s">
        <v>910</v>
      </c>
      <c r="B283" s="52">
        <v>720</v>
      </c>
    </row>
    <row r="284" spans="1:2" s="51" customFormat="1" ht="12" hidden="1" customHeight="1">
      <c r="A284" s="52" t="s">
        <v>911</v>
      </c>
      <c r="B284" s="52">
        <v>721</v>
      </c>
    </row>
    <row r="285" spans="1:2" s="51" customFormat="1" ht="12" hidden="1" customHeight="1">
      <c r="A285" s="52" t="s">
        <v>912</v>
      </c>
      <c r="B285" s="52">
        <v>722</v>
      </c>
    </row>
    <row r="286" spans="1:2" s="51" customFormat="1" ht="12" hidden="1" customHeight="1">
      <c r="A286" s="52" t="s">
        <v>913</v>
      </c>
      <c r="B286" s="52">
        <v>728</v>
      </c>
    </row>
    <row r="287" spans="1:2" s="51" customFormat="1" ht="12" hidden="1" customHeight="1">
      <c r="A287" s="52" t="s">
        <v>914</v>
      </c>
      <c r="B287" s="52">
        <v>732</v>
      </c>
    </row>
    <row r="288" spans="1:2" s="51" customFormat="1" ht="12" hidden="1" customHeight="1">
      <c r="A288" s="52" t="s">
        <v>915</v>
      </c>
      <c r="B288" s="52">
        <v>736</v>
      </c>
    </row>
    <row r="289" spans="1:2" s="51" customFormat="1" ht="12" hidden="1" customHeight="1">
      <c r="A289" s="52" t="s">
        <v>916</v>
      </c>
      <c r="B289" s="52">
        <v>743</v>
      </c>
    </row>
    <row r="290" spans="1:2" s="51" customFormat="1" ht="12" hidden="1" customHeight="1">
      <c r="A290" s="52" t="s">
        <v>917</v>
      </c>
      <c r="B290" s="52">
        <v>746</v>
      </c>
    </row>
    <row r="291" spans="1:2" s="51" customFormat="1" ht="12" hidden="1" customHeight="1">
      <c r="A291" s="52" t="s">
        <v>918</v>
      </c>
      <c r="B291" s="52">
        <v>748</v>
      </c>
    </row>
    <row r="292" spans="1:2" s="51" customFormat="1" ht="12" hidden="1" customHeight="1">
      <c r="A292" s="52" t="s">
        <v>919</v>
      </c>
      <c r="B292" s="52">
        <v>750</v>
      </c>
    </row>
    <row r="293" spans="1:2" s="51" customFormat="1" ht="12" hidden="1" customHeight="1">
      <c r="A293" s="52" t="s">
        <v>920</v>
      </c>
      <c r="B293" s="52">
        <v>753</v>
      </c>
    </row>
    <row r="294" spans="1:2" s="51" customFormat="1" ht="12" hidden="1" customHeight="1">
      <c r="A294" s="52" t="s">
        <v>921</v>
      </c>
      <c r="B294" s="52">
        <v>759</v>
      </c>
    </row>
    <row r="295" spans="1:2" s="51" customFormat="1" ht="12" hidden="1" customHeight="1">
      <c r="A295" s="52" t="s">
        <v>922</v>
      </c>
      <c r="B295" s="52">
        <v>760</v>
      </c>
    </row>
    <row r="296" spans="1:2" s="51" customFormat="1" ht="12" hidden="1" customHeight="1">
      <c r="A296" s="52" t="s">
        <v>923</v>
      </c>
      <c r="B296" s="52">
        <v>761</v>
      </c>
    </row>
    <row r="297" spans="1:2" s="51" customFormat="1" ht="12" hidden="1" customHeight="1">
      <c r="A297" s="52" t="s">
        <v>924</v>
      </c>
      <c r="B297" s="52">
        <v>771</v>
      </c>
    </row>
    <row r="298" spans="1:2" s="51" customFormat="1" ht="12" hidden="1" customHeight="1">
      <c r="A298" s="52" t="s">
        <v>925</v>
      </c>
      <c r="B298" s="52">
        <v>773</v>
      </c>
    </row>
    <row r="299" spans="1:2" s="51" customFormat="1" ht="12" hidden="1" customHeight="1">
      <c r="A299" s="52" t="s">
        <v>926</v>
      </c>
      <c r="B299" s="52">
        <v>774</v>
      </c>
    </row>
    <row r="300" spans="1:2" s="51" customFormat="1" ht="12" hidden="1" customHeight="1">
      <c r="A300" s="52" t="s">
        <v>927</v>
      </c>
      <c r="B300" s="52">
        <v>775</v>
      </c>
    </row>
    <row r="301" spans="1:2" s="51" customFormat="1" ht="12" hidden="1" customHeight="1">
      <c r="A301" s="52" t="s">
        <v>928</v>
      </c>
      <c r="B301" s="52">
        <v>776</v>
      </c>
    </row>
    <row r="302" spans="1:2" s="51" customFormat="1" ht="12" hidden="1" customHeight="1">
      <c r="A302" s="52" t="s">
        <v>929</v>
      </c>
      <c r="B302" s="52">
        <v>779</v>
      </c>
    </row>
    <row r="303" spans="1:2" s="51" customFormat="1" ht="12" hidden="1" customHeight="1">
      <c r="A303" s="52" t="s">
        <v>930</v>
      </c>
      <c r="B303" s="52">
        <v>780</v>
      </c>
    </row>
    <row r="304" spans="1:2" s="51" customFormat="1" ht="12" hidden="1" customHeight="1">
      <c r="A304" s="52" t="s">
        <v>931</v>
      </c>
      <c r="B304" s="52">
        <v>782</v>
      </c>
    </row>
    <row r="305" spans="1:2" s="51" customFormat="1" ht="12" hidden="1" customHeight="1">
      <c r="A305" s="52" t="s">
        <v>932</v>
      </c>
      <c r="B305" s="52">
        <v>785</v>
      </c>
    </row>
    <row r="306" spans="1:2" s="51" customFormat="1" ht="12" hidden="1" customHeight="1">
      <c r="A306" s="52" t="s">
        <v>933</v>
      </c>
      <c r="B306" s="52">
        <v>786</v>
      </c>
    </row>
    <row r="307" spans="1:2" s="51" customFormat="1" ht="12" hidden="1" customHeight="1">
      <c r="A307" s="52" t="s">
        <v>934</v>
      </c>
      <c r="B307" s="52">
        <v>791</v>
      </c>
    </row>
    <row r="308" spans="1:2" s="51" customFormat="1" ht="12" hidden="1" customHeight="1">
      <c r="A308" s="52" t="s">
        <v>935</v>
      </c>
      <c r="B308" s="52">
        <v>792</v>
      </c>
    </row>
    <row r="309" spans="1:2" s="51" customFormat="1" ht="12" hidden="1" customHeight="1">
      <c r="A309" s="52" t="s">
        <v>936</v>
      </c>
      <c r="B309" s="52">
        <v>793</v>
      </c>
    </row>
    <row r="310" spans="1:2" s="51" customFormat="1" ht="12" hidden="1" customHeight="1">
      <c r="A310" s="52" t="s">
        <v>937</v>
      </c>
      <c r="B310" s="52">
        <v>796</v>
      </c>
    </row>
    <row r="311" spans="1:2" s="51" customFormat="1" ht="12" hidden="1" customHeight="1">
      <c r="A311" s="52" t="s">
        <v>938</v>
      </c>
      <c r="B311" s="52">
        <v>798</v>
      </c>
    </row>
    <row r="312" spans="1:2" s="51" customFormat="1" ht="12" hidden="1" customHeight="1">
      <c r="A312" s="52" t="s">
        <v>939</v>
      </c>
      <c r="B312" s="52">
        <v>800</v>
      </c>
    </row>
    <row r="313" spans="1:2" s="51" customFormat="1" ht="12" hidden="1" customHeight="1">
      <c r="A313" s="52" t="s">
        <v>940</v>
      </c>
      <c r="B313" s="52">
        <v>805</v>
      </c>
    </row>
    <row r="314" spans="1:2" s="51" customFormat="1" ht="12" hidden="1" customHeight="1">
      <c r="A314" s="52" t="s">
        <v>941</v>
      </c>
      <c r="B314" s="52">
        <v>813</v>
      </c>
    </row>
    <row r="315" spans="1:2" s="51" customFormat="1" ht="12" hidden="1" customHeight="1">
      <c r="A315" s="52" t="s">
        <v>942</v>
      </c>
      <c r="B315" s="52">
        <v>814</v>
      </c>
    </row>
    <row r="316" spans="1:2" s="51" customFormat="1" ht="12" hidden="1" customHeight="1">
      <c r="A316" s="52" t="s">
        <v>943</v>
      </c>
      <c r="B316" s="52">
        <v>816</v>
      </c>
    </row>
    <row r="317" spans="1:2" s="51" customFormat="1" ht="12" hidden="1" customHeight="1">
      <c r="A317" s="52" t="s">
        <v>944</v>
      </c>
      <c r="B317" s="52">
        <v>817</v>
      </c>
    </row>
    <row r="318" spans="1:2" s="51" customFormat="1" ht="12" hidden="1" customHeight="1">
      <c r="A318" s="52" t="s">
        <v>945</v>
      </c>
      <c r="B318" s="52">
        <v>819</v>
      </c>
    </row>
    <row r="319" spans="1:2" s="51" customFormat="1" ht="12" hidden="1" customHeight="1">
      <c r="A319" s="52" t="s">
        <v>946</v>
      </c>
      <c r="B319" s="52">
        <v>820</v>
      </c>
    </row>
    <row r="320" spans="1:2" s="51" customFormat="1" ht="12" hidden="1" customHeight="1">
      <c r="A320" s="52" t="s">
        <v>947</v>
      </c>
      <c r="B320" s="52">
        <v>821</v>
      </c>
    </row>
    <row r="321" spans="1:2" s="51" customFormat="1" ht="12" hidden="1" customHeight="1">
      <c r="A321" s="52" t="s">
        <v>948</v>
      </c>
      <c r="B321" s="52">
        <v>834</v>
      </c>
    </row>
    <row r="322" spans="1:2" s="51" customFormat="1" ht="12" hidden="1" customHeight="1">
      <c r="A322" s="52" t="s">
        <v>949</v>
      </c>
      <c r="B322" s="52">
        <v>837</v>
      </c>
    </row>
    <row r="323" spans="1:2" s="51" customFormat="1" ht="12" hidden="1" customHeight="1">
      <c r="A323" s="52" t="s">
        <v>950</v>
      </c>
      <c r="B323" s="52">
        <v>839</v>
      </c>
    </row>
    <row r="324" spans="1:2" s="51" customFormat="1" ht="12" hidden="1" customHeight="1">
      <c r="A324" s="52" t="s">
        <v>951</v>
      </c>
      <c r="B324" s="52">
        <v>840</v>
      </c>
    </row>
    <row r="325" spans="1:2" s="51" customFormat="1" ht="12" hidden="1" customHeight="1">
      <c r="A325" s="52" t="s">
        <v>952</v>
      </c>
      <c r="B325" s="52">
        <v>842</v>
      </c>
    </row>
    <row r="326" spans="1:2" s="51" customFormat="1" ht="12" hidden="1" customHeight="1">
      <c r="A326" s="52" t="s">
        <v>953</v>
      </c>
      <c r="B326" s="52">
        <v>843</v>
      </c>
    </row>
    <row r="327" spans="1:2" s="51" customFormat="1" ht="12" hidden="1" customHeight="1">
      <c r="A327" s="52" t="s">
        <v>954</v>
      </c>
      <c r="B327" s="52">
        <v>846</v>
      </c>
    </row>
    <row r="328" spans="1:2" s="51" customFormat="1" ht="12" hidden="1" customHeight="1">
      <c r="A328" s="52" t="s">
        <v>955</v>
      </c>
      <c r="B328" s="52">
        <v>853</v>
      </c>
    </row>
    <row r="329" spans="1:2" s="51" customFormat="1" ht="12" hidden="1" customHeight="1">
      <c r="A329" s="52" t="s">
        <v>956</v>
      </c>
      <c r="B329" s="52">
        <v>855</v>
      </c>
    </row>
    <row r="330" spans="1:2" s="51" customFormat="1" ht="12" hidden="1" customHeight="1">
      <c r="A330" s="52" t="s">
        <v>957</v>
      </c>
      <c r="B330" s="52">
        <v>863</v>
      </c>
    </row>
    <row r="331" spans="1:2" s="51" customFormat="1" ht="12" hidden="1" customHeight="1">
      <c r="A331" s="52" t="s">
        <v>958</v>
      </c>
      <c r="B331" s="52">
        <v>864</v>
      </c>
    </row>
    <row r="332" spans="1:2" s="51" customFormat="1" ht="12" hidden="1" customHeight="1">
      <c r="A332" s="52" t="s">
        <v>959</v>
      </c>
      <c r="B332" s="52">
        <v>865</v>
      </c>
    </row>
    <row r="333" spans="1:2" s="51" customFormat="1" ht="12" hidden="1" customHeight="1">
      <c r="A333" s="52" t="s">
        <v>960</v>
      </c>
      <c r="B333" s="52">
        <v>870</v>
      </c>
    </row>
    <row r="334" spans="1:2" s="51" customFormat="1" ht="12" hidden="1" customHeight="1">
      <c r="A334" s="52" t="s">
        <v>961</v>
      </c>
      <c r="B334" s="52">
        <v>879</v>
      </c>
    </row>
    <row r="335" spans="1:2" s="51" customFormat="1" ht="12" hidden="1" customHeight="1">
      <c r="A335" s="52" t="s">
        <v>962</v>
      </c>
      <c r="B335" s="52">
        <v>880</v>
      </c>
    </row>
    <row r="336" spans="1:2" s="51" customFormat="1" ht="12" hidden="1" customHeight="1">
      <c r="A336" s="52" t="s">
        <v>963</v>
      </c>
      <c r="B336" s="52">
        <v>885</v>
      </c>
    </row>
    <row r="337" spans="1:2" s="51" customFormat="1" ht="12" hidden="1" customHeight="1">
      <c r="A337" s="52" t="s">
        <v>964</v>
      </c>
      <c r="B337" s="52">
        <v>886</v>
      </c>
    </row>
    <row r="338" spans="1:2" s="51" customFormat="1" ht="12" hidden="1" customHeight="1">
      <c r="A338" s="52" t="s">
        <v>965</v>
      </c>
      <c r="B338" s="52">
        <v>887</v>
      </c>
    </row>
    <row r="339" spans="1:2" s="51" customFormat="1" ht="12" hidden="1" customHeight="1">
      <c r="A339" s="52" t="s">
        <v>966</v>
      </c>
      <c r="B339" s="52">
        <v>890</v>
      </c>
    </row>
    <row r="340" spans="1:2" s="51" customFormat="1" ht="12" hidden="1" customHeight="1">
      <c r="A340" s="52" t="s">
        <v>967</v>
      </c>
      <c r="B340" s="52">
        <v>892</v>
      </c>
    </row>
    <row r="341" spans="1:2" s="51" customFormat="1" ht="12" hidden="1" customHeight="1">
      <c r="A341" s="52" t="s">
        <v>968</v>
      </c>
      <c r="B341" s="52">
        <v>897</v>
      </c>
    </row>
    <row r="342" spans="1:2" s="51" customFormat="1" ht="12" hidden="1" customHeight="1">
      <c r="A342" s="52" t="s">
        <v>969</v>
      </c>
      <c r="B342" s="52">
        <v>900</v>
      </c>
    </row>
    <row r="343" spans="1:2" s="51" customFormat="1" ht="12" hidden="1" customHeight="1">
      <c r="A343" s="52" t="s">
        <v>970</v>
      </c>
      <c r="B343" s="52">
        <v>902</v>
      </c>
    </row>
    <row r="344" spans="1:2" s="51" customFormat="1" ht="12" hidden="1" customHeight="1">
      <c r="A344" s="52" t="s">
        <v>971</v>
      </c>
      <c r="B344" s="52">
        <v>903</v>
      </c>
    </row>
    <row r="345" spans="1:2" s="51" customFormat="1" ht="12" hidden="1" customHeight="1">
      <c r="A345" s="52" t="s">
        <v>972</v>
      </c>
      <c r="B345" s="52">
        <v>906</v>
      </c>
    </row>
    <row r="346" spans="1:2" s="51" customFormat="1" ht="12" hidden="1" customHeight="1">
      <c r="A346" s="52" t="s">
        <v>973</v>
      </c>
      <c r="B346" s="52">
        <v>907</v>
      </c>
    </row>
    <row r="347" spans="1:2" s="51" customFormat="1" ht="12" hidden="1" customHeight="1">
      <c r="A347" s="52" t="s">
        <v>974</v>
      </c>
      <c r="B347" s="52">
        <v>908</v>
      </c>
    </row>
    <row r="348" spans="1:2" s="51" customFormat="1" ht="12" hidden="1" customHeight="1">
      <c r="A348" s="52" t="s">
        <v>975</v>
      </c>
      <c r="B348" s="52">
        <v>909</v>
      </c>
    </row>
    <row r="349" spans="1:2" s="51" customFormat="1" ht="12" hidden="1" customHeight="1">
      <c r="A349" s="52" t="s">
        <v>976</v>
      </c>
      <c r="B349" s="52">
        <v>910</v>
      </c>
    </row>
    <row r="350" spans="1:2" s="51" customFormat="1" ht="12" hidden="1" customHeight="1">
      <c r="A350" s="52" t="s">
        <v>977</v>
      </c>
      <c r="B350" s="52">
        <v>911</v>
      </c>
    </row>
    <row r="351" spans="1:2" s="51" customFormat="1" ht="12" hidden="1" customHeight="1">
      <c r="A351" s="52" t="s">
        <v>978</v>
      </c>
      <c r="B351" s="52">
        <v>912</v>
      </c>
    </row>
    <row r="352" spans="1:2" s="51" customFormat="1" ht="12" hidden="1" customHeight="1">
      <c r="A352" s="52" t="s">
        <v>979</v>
      </c>
      <c r="B352" s="52">
        <v>914</v>
      </c>
    </row>
    <row r="353" spans="1:2" s="51" customFormat="1" ht="12" hidden="1" customHeight="1">
      <c r="A353" s="52" t="s">
        <v>980</v>
      </c>
      <c r="B353" s="52">
        <v>918</v>
      </c>
    </row>
    <row r="354" spans="1:2" s="51" customFormat="1" ht="12" hidden="1" customHeight="1">
      <c r="A354" s="52" t="s">
        <v>981</v>
      </c>
      <c r="B354" s="52">
        <v>926</v>
      </c>
    </row>
    <row r="355" spans="1:2" s="51" customFormat="1" ht="12" hidden="1" customHeight="1">
      <c r="A355" s="52" t="s">
        <v>982</v>
      </c>
      <c r="B355" s="52">
        <v>932</v>
      </c>
    </row>
    <row r="356" spans="1:2" s="51" customFormat="1" ht="12" hidden="1" customHeight="1">
      <c r="A356" s="52" t="s">
        <v>983</v>
      </c>
      <c r="B356" s="52">
        <v>936</v>
      </c>
    </row>
    <row r="357" spans="1:2" s="51" customFormat="1" ht="12" hidden="1" customHeight="1">
      <c r="A357" s="52" t="s">
        <v>984</v>
      </c>
      <c r="B357" s="52">
        <v>941</v>
      </c>
    </row>
    <row r="358" spans="1:2" s="51" customFormat="1" ht="12" hidden="1" customHeight="1">
      <c r="A358" s="52" t="s">
        <v>985</v>
      </c>
      <c r="B358" s="52">
        <v>946</v>
      </c>
    </row>
    <row r="359" spans="1:2" s="51" customFormat="1" ht="12" hidden="1" customHeight="1">
      <c r="A359" s="52" t="s">
        <v>986</v>
      </c>
      <c r="B359" s="52">
        <v>947</v>
      </c>
    </row>
    <row r="360" spans="1:2" s="51" customFormat="1" ht="12" hidden="1" customHeight="1">
      <c r="A360" s="52" t="s">
        <v>987</v>
      </c>
      <c r="B360" s="52">
        <v>950</v>
      </c>
    </row>
    <row r="361" spans="1:2" s="51" customFormat="1" ht="12" hidden="1" customHeight="1">
      <c r="A361" s="52" t="s">
        <v>988</v>
      </c>
      <c r="B361" s="52">
        <v>952</v>
      </c>
    </row>
    <row r="362" spans="1:2" s="51" customFormat="1" ht="12" hidden="1" customHeight="1">
      <c r="A362" s="52" t="s">
        <v>989</v>
      </c>
      <c r="B362" s="52">
        <v>959</v>
      </c>
    </row>
    <row r="363" spans="1:2" s="51" customFormat="1" ht="12" hidden="1" customHeight="1">
      <c r="A363" s="52" t="s">
        <v>990</v>
      </c>
      <c r="B363" s="52">
        <v>962</v>
      </c>
    </row>
    <row r="364" spans="1:2" s="51" customFormat="1" ht="12" hidden="1" customHeight="1">
      <c r="A364" s="52" t="s">
        <v>991</v>
      </c>
      <c r="B364" s="52">
        <v>963</v>
      </c>
    </row>
    <row r="365" spans="1:2" s="51" customFormat="1" ht="12" hidden="1" customHeight="1">
      <c r="A365" s="52" t="s">
        <v>992</v>
      </c>
      <c r="B365" s="52">
        <v>965</v>
      </c>
    </row>
    <row r="366" spans="1:2" s="51" customFormat="1" ht="12" hidden="1" customHeight="1">
      <c r="A366" s="52" t="s">
        <v>993</v>
      </c>
      <c r="B366" s="52">
        <v>967</v>
      </c>
    </row>
    <row r="367" spans="1:2" s="51" customFormat="1" ht="12" hidden="1" customHeight="1">
      <c r="A367" s="52" t="s">
        <v>994</v>
      </c>
      <c r="B367" s="52">
        <v>969</v>
      </c>
    </row>
    <row r="368" spans="1:2" s="51" customFormat="1" ht="12" hidden="1" customHeight="1">
      <c r="A368" s="52" t="s">
        <v>995</v>
      </c>
      <c r="B368" s="52">
        <v>974</v>
      </c>
    </row>
    <row r="369" spans="1:2" s="51" customFormat="1" ht="12" hidden="1" customHeight="1">
      <c r="A369" s="52" t="s">
        <v>996</v>
      </c>
      <c r="B369" s="52">
        <v>976</v>
      </c>
    </row>
    <row r="370" spans="1:2" s="51" customFormat="1" ht="12" hidden="1" customHeight="1">
      <c r="A370" s="52" t="s">
        <v>997</v>
      </c>
      <c r="B370" s="52">
        <v>977</v>
      </c>
    </row>
    <row r="371" spans="1:2" s="51" customFormat="1" ht="12" hidden="1" customHeight="1">
      <c r="A371" s="52" t="s">
        <v>998</v>
      </c>
      <c r="B371" s="52">
        <v>982</v>
      </c>
    </row>
    <row r="372" spans="1:2" s="51" customFormat="1" ht="12" hidden="1" customHeight="1">
      <c r="A372" s="52" t="s">
        <v>999</v>
      </c>
      <c r="B372" s="52">
        <v>983</v>
      </c>
    </row>
    <row r="373" spans="1:2" s="51" customFormat="1" ht="12" hidden="1" customHeight="1">
      <c r="A373" s="52" t="s">
        <v>1000</v>
      </c>
      <c r="B373" s="52">
        <v>987</v>
      </c>
    </row>
    <row r="374" spans="1:2" s="51" customFormat="1" ht="12" hidden="1" customHeight="1">
      <c r="A374" s="52" t="s">
        <v>1001</v>
      </c>
      <c r="B374" s="52">
        <v>988</v>
      </c>
    </row>
    <row r="375" spans="1:2" s="51" customFormat="1" ht="12" hidden="1" customHeight="1">
      <c r="A375" s="52" t="s">
        <v>1002</v>
      </c>
      <c r="B375" s="52">
        <v>993</v>
      </c>
    </row>
    <row r="376" spans="1:2" s="51" customFormat="1" ht="12" hidden="1" customHeight="1">
      <c r="A376" s="52" t="s">
        <v>1003</v>
      </c>
      <c r="B376" s="52">
        <v>994</v>
      </c>
    </row>
    <row r="377" spans="1:2" s="51" customFormat="1" ht="12" hidden="1" customHeight="1">
      <c r="A377" s="52" t="s">
        <v>1004</v>
      </c>
      <c r="B377" s="52">
        <v>998</v>
      </c>
    </row>
    <row r="378" spans="1:2" s="51" customFormat="1" ht="12" hidden="1" customHeight="1">
      <c r="A378" s="52" t="s">
        <v>1005</v>
      </c>
      <c r="B378" s="52">
        <v>999</v>
      </c>
    </row>
    <row r="379" spans="1:2" s="51" customFormat="1" ht="12" hidden="1" customHeight="1">
      <c r="A379" s="52" t="s">
        <v>1006</v>
      </c>
      <c r="B379" s="52">
        <v>1000</v>
      </c>
    </row>
    <row r="380" spans="1:2" s="51" customFormat="1" ht="12" hidden="1" customHeight="1">
      <c r="A380" s="52" t="s">
        <v>1007</v>
      </c>
      <c r="B380" s="52">
        <v>1006</v>
      </c>
    </row>
    <row r="381" spans="1:2" s="51" customFormat="1" ht="12" hidden="1" customHeight="1">
      <c r="A381" s="52" t="s">
        <v>1008</v>
      </c>
      <c r="B381" s="52">
        <v>1009</v>
      </c>
    </row>
    <row r="382" spans="1:2" s="51" customFormat="1" ht="12" hidden="1" customHeight="1">
      <c r="A382" s="52" t="s">
        <v>1009</v>
      </c>
      <c r="B382" s="52">
        <v>1011</v>
      </c>
    </row>
    <row r="383" spans="1:2" s="51" customFormat="1" ht="12" hidden="1" customHeight="1">
      <c r="A383" s="52" t="s">
        <v>1010</v>
      </c>
      <c r="B383" s="52">
        <v>1014</v>
      </c>
    </row>
    <row r="384" spans="1:2" s="51" customFormat="1" ht="12" hidden="1" customHeight="1">
      <c r="A384" s="52" t="s">
        <v>1011</v>
      </c>
      <c r="B384" s="52">
        <v>1017</v>
      </c>
    </row>
    <row r="385" spans="1:2" s="51" customFormat="1" ht="12" hidden="1" customHeight="1">
      <c r="A385" s="52" t="s">
        <v>1012</v>
      </c>
      <c r="B385" s="52">
        <v>1018</v>
      </c>
    </row>
    <row r="386" spans="1:2" s="51" customFormat="1" ht="12" hidden="1" customHeight="1">
      <c r="A386" s="52" t="s">
        <v>1013</v>
      </c>
      <c r="B386" s="52">
        <v>1033</v>
      </c>
    </row>
    <row r="387" spans="1:2" s="51" customFormat="1" ht="12" hidden="1" customHeight="1">
      <c r="A387" s="52" t="s">
        <v>1014</v>
      </c>
      <c r="B387" s="52">
        <v>1035</v>
      </c>
    </row>
    <row r="388" spans="1:2" s="51" customFormat="1" ht="12" hidden="1" customHeight="1">
      <c r="A388" s="52" t="s">
        <v>1015</v>
      </c>
      <c r="B388" s="52">
        <v>1038</v>
      </c>
    </row>
    <row r="389" spans="1:2" s="51" customFormat="1" ht="12" hidden="1" customHeight="1">
      <c r="A389" s="52" t="s">
        <v>1016</v>
      </c>
      <c r="B389" s="52">
        <v>1043</v>
      </c>
    </row>
    <row r="390" spans="1:2" s="51" customFormat="1" ht="12" hidden="1" customHeight="1">
      <c r="A390" s="52" t="s">
        <v>1017</v>
      </c>
      <c r="B390" s="52">
        <v>1047</v>
      </c>
    </row>
    <row r="391" spans="1:2" s="51" customFormat="1" ht="12" hidden="1" customHeight="1">
      <c r="A391" s="52" t="s">
        <v>1018</v>
      </c>
      <c r="B391" s="52">
        <v>1051</v>
      </c>
    </row>
    <row r="392" spans="1:2" s="51" customFormat="1" ht="12" hidden="1" customHeight="1">
      <c r="A392" s="52" t="s">
        <v>1019</v>
      </c>
      <c r="B392" s="52">
        <v>1064</v>
      </c>
    </row>
    <row r="393" spans="1:2" s="51" customFormat="1" ht="12" hidden="1" customHeight="1">
      <c r="A393" s="52" t="s">
        <v>1020</v>
      </c>
      <c r="B393" s="52">
        <v>1065</v>
      </c>
    </row>
    <row r="394" spans="1:2" s="51" customFormat="1" ht="12" hidden="1" customHeight="1">
      <c r="A394" s="52" t="s">
        <v>1021</v>
      </c>
      <c r="B394" s="52">
        <v>1074</v>
      </c>
    </row>
    <row r="395" spans="1:2" s="51" customFormat="1" ht="12" hidden="1" customHeight="1">
      <c r="A395" s="52" t="s">
        <v>1022</v>
      </c>
      <c r="B395" s="52">
        <v>1076</v>
      </c>
    </row>
    <row r="396" spans="1:2" s="51" customFormat="1" ht="12" hidden="1" customHeight="1">
      <c r="A396" s="52" t="s">
        <v>1023</v>
      </c>
      <c r="B396" s="52">
        <v>1079</v>
      </c>
    </row>
    <row r="397" spans="1:2" s="51" customFormat="1" ht="12" hidden="1" customHeight="1">
      <c r="A397" s="52" t="s">
        <v>1024</v>
      </c>
      <c r="B397" s="52">
        <v>1081</v>
      </c>
    </row>
    <row r="398" spans="1:2" s="51" customFormat="1" ht="12" hidden="1" customHeight="1">
      <c r="A398" s="52" t="s">
        <v>1025</v>
      </c>
      <c r="B398" s="52">
        <v>1089</v>
      </c>
    </row>
    <row r="399" spans="1:2" s="51" customFormat="1" ht="12" hidden="1" customHeight="1">
      <c r="A399" s="52" t="s">
        <v>1026</v>
      </c>
      <c r="B399" s="52">
        <v>1091</v>
      </c>
    </row>
    <row r="400" spans="1:2" s="51" customFormat="1" ht="12" hidden="1" customHeight="1">
      <c r="A400" s="52" t="s">
        <v>1027</v>
      </c>
      <c r="B400" s="52">
        <v>1092</v>
      </c>
    </row>
    <row r="401" spans="1:2" s="51" customFormat="1" ht="12" hidden="1" customHeight="1">
      <c r="A401" s="52" t="s">
        <v>1028</v>
      </c>
      <c r="B401" s="52">
        <v>1093</v>
      </c>
    </row>
    <row r="402" spans="1:2" s="51" customFormat="1" ht="12" hidden="1" customHeight="1">
      <c r="A402" s="52" t="s">
        <v>1029</v>
      </c>
      <c r="B402" s="52">
        <v>1100</v>
      </c>
    </row>
    <row r="403" spans="1:2" s="51" customFormat="1" ht="12" hidden="1" customHeight="1">
      <c r="A403" s="52" t="s">
        <v>1030</v>
      </c>
      <c r="B403" s="52">
        <v>1108</v>
      </c>
    </row>
    <row r="404" spans="1:2" s="51" customFormat="1" ht="12" hidden="1" customHeight="1">
      <c r="A404" s="52" t="s">
        <v>1031</v>
      </c>
      <c r="B404" s="52">
        <v>1109</v>
      </c>
    </row>
    <row r="405" spans="1:2" s="51" customFormat="1" ht="12" hidden="1" customHeight="1">
      <c r="A405" s="52" t="s">
        <v>1032</v>
      </c>
      <c r="B405" s="52">
        <v>1114</v>
      </c>
    </row>
    <row r="406" spans="1:2" s="51" customFormat="1" ht="12" hidden="1" customHeight="1">
      <c r="A406" s="52" t="s">
        <v>1033</v>
      </c>
      <c r="B406" s="52">
        <v>1115</v>
      </c>
    </row>
    <row r="407" spans="1:2" s="51" customFormat="1" ht="12" hidden="1" customHeight="1">
      <c r="A407" s="52" t="s">
        <v>1034</v>
      </c>
      <c r="B407" s="52">
        <v>1116</v>
      </c>
    </row>
    <row r="408" spans="1:2" s="51" customFormat="1" ht="12" hidden="1" customHeight="1">
      <c r="A408" s="52" t="s">
        <v>1035</v>
      </c>
      <c r="B408" s="52">
        <v>1120</v>
      </c>
    </row>
    <row r="409" spans="1:2" s="51" customFormat="1" ht="12" hidden="1" customHeight="1">
      <c r="A409" s="52" t="s">
        <v>1036</v>
      </c>
      <c r="B409" s="52">
        <v>1121</v>
      </c>
    </row>
    <row r="410" spans="1:2" s="51" customFormat="1" ht="12" hidden="1" customHeight="1">
      <c r="A410" s="52" t="s">
        <v>1037</v>
      </c>
      <c r="B410" s="52">
        <v>1125</v>
      </c>
    </row>
    <row r="411" spans="1:2" s="51" customFormat="1" ht="12" hidden="1" customHeight="1">
      <c r="A411" s="52" t="s">
        <v>1038</v>
      </c>
      <c r="B411" s="52">
        <v>1126</v>
      </c>
    </row>
    <row r="412" spans="1:2" s="51" customFormat="1" ht="12" hidden="1" customHeight="1">
      <c r="A412" s="52" t="s">
        <v>1039</v>
      </c>
      <c r="B412" s="52">
        <v>1132</v>
      </c>
    </row>
    <row r="413" spans="1:2" s="51" customFormat="1" ht="12" hidden="1" customHeight="1">
      <c r="A413" s="52" t="s">
        <v>1040</v>
      </c>
      <c r="B413" s="52">
        <v>1137</v>
      </c>
    </row>
    <row r="414" spans="1:2" s="51" customFormat="1" ht="12" hidden="1" customHeight="1">
      <c r="A414" s="52" t="s">
        <v>1041</v>
      </c>
      <c r="B414" s="52">
        <v>1141</v>
      </c>
    </row>
    <row r="415" spans="1:2" s="51" customFormat="1" ht="12" hidden="1" customHeight="1">
      <c r="A415" s="52" t="s">
        <v>1042</v>
      </c>
      <c r="B415" s="52">
        <v>1145</v>
      </c>
    </row>
    <row r="416" spans="1:2" s="51" customFormat="1" ht="12" hidden="1" customHeight="1">
      <c r="A416" s="52" t="s">
        <v>1043</v>
      </c>
      <c r="B416" s="52">
        <v>1146</v>
      </c>
    </row>
    <row r="417" spans="1:2" s="51" customFormat="1" ht="12" hidden="1" customHeight="1">
      <c r="A417" s="52" t="s">
        <v>1044</v>
      </c>
      <c r="B417" s="52">
        <v>1148</v>
      </c>
    </row>
    <row r="418" spans="1:2" s="51" customFormat="1" ht="12" hidden="1" customHeight="1">
      <c r="A418" s="52" t="s">
        <v>1045</v>
      </c>
      <c r="B418" s="52">
        <v>1156</v>
      </c>
    </row>
    <row r="419" spans="1:2" s="51" customFormat="1" ht="12" hidden="1" customHeight="1">
      <c r="A419" s="52" t="s">
        <v>1046</v>
      </c>
      <c r="B419" s="52">
        <v>1159</v>
      </c>
    </row>
    <row r="420" spans="1:2" s="51" customFormat="1" ht="12" hidden="1" customHeight="1">
      <c r="A420" s="52" t="s">
        <v>1047</v>
      </c>
      <c r="B420" s="52">
        <v>1160</v>
      </c>
    </row>
    <row r="421" spans="1:2" s="51" customFormat="1" ht="12" hidden="1" customHeight="1">
      <c r="A421" s="52" t="s">
        <v>1048</v>
      </c>
      <c r="B421" s="52">
        <v>1162</v>
      </c>
    </row>
    <row r="422" spans="1:2" s="51" customFormat="1" ht="12" hidden="1" customHeight="1">
      <c r="A422" s="52" t="s">
        <v>1049</v>
      </c>
      <c r="B422" s="52">
        <v>1167</v>
      </c>
    </row>
    <row r="423" spans="1:2" s="51" customFormat="1" ht="12" hidden="1" customHeight="1">
      <c r="A423" s="52" t="s">
        <v>1050</v>
      </c>
      <c r="B423" s="52">
        <v>1168</v>
      </c>
    </row>
    <row r="424" spans="1:2" s="51" customFormat="1" ht="12" hidden="1" customHeight="1">
      <c r="A424" s="52" t="s">
        <v>1051</v>
      </c>
      <c r="B424" s="52">
        <v>1172</v>
      </c>
    </row>
    <row r="425" spans="1:2" s="51" customFormat="1" ht="12" hidden="1" customHeight="1">
      <c r="A425" s="52" t="s">
        <v>1052</v>
      </c>
      <c r="B425" s="52">
        <v>1177</v>
      </c>
    </row>
    <row r="426" spans="1:2" s="51" customFormat="1" ht="12" hidden="1" customHeight="1">
      <c r="A426" s="52" t="s">
        <v>1053</v>
      </c>
      <c r="B426" s="52">
        <v>1179</v>
      </c>
    </row>
    <row r="427" spans="1:2" s="51" customFormat="1" ht="12" hidden="1" customHeight="1">
      <c r="A427" s="52" t="s">
        <v>1054</v>
      </c>
      <c r="B427" s="52">
        <v>1186</v>
      </c>
    </row>
    <row r="428" spans="1:2" s="51" customFormat="1" ht="12" hidden="1" customHeight="1">
      <c r="A428" s="52" t="s">
        <v>1055</v>
      </c>
      <c r="B428" s="52">
        <v>1190</v>
      </c>
    </row>
    <row r="429" spans="1:2" s="51" customFormat="1" ht="12" hidden="1" customHeight="1">
      <c r="A429" s="52" t="s">
        <v>1056</v>
      </c>
      <c r="B429" s="52">
        <v>1192</v>
      </c>
    </row>
    <row r="430" spans="1:2" s="51" customFormat="1" ht="12" hidden="1" customHeight="1">
      <c r="A430" s="52" t="s">
        <v>1057</v>
      </c>
      <c r="B430" s="52">
        <v>1195</v>
      </c>
    </row>
    <row r="431" spans="1:2" s="51" customFormat="1" ht="12" hidden="1" customHeight="1">
      <c r="A431" s="52" t="s">
        <v>1058</v>
      </c>
      <c r="B431" s="52">
        <v>1206</v>
      </c>
    </row>
    <row r="432" spans="1:2" s="51" customFormat="1" ht="12" hidden="1" customHeight="1">
      <c r="A432" s="52" t="s">
        <v>1059</v>
      </c>
      <c r="B432" s="52">
        <v>1209</v>
      </c>
    </row>
    <row r="433" spans="1:2" s="51" customFormat="1" ht="12" hidden="1" customHeight="1">
      <c r="A433" s="52" t="s">
        <v>1060</v>
      </c>
      <c r="B433" s="52">
        <v>1212</v>
      </c>
    </row>
    <row r="434" spans="1:2" s="51" customFormat="1" ht="12" hidden="1" customHeight="1">
      <c r="A434" s="52" t="s">
        <v>1061</v>
      </c>
      <c r="B434" s="52">
        <v>1213</v>
      </c>
    </row>
    <row r="435" spans="1:2" s="51" customFormat="1" ht="12" hidden="1" customHeight="1">
      <c r="A435" s="52" t="s">
        <v>1062</v>
      </c>
      <c r="B435" s="52">
        <v>1214</v>
      </c>
    </row>
    <row r="436" spans="1:2" s="51" customFormat="1" ht="12" hidden="1" customHeight="1">
      <c r="A436" s="52" t="s">
        <v>1063</v>
      </c>
      <c r="B436" s="52">
        <v>1217</v>
      </c>
    </row>
    <row r="437" spans="1:2" s="51" customFormat="1" ht="12" hidden="1" customHeight="1">
      <c r="A437" s="52" t="s">
        <v>1064</v>
      </c>
      <c r="B437" s="52">
        <v>1221</v>
      </c>
    </row>
    <row r="438" spans="1:2" s="51" customFormat="1" ht="12" hidden="1" customHeight="1">
      <c r="A438" s="52" t="s">
        <v>1065</v>
      </c>
      <c r="B438" s="52">
        <v>1222</v>
      </c>
    </row>
    <row r="439" spans="1:2" s="51" customFormat="1" ht="12" hidden="1" customHeight="1">
      <c r="A439" s="52" t="s">
        <v>1066</v>
      </c>
      <c r="B439" s="52">
        <v>1223</v>
      </c>
    </row>
    <row r="440" spans="1:2" s="51" customFormat="1" ht="12" hidden="1" customHeight="1">
      <c r="A440" s="52" t="s">
        <v>1067</v>
      </c>
      <c r="B440" s="52">
        <v>1224</v>
      </c>
    </row>
    <row r="441" spans="1:2" s="51" customFormat="1" ht="12" hidden="1" customHeight="1">
      <c r="A441" s="52" t="s">
        <v>1068</v>
      </c>
      <c r="B441" s="52">
        <v>1225</v>
      </c>
    </row>
    <row r="442" spans="1:2" s="51" customFormat="1" ht="12" hidden="1" customHeight="1">
      <c r="A442" s="52" t="s">
        <v>1069</v>
      </c>
      <c r="B442" s="52">
        <v>1226</v>
      </c>
    </row>
    <row r="443" spans="1:2" s="51" customFormat="1" ht="12" hidden="1" customHeight="1">
      <c r="A443" s="52" t="s">
        <v>1070</v>
      </c>
      <c r="B443" s="52">
        <v>1230</v>
      </c>
    </row>
    <row r="444" spans="1:2" s="51" customFormat="1" ht="12" hidden="1" customHeight="1">
      <c r="A444" s="52" t="s">
        <v>1071</v>
      </c>
      <c r="B444" s="52">
        <v>1235</v>
      </c>
    </row>
    <row r="445" spans="1:2" s="51" customFormat="1" ht="12" hidden="1" customHeight="1">
      <c r="A445" s="52" t="s">
        <v>1072</v>
      </c>
      <c r="B445" s="52">
        <v>1237</v>
      </c>
    </row>
    <row r="446" spans="1:2" s="51" customFormat="1" ht="12" hidden="1" customHeight="1">
      <c r="A446" s="52" t="s">
        <v>1073</v>
      </c>
      <c r="B446" s="52">
        <v>1247</v>
      </c>
    </row>
    <row r="447" spans="1:2" s="51" customFormat="1" ht="12" hidden="1" customHeight="1">
      <c r="A447" s="52" t="s">
        <v>1074</v>
      </c>
      <c r="B447" s="52">
        <v>1252</v>
      </c>
    </row>
    <row r="448" spans="1:2" s="51" customFormat="1" ht="12" hidden="1" customHeight="1">
      <c r="A448" s="52" t="s">
        <v>1075</v>
      </c>
      <c r="B448" s="52">
        <v>1253</v>
      </c>
    </row>
    <row r="449" spans="1:2" s="51" customFormat="1" ht="12" hidden="1" customHeight="1">
      <c r="A449" s="52" t="s">
        <v>1076</v>
      </c>
      <c r="B449" s="52">
        <v>1258</v>
      </c>
    </row>
    <row r="450" spans="1:2" s="51" customFormat="1" ht="12" hidden="1" customHeight="1">
      <c r="A450" s="52" t="s">
        <v>1077</v>
      </c>
      <c r="B450" s="52">
        <v>1264</v>
      </c>
    </row>
    <row r="451" spans="1:2" s="51" customFormat="1" ht="12" hidden="1" customHeight="1">
      <c r="A451" s="52" t="s">
        <v>1078</v>
      </c>
      <c r="B451" s="52">
        <v>1274</v>
      </c>
    </row>
    <row r="452" spans="1:2" s="51" customFormat="1" ht="12" hidden="1" customHeight="1">
      <c r="A452" s="52" t="s">
        <v>1079</v>
      </c>
      <c r="B452" s="52">
        <v>1276</v>
      </c>
    </row>
    <row r="453" spans="1:2" s="51" customFormat="1" ht="12" hidden="1" customHeight="1">
      <c r="A453" s="52" t="s">
        <v>1080</v>
      </c>
      <c r="B453" s="52">
        <v>1278</v>
      </c>
    </row>
    <row r="454" spans="1:2" s="51" customFormat="1" ht="12" hidden="1" customHeight="1">
      <c r="A454" s="52" t="s">
        <v>1081</v>
      </c>
      <c r="B454" s="52">
        <v>1286</v>
      </c>
    </row>
    <row r="455" spans="1:2" s="51" customFormat="1" ht="12" hidden="1" customHeight="1">
      <c r="A455" s="52" t="s">
        <v>1082</v>
      </c>
      <c r="B455" s="52">
        <v>1293</v>
      </c>
    </row>
    <row r="456" spans="1:2" s="51" customFormat="1" ht="12" hidden="1" customHeight="1">
      <c r="A456" s="52" t="s">
        <v>1083</v>
      </c>
      <c r="B456" s="52">
        <v>1295</v>
      </c>
    </row>
    <row r="457" spans="1:2" s="51" customFormat="1" ht="12" hidden="1" customHeight="1">
      <c r="A457" s="52" t="s">
        <v>1084</v>
      </c>
      <c r="B457" s="52">
        <v>1303</v>
      </c>
    </row>
    <row r="458" spans="1:2" s="51" customFormat="1" ht="12" hidden="1" customHeight="1">
      <c r="A458" s="52" t="s">
        <v>1085</v>
      </c>
      <c r="B458" s="52">
        <v>1304</v>
      </c>
    </row>
    <row r="459" spans="1:2" s="51" customFormat="1" ht="12" hidden="1" customHeight="1">
      <c r="A459" s="52" t="s">
        <v>1086</v>
      </c>
      <c r="B459" s="52">
        <v>1307</v>
      </c>
    </row>
    <row r="460" spans="1:2" s="51" customFormat="1" ht="12" hidden="1" customHeight="1">
      <c r="A460" s="52" t="s">
        <v>1087</v>
      </c>
      <c r="B460" s="52">
        <v>1308</v>
      </c>
    </row>
    <row r="461" spans="1:2" s="51" customFormat="1" ht="12" hidden="1" customHeight="1">
      <c r="A461" s="52" t="s">
        <v>1088</v>
      </c>
      <c r="B461" s="52">
        <v>1310</v>
      </c>
    </row>
    <row r="462" spans="1:2" s="51" customFormat="1" ht="12" hidden="1" customHeight="1">
      <c r="A462" s="52" t="s">
        <v>1089</v>
      </c>
      <c r="B462" s="52">
        <v>1311</v>
      </c>
    </row>
    <row r="463" spans="1:2" s="51" customFormat="1" ht="12" hidden="1" customHeight="1">
      <c r="A463" s="52" t="s">
        <v>1090</v>
      </c>
      <c r="B463" s="52">
        <v>1315</v>
      </c>
    </row>
    <row r="464" spans="1:2" s="51" customFormat="1" ht="12" hidden="1" customHeight="1">
      <c r="A464" s="52" t="s">
        <v>1091</v>
      </c>
      <c r="B464" s="52">
        <v>1316</v>
      </c>
    </row>
    <row r="465" spans="1:2" s="51" customFormat="1" ht="12" hidden="1" customHeight="1">
      <c r="A465" s="52" t="s">
        <v>1092</v>
      </c>
      <c r="B465" s="52">
        <v>1317</v>
      </c>
    </row>
    <row r="466" spans="1:2" s="51" customFormat="1" ht="12" hidden="1" customHeight="1">
      <c r="A466" s="52" t="s">
        <v>1093</v>
      </c>
      <c r="B466" s="52">
        <v>1319</v>
      </c>
    </row>
    <row r="467" spans="1:2" s="51" customFormat="1" ht="12" hidden="1" customHeight="1">
      <c r="A467" s="52" t="s">
        <v>1094</v>
      </c>
      <c r="B467" s="52">
        <v>1328</v>
      </c>
    </row>
    <row r="468" spans="1:2" s="51" customFormat="1" ht="12" hidden="1" customHeight="1">
      <c r="A468" s="52" t="s">
        <v>1095</v>
      </c>
      <c r="B468" s="52">
        <v>1330</v>
      </c>
    </row>
    <row r="469" spans="1:2" s="51" customFormat="1" ht="12" hidden="1" customHeight="1">
      <c r="A469" s="52" t="s">
        <v>1096</v>
      </c>
      <c r="B469" s="52">
        <v>1334</v>
      </c>
    </row>
    <row r="470" spans="1:2" s="51" customFormat="1" ht="12" hidden="1" customHeight="1">
      <c r="A470" s="52" t="s">
        <v>1097</v>
      </c>
      <c r="B470" s="52">
        <v>1337</v>
      </c>
    </row>
    <row r="471" spans="1:2" s="51" customFormat="1" ht="12" hidden="1" customHeight="1">
      <c r="A471" s="52" t="s">
        <v>1098</v>
      </c>
      <c r="B471" s="52">
        <v>1338</v>
      </c>
    </row>
    <row r="472" spans="1:2" s="51" customFormat="1" ht="12" hidden="1" customHeight="1">
      <c r="A472" s="52" t="s">
        <v>1099</v>
      </c>
      <c r="B472" s="52">
        <v>1339</v>
      </c>
    </row>
    <row r="473" spans="1:2" s="51" customFormat="1" ht="12" hidden="1" customHeight="1">
      <c r="A473" s="52" t="s">
        <v>1100</v>
      </c>
      <c r="B473" s="52">
        <v>1350</v>
      </c>
    </row>
    <row r="474" spans="1:2" s="51" customFormat="1" ht="12" hidden="1" customHeight="1">
      <c r="A474" s="52" t="s">
        <v>1101</v>
      </c>
      <c r="B474" s="52">
        <v>1352</v>
      </c>
    </row>
    <row r="475" spans="1:2" s="51" customFormat="1" ht="12" hidden="1" customHeight="1">
      <c r="A475" s="52" t="s">
        <v>1102</v>
      </c>
      <c r="B475" s="52">
        <v>1353</v>
      </c>
    </row>
    <row r="476" spans="1:2" s="51" customFormat="1" ht="12" hidden="1" customHeight="1">
      <c r="A476" s="52" t="s">
        <v>1103</v>
      </c>
      <c r="B476" s="52">
        <v>1358</v>
      </c>
    </row>
    <row r="477" spans="1:2" s="51" customFormat="1" ht="12" hidden="1" customHeight="1">
      <c r="A477" s="52" t="s">
        <v>1104</v>
      </c>
      <c r="B477" s="52">
        <v>1361</v>
      </c>
    </row>
    <row r="478" spans="1:2" s="51" customFormat="1" ht="12" hidden="1" customHeight="1">
      <c r="A478" s="52" t="s">
        <v>1105</v>
      </c>
      <c r="B478" s="52">
        <v>1371</v>
      </c>
    </row>
    <row r="479" spans="1:2" s="51" customFormat="1" ht="12" hidden="1" customHeight="1">
      <c r="A479" s="52" t="s">
        <v>1106</v>
      </c>
      <c r="B479" s="52">
        <v>1378</v>
      </c>
    </row>
    <row r="480" spans="1:2" s="51" customFormat="1" ht="12" hidden="1" customHeight="1">
      <c r="A480" s="52" t="s">
        <v>1107</v>
      </c>
      <c r="B480" s="52">
        <v>1379</v>
      </c>
    </row>
    <row r="481" spans="1:2" s="51" customFormat="1" ht="12" hidden="1" customHeight="1">
      <c r="A481" s="52" t="s">
        <v>1108</v>
      </c>
      <c r="B481" s="52">
        <v>1381</v>
      </c>
    </row>
    <row r="482" spans="1:2" s="51" customFormat="1" ht="12" hidden="1" customHeight="1">
      <c r="A482" s="52" t="s">
        <v>1109</v>
      </c>
      <c r="B482" s="52">
        <v>1386</v>
      </c>
    </row>
    <row r="483" spans="1:2" s="51" customFormat="1" ht="12" hidden="1" customHeight="1">
      <c r="A483" s="52" t="s">
        <v>1110</v>
      </c>
      <c r="B483" s="52">
        <v>1391</v>
      </c>
    </row>
    <row r="484" spans="1:2" s="51" customFormat="1" ht="12" hidden="1" customHeight="1">
      <c r="A484" s="52" t="s">
        <v>1111</v>
      </c>
      <c r="B484" s="52">
        <v>1396</v>
      </c>
    </row>
    <row r="485" spans="1:2" s="51" customFormat="1" ht="12" hidden="1" customHeight="1">
      <c r="A485" s="52" t="s">
        <v>1112</v>
      </c>
      <c r="B485" s="52">
        <v>1398</v>
      </c>
    </row>
    <row r="486" spans="1:2" s="51" customFormat="1" ht="12" hidden="1" customHeight="1">
      <c r="A486" s="52" t="s">
        <v>1113</v>
      </c>
      <c r="B486" s="52">
        <v>1414</v>
      </c>
    </row>
    <row r="487" spans="1:2" s="51" customFormat="1" ht="12" hidden="1" customHeight="1">
      <c r="A487" s="52" t="s">
        <v>1114</v>
      </c>
      <c r="B487" s="52">
        <v>1427</v>
      </c>
    </row>
    <row r="488" spans="1:2" s="51" customFormat="1" ht="12" hidden="1" customHeight="1">
      <c r="A488" s="52" t="s">
        <v>1115</v>
      </c>
      <c r="B488" s="52">
        <v>1439</v>
      </c>
    </row>
    <row r="489" spans="1:2" s="51" customFormat="1" ht="12" hidden="1" customHeight="1">
      <c r="A489" s="52" t="s">
        <v>1116</v>
      </c>
      <c r="B489" s="52">
        <v>1440</v>
      </c>
    </row>
    <row r="490" spans="1:2" s="51" customFormat="1" ht="12" hidden="1" customHeight="1">
      <c r="A490" s="52" t="s">
        <v>1117</v>
      </c>
      <c r="B490" s="52">
        <v>1455</v>
      </c>
    </row>
    <row r="491" spans="1:2" s="51" customFormat="1" ht="12" hidden="1" customHeight="1">
      <c r="A491" s="52" t="s">
        <v>1118</v>
      </c>
      <c r="B491" s="52">
        <v>1466</v>
      </c>
    </row>
    <row r="492" spans="1:2" s="51" customFormat="1" ht="12" hidden="1" customHeight="1">
      <c r="A492" s="52" t="s">
        <v>1119</v>
      </c>
      <c r="B492" s="52">
        <v>1473</v>
      </c>
    </row>
    <row r="493" spans="1:2" s="51" customFormat="1" ht="12" hidden="1" customHeight="1">
      <c r="A493" s="52" t="s">
        <v>1120</v>
      </c>
      <c r="B493" s="52">
        <v>1475</v>
      </c>
    </row>
    <row r="494" spans="1:2" s="51" customFormat="1" ht="12" hidden="1" customHeight="1">
      <c r="A494" s="52" t="s">
        <v>1121</v>
      </c>
      <c r="B494" s="52">
        <v>1478</v>
      </c>
    </row>
    <row r="495" spans="1:2" s="51" customFormat="1" ht="12" hidden="1" customHeight="1">
      <c r="A495" s="52" t="s">
        <v>1122</v>
      </c>
      <c r="B495" s="52">
        <v>1482</v>
      </c>
    </row>
    <row r="496" spans="1:2" s="51" customFormat="1" ht="12" hidden="1" customHeight="1">
      <c r="A496" s="52" t="s">
        <v>1123</v>
      </c>
      <c r="B496" s="52">
        <v>1483</v>
      </c>
    </row>
    <row r="497" spans="1:2" s="51" customFormat="1" ht="12" hidden="1" customHeight="1">
      <c r="A497" s="52" t="s">
        <v>1124</v>
      </c>
      <c r="B497" s="52">
        <v>1493</v>
      </c>
    </row>
    <row r="498" spans="1:2" s="51" customFormat="1" ht="12" hidden="1" customHeight="1">
      <c r="A498" s="52" t="s">
        <v>1125</v>
      </c>
      <c r="B498" s="52">
        <v>1498</v>
      </c>
    </row>
    <row r="499" spans="1:2" s="51" customFormat="1" ht="12" hidden="1" customHeight="1">
      <c r="A499" s="52" t="s">
        <v>1126</v>
      </c>
      <c r="B499" s="52">
        <v>1501</v>
      </c>
    </row>
    <row r="500" spans="1:2" s="51" customFormat="1" ht="12" hidden="1" customHeight="1">
      <c r="A500" s="52" t="s">
        <v>1127</v>
      </c>
      <c r="B500" s="52">
        <v>1508</v>
      </c>
    </row>
    <row r="501" spans="1:2" s="51" customFormat="1" ht="12" hidden="1" customHeight="1">
      <c r="A501" s="52" t="s">
        <v>1128</v>
      </c>
      <c r="B501" s="52">
        <v>1515</v>
      </c>
    </row>
    <row r="502" spans="1:2" s="51" customFormat="1" ht="12" hidden="1" customHeight="1">
      <c r="A502" s="52" t="s">
        <v>1129</v>
      </c>
      <c r="B502" s="52">
        <v>1516</v>
      </c>
    </row>
    <row r="503" spans="1:2" s="51" customFormat="1" ht="12" hidden="1" customHeight="1">
      <c r="A503" s="52" t="s">
        <v>1130</v>
      </c>
      <c r="B503" s="52">
        <v>1519</v>
      </c>
    </row>
    <row r="504" spans="1:2" s="51" customFormat="1" ht="12" hidden="1" customHeight="1">
      <c r="A504" s="52" t="s">
        <v>1131</v>
      </c>
      <c r="B504" s="52">
        <v>1520</v>
      </c>
    </row>
    <row r="505" spans="1:2" s="51" customFormat="1" ht="12" hidden="1" customHeight="1">
      <c r="A505" s="52" t="s">
        <v>1132</v>
      </c>
      <c r="B505" s="52">
        <v>1522</v>
      </c>
    </row>
    <row r="506" spans="1:2" s="51" customFormat="1" ht="12" hidden="1" customHeight="1">
      <c r="A506" s="52" t="s">
        <v>1133</v>
      </c>
      <c r="B506" s="52">
        <v>1523</v>
      </c>
    </row>
    <row r="507" spans="1:2" s="51" customFormat="1" ht="12" hidden="1" customHeight="1">
      <c r="A507" s="52" t="s">
        <v>1134</v>
      </c>
      <c r="B507" s="52">
        <v>1524</v>
      </c>
    </row>
    <row r="508" spans="1:2" s="51" customFormat="1" ht="12" hidden="1" customHeight="1">
      <c r="A508" s="52" t="s">
        <v>1135</v>
      </c>
      <c r="B508" s="52">
        <v>1526</v>
      </c>
    </row>
    <row r="509" spans="1:2" s="51" customFormat="1" ht="12" hidden="1" customHeight="1">
      <c r="A509" s="52" t="s">
        <v>1136</v>
      </c>
      <c r="B509" s="52">
        <v>1527</v>
      </c>
    </row>
    <row r="510" spans="1:2" s="51" customFormat="1" ht="12" hidden="1" customHeight="1">
      <c r="A510" s="52" t="s">
        <v>1137</v>
      </c>
      <c r="B510" s="52">
        <v>1535</v>
      </c>
    </row>
    <row r="511" spans="1:2" s="51" customFormat="1" ht="12" hidden="1" customHeight="1">
      <c r="A511" s="52" t="s">
        <v>1138</v>
      </c>
      <c r="B511" s="52">
        <v>1549</v>
      </c>
    </row>
    <row r="512" spans="1:2" s="51" customFormat="1" ht="12" hidden="1" customHeight="1">
      <c r="A512" s="52" t="s">
        <v>1139</v>
      </c>
      <c r="B512" s="52">
        <v>1550</v>
      </c>
    </row>
    <row r="513" spans="1:2" s="51" customFormat="1" ht="12" hidden="1" customHeight="1">
      <c r="A513" s="52" t="s">
        <v>1140</v>
      </c>
      <c r="B513" s="52">
        <v>1551</v>
      </c>
    </row>
    <row r="514" spans="1:2" s="51" customFormat="1" ht="12" hidden="1" customHeight="1">
      <c r="A514" s="52" t="s">
        <v>1141</v>
      </c>
      <c r="B514" s="52">
        <v>1554</v>
      </c>
    </row>
    <row r="515" spans="1:2" s="51" customFormat="1" ht="12" hidden="1" customHeight="1">
      <c r="A515" s="52" t="s">
        <v>1142</v>
      </c>
      <c r="B515" s="52">
        <v>1555</v>
      </c>
    </row>
    <row r="516" spans="1:2" s="51" customFormat="1" ht="12" hidden="1" customHeight="1">
      <c r="A516" s="52" t="s">
        <v>1143</v>
      </c>
      <c r="B516" s="52">
        <v>1558</v>
      </c>
    </row>
    <row r="517" spans="1:2" s="51" customFormat="1" ht="12" hidden="1" customHeight="1">
      <c r="A517" s="52" t="s">
        <v>1144</v>
      </c>
      <c r="B517" s="52">
        <v>1571</v>
      </c>
    </row>
    <row r="518" spans="1:2" s="51" customFormat="1" ht="12" hidden="1" customHeight="1">
      <c r="A518" s="52" t="s">
        <v>1145</v>
      </c>
      <c r="B518" s="52">
        <v>1574</v>
      </c>
    </row>
    <row r="519" spans="1:2" s="51" customFormat="1" ht="12" hidden="1" customHeight="1">
      <c r="A519" s="52" t="s">
        <v>1146</v>
      </c>
      <c r="B519" s="52">
        <v>1577</v>
      </c>
    </row>
    <row r="520" spans="1:2" s="51" customFormat="1" ht="12" hidden="1" customHeight="1">
      <c r="A520" s="52" t="s">
        <v>1147</v>
      </c>
      <c r="B520" s="52">
        <v>1578</v>
      </c>
    </row>
    <row r="521" spans="1:2" s="51" customFormat="1" ht="12" hidden="1" customHeight="1">
      <c r="A521" s="52" t="s">
        <v>1148</v>
      </c>
      <c r="B521" s="52">
        <v>1579</v>
      </c>
    </row>
    <row r="522" spans="1:2" s="51" customFormat="1" ht="12" hidden="1" customHeight="1">
      <c r="A522" s="52" t="s">
        <v>1149</v>
      </c>
      <c r="B522" s="52">
        <v>1581</v>
      </c>
    </row>
    <row r="523" spans="1:2" s="51" customFormat="1" ht="12" hidden="1" customHeight="1">
      <c r="A523" s="52" t="s">
        <v>1150</v>
      </c>
      <c r="B523" s="52">
        <v>1582</v>
      </c>
    </row>
    <row r="524" spans="1:2" s="51" customFormat="1" ht="12" hidden="1" customHeight="1">
      <c r="A524" s="52" t="s">
        <v>1151</v>
      </c>
      <c r="B524" s="52">
        <v>1584</v>
      </c>
    </row>
    <row r="525" spans="1:2" s="51" customFormat="1" ht="12" hidden="1" customHeight="1">
      <c r="A525" s="52" t="s">
        <v>1152</v>
      </c>
      <c r="B525" s="52">
        <v>1586</v>
      </c>
    </row>
    <row r="526" spans="1:2" s="51" customFormat="1" ht="12" hidden="1" customHeight="1">
      <c r="A526" s="52" t="s">
        <v>1153</v>
      </c>
      <c r="B526" s="52">
        <v>1589</v>
      </c>
    </row>
    <row r="527" spans="1:2" s="51" customFormat="1" ht="12" hidden="1" customHeight="1">
      <c r="A527" s="52" t="s">
        <v>1154</v>
      </c>
      <c r="B527" s="52">
        <v>1595</v>
      </c>
    </row>
    <row r="528" spans="1:2" s="51" customFormat="1" ht="12" hidden="1" customHeight="1">
      <c r="A528" s="52" t="s">
        <v>1155</v>
      </c>
      <c r="B528" s="52">
        <v>1602</v>
      </c>
    </row>
    <row r="529" spans="1:2" s="51" customFormat="1" ht="12" hidden="1" customHeight="1">
      <c r="A529" s="52" t="s">
        <v>1156</v>
      </c>
      <c r="B529" s="52">
        <v>1603</v>
      </c>
    </row>
    <row r="530" spans="1:2" s="51" customFormat="1" ht="12" hidden="1" customHeight="1">
      <c r="A530" s="52" t="s">
        <v>1157</v>
      </c>
      <c r="B530" s="52">
        <v>1607</v>
      </c>
    </row>
    <row r="531" spans="1:2" s="51" customFormat="1" ht="12" hidden="1" customHeight="1">
      <c r="A531" s="52" t="s">
        <v>1158</v>
      </c>
      <c r="B531" s="52">
        <v>1612</v>
      </c>
    </row>
    <row r="532" spans="1:2" s="51" customFormat="1" ht="12" hidden="1" customHeight="1">
      <c r="A532" s="52" t="s">
        <v>1159</v>
      </c>
      <c r="B532" s="52">
        <v>1614</v>
      </c>
    </row>
    <row r="533" spans="1:2" s="51" customFormat="1" ht="12" hidden="1" customHeight="1">
      <c r="A533" s="52" t="s">
        <v>1160</v>
      </c>
      <c r="B533" s="52">
        <v>1620</v>
      </c>
    </row>
    <row r="534" spans="1:2" s="51" customFormat="1" ht="12" hidden="1" customHeight="1">
      <c r="A534" s="52" t="s">
        <v>1161</v>
      </c>
      <c r="B534" s="52">
        <v>1635</v>
      </c>
    </row>
    <row r="535" spans="1:2" s="51" customFormat="1" ht="12" hidden="1" customHeight="1">
      <c r="A535" s="52" t="s">
        <v>1162</v>
      </c>
      <c r="B535" s="52">
        <v>1638</v>
      </c>
    </row>
    <row r="536" spans="1:2" s="51" customFormat="1" ht="12" hidden="1" customHeight="1">
      <c r="A536" s="52" t="s">
        <v>1163</v>
      </c>
      <c r="B536" s="52">
        <v>1661</v>
      </c>
    </row>
    <row r="537" spans="1:2" s="51" customFormat="1" ht="12" hidden="1" customHeight="1">
      <c r="A537" s="52" t="s">
        <v>1164</v>
      </c>
      <c r="B537" s="52">
        <v>1675</v>
      </c>
    </row>
    <row r="538" spans="1:2" s="51" customFormat="1" ht="12" hidden="1" customHeight="1">
      <c r="A538" s="52" t="s">
        <v>1165</v>
      </c>
      <c r="B538" s="52">
        <v>1677</v>
      </c>
    </row>
    <row r="539" spans="1:2" s="51" customFormat="1" ht="12" hidden="1" customHeight="1">
      <c r="A539" s="52" t="s">
        <v>1166</v>
      </c>
      <c r="B539" s="52">
        <v>1681</v>
      </c>
    </row>
    <row r="540" spans="1:2" s="51" customFormat="1" ht="12" hidden="1" customHeight="1">
      <c r="A540" s="52" t="s">
        <v>1167</v>
      </c>
      <c r="B540" s="52">
        <v>1682</v>
      </c>
    </row>
    <row r="541" spans="1:2" s="51" customFormat="1" ht="12" hidden="1" customHeight="1">
      <c r="A541" s="52" t="s">
        <v>1168</v>
      </c>
      <c r="B541" s="52">
        <v>1693</v>
      </c>
    </row>
    <row r="542" spans="1:2" s="51" customFormat="1" ht="12" hidden="1" customHeight="1">
      <c r="A542" s="52" t="s">
        <v>1169</v>
      </c>
      <c r="B542" s="52">
        <v>1702</v>
      </c>
    </row>
    <row r="543" spans="1:2" s="51" customFormat="1" ht="12" hidden="1" customHeight="1">
      <c r="A543" s="52" t="s">
        <v>1170</v>
      </c>
      <c r="B543" s="52">
        <v>1704</v>
      </c>
    </row>
    <row r="544" spans="1:2" s="51" customFormat="1" ht="12" hidden="1" customHeight="1">
      <c r="A544" s="52" t="s">
        <v>1171</v>
      </c>
      <c r="B544" s="52">
        <v>1716</v>
      </c>
    </row>
    <row r="545" spans="1:2" s="51" customFormat="1" ht="12" hidden="1" customHeight="1">
      <c r="A545" s="52" t="s">
        <v>1172</v>
      </c>
      <c r="B545" s="52">
        <v>1718</v>
      </c>
    </row>
    <row r="546" spans="1:2" s="51" customFormat="1" ht="12" hidden="1" customHeight="1">
      <c r="A546" s="52" t="s">
        <v>1173</v>
      </c>
      <c r="B546" s="52">
        <v>1728</v>
      </c>
    </row>
    <row r="547" spans="1:2" s="51" customFormat="1" ht="12" hidden="1" customHeight="1">
      <c r="A547" s="52" t="s">
        <v>1174</v>
      </c>
      <c r="B547" s="52">
        <v>1729</v>
      </c>
    </row>
    <row r="548" spans="1:2" s="51" customFormat="1" ht="12" hidden="1" customHeight="1">
      <c r="A548" s="52" t="s">
        <v>1175</v>
      </c>
      <c r="B548" s="52">
        <v>1730</v>
      </c>
    </row>
    <row r="549" spans="1:2" s="51" customFormat="1" ht="12" hidden="1" customHeight="1">
      <c r="A549" s="52" t="s">
        <v>1176</v>
      </c>
      <c r="B549" s="52">
        <v>1738</v>
      </c>
    </row>
    <row r="550" spans="1:2" s="51" customFormat="1" ht="12" hidden="1" customHeight="1">
      <c r="A550" s="52" t="s">
        <v>1177</v>
      </c>
      <c r="B550" s="52">
        <v>1740</v>
      </c>
    </row>
    <row r="551" spans="1:2" s="51" customFormat="1" ht="12" hidden="1" customHeight="1">
      <c r="A551" s="52" t="s">
        <v>1178</v>
      </c>
      <c r="B551" s="52">
        <v>1744</v>
      </c>
    </row>
    <row r="552" spans="1:2" s="51" customFormat="1" ht="12" hidden="1" customHeight="1">
      <c r="A552" s="52" t="s">
        <v>1179</v>
      </c>
      <c r="B552" s="52">
        <v>1751</v>
      </c>
    </row>
    <row r="553" spans="1:2" s="51" customFormat="1" ht="12" hidden="1" customHeight="1">
      <c r="A553" s="52" t="s">
        <v>1180</v>
      </c>
      <c r="B553" s="52">
        <v>1755</v>
      </c>
    </row>
    <row r="554" spans="1:2" s="51" customFormat="1" ht="12" hidden="1" customHeight="1">
      <c r="A554" s="52" t="s">
        <v>1181</v>
      </c>
      <c r="B554" s="52">
        <v>1758</v>
      </c>
    </row>
    <row r="555" spans="1:2" s="51" customFormat="1" ht="12" hidden="1" customHeight="1">
      <c r="A555" s="52" t="s">
        <v>1182</v>
      </c>
      <c r="B555" s="52">
        <v>1759</v>
      </c>
    </row>
    <row r="556" spans="1:2" s="51" customFormat="1" ht="12" hidden="1" customHeight="1">
      <c r="A556" s="52" t="s">
        <v>1183</v>
      </c>
      <c r="B556" s="52">
        <v>1761</v>
      </c>
    </row>
    <row r="557" spans="1:2" s="51" customFormat="1" ht="12" hidden="1" customHeight="1">
      <c r="A557" s="52" t="s">
        <v>1184</v>
      </c>
      <c r="B557" s="52">
        <v>1770</v>
      </c>
    </row>
    <row r="558" spans="1:2" s="51" customFormat="1" ht="12" hidden="1" customHeight="1">
      <c r="A558" s="52" t="s">
        <v>1185</v>
      </c>
      <c r="B558" s="52">
        <v>1771</v>
      </c>
    </row>
    <row r="559" spans="1:2" s="51" customFormat="1" ht="12" hidden="1" customHeight="1">
      <c r="A559" s="52" t="s">
        <v>1186</v>
      </c>
      <c r="B559" s="52">
        <v>1772</v>
      </c>
    </row>
    <row r="560" spans="1:2" s="51" customFormat="1" ht="12" hidden="1" customHeight="1">
      <c r="A560" s="52" t="s">
        <v>1187</v>
      </c>
      <c r="B560" s="52">
        <v>1775</v>
      </c>
    </row>
    <row r="561" spans="1:2" s="51" customFormat="1" ht="12" hidden="1" customHeight="1">
      <c r="A561" s="52" t="s">
        <v>1188</v>
      </c>
      <c r="B561" s="52">
        <v>1778</v>
      </c>
    </row>
    <row r="562" spans="1:2" s="51" customFormat="1" ht="12" hidden="1" customHeight="1">
      <c r="A562" s="52" t="s">
        <v>1189</v>
      </c>
      <c r="B562" s="52">
        <v>1779</v>
      </c>
    </row>
    <row r="563" spans="1:2" s="51" customFormat="1" ht="12" hidden="1" customHeight="1">
      <c r="A563" s="52" t="s">
        <v>1190</v>
      </c>
      <c r="B563" s="52">
        <v>1780</v>
      </c>
    </row>
    <row r="564" spans="1:2" s="51" customFormat="1" ht="12" hidden="1" customHeight="1">
      <c r="A564" s="52" t="s">
        <v>1191</v>
      </c>
      <c r="B564" s="52">
        <v>1781</v>
      </c>
    </row>
    <row r="565" spans="1:2" s="51" customFormat="1" ht="12" hidden="1" customHeight="1">
      <c r="A565" s="52" t="s">
        <v>1192</v>
      </c>
      <c r="B565" s="52">
        <v>1782</v>
      </c>
    </row>
    <row r="566" spans="1:2" s="51" customFormat="1" ht="12" hidden="1" customHeight="1">
      <c r="A566" s="52" t="s">
        <v>1193</v>
      </c>
      <c r="B566" s="52">
        <v>1787</v>
      </c>
    </row>
    <row r="567" spans="1:2" s="51" customFormat="1" ht="12" hidden="1" customHeight="1">
      <c r="A567" s="52" t="s">
        <v>1194</v>
      </c>
      <c r="B567" s="52">
        <v>1797</v>
      </c>
    </row>
    <row r="568" spans="1:2" s="51" customFormat="1" ht="12" hidden="1" customHeight="1">
      <c r="A568" s="52" t="s">
        <v>1195</v>
      </c>
      <c r="B568" s="52">
        <v>1798</v>
      </c>
    </row>
    <row r="569" spans="1:2" s="51" customFormat="1" ht="12" hidden="1" customHeight="1">
      <c r="A569" s="52" t="s">
        <v>1196</v>
      </c>
      <c r="B569" s="52">
        <v>1811</v>
      </c>
    </row>
    <row r="570" spans="1:2" s="51" customFormat="1" ht="12" hidden="1" customHeight="1">
      <c r="A570" s="52" t="s">
        <v>1197</v>
      </c>
      <c r="B570" s="52">
        <v>1813</v>
      </c>
    </row>
    <row r="571" spans="1:2" s="51" customFormat="1" ht="12" hidden="1" customHeight="1">
      <c r="A571" s="52" t="s">
        <v>1198</v>
      </c>
      <c r="B571" s="52">
        <v>1819</v>
      </c>
    </row>
    <row r="572" spans="1:2" s="51" customFormat="1" ht="12" hidden="1" customHeight="1">
      <c r="A572" s="52" t="s">
        <v>1199</v>
      </c>
      <c r="B572" s="52">
        <v>1823</v>
      </c>
    </row>
    <row r="573" spans="1:2" s="51" customFormat="1" ht="12" hidden="1" customHeight="1">
      <c r="A573" s="52" t="s">
        <v>1200</v>
      </c>
      <c r="B573" s="52">
        <v>1827</v>
      </c>
    </row>
    <row r="574" spans="1:2" s="51" customFormat="1" ht="12" hidden="1" customHeight="1">
      <c r="A574" s="52" t="s">
        <v>1201</v>
      </c>
      <c r="B574" s="52">
        <v>1828</v>
      </c>
    </row>
    <row r="575" spans="1:2" s="51" customFormat="1" ht="12" hidden="1" customHeight="1">
      <c r="A575" s="52" t="s">
        <v>1202</v>
      </c>
      <c r="B575" s="52">
        <v>1831</v>
      </c>
    </row>
    <row r="576" spans="1:2" s="51" customFormat="1" ht="12" hidden="1" customHeight="1">
      <c r="A576" s="52" t="s">
        <v>1203</v>
      </c>
      <c r="B576" s="52">
        <v>1837</v>
      </c>
    </row>
    <row r="577" spans="1:2" s="51" customFormat="1" ht="12" hidden="1" customHeight="1">
      <c r="A577" s="52" t="s">
        <v>1204</v>
      </c>
      <c r="B577" s="52">
        <v>1838</v>
      </c>
    </row>
    <row r="578" spans="1:2" s="51" customFormat="1" ht="12" hidden="1" customHeight="1">
      <c r="A578" s="52" t="s">
        <v>1205</v>
      </c>
      <c r="B578" s="52">
        <v>1841</v>
      </c>
    </row>
    <row r="579" spans="1:2" s="51" customFormat="1" ht="12" hidden="1" customHeight="1">
      <c r="A579" s="52" t="s">
        <v>1206</v>
      </c>
      <c r="B579" s="52">
        <v>1844</v>
      </c>
    </row>
    <row r="580" spans="1:2" s="51" customFormat="1" ht="12" hidden="1" customHeight="1">
      <c r="A580" s="52" t="s">
        <v>1207</v>
      </c>
      <c r="B580" s="52">
        <v>1848</v>
      </c>
    </row>
    <row r="581" spans="1:2" s="51" customFormat="1" ht="12" hidden="1" customHeight="1">
      <c r="A581" s="52" t="s">
        <v>1208</v>
      </c>
      <c r="B581" s="52">
        <v>1849</v>
      </c>
    </row>
    <row r="582" spans="1:2" s="51" customFormat="1" ht="12" hidden="1" customHeight="1">
      <c r="A582" s="52" t="s">
        <v>1209</v>
      </c>
      <c r="B582" s="52">
        <v>1854</v>
      </c>
    </row>
    <row r="583" spans="1:2" s="51" customFormat="1" ht="12" hidden="1" customHeight="1">
      <c r="A583" s="52" t="s">
        <v>1210</v>
      </c>
      <c r="B583" s="52">
        <v>1855</v>
      </c>
    </row>
    <row r="584" spans="1:2" s="51" customFormat="1" ht="12" hidden="1" customHeight="1">
      <c r="A584" s="52" t="s">
        <v>1211</v>
      </c>
      <c r="B584" s="52">
        <v>1859</v>
      </c>
    </row>
    <row r="585" spans="1:2" s="51" customFormat="1" ht="12" hidden="1" customHeight="1">
      <c r="A585" s="52" t="s">
        <v>1212</v>
      </c>
      <c r="B585" s="52">
        <v>1862</v>
      </c>
    </row>
    <row r="586" spans="1:2" s="51" customFormat="1" ht="12" hidden="1" customHeight="1">
      <c r="A586" s="52" t="s">
        <v>1213</v>
      </c>
      <c r="B586" s="52">
        <v>1866</v>
      </c>
    </row>
    <row r="587" spans="1:2" s="51" customFormat="1" ht="12" hidden="1" customHeight="1">
      <c r="A587" s="52" t="s">
        <v>1214</v>
      </c>
      <c r="B587" s="52">
        <v>1872</v>
      </c>
    </row>
    <row r="588" spans="1:2" s="51" customFormat="1" ht="12" hidden="1" customHeight="1">
      <c r="A588" s="52" t="s">
        <v>1215</v>
      </c>
      <c r="B588" s="52">
        <v>1873</v>
      </c>
    </row>
    <row r="589" spans="1:2" s="51" customFormat="1" ht="12" hidden="1" customHeight="1">
      <c r="A589" s="52" t="s">
        <v>1216</v>
      </c>
      <c r="B589" s="52">
        <v>1883</v>
      </c>
    </row>
    <row r="590" spans="1:2" s="51" customFormat="1" ht="12" hidden="1" customHeight="1">
      <c r="A590" s="52" t="s">
        <v>1217</v>
      </c>
      <c r="B590" s="52">
        <v>1885</v>
      </c>
    </row>
    <row r="591" spans="1:2" s="51" customFormat="1" ht="12" hidden="1" customHeight="1">
      <c r="A591" s="52" t="s">
        <v>1218</v>
      </c>
      <c r="B591" s="52">
        <v>1890</v>
      </c>
    </row>
    <row r="592" spans="1:2" s="51" customFormat="1" ht="12" hidden="1" customHeight="1">
      <c r="A592" s="52" t="s">
        <v>1219</v>
      </c>
      <c r="B592" s="52">
        <v>1891</v>
      </c>
    </row>
    <row r="593" spans="1:2" s="51" customFormat="1" ht="12" hidden="1" customHeight="1">
      <c r="A593" s="52" t="s">
        <v>1220</v>
      </c>
      <c r="B593" s="52">
        <v>1899</v>
      </c>
    </row>
    <row r="594" spans="1:2" s="51" customFormat="1" ht="12" hidden="1" customHeight="1">
      <c r="A594" s="52" t="s">
        <v>1221</v>
      </c>
      <c r="B594" s="52">
        <v>1915</v>
      </c>
    </row>
    <row r="595" spans="1:2" s="51" customFormat="1" ht="12" hidden="1" customHeight="1">
      <c r="A595" s="52" t="s">
        <v>1222</v>
      </c>
      <c r="B595" s="52">
        <v>1925</v>
      </c>
    </row>
    <row r="596" spans="1:2" s="51" customFormat="1" ht="12" hidden="1" customHeight="1">
      <c r="A596" s="52" t="s">
        <v>1223</v>
      </c>
      <c r="B596" s="52">
        <v>1927</v>
      </c>
    </row>
    <row r="597" spans="1:2" s="51" customFormat="1" ht="12" hidden="1" customHeight="1">
      <c r="A597" s="52" t="s">
        <v>1224</v>
      </c>
      <c r="B597" s="52">
        <v>1928</v>
      </c>
    </row>
    <row r="598" spans="1:2" s="51" customFormat="1" ht="12" hidden="1" customHeight="1">
      <c r="A598" s="52" t="s">
        <v>1225</v>
      </c>
      <c r="B598" s="52">
        <v>1933</v>
      </c>
    </row>
    <row r="599" spans="1:2" s="51" customFormat="1" ht="12" hidden="1" customHeight="1">
      <c r="A599" s="52" t="s">
        <v>1226</v>
      </c>
      <c r="B599" s="52">
        <v>1937</v>
      </c>
    </row>
    <row r="600" spans="1:2" s="51" customFormat="1" ht="12" hidden="1" customHeight="1">
      <c r="A600" s="52" t="s">
        <v>1227</v>
      </c>
      <c r="B600" s="52">
        <v>1948</v>
      </c>
    </row>
    <row r="601" spans="1:2" s="51" customFormat="1" ht="12" hidden="1" customHeight="1">
      <c r="A601" s="52" t="s">
        <v>1228</v>
      </c>
      <c r="B601" s="52">
        <v>1949</v>
      </c>
    </row>
    <row r="602" spans="1:2" s="51" customFormat="1" ht="12" hidden="1" customHeight="1">
      <c r="A602" s="52" t="s">
        <v>1229</v>
      </c>
      <c r="B602" s="52">
        <v>1951</v>
      </c>
    </row>
    <row r="603" spans="1:2" s="51" customFormat="1" ht="12" hidden="1" customHeight="1">
      <c r="A603" s="52" t="s">
        <v>1230</v>
      </c>
      <c r="B603" s="52">
        <v>1954</v>
      </c>
    </row>
    <row r="604" spans="1:2" s="51" customFormat="1" ht="12" hidden="1" customHeight="1">
      <c r="A604" s="52" t="s">
        <v>1231</v>
      </c>
      <c r="B604" s="52">
        <v>1957</v>
      </c>
    </row>
    <row r="605" spans="1:2" s="51" customFormat="1" ht="12" hidden="1" customHeight="1">
      <c r="A605" s="52" t="s">
        <v>1232</v>
      </c>
      <c r="B605" s="52">
        <v>1959</v>
      </c>
    </row>
    <row r="606" spans="1:2" s="51" customFormat="1" ht="12" hidden="1" customHeight="1">
      <c r="A606" s="52" t="s">
        <v>1233</v>
      </c>
      <c r="B606" s="52">
        <v>1967</v>
      </c>
    </row>
    <row r="607" spans="1:2" s="51" customFormat="1" ht="12" hidden="1" customHeight="1">
      <c r="A607" s="52" t="s">
        <v>1234</v>
      </c>
      <c r="B607" s="52">
        <v>1968</v>
      </c>
    </row>
    <row r="608" spans="1:2" s="51" customFormat="1" ht="12" hidden="1" customHeight="1">
      <c r="A608" s="52" t="s">
        <v>1235</v>
      </c>
      <c r="B608" s="52">
        <v>1970</v>
      </c>
    </row>
    <row r="609" spans="1:2" s="51" customFormat="1" ht="12" hidden="1" customHeight="1">
      <c r="A609" s="52" t="s">
        <v>1236</v>
      </c>
      <c r="B609" s="52">
        <v>1974</v>
      </c>
    </row>
    <row r="610" spans="1:2" s="51" customFormat="1" ht="12" hidden="1" customHeight="1">
      <c r="A610" s="52" t="s">
        <v>1237</v>
      </c>
      <c r="B610" s="52">
        <v>1977</v>
      </c>
    </row>
    <row r="611" spans="1:2" s="51" customFormat="1" ht="12" hidden="1" customHeight="1">
      <c r="A611" s="52" t="s">
        <v>1238</v>
      </c>
      <c r="B611" s="52">
        <v>1983</v>
      </c>
    </row>
    <row r="612" spans="1:2" s="51" customFormat="1" ht="12" hidden="1" customHeight="1">
      <c r="A612" s="52" t="s">
        <v>1239</v>
      </c>
      <c r="B612" s="52">
        <v>1990</v>
      </c>
    </row>
    <row r="613" spans="1:2" s="51" customFormat="1" ht="12" hidden="1" customHeight="1">
      <c r="A613" s="52" t="s">
        <v>1240</v>
      </c>
      <c r="B613" s="52">
        <v>1992</v>
      </c>
    </row>
    <row r="614" spans="1:2" s="51" customFormat="1" ht="12" hidden="1" customHeight="1">
      <c r="A614" s="52" t="s">
        <v>1241</v>
      </c>
      <c r="B614" s="52">
        <v>2002</v>
      </c>
    </row>
    <row r="615" spans="1:2" s="51" customFormat="1" ht="12" hidden="1" customHeight="1">
      <c r="A615" s="52" t="s">
        <v>1242</v>
      </c>
      <c r="B615" s="52">
        <v>2007</v>
      </c>
    </row>
    <row r="616" spans="1:2" s="51" customFormat="1" ht="12" hidden="1" customHeight="1">
      <c r="A616" s="52" t="s">
        <v>1243</v>
      </c>
      <c r="B616" s="52">
        <v>2008</v>
      </c>
    </row>
    <row r="617" spans="1:2" s="51" customFormat="1" ht="12" hidden="1" customHeight="1">
      <c r="A617" s="52" t="s">
        <v>1244</v>
      </c>
      <c r="B617" s="52">
        <v>2019</v>
      </c>
    </row>
    <row r="618" spans="1:2" s="51" customFormat="1" ht="12" hidden="1" customHeight="1">
      <c r="A618" s="52" t="s">
        <v>1245</v>
      </c>
      <c r="B618" s="52">
        <v>2021</v>
      </c>
    </row>
    <row r="619" spans="1:2" s="51" customFormat="1" ht="12" hidden="1" customHeight="1">
      <c r="A619" s="52" t="s">
        <v>1246</v>
      </c>
      <c r="B619" s="52">
        <v>2028</v>
      </c>
    </row>
    <row r="620" spans="1:2" s="51" customFormat="1" ht="12" hidden="1" customHeight="1">
      <c r="A620" s="52" t="s">
        <v>1247</v>
      </c>
      <c r="B620" s="52">
        <v>2032</v>
      </c>
    </row>
    <row r="621" spans="1:2" s="51" customFormat="1" ht="12" hidden="1" customHeight="1">
      <c r="A621" s="52" t="s">
        <v>1248</v>
      </c>
      <c r="B621" s="52">
        <v>2033</v>
      </c>
    </row>
    <row r="622" spans="1:2" s="51" customFormat="1" ht="12" hidden="1" customHeight="1">
      <c r="A622" s="52" t="s">
        <v>1249</v>
      </c>
      <c r="B622" s="52">
        <v>2041</v>
      </c>
    </row>
    <row r="623" spans="1:2" s="51" customFormat="1" ht="12" hidden="1" customHeight="1">
      <c r="A623" s="52" t="s">
        <v>1250</v>
      </c>
      <c r="B623" s="52">
        <v>2044</v>
      </c>
    </row>
    <row r="624" spans="1:2" s="51" customFormat="1" ht="12" hidden="1" customHeight="1">
      <c r="A624" s="52" t="s">
        <v>1251</v>
      </c>
      <c r="B624" s="52">
        <v>2047</v>
      </c>
    </row>
    <row r="625" spans="1:2" s="51" customFormat="1" ht="12" hidden="1" customHeight="1">
      <c r="A625" s="52" t="s">
        <v>1252</v>
      </c>
      <c r="B625" s="52">
        <v>2051</v>
      </c>
    </row>
    <row r="626" spans="1:2" s="51" customFormat="1" ht="12" hidden="1" customHeight="1">
      <c r="A626" s="52" t="s">
        <v>1253</v>
      </c>
      <c r="B626" s="52">
        <v>2052</v>
      </c>
    </row>
    <row r="627" spans="1:2" s="51" customFormat="1" ht="12" hidden="1" customHeight="1">
      <c r="A627" s="52" t="s">
        <v>1254</v>
      </c>
      <c r="B627" s="52">
        <v>2060</v>
      </c>
    </row>
    <row r="628" spans="1:2" s="51" customFormat="1" ht="12" hidden="1" customHeight="1">
      <c r="A628" s="52" t="s">
        <v>1255</v>
      </c>
      <c r="B628" s="52">
        <v>2067</v>
      </c>
    </row>
    <row r="629" spans="1:2" s="51" customFormat="1" ht="12" hidden="1" customHeight="1">
      <c r="A629" s="52" t="s">
        <v>1256</v>
      </c>
      <c r="B629" s="52">
        <v>2070</v>
      </c>
    </row>
    <row r="630" spans="1:2" s="51" customFormat="1" ht="12" hidden="1" customHeight="1">
      <c r="A630" s="52" t="s">
        <v>1257</v>
      </c>
      <c r="B630" s="52">
        <v>2071</v>
      </c>
    </row>
    <row r="631" spans="1:2" s="51" customFormat="1" ht="12" hidden="1" customHeight="1">
      <c r="A631" s="52" t="s">
        <v>1258</v>
      </c>
      <c r="B631" s="52">
        <v>2075</v>
      </c>
    </row>
    <row r="632" spans="1:2" s="51" customFormat="1" ht="12" hidden="1" customHeight="1">
      <c r="A632" s="52" t="s">
        <v>1259</v>
      </c>
      <c r="B632" s="52">
        <v>2078</v>
      </c>
    </row>
    <row r="633" spans="1:2" s="51" customFormat="1" ht="12" hidden="1" customHeight="1">
      <c r="A633" s="52" t="s">
        <v>1260</v>
      </c>
      <c r="B633" s="52">
        <v>2082</v>
      </c>
    </row>
    <row r="634" spans="1:2" s="51" customFormat="1" ht="12" hidden="1" customHeight="1">
      <c r="A634" s="52" t="s">
        <v>1261</v>
      </c>
      <c r="B634" s="52">
        <v>2090</v>
      </c>
    </row>
    <row r="635" spans="1:2" s="51" customFormat="1" ht="12" hidden="1" customHeight="1">
      <c r="A635" s="52" t="s">
        <v>1262</v>
      </c>
      <c r="B635" s="52">
        <v>2096</v>
      </c>
    </row>
    <row r="636" spans="1:2" s="51" customFormat="1" ht="12" hidden="1" customHeight="1">
      <c r="A636" s="52" t="s">
        <v>1263</v>
      </c>
      <c r="B636" s="52">
        <v>2100</v>
      </c>
    </row>
    <row r="637" spans="1:2" s="51" customFormat="1" ht="12" hidden="1" customHeight="1">
      <c r="A637" s="52" t="s">
        <v>1264</v>
      </c>
      <c r="B637" s="52">
        <v>2102</v>
      </c>
    </row>
    <row r="638" spans="1:2" s="51" customFormat="1" ht="12" hidden="1" customHeight="1">
      <c r="A638" s="52" t="s">
        <v>1265</v>
      </c>
      <c r="B638" s="52">
        <v>2106</v>
      </c>
    </row>
    <row r="639" spans="1:2" s="51" customFormat="1" ht="12" hidden="1" customHeight="1">
      <c r="A639" s="52" t="s">
        <v>1266</v>
      </c>
      <c r="B639" s="52">
        <v>2111</v>
      </c>
    </row>
    <row r="640" spans="1:2" s="51" customFormat="1" ht="12" hidden="1" customHeight="1">
      <c r="A640" s="52" t="s">
        <v>1267</v>
      </c>
      <c r="B640" s="52">
        <v>2123</v>
      </c>
    </row>
    <row r="641" spans="1:2" s="51" customFormat="1" ht="12" hidden="1" customHeight="1">
      <c r="A641" s="52" t="s">
        <v>1268</v>
      </c>
      <c r="B641" s="52">
        <v>2125</v>
      </c>
    </row>
    <row r="642" spans="1:2" s="51" customFormat="1" ht="12" hidden="1" customHeight="1">
      <c r="A642" s="52" t="s">
        <v>1269</v>
      </c>
      <c r="B642" s="52">
        <v>2126</v>
      </c>
    </row>
    <row r="643" spans="1:2" s="51" customFormat="1" ht="12" hidden="1" customHeight="1">
      <c r="A643" s="52" t="s">
        <v>1270</v>
      </c>
      <c r="B643" s="52">
        <v>2129</v>
      </c>
    </row>
    <row r="644" spans="1:2" s="51" customFormat="1" ht="12" hidden="1" customHeight="1">
      <c r="A644" s="52" t="s">
        <v>1271</v>
      </c>
      <c r="B644" s="52">
        <v>2131</v>
      </c>
    </row>
    <row r="645" spans="1:2" s="51" customFormat="1" ht="12" hidden="1" customHeight="1">
      <c r="A645" s="52" t="s">
        <v>1272</v>
      </c>
      <c r="B645" s="52">
        <v>2133</v>
      </c>
    </row>
    <row r="646" spans="1:2" s="51" customFormat="1" ht="12" hidden="1" customHeight="1">
      <c r="A646" s="52" t="s">
        <v>1273</v>
      </c>
      <c r="B646" s="52">
        <v>2138</v>
      </c>
    </row>
    <row r="647" spans="1:2" s="51" customFormat="1" ht="12" hidden="1" customHeight="1">
      <c r="A647" s="52" t="s">
        <v>1274</v>
      </c>
      <c r="B647" s="52">
        <v>2140</v>
      </c>
    </row>
    <row r="648" spans="1:2" s="51" customFormat="1" ht="12" hidden="1" customHeight="1">
      <c r="A648" s="52" t="s">
        <v>1275</v>
      </c>
      <c r="B648" s="52">
        <v>2142</v>
      </c>
    </row>
    <row r="649" spans="1:2" s="51" customFormat="1" ht="12" hidden="1" customHeight="1">
      <c r="A649" s="52" t="s">
        <v>1276</v>
      </c>
      <c r="B649" s="52">
        <v>2143</v>
      </c>
    </row>
    <row r="650" spans="1:2" s="51" customFormat="1" ht="12" hidden="1" customHeight="1">
      <c r="A650" s="52" t="s">
        <v>1277</v>
      </c>
      <c r="B650" s="52">
        <v>2144</v>
      </c>
    </row>
    <row r="651" spans="1:2" s="51" customFormat="1" ht="12" hidden="1" customHeight="1">
      <c r="A651" s="52" t="s">
        <v>1278</v>
      </c>
      <c r="B651" s="52">
        <v>2152</v>
      </c>
    </row>
    <row r="652" spans="1:2" s="51" customFormat="1" ht="12" hidden="1" customHeight="1">
      <c r="A652" s="52" t="s">
        <v>1279</v>
      </c>
      <c r="B652" s="52">
        <v>2161</v>
      </c>
    </row>
    <row r="653" spans="1:2" s="51" customFormat="1" ht="12" hidden="1" customHeight="1">
      <c r="A653" s="52" t="s">
        <v>1280</v>
      </c>
      <c r="B653" s="52">
        <v>2163</v>
      </c>
    </row>
    <row r="654" spans="1:2" s="51" customFormat="1" ht="12" hidden="1" customHeight="1">
      <c r="A654" s="52" t="s">
        <v>1281</v>
      </c>
      <c r="B654" s="52">
        <v>2164</v>
      </c>
    </row>
    <row r="655" spans="1:2" s="51" customFormat="1" ht="12" hidden="1" customHeight="1">
      <c r="A655" s="52" t="s">
        <v>1282</v>
      </c>
      <c r="B655" s="52">
        <v>2165</v>
      </c>
    </row>
    <row r="656" spans="1:2" s="51" customFormat="1" ht="12" hidden="1" customHeight="1">
      <c r="A656" s="52" t="s">
        <v>1283</v>
      </c>
      <c r="B656" s="52">
        <v>2169</v>
      </c>
    </row>
    <row r="657" spans="1:2" s="51" customFormat="1" ht="12" hidden="1" customHeight="1">
      <c r="A657" s="52" t="s">
        <v>1284</v>
      </c>
      <c r="B657" s="52">
        <v>2170</v>
      </c>
    </row>
    <row r="658" spans="1:2" s="51" customFormat="1" ht="12" hidden="1" customHeight="1">
      <c r="A658" s="52" t="s">
        <v>1285</v>
      </c>
      <c r="B658" s="52">
        <v>2171</v>
      </c>
    </row>
    <row r="659" spans="1:2" s="51" customFormat="1" ht="12" hidden="1" customHeight="1">
      <c r="A659" s="52" t="s">
        <v>1286</v>
      </c>
      <c r="B659" s="52">
        <v>2174</v>
      </c>
    </row>
    <row r="660" spans="1:2" s="51" customFormat="1" ht="12" hidden="1" customHeight="1">
      <c r="A660" s="52" t="s">
        <v>1287</v>
      </c>
      <c r="B660" s="52">
        <v>2175</v>
      </c>
    </row>
    <row r="661" spans="1:2" s="51" customFormat="1" ht="12" hidden="1" customHeight="1">
      <c r="A661" s="52" t="s">
        <v>1288</v>
      </c>
      <c r="B661" s="52">
        <v>2180</v>
      </c>
    </row>
    <row r="662" spans="1:2" s="51" customFormat="1" ht="12" hidden="1" customHeight="1">
      <c r="A662" s="52" t="s">
        <v>1289</v>
      </c>
      <c r="B662" s="52">
        <v>2189</v>
      </c>
    </row>
    <row r="663" spans="1:2" s="51" customFormat="1" ht="12" hidden="1" customHeight="1">
      <c r="A663" s="52" t="s">
        <v>1290</v>
      </c>
      <c r="B663" s="52">
        <v>2192</v>
      </c>
    </row>
    <row r="664" spans="1:2" s="51" customFormat="1" ht="12" hidden="1" customHeight="1">
      <c r="A664" s="52" t="s">
        <v>1291</v>
      </c>
      <c r="B664" s="52">
        <v>2195</v>
      </c>
    </row>
    <row r="665" spans="1:2" s="51" customFormat="1" ht="12" hidden="1" customHeight="1">
      <c r="A665" s="52" t="s">
        <v>1292</v>
      </c>
      <c r="B665" s="52">
        <v>2196</v>
      </c>
    </row>
    <row r="666" spans="1:2" s="51" customFormat="1" ht="12" hidden="1" customHeight="1">
      <c r="A666" s="52" t="s">
        <v>1293</v>
      </c>
      <c r="B666" s="52">
        <v>2197</v>
      </c>
    </row>
    <row r="667" spans="1:2" s="51" customFormat="1" ht="12" hidden="1" customHeight="1">
      <c r="A667" s="52" t="s">
        <v>1294</v>
      </c>
      <c r="B667" s="52">
        <v>2198</v>
      </c>
    </row>
    <row r="668" spans="1:2" s="51" customFormat="1" ht="12" hidden="1" customHeight="1">
      <c r="A668" s="52" t="s">
        <v>1295</v>
      </c>
      <c r="B668" s="52">
        <v>2203</v>
      </c>
    </row>
    <row r="669" spans="1:2" s="51" customFormat="1" ht="12" hidden="1" customHeight="1">
      <c r="A669" s="52" t="s">
        <v>1296</v>
      </c>
      <c r="B669" s="52">
        <v>2207</v>
      </c>
    </row>
    <row r="670" spans="1:2" s="51" customFormat="1" ht="12" hidden="1" customHeight="1">
      <c r="A670" s="52" t="s">
        <v>1297</v>
      </c>
      <c r="B670" s="52">
        <v>2212</v>
      </c>
    </row>
    <row r="671" spans="1:2" s="51" customFormat="1" ht="12" hidden="1" customHeight="1">
      <c r="A671" s="52" t="s">
        <v>1298</v>
      </c>
      <c r="B671" s="52">
        <v>2214</v>
      </c>
    </row>
    <row r="672" spans="1:2" s="51" customFormat="1" ht="12" hidden="1" customHeight="1">
      <c r="A672" s="52" t="s">
        <v>1299</v>
      </c>
      <c r="B672" s="52">
        <v>2217</v>
      </c>
    </row>
    <row r="673" spans="1:2" s="51" customFormat="1" ht="12" hidden="1" customHeight="1">
      <c r="A673" s="52" t="s">
        <v>1300</v>
      </c>
      <c r="B673" s="52">
        <v>2220</v>
      </c>
    </row>
    <row r="674" spans="1:2" s="51" customFormat="1" ht="12" hidden="1" customHeight="1">
      <c r="A674" s="52" t="s">
        <v>1301</v>
      </c>
      <c r="B674" s="52">
        <v>2224</v>
      </c>
    </row>
    <row r="675" spans="1:2" s="51" customFormat="1" ht="12" hidden="1" customHeight="1">
      <c r="A675" s="52" t="s">
        <v>1302</v>
      </c>
      <c r="B675" s="52">
        <v>2226</v>
      </c>
    </row>
    <row r="676" spans="1:2" s="51" customFormat="1" ht="12" hidden="1" customHeight="1">
      <c r="A676" s="52" t="s">
        <v>1303</v>
      </c>
      <c r="B676" s="52">
        <v>2228</v>
      </c>
    </row>
    <row r="677" spans="1:2" s="51" customFormat="1" ht="12" hidden="1" customHeight="1">
      <c r="A677" s="52" t="s">
        <v>1304</v>
      </c>
      <c r="B677" s="52">
        <v>2229</v>
      </c>
    </row>
    <row r="678" spans="1:2" s="51" customFormat="1" ht="12" hidden="1" customHeight="1">
      <c r="A678" s="52" t="s">
        <v>1305</v>
      </c>
      <c r="B678" s="52">
        <v>2230</v>
      </c>
    </row>
    <row r="679" spans="1:2" s="51" customFormat="1" ht="12" hidden="1" customHeight="1">
      <c r="A679" s="52" t="s">
        <v>1306</v>
      </c>
      <c r="B679" s="52">
        <v>2240</v>
      </c>
    </row>
    <row r="680" spans="1:2" s="51" customFormat="1" ht="12" hidden="1" customHeight="1">
      <c r="A680" s="52" t="s">
        <v>1307</v>
      </c>
      <c r="B680" s="52">
        <v>2241</v>
      </c>
    </row>
    <row r="681" spans="1:2" s="51" customFormat="1" ht="12" hidden="1" customHeight="1">
      <c r="A681" s="52" t="s">
        <v>1308</v>
      </c>
      <c r="B681" s="52">
        <v>2243</v>
      </c>
    </row>
    <row r="682" spans="1:2" s="51" customFormat="1" ht="12" hidden="1" customHeight="1">
      <c r="A682" s="52" t="s">
        <v>1309</v>
      </c>
      <c r="B682" s="52">
        <v>2244</v>
      </c>
    </row>
    <row r="683" spans="1:2" s="51" customFormat="1" ht="12" hidden="1" customHeight="1">
      <c r="A683" s="52" t="s">
        <v>1310</v>
      </c>
      <c r="B683" s="52">
        <v>2246</v>
      </c>
    </row>
    <row r="684" spans="1:2" s="51" customFormat="1" ht="12" hidden="1" customHeight="1">
      <c r="A684" s="52" t="s">
        <v>1311</v>
      </c>
      <c r="B684" s="52">
        <v>2247</v>
      </c>
    </row>
    <row r="685" spans="1:2" s="51" customFormat="1" ht="12" hidden="1" customHeight="1">
      <c r="A685" s="52" t="s">
        <v>1312</v>
      </c>
      <c r="B685" s="52">
        <v>2248</v>
      </c>
    </row>
    <row r="686" spans="1:2" s="51" customFormat="1" ht="12" hidden="1" customHeight="1">
      <c r="A686" s="52" t="s">
        <v>1313</v>
      </c>
      <c r="B686" s="52">
        <v>2250</v>
      </c>
    </row>
    <row r="687" spans="1:2" s="51" customFormat="1" ht="12" hidden="1" customHeight="1">
      <c r="A687" s="52" t="s">
        <v>1314</v>
      </c>
      <c r="B687" s="52">
        <v>2253</v>
      </c>
    </row>
    <row r="688" spans="1:2" s="51" customFormat="1" ht="12" hidden="1" customHeight="1">
      <c r="A688" s="52" t="s">
        <v>1315</v>
      </c>
      <c r="B688" s="52">
        <v>2256</v>
      </c>
    </row>
    <row r="689" spans="1:2" s="51" customFormat="1" ht="12" hidden="1" customHeight="1">
      <c r="A689" s="52" t="s">
        <v>1316</v>
      </c>
      <c r="B689" s="52">
        <v>2258</v>
      </c>
    </row>
    <row r="690" spans="1:2" s="51" customFormat="1" ht="12" hidden="1" customHeight="1">
      <c r="A690" s="52" t="s">
        <v>1317</v>
      </c>
      <c r="B690" s="52">
        <v>2264</v>
      </c>
    </row>
    <row r="691" spans="1:2" s="51" customFormat="1" ht="12" hidden="1" customHeight="1">
      <c r="A691" s="52" t="s">
        <v>1318</v>
      </c>
      <c r="B691" s="52">
        <v>2269</v>
      </c>
    </row>
    <row r="692" spans="1:2" s="51" customFormat="1" ht="12" hidden="1" customHeight="1">
      <c r="A692" s="52" t="s">
        <v>1319</v>
      </c>
      <c r="B692" s="52">
        <v>2274</v>
      </c>
    </row>
    <row r="693" spans="1:2" s="51" customFormat="1" ht="12" hidden="1" customHeight="1">
      <c r="A693" s="52" t="s">
        <v>1320</v>
      </c>
      <c r="B693" s="52">
        <v>2280</v>
      </c>
    </row>
    <row r="694" spans="1:2" s="51" customFormat="1" ht="12" hidden="1" customHeight="1">
      <c r="A694" s="52" t="s">
        <v>1321</v>
      </c>
      <c r="B694" s="52">
        <v>2281</v>
      </c>
    </row>
    <row r="695" spans="1:2" s="51" customFormat="1" ht="12" hidden="1" customHeight="1">
      <c r="A695" s="52" t="s">
        <v>1322</v>
      </c>
      <c r="B695" s="52">
        <v>2286</v>
      </c>
    </row>
    <row r="696" spans="1:2" s="51" customFormat="1" ht="12" hidden="1" customHeight="1">
      <c r="A696" s="52" t="s">
        <v>1323</v>
      </c>
      <c r="B696" s="52">
        <v>2292</v>
      </c>
    </row>
    <row r="697" spans="1:2" s="51" customFormat="1" ht="12" hidden="1" customHeight="1">
      <c r="A697" s="52" t="s">
        <v>1324</v>
      </c>
      <c r="B697" s="52">
        <v>2305</v>
      </c>
    </row>
    <row r="698" spans="1:2" s="51" customFormat="1" ht="12" hidden="1" customHeight="1">
      <c r="A698" s="52" t="s">
        <v>1325</v>
      </c>
      <c r="B698" s="52">
        <v>2315</v>
      </c>
    </row>
    <row r="699" spans="1:2" s="51" customFormat="1" ht="12" hidden="1" customHeight="1">
      <c r="A699" s="52" t="s">
        <v>1326</v>
      </c>
      <c r="B699" s="52">
        <v>2319</v>
      </c>
    </row>
    <row r="700" spans="1:2" s="51" customFormat="1" ht="12" hidden="1" customHeight="1">
      <c r="A700" s="52" t="s">
        <v>1327</v>
      </c>
      <c r="B700" s="52">
        <v>2330</v>
      </c>
    </row>
    <row r="701" spans="1:2" s="51" customFormat="1" ht="12" hidden="1" customHeight="1">
      <c r="A701" s="52" t="s">
        <v>1328</v>
      </c>
      <c r="B701" s="52">
        <v>2337</v>
      </c>
    </row>
    <row r="702" spans="1:2" s="51" customFormat="1" ht="12" hidden="1" customHeight="1">
      <c r="A702" s="52" t="s">
        <v>1329</v>
      </c>
      <c r="B702" s="52">
        <v>2338</v>
      </c>
    </row>
    <row r="703" spans="1:2" s="51" customFormat="1" ht="12" hidden="1" customHeight="1">
      <c r="A703" s="52" t="s">
        <v>1330</v>
      </c>
      <c r="B703" s="52">
        <v>2343</v>
      </c>
    </row>
    <row r="704" spans="1:2" s="51" customFormat="1" ht="12" hidden="1" customHeight="1">
      <c r="A704" s="52" t="s">
        <v>1331</v>
      </c>
      <c r="B704" s="52">
        <v>2351</v>
      </c>
    </row>
    <row r="705" spans="1:2" s="51" customFormat="1" ht="12" hidden="1" customHeight="1">
      <c r="A705" s="52" t="s">
        <v>1332</v>
      </c>
      <c r="B705" s="52">
        <v>2355</v>
      </c>
    </row>
    <row r="706" spans="1:2" s="51" customFormat="1" ht="12" hidden="1" customHeight="1">
      <c r="A706" s="52" t="s">
        <v>1333</v>
      </c>
      <c r="B706" s="52">
        <v>2368</v>
      </c>
    </row>
    <row r="707" spans="1:2" s="51" customFormat="1" ht="12" hidden="1" customHeight="1">
      <c r="A707" s="52" t="s">
        <v>1334</v>
      </c>
      <c r="B707" s="52">
        <v>2369</v>
      </c>
    </row>
    <row r="708" spans="1:2" s="51" customFormat="1" ht="12" hidden="1" customHeight="1">
      <c r="A708" s="52" t="s">
        <v>1335</v>
      </c>
      <c r="B708" s="52">
        <v>2373</v>
      </c>
    </row>
    <row r="709" spans="1:2" s="51" customFormat="1" ht="12" hidden="1" customHeight="1">
      <c r="A709" s="52" t="s">
        <v>1336</v>
      </c>
      <c r="B709" s="52">
        <v>2377</v>
      </c>
    </row>
    <row r="710" spans="1:2" s="51" customFormat="1" ht="12" hidden="1" customHeight="1">
      <c r="A710" s="52" t="s">
        <v>1337</v>
      </c>
      <c r="B710" s="52">
        <v>2382</v>
      </c>
    </row>
    <row r="711" spans="1:2" s="51" customFormat="1" ht="12" hidden="1" customHeight="1">
      <c r="A711" s="52" t="s">
        <v>1338</v>
      </c>
      <c r="B711" s="52">
        <v>2392</v>
      </c>
    </row>
    <row r="712" spans="1:2" s="51" customFormat="1" ht="12" hidden="1" customHeight="1">
      <c r="A712" s="52" t="s">
        <v>1339</v>
      </c>
      <c r="B712" s="52">
        <v>2394</v>
      </c>
    </row>
    <row r="713" spans="1:2" s="51" customFormat="1" ht="12" hidden="1" customHeight="1">
      <c r="A713" s="52" t="s">
        <v>1340</v>
      </c>
      <c r="B713" s="52">
        <v>2397</v>
      </c>
    </row>
    <row r="714" spans="1:2" s="51" customFormat="1" ht="12" hidden="1" customHeight="1">
      <c r="A714" s="52" t="s">
        <v>1341</v>
      </c>
      <c r="B714" s="52">
        <v>2400</v>
      </c>
    </row>
    <row r="715" spans="1:2" s="51" customFormat="1" ht="12" hidden="1" customHeight="1">
      <c r="A715" s="52" t="s">
        <v>1342</v>
      </c>
      <c r="B715" s="52">
        <v>2408</v>
      </c>
    </row>
    <row r="716" spans="1:2" s="51" customFormat="1" ht="12" hidden="1" customHeight="1">
      <c r="A716" s="52" t="s">
        <v>1343</v>
      </c>
      <c r="B716" s="52">
        <v>2410</v>
      </c>
    </row>
    <row r="717" spans="1:2" s="51" customFormat="1" ht="12" hidden="1" customHeight="1">
      <c r="A717" s="52" t="s">
        <v>1344</v>
      </c>
      <c r="B717" s="52">
        <v>2418</v>
      </c>
    </row>
    <row r="718" spans="1:2" s="51" customFormat="1" ht="12" hidden="1" customHeight="1">
      <c r="A718" s="52" t="s">
        <v>1345</v>
      </c>
      <c r="B718" s="52">
        <v>2422</v>
      </c>
    </row>
    <row r="719" spans="1:2" s="51" customFormat="1" ht="12" hidden="1" customHeight="1">
      <c r="A719" s="52" t="s">
        <v>1346</v>
      </c>
      <c r="B719" s="52">
        <v>2424</v>
      </c>
    </row>
    <row r="720" spans="1:2" s="51" customFormat="1" ht="12" hidden="1" customHeight="1">
      <c r="A720" s="52" t="s">
        <v>1347</v>
      </c>
      <c r="B720" s="52">
        <v>2426</v>
      </c>
    </row>
    <row r="721" spans="1:2" s="51" customFormat="1" ht="12" hidden="1" customHeight="1">
      <c r="A721" s="52" t="s">
        <v>1348</v>
      </c>
      <c r="B721" s="52">
        <v>2430</v>
      </c>
    </row>
    <row r="722" spans="1:2" s="51" customFormat="1" ht="12" hidden="1" customHeight="1">
      <c r="A722" s="52" t="s">
        <v>1349</v>
      </c>
      <c r="B722" s="52">
        <v>2432</v>
      </c>
    </row>
    <row r="723" spans="1:2" s="51" customFormat="1" ht="12" hidden="1" customHeight="1">
      <c r="A723" s="52" t="s">
        <v>1350</v>
      </c>
      <c r="B723" s="52">
        <v>2436</v>
      </c>
    </row>
    <row r="724" spans="1:2" s="51" customFormat="1" ht="12" hidden="1" customHeight="1">
      <c r="A724" s="52" t="s">
        <v>1351</v>
      </c>
      <c r="B724" s="52">
        <v>2445</v>
      </c>
    </row>
    <row r="725" spans="1:2" s="51" customFormat="1" ht="12" hidden="1" customHeight="1">
      <c r="A725" s="52" t="s">
        <v>1352</v>
      </c>
      <c r="B725" s="52">
        <v>2449</v>
      </c>
    </row>
    <row r="726" spans="1:2" s="51" customFormat="1" ht="12" hidden="1" customHeight="1">
      <c r="A726" s="52" t="s">
        <v>1353</v>
      </c>
      <c r="B726" s="52">
        <v>2451</v>
      </c>
    </row>
    <row r="727" spans="1:2" s="51" customFormat="1" ht="12" hidden="1" customHeight="1">
      <c r="A727" s="52" t="s">
        <v>1354</v>
      </c>
      <c r="B727" s="52">
        <v>2452</v>
      </c>
    </row>
    <row r="728" spans="1:2" s="51" customFormat="1" ht="12" hidden="1" customHeight="1">
      <c r="A728" s="52" t="s">
        <v>1355</v>
      </c>
      <c r="B728" s="52">
        <v>2453</v>
      </c>
    </row>
    <row r="729" spans="1:2" s="51" customFormat="1" ht="12" hidden="1" customHeight="1">
      <c r="A729" s="52" t="s">
        <v>1356</v>
      </c>
      <c r="B729" s="52">
        <v>2454</v>
      </c>
    </row>
    <row r="730" spans="1:2" s="51" customFormat="1" ht="12" hidden="1" customHeight="1">
      <c r="A730" s="52" t="s">
        <v>1357</v>
      </c>
      <c r="B730" s="52">
        <v>2457</v>
      </c>
    </row>
    <row r="731" spans="1:2" s="51" customFormat="1" ht="12" hidden="1" customHeight="1">
      <c r="A731" s="52" t="s">
        <v>1358</v>
      </c>
      <c r="B731" s="52">
        <v>2464</v>
      </c>
    </row>
    <row r="732" spans="1:2" s="51" customFormat="1" ht="12" hidden="1" customHeight="1">
      <c r="A732" s="52" t="s">
        <v>1359</v>
      </c>
      <c r="B732" s="52">
        <v>2465</v>
      </c>
    </row>
    <row r="733" spans="1:2" s="51" customFormat="1" ht="12" hidden="1" customHeight="1">
      <c r="A733" s="52" t="s">
        <v>1360</v>
      </c>
      <c r="B733" s="52">
        <v>2466</v>
      </c>
    </row>
    <row r="734" spans="1:2" s="51" customFormat="1" ht="12" hidden="1" customHeight="1">
      <c r="A734" s="52" t="s">
        <v>1361</v>
      </c>
      <c r="B734" s="52">
        <v>2470</v>
      </c>
    </row>
    <row r="735" spans="1:2" s="51" customFormat="1" ht="12" hidden="1" customHeight="1">
      <c r="A735" s="52" t="s">
        <v>1362</v>
      </c>
      <c r="B735" s="52">
        <v>2476</v>
      </c>
    </row>
    <row r="736" spans="1:2" s="51" customFormat="1" ht="12" hidden="1" customHeight="1">
      <c r="A736" s="52" t="s">
        <v>1363</v>
      </c>
      <c r="B736" s="52">
        <v>2483</v>
      </c>
    </row>
    <row r="737" spans="1:2" s="51" customFormat="1" ht="12" hidden="1" customHeight="1">
      <c r="A737" s="52" t="s">
        <v>1364</v>
      </c>
      <c r="B737" s="52">
        <v>2503</v>
      </c>
    </row>
    <row r="738" spans="1:2" s="51" customFormat="1" ht="12" hidden="1" customHeight="1">
      <c r="A738" s="52" t="s">
        <v>1365</v>
      </c>
      <c r="B738" s="52">
        <v>2505</v>
      </c>
    </row>
    <row r="739" spans="1:2" s="51" customFormat="1" ht="12" hidden="1" customHeight="1">
      <c r="A739" s="52" t="s">
        <v>1366</v>
      </c>
      <c r="B739" s="52">
        <v>2506</v>
      </c>
    </row>
    <row r="740" spans="1:2" s="51" customFormat="1" ht="12" hidden="1" customHeight="1">
      <c r="A740" s="52" t="s">
        <v>1367</v>
      </c>
      <c r="B740" s="52">
        <v>2507</v>
      </c>
    </row>
    <row r="741" spans="1:2" s="51" customFormat="1" ht="12" hidden="1" customHeight="1">
      <c r="A741" s="52" t="s">
        <v>1368</v>
      </c>
      <c r="B741" s="52">
        <v>2510</v>
      </c>
    </row>
    <row r="742" spans="1:2" s="51" customFormat="1" ht="12" hidden="1" customHeight="1">
      <c r="A742" s="52" t="s">
        <v>1369</v>
      </c>
      <c r="B742" s="52">
        <v>2513</v>
      </c>
    </row>
    <row r="743" spans="1:2" s="51" customFormat="1" ht="12" hidden="1" customHeight="1">
      <c r="A743" s="52" t="s">
        <v>1370</v>
      </c>
      <c r="B743" s="52">
        <v>2518</v>
      </c>
    </row>
    <row r="744" spans="1:2" s="51" customFormat="1" ht="12" hidden="1" customHeight="1">
      <c r="A744" s="52" t="s">
        <v>1371</v>
      </c>
      <c r="B744" s="52">
        <v>2523</v>
      </c>
    </row>
    <row r="745" spans="1:2" s="51" customFormat="1" ht="12" hidden="1" customHeight="1">
      <c r="A745" s="52" t="s">
        <v>1372</v>
      </c>
      <c r="B745" s="52">
        <v>2530</v>
      </c>
    </row>
    <row r="746" spans="1:2" s="51" customFormat="1" ht="12" hidden="1" customHeight="1">
      <c r="A746" s="52" t="s">
        <v>1373</v>
      </c>
      <c r="B746" s="52">
        <v>2531</v>
      </c>
    </row>
    <row r="747" spans="1:2" s="51" customFormat="1" ht="12" hidden="1" customHeight="1">
      <c r="A747" s="52" t="s">
        <v>1374</v>
      </c>
      <c r="B747" s="52">
        <v>2536</v>
      </c>
    </row>
    <row r="748" spans="1:2" s="51" customFormat="1" ht="12" hidden="1" customHeight="1">
      <c r="A748" s="52" t="s">
        <v>1375</v>
      </c>
      <c r="B748" s="52">
        <v>2546</v>
      </c>
    </row>
    <row r="749" spans="1:2" s="51" customFormat="1" ht="12" hidden="1" customHeight="1">
      <c r="A749" s="52" t="s">
        <v>1376</v>
      </c>
      <c r="B749" s="52">
        <v>2548</v>
      </c>
    </row>
    <row r="750" spans="1:2" s="51" customFormat="1" ht="12" hidden="1" customHeight="1">
      <c r="A750" s="52" t="s">
        <v>1377</v>
      </c>
      <c r="B750" s="52">
        <v>2550</v>
      </c>
    </row>
    <row r="751" spans="1:2" s="51" customFormat="1" ht="12" hidden="1" customHeight="1">
      <c r="A751" s="52" t="s">
        <v>1378</v>
      </c>
      <c r="B751" s="52">
        <v>2552</v>
      </c>
    </row>
    <row r="752" spans="1:2" s="51" customFormat="1" ht="12" hidden="1" customHeight="1">
      <c r="A752" s="52" t="s">
        <v>1379</v>
      </c>
      <c r="B752" s="52">
        <v>2553</v>
      </c>
    </row>
    <row r="753" spans="1:2" s="51" customFormat="1" ht="12" hidden="1" customHeight="1">
      <c r="A753" s="52" t="s">
        <v>1380</v>
      </c>
      <c r="B753" s="52">
        <v>2556</v>
      </c>
    </row>
    <row r="754" spans="1:2" s="51" customFormat="1" ht="12" hidden="1" customHeight="1">
      <c r="A754" s="52" t="s">
        <v>1381</v>
      </c>
      <c r="B754" s="52">
        <v>2559</v>
      </c>
    </row>
    <row r="755" spans="1:2" s="51" customFormat="1" ht="12" hidden="1" customHeight="1">
      <c r="A755" s="52" t="s">
        <v>1382</v>
      </c>
      <c r="B755" s="52">
        <v>2561</v>
      </c>
    </row>
    <row r="756" spans="1:2" s="51" customFormat="1" ht="12" hidden="1" customHeight="1">
      <c r="A756" s="52" t="s">
        <v>1383</v>
      </c>
      <c r="B756" s="52">
        <v>2562</v>
      </c>
    </row>
    <row r="757" spans="1:2" s="51" customFormat="1" ht="12" hidden="1" customHeight="1">
      <c r="A757" s="52" t="s">
        <v>1384</v>
      </c>
      <c r="B757" s="52">
        <v>2564</v>
      </c>
    </row>
    <row r="758" spans="1:2" s="51" customFormat="1" ht="12" hidden="1" customHeight="1">
      <c r="A758" s="52" t="s">
        <v>1385</v>
      </c>
      <c r="B758" s="52">
        <v>2565</v>
      </c>
    </row>
    <row r="759" spans="1:2" s="51" customFormat="1" ht="12" hidden="1" customHeight="1">
      <c r="A759" s="52" t="s">
        <v>1386</v>
      </c>
      <c r="B759" s="52">
        <v>2566</v>
      </c>
    </row>
    <row r="760" spans="1:2" s="51" customFormat="1" ht="12" hidden="1" customHeight="1">
      <c r="A760" s="52" t="s">
        <v>1387</v>
      </c>
      <c r="B760" s="52">
        <v>2568</v>
      </c>
    </row>
    <row r="761" spans="1:2" s="51" customFormat="1" ht="12" hidden="1" customHeight="1">
      <c r="A761" s="52" t="s">
        <v>1388</v>
      </c>
      <c r="B761" s="52">
        <v>2574</v>
      </c>
    </row>
    <row r="762" spans="1:2" s="51" customFormat="1" ht="12" hidden="1" customHeight="1">
      <c r="A762" s="52" t="s">
        <v>1389</v>
      </c>
      <c r="B762" s="52">
        <v>2575</v>
      </c>
    </row>
    <row r="763" spans="1:2" s="51" customFormat="1" ht="12" hidden="1" customHeight="1">
      <c r="A763" s="52" t="s">
        <v>1390</v>
      </c>
      <c r="B763" s="52">
        <v>2576</v>
      </c>
    </row>
    <row r="764" spans="1:2" s="51" customFormat="1" ht="12" hidden="1" customHeight="1">
      <c r="A764" s="52" t="s">
        <v>1391</v>
      </c>
      <c r="B764" s="52">
        <v>2578</v>
      </c>
    </row>
    <row r="765" spans="1:2" s="51" customFormat="1" ht="12" hidden="1" customHeight="1">
      <c r="A765" s="52" t="s">
        <v>1392</v>
      </c>
      <c r="B765" s="52">
        <v>2580</v>
      </c>
    </row>
    <row r="766" spans="1:2" s="51" customFormat="1" ht="12" hidden="1" customHeight="1">
      <c r="A766" s="52" t="s">
        <v>1393</v>
      </c>
      <c r="B766" s="52">
        <v>2581</v>
      </c>
    </row>
    <row r="767" spans="1:2" s="51" customFormat="1" ht="12" hidden="1" customHeight="1">
      <c r="A767" s="52" t="s">
        <v>1394</v>
      </c>
      <c r="B767" s="52">
        <v>2582</v>
      </c>
    </row>
    <row r="768" spans="1:2" s="51" customFormat="1" ht="12" hidden="1" customHeight="1">
      <c r="A768" s="52" t="s">
        <v>1395</v>
      </c>
      <c r="B768" s="52">
        <v>2583</v>
      </c>
    </row>
    <row r="769" spans="1:2" s="51" customFormat="1" ht="12" hidden="1" customHeight="1">
      <c r="A769" s="52" t="s">
        <v>1396</v>
      </c>
      <c r="B769" s="52">
        <v>2589</v>
      </c>
    </row>
    <row r="770" spans="1:2" s="51" customFormat="1" ht="12" hidden="1" customHeight="1">
      <c r="A770" s="52" t="s">
        <v>1397</v>
      </c>
      <c r="B770" s="52">
        <v>2597</v>
      </c>
    </row>
    <row r="771" spans="1:2" s="51" customFormat="1" ht="12" hidden="1" customHeight="1">
      <c r="A771" s="52" t="s">
        <v>1398</v>
      </c>
      <c r="B771" s="52">
        <v>2602</v>
      </c>
    </row>
    <row r="772" spans="1:2" s="51" customFormat="1" ht="12" hidden="1" customHeight="1">
      <c r="A772" s="52" t="s">
        <v>1399</v>
      </c>
      <c r="B772" s="52">
        <v>2604</v>
      </c>
    </row>
    <row r="773" spans="1:2" s="51" customFormat="1" ht="12" hidden="1" customHeight="1">
      <c r="A773" s="52" t="s">
        <v>1400</v>
      </c>
      <c r="B773" s="52">
        <v>2605</v>
      </c>
    </row>
    <row r="774" spans="1:2" s="51" customFormat="1" ht="12" hidden="1" customHeight="1">
      <c r="A774" s="52" t="s">
        <v>1401</v>
      </c>
      <c r="B774" s="52">
        <v>2607</v>
      </c>
    </row>
    <row r="775" spans="1:2" s="51" customFormat="1" ht="12" hidden="1" customHeight="1">
      <c r="A775" s="52" t="s">
        <v>1402</v>
      </c>
      <c r="B775" s="52">
        <v>2608</v>
      </c>
    </row>
    <row r="776" spans="1:2" s="51" customFormat="1" ht="12" hidden="1" customHeight="1">
      <c r="A776" s="52" t="s">
        <v>1403</v>
      </c>
      <c r="B776" s="52">
        <v>2611</v>
      </c>
    </row>
    <row r="777" spans="1:2" s="51" customFormat="1" ht="12" hidden="1" customHeight="1">
      <c r="A777" s="52" t="s">
        <v>1404</v>
      </c>
      <c r="B777" s="52">
        <v>2616</v>
      </c>
    </row>
    <row r="778" spans="1:2" s="51" customFormat="1" ht="12" hidden="1" customHeight="1">
      <c r="A778" s="52" t="s">
        <v>1405</v>
      </c>
      <c r="B778" s="52">
        <v>2620</v>
      </c>
    </row>
    <row r="779" spans="1:2" s="51" customFormat="1" ht="12" hidden="1" customHeight="1">
      <c r="A779" s="52" t="s">
        <v>1406</v>
      </c>
      <c r="B779" s="52">
        <v>2621</v>
      </c>
    </row>
    <row r="780" spans="1:2" s="51" customFormat="1" ht="12" hidden="1" customHeight="1">
      <c r="A780" s="52" t="s">
        <v>1407</v>
      </c>
      <c r="B780" s="52">
        <v>2626</v>
      </c>
    </row>
    <row r="781" spans="1:2" s="51" customFormat="1" ht="12" hidden="1" customHeight="1">
      <c r="A781" s="52" t="s">
        <v>1408</v>
      </c>
      <c r="B781" s="52">
        <v>2627</v>
      </c>
    </row>
    <row r="782" spans="1:2" s="51" customFormat="1" ht="12" hidden="1" customHeight="1">
      <c r="A782" s="52" t="s">
        <v>1409</v>
      </c>
      <c r="B782" s="52">
        <v>2637</v>
      </c>
    </row>
    <row r="783" spans="1:2" s="51" customFormat="1" ht="12" hidden="1" customHeight="1">
      <c r="A783" s="52" t="s">
        <v>1410</v>
      </c>
      <c r="B783" s="52">
        <v>2640</v>
      </c>
    </row>
    <row r="784" spans="1:2" s="51" customFormat="1" ht="12" hidden="1" customHeight="1">
      <c r="A784" s="52" t="s">
        <v>1411</v>
      </c>
      <c r="B784" s="52">
        <v>2648</v>
      </c>
    </row>
    <row r="785" spans="1:2" s="51" customFormat="1" ht="12" hidden="1" customHeight="1">
      <c r="A785" s="52" t="s">
        <v>1412</v>
      </c>
      <c r="B785" s="52">
        <v>2650</v>
      </c>
    </row>
    <row r="786" spans="1:2" s="51" customFormat="1" ht="12" hidden="1" customHeight="1">
      <c r="A786" s="52" t="s">
        <v>1413</v>
      </c>
      <c r="B786" s="52">
        <v>2653</v>
      </c>
    </row>
    <row r="787" spans="1:2" s="51" customFormat="1" ht="12" hidden="1" customHeight="1">
      <c r="A787" s="52" t="s">
        <v>1414</v>
      </c>
      <c r="B787" s="52">
        <v>2658</v>
      </c>
    </row>
    <row r="788" spans="1:2" s="51" customFormat="1" ht="12" hidden="1" customHeight="1">
      <c r="A788" s="52" t="s">
        <v>1415</v>
      </c>
      <c r="B788" s="52">
        <v>2660</v>
      </c>
    </row>
    <row r="789" spans="1:2" s="51" customFormat="1" ht="12" hidden="1" customHeight="1">
      <c r="A789" s="52" t="s">
        <v>1416</v>
      </c>
      <c r="B789" s="52">
        <v>2662</v>
      </c>
    </row>
    <row r="790" spans="1:2" s="51" customFormat="1" ht="12" hidden="1" customHeight="1">
      <c r="A790" s="52" t="s">
        <v>1417</v>
      </c>
      <c r="B790" s="52">
        <v>2665</v>
      </c>
    </row>
    <row r="791" spans="1:2" s="51" customFormat="1" ht="12" hidden="1" customHeight="1">
      <c r="A791" s="52" t="s">
        <v>1418</v>
      </c>
      <c r="B791" s="52">
        <v>2671</v>
      </c>
    </row>
    <row r="792" spans="1:2" s="51" customFormat="1" ht="12" hidden="1" customHeight="1">
      <c r="A792" s="52" t="s">
        <v>1419</v>
      </c>
      <c r="B792" s="52">
        <v>2681</v>
      </c>
    </row>
    <row r="793" spans="1:2" s="51" customFormat="1" ht="12" hidden="1" customHeight="1">
      <c r="A793" s="52" t="s">
        <v>1420</v>
      </c>
      <c r="B793" s="52">
        <v>2682</v>
      </c>
    </row>
    <row r="794" spans="1:2" s="51" customFormat="1" ht="12" hidden="1" customHeight="1">
      <c r="A794" s="52" t="s">
        <v>1421</v>
      </c>
      <c r="B794" s="52">
        <v>2683</v>
      </c>
    </row>
    <row r="795" spans="1:2" s="51" customFormat="1" ht="12" hidden="1" customHeight="1">
      <c r="A795" s="52" t="s">
        <v>1422</v>
      </c>
      <c r="B795" s="52">
        <v>2686</v>
      </c>
    </row>
    <row r="796" spans="1:2" s="51" customFormat="1" ht="12" hidden="1" customHeight="1">
      <c r="A796" s="52" t="s">
        <v>1423</v>
      </c>
      <c r="B796" s="52">
        <v>2692</v>
      </c>
    </row>
    <row r="797" spans="1:2" s="51" customFormat="1" ht="12" hidden="1" customHeight="1">
      <c r="A797" s="52" t="s">
        <v>1424</v>
      </c>
      <c r="B797" s="52">
        <v>2694</v>
      </c>
    </row>
    <row r="798" spans="1:2" s="51" customFormat="1" ht="12" hidden="1" customHeight="1">
      <c r="A798" s="52" t="s">
        <v>1425</v>
      </c>
      <c r="B798" s="52">
        <v>2697</v>
      </c>
    </row>
    <row r="799" spans="1:2" s="51" customFormat="1" ht="12" hidden="1" customHeight="1">
      <c r="A799" s="52" t="s">
        <v>1426</v>
      </c>
      <c r="B799" s="52">
        <v>2699</v>
      </c>
    </row>
    <row r="800" spans="1:2" s="51" customFormat="1" ht="12" hidden="1" customHeight="1">
      <c r="A800" s="52" t="s">
        <v>1427</v>
      </c>
      <c r="B800" s="52">
        <v>2700</v>
      </c>
    </row>
    <row r="801" spans="1:2" s="51" customFormat="1" ht="12" hidden="1" customHeight="1">
      <c r="A801" s="52" t="s">
        <v>1428</v>
      </c>
      <c r="B801" s="52">
        <v>2704</v>
      </c>
    </row>
    <row r="802" spans="1:2" s="51" customFormat="1" ht="12" hidden="1" customHeight="1">
      <c r="A802" s="52" t="s">
        <v>1429</v>
      </c>
      <c r="B802" s="52">
        <v>2705</v>
      </c>
    </row>
    <row r="803" spans="1:2" s="51" customFormat="1" ht="12" hidden="1" customHeight="1">
      <c r="A803" s="52" t="s">
        <v>1430</v>
      </c>
      <c r="B803" s="52">
        <v>2711</v>
      </c>
    </row>
    <row r="804" spans="1:2" s="51" customFormat="1" ht="12" hidden="1" customHeight="1">
      <c r="A804" s="52" t="s">
        <v>1431</v>
      </c>
      <c r="B804" s="52">
        <v>2717</v>
      </c>
    </row>
    <row r="805" spans="1:2" s="51" customFormat="1" ht="12" hidden="1" customHeight="1">
      <c r="A805" s="52" t="s">
        <v>1432</v>
      </c>
      <c r="B805" s="52">
        <v>2721</v>
      </c>
    </row>
    <row r="806" spans="1:2" s="51" customFormat="1" ht="12" hidden="1" customHeight="1">
      <c r="A806" s="52" t="s">
        <v>1433</v>
      </c>
      <c r="B806" s="52">
        <v>2722</v>
      </c>
    </row>
    <row r="807" spans="1:2" s="51" customFormat="1" ht="12" hidden="1" customHeight="1">
      <c r="A807" s="52" t="s">
        <v>1434</v>
      </c>
      <c r="B807" s="52">
        <v>2725</v>
      </c>
    </row>
    <row r="808" spans="1:2" s="51" customFormat="1" ht="12" hidden="1" customHeight="1">
      <c r="A808" s="52" t="s">
        <v>1435</v>
      </c>
      <c r="B808" s="52">
        <v>2728</v>
      </c>
    </row>
    <row r="809" spans="1:2" s="51" customFormat="1" ht="12" hidden="1" customHeight="1">
      <c r="A809" s="52" t="s">
        <v>1436</v>
      </c>
      <c r="B809" s="52">
        <v>2740</v>
      </c>
    </row>
    <row r="810" spans="1:2" s="51" customFormat="1" ht="12" hidden="1" customHeight="1">
      <c r="A810" s="52" t="s">
        <v>1437</v>
      </c>
      <c r="B810" s="52">
        <v>2741</v>
      </c>
    </row>
    <row r="811" spans="1:2" s="51" customFormat="1" ht="12" hidden="1" customHeight="1">
      <c r="A811" s="52" t="s">
        <v>1438</v>
      </c>
      <c r="B811" s="52">
        <v>2742</v>
      </c>
    </row>
    <row r="812" spans="1:2" s="51" customFormat="1" ht="12" hidden="1" customHeight="1">
      <c r="A812" s="52" t="s">
        <v>1439</v>
      </c>
      <c r="B812" s="52">
        <v>2744</v>
      </c>
    </row>
    <row r="813" spans="1:2" s="51" customFormat="1" ht="12" hidden="1" customHeight="1">
      <c r="A813" s="52" t="s">
        <v>1440</v>
      </c>
      <c r="B813" s="52">
        <v>2745</v>
      </c>
    </row>
    <row r="814" spans="1:2" s="51" customFormat="1" ht="12" hidden="1" customHeight="1">
      <c r="A814" s="52" t="s">
        <v>1441</v>
      </c>
      <c r="B814" s="52">
        <v>2748</v>
      </c>
    </row>
    <row r="815" spans="1:2" s="51" customFormat="1" ht="12" hidden="1" customHeight="1">
      <c r="A815" s="52" t="s">
        <v>1442</v>
      </c>
      <c r="B815" s="52">
        <v>2749</v>
      </c>
    </row>
    <row r="816" spans="1:2" s="51" customFormat="1" ht="12" hidden="1" customHeight="1">
      <c r="A816" s="52" t="s">
        <v>1443</v>
      </c>
      <c r="B816" s="52">
        <v>2752</v>
      </c>
    </row>
    <row r="817" spans="1:2" s="51" customFormat="1" ht="12" hidden="1" customHeight="1">
      <c r="A817" s="52" t="s">
        <v>1444</v>
      </c>
      <c r="B817" s="52">
        <v>2754</v>
      </c>
    </row>
    <row r="818" spans="1:2" s="51" customFormat="1" ht="12" hidden="1" customHeight="1">
      <c r="A818" s="52" t="s">
        <v>1445</v>
      </c>
      <c r="B818" s="52">
        <v>2755</v>
      </c>
    </row>
    <row r="819" spans="1:2" s="51" customFormat="1" ht="12" hidden="1" customHeight="1">
      <c r="A819" s="52" t="s">
        <v>1446</v>
      </c>
      <c r="B819" s="52">
        <v>2760</v>
      </c>
    </row>
    <row r="820" spans="1:2" s="51" customFormat="1" ht="12" hidden="1" customHeight="1">
      <c r="A820" s="52" t="s">
        <v>1447</v>
      </c>
      <c r="B820" s="52">
        <v>2761</v>
      </c>
    </row>
    <row r="821" spans="1:2" s="51" customFormat="1" ht="12" hidden="1" customHeight="1">
      <c r="A821" s="52" t="s">
        <v>1448</v>
      </c>
      <c r="B821" s="52">
        <v>2764</v>
      </c>
    </row>
    <row r="822" spans="1:2" s="51" customFormat="1" ht="12" hidden="1" customHeight="1">
      <c r="A822" s="52" t="s">
        <v>1449</v>
      </c>
      <c r="B822" s="52">
        <v>2769</v>
      </c>
    </row>
    <row r="823" spans="1:2" s="51" customFormat="1" ht="12" hidden="1" customHeight="1">
      <c r="A823" s="52" t="s">
        <v>1450</v>
      </c>
      <c r="B823" s="52">
        <v>2770</v>
      </c>
    </row>
    <row r="824" spans="1:2" s="51" customFormat="1" ht="12" hidden="1" customHeight="1">
      <c r="A824" s="52" t="s">
        <v>1451</v>
      </c>
      <c r="B824" s="52">
        <v>2771</v>
      </c>
    </row>
    <row r="825" spans="1:2" s="51" customFormat="1" ht="12" hidden="1" customHeight="1">
      <c r="A825" s="52" t="s">
        <v>1452</v>
      </c>
      <c r="B825" s="52">
        <v>2773</v>
      </c>
    </row>
    <row r="826" spans="1:2" s="51" customFormat="1" ht="12" hidden="1" customHeight="1">
      <c r="A826" s="52" t="s">
        <v>1453</v>
      </c>
      <c r="B826" s="52">
        <v>2782</v>
      </c>
    </row>
    <row r="827" spans="1:2" s="51" customFormat="1" ht="12" hidden="1" customHeight="1">
      <c r="A827" s="52" t="s">
        <v>1454</v>
      </c>
      <c r="B827" s="52">
        <v>2783</v>
      </c>
    </row>
    <row r="828" spans="1:2" s="51" customFormat="1" ht="12" hidden="1" customHeight="1">
      <c r="A828" s="52" t="s">
        <v>1455</v>
      </c>
      <c r="B828" s="52">
        <v>2785</v>
      </c>
    </row>
    <row r="829" spans="1:2" s="51" customFormat="1" ht="12" hidden="1" customHeight="1">
      <c r="A829" s="52" t="s">
        <v>1456</v>
      </c>
      <c r="B829" s="52">
        <v>2786</v>
      </c>
    </row>
    <row r="830" spans="1:2" s="51" customFormat="1" ht="12" hidden="1" customHeight="1">
      <c r="A830" s="52" t="s">
        <v>1457</v>
      </c>
      <c r="B830" s="52">
        <v>2787</v>
      </c>
    </row>
    <row r="831" spans="1:2" s="51" customFormat="1" ht="12" hidden="1" customHeight="1">
      <c r="A831" s="52" t="s">
        <v>1458</v>
      </c>
      <c r="B831" s="52">
        <v>2789</v>
      </c>
    </row>
    <row r="832" spans="1:2" s="51" customFormat="1" ht="12" hidden="1" customHeight="1">
      <c r="A832" s="52" t="s">
        <v>1459</v>
      </c>
      <c r="B832" s="52">
        <v>2790</v>
      </c>
    </row>
    <row r="833" spans="1:2" s="51" customFormat="1" ht="12" hidden="1" customHeight="1">
      <c r="A833" s="52" t="s">
        <v>1460</v>
      </c>
      <c r="B833" s="52">
        <v>2791</v>
      </c>
    </row>
    <row r="834" spans="1:2" s="51" customFormat="1" ht="12" hidden="1" customHeight="1">
      <c r="A834" s="52" t="s">
        <v>1461</v>
      </c>
      <c r="B834" s="52">
        <v>2793</v>
      </c>
    </row>
    <row r="835" spans="1:2" s="51" customFormat="1" ht="12" hidden="1" customHeight="1">
      <c r="A835" s="52" t="s">
        <v>1462</v>
      </c>
      <c r="B835" s="52">
        <v>2794</v>
      </c>
    </row>
    <row r="836" spans="1:2" s="51" customFormat="1" ht="12" hidden="1" customHeight="1">
      <c r="A836" s="52" t="s">
        <v>1463</v>
      </c>
      <c r="B836" s="52">
        <v>2797</v>
      </c>
    </row>
    <row r="837" spans="1:2" s="51" customFormat="1" ht="12" hidden="1" customHeight="1">
      <c r="A837" s="52" t="s">
        <v>1464</v>
      </c>
      <c r="B837" s="52">
        <v>2798</v>
      </c>
    </row>
    <row r="838" spans="1:2" s="51" customFormat="1" ht="12" hidden="1" customHeight="1">
      <c r="A838" s="52" t="s">
        <v>1465</v>
      </c>
      <c r="B838" s="52">
        <v>2799</v>
      </c>
    </row>
    <row r="839" spans="1:2" s="51" customFormat="1" ht="12" hidden="1" customHeight="1">
      <c r="A839" s="52" t="s">
        <v>1466</v>
      </c>
      <c r="B839" s="52">
        <v>2809</v>
      </c>
    </row>
    <row r="840" spans="1:2" s="51" customFormat="1" ht="12" hidden="1" customHeight="1">
      <c r="A840" s="52" t="s">
        <v>1467</v>
      </c>
      <c r="B840" s="52">
        <v>2810</v>
      </c>
    </row>
    <row r="841" spans="1:2" s="51" customFormat="1" ht="12" hidden="1" customHeight="1">
      <c r="A841" s="52" t="s">
        <v>1468</v>
      </c>
      <c r="B841" s="52">
        <v>2812</v>
      </c>
    </row>
    <row r="842" spans="1:2" s="51" customFormat="1" ht="12" hidden="1" customHeight="1">
      <c r="A842" s="52" t="s">
        <v>1469</v>
      </c>
      <c r="B842" s="52">
        <v>2813</v>
      </c>
    </row>
    <row r="843" spans="1:2" s="51" customFormat="1" ht="12" hidden="1" customHeight="1">
      <c r="A843" s="52" t="s">
        <v>1470</v>
      </c>
      <c r="B843" s="52">
        <v>2815</v>
      </c>
    </row>
    <row r="844" spans="1:2" s="51" customFormat="1" ht="12" hidden="1" customHeight="1">
      <c r="A844" s="52" t="s">
        <v>1471</v>
      </c>
      <c r="B844" s="52">
        <v>2818</v>
      </c>
    </row>
    <row r="845" spans="1:2" s="51" customFormat="1" ht="12" hidden="1" customHeight="1">
      <c r="A845" s="52" t="s">
        <v>1472</v>
      </c>
      <c r="B845" s="52">
        <v>2819</v>
      </c>
    </row>
    <row r="846" spans="1:2" s="51" customFormat="1" ht="12" hidden="1" customHeight="1">
      <c r="A846" s="52" t="s">
        <v>1473</v>
      </c>
      <c r="B846" s="52">
        <v>2823</v>
      </c>
    </row>
    <row r="847" spans="1:2" s="51" customFormat="1" ht="12" hidden="1" customHeight="1">
      <c r="A847" s="52" t="s">
        <v>1474</v>
      </c>
      <c r="B847" s="52">
        <v>2826</v>
      </c>
    </row>
    <row r="848" spans="1:2" s="51" customFormat="1" ht="12" hidden="1" customHeight="1">
      <c r="A848" s="52" t="s">
        <v>1475</v>
      </c>
      <c r="B848" s="52">
        <v>2828</v>
      </c>
    </row>
    <row r="849" spans="1:2" s="51" customFormat="1" ht="12" hidden="1" customHeight="1">
      <c r="A849" s="52" t="s">
        <v>1476</v>
      </c>
      <c r="B849" s="52">
        <v>2834</v>
      </c>
    </row>
    <row r="850" spans="1:2" s="51" customFormat="1" ht="12" hidden="1" customHeight="1">
      <c r="A850" s="52" t="s">
        <v>1477</v>
      </c>
      <c r="B850" s="52">
        <v>2839</v>
      </c>
    </row>
    <row r="851" spans="1:2" s="51" customFormat="1" ht="12" hidden="1" customHeight="1">
      <c r="A851" s="52" t="s">
        <v>1478</v>
      </c>
      <c r="B851" s="52">
        <v>2841</v>
      </c>
    </row>
    <row r="852" spans="1:2" s="51" customFormat="1" ht="12" hidden="1" customHeight="1">
      <c r="A852" s="52" t="s">
        <v>1479</v>
      </c>
      <c r="B852" s="52">
        <v>2842</v>
      </c>
    </row>
    <row r="853" spans="1:2" s="51" customFormat="1" ht="12" hidden="1" customHeight="1">
      <c r="A853" s="52" t="s">
        <v>1480</v>
      </c>
      <c r="B853" s="52">
        <v>2844</v>
      </c>
    </row>
    <row r="854" spans="1:2" s="51" customFormat="1" ht="12" hidden="1" customHeight="1">
      <c r="A854" s="52" t="s">
        <v>1481</v>
      </c>
      <c r="B854" s="52">
        <v>2850</v>
      </c>
    </row>
    <row r="855" spans="1:2" s="51" customFormat="1" ht="12" hidden="1" customHeight="1">
      <c r="A855" s="52" t="s">
        <v>1482</v>
      </c>
      <c r="B855" s="52">
        <v>2853</v>
      </c>
    </row>
    <row r="856" spans="1:2" s="51" customFormat="1" ht="12" hidden="1" customHeight="1">
      <c r="A856" s="52" t="s">
        <v>1483</v>
      </c>
      <c r="B856" s="52">
        <v>2857</v>
      </c>
    </row>
    <row r="857" spans="1:2" s="51" customFormat="1" ht="12" hidden="1" customHeight="1">
      <c r="A857" s="52" t="s">
        <v>1484</v>
      </c>
      <c r="B857" s="52">
        <v>2860</v>
      </c>
    </row>
    <row r="858" spans="1:2" s="51" customFormat="1" ht="12" hidden="1" customHeight="1">
      <c r="A858" s="52" t="s">
        <v>1485</v>
      </c>
      <c r="B858" s="52">
        <v>2861</v>
      </c>
    </row>
    <row r="859" spans="1:2" s="51" customFormat="1" ht="12" hidden="1" customHeight="1">
      <c r="A859" s="52" t="s">
        <v>1486</v>
      </c>
      <c r="B859" s="52">
        <v>2864</v>
      </c>
    </row>
    <row r="860" spans="1:2" s="51" customFormat="1" ht="12" hidden="1" customHeight="1">
      <c r="A860" s="52" t="s">
        <v>1487</v>
      </c>
      <c r="B860" s="52">
        <v>2865</v>
      </c>
    </row>
    <row r="861" spans="1:2" s="51" customFormat="1" ht="12" hidden="1" customHeight="1">
      <c r="A861" s="52" t="s">
        <v>1488</v>
      </c>
      <c r="B861" s="52">
        <v>2866</v>
      </c>
    </row>
    <row r="862" spans="1:2" s="51" customFormat="1" ht="12" hidden="1" customHeight="1">
      <c r="A862" s="52" t="s">
        <v>1489</v>
      </c>
      <c r="B862" s="52">
        <v>2867</v>
      </c>
    </row>
    <row r="863" spans="1:2" s="51" customFormat="1" ht="12" hidden="1" customHeight="1">
      <c r="A863" s="52" t="s">
        <v>1490</v>
      </c>
      <c r="B863" s="52">
        <v>2868</v>
      </c>
    </row>
    <row r="864" spans="1:2" s="51" customFormat="1" ht="12" hidden="1" customHeight="1">
      <c r="A864" s="52" t="s">
        <v>1491</v>
      </c>
      <c r="B864" s="52">
        <v>2870</v>
      </c>
    </row>
    <row r="865" spans="1:2" s="51" customFormat="1" ht="12" hidden="1" customHeight="1">
      <c r="A865" s="52" t="s">
        <v>1492</v>
      </c>
      <c r="B865" s="52">
        <v>2871</v>
      </c>
    </row>
    <row r="866" spans="1:2" s="51" customFormat="1" ht="12" hidden="1" customHeight="1">
      <c r="A866" s="52" t="s">
        <v>1493</v>
      </c>
      <c r="B866" s="52">
        <v>2873</v>
      </c>
    </row>
    <row r="867" spans="1:2" s="51" customFormat="1" ht="12" hidden="1" customHeight="1">
      <c r="A867" s="52" t="s">
        <v>1494</v>
      </c>
      <c r="B867" s="52">
        <v>2877</v>
      </c>
    </row>
    <row r="868" spans="1:2" s="51" customFormat="1" ht="12" hidden="1" customHeight="1">
      <c r="A868" s="52" t="s">
        <v>1495</v>
      </c>
      <c r="B868" s="52">
        <v>2879</v>
      </c>
    </row>
    <row r="869" spans="1:2" s="51" customFormat="1" ht="12" hidden="1" customHeight="1">
      <c r="A869" s="52" t="s">
        <v>1496</v>
      </c>
      <c r="B869" s="52">
        <v>2880</v>
      </c>
    </row>
    <row r="870" spans="1:2" s="51" customFormat="1" ht="12" hidden="1" customHeight="1">
      <c r="A870" s="52" t="s">
        <v>1497</v>
      </c>
      <c r="B870" s="52">
        <v>2881</v>
      </c>
    </row>
    <row r="871" spans="1:2" s="51" customFormat="1" ht="12" hidden="1" customHeight="1">
      <c r="A871" s="52" t="s">
        <v>1498</v>
      </c>
      <c r="B871" s="52">
        <v>2882</v>
      </c>
    </row>
    <row r="872" spans="1:2" s="51" customFormat="1" ht="12" hidden="1" customHeight="1">
      <c r="A872" s="52" t="s">
        <v>1499</v>
      </c>
      <c r="B872" s="52">
        <v>2883</v>
      </c>
    </row>
    <row r="873" spans="1:2" s="51" customFormat="1" ht="12" hidden="1" customHeight="1">
      <c r="A873" s="52" t="s">
        <v>1500</v>
      </c>
      <c r="B873" s="52">
        <v>2885</v>
      </c>
    </row>
    <row r="874" spans="1:2" s="51" customFormat="1" ht="12" hidden="1" customHeight="1">
      <c r="A874" s="52" t="s">
        <v>1501</v>
      </c>
      <c r="B874" s="52">
        <v>2886</v>
      </c>
    </row>
    <row r="875" spans="1:2" s="51" customFormat="1" ht="12" hidden="1" customHeight="1">
      <c r="A875" s="52" t="s">
        <v>1502</v>
      </c>
      <c r="B875" s="52">
        <v>2889</v>
      </c>
    </row>
    <row r="876" spans="1:2" s="51" customFormat="1" ht="12" hidden="1" customHeight="1">
      <c r="A876" s="52" t="s">
        <v>1503</v>
      </c>
      <c r="B876" s="52">
        <v>2891</v>
      </c>
    </row>
    <row r="877" spans="1:2" s="51" customFormat="1" ht="12" hidden="1" customHeight="1">
      <c r="A877" s="52" t="s">
        <v>1504</v>
      </c>
      <c r="B877" s="52">
        <v>2892</v>
      </c>
    </row>
    <row r="878" spans="1:2" s="51" customFormat="1" ht="12" hidden="1" customHeight="1">
      <c r="A878" s="52" t="s">
        <v>1505</v>
      </c>
      <c r="B878" s="52">
        <v>2893</v>
      </c>
    </row>
    <row r="879" spans="1:2" s="51" customFormat="1" ht="12" hidden="1" customHeight="1">
      <c r="A879" s="52" t="s">
        <v>1506</v>
      </c>
      <c r="B879" s="52">
        <v>2895</v>
      </c>
    </row>
    <row r="880" spans="1:2" s="51" customFormat="1" ht="12" hidden="1" customHeight="1">
      <c r="A880" s="52" t="s">
        <v>1507</v>
      </c>
      <c r="B880" s="52">
        <v>2896</v>
      </c>
    </row>
    <row r="881" spans="1:2" s="51" customFormat="1" ht="12" hidden="1" customHeight="1">
      <c r="A881" s="52" t="s">
        <v>1508</v>
      </c>
      <c r="B881" s="52">
        <v>2899</v>
      </c>
    </row>
    <row r="882" spans="1:2" s="51" customFormat="1" ht="12" hidden="1" customHeight="1">
      <c r="A882" s="52" t="s">
        <v>1509</v>
      </c>
      <c r="B882" s="52">
        <v>2900</v>
      </c>
    </row>
    <row r="883" spans="1:2" s="51" customFormat="1" ht="12" hidden="1" customHeight="1">
      <c r="A883" s="52" t="s">
        <v>1510</v>
      </c>
      <c r="B883" s="52">
        <v>2902</v>
      </c>
    </row>
    <row r="884" spans="1:2" s="51" customFormat="1" ht="12" hidden="1" customHeight="1">
      <c r="A884" s="52" t="s">
        <v>1511</v>
      </c>
      <c r="B884" s="52">
        <v>2904</v>
      </c>
    </row>
    <row r="885" spans="1:2" s="51" customFormat="1" ht="12" hidden="1" customHeight="1">
      <c r="A885" s="52" t="s">
        <v>1512</v>
      </c>
      <c r="B885" s="52">
        <v>2905</v>
      </c>
    </row>
    <row r="886" spans="1:2" s="51" customFormat="1" ht="12" hidden="1" customHeight="1">
      <c r="A886" s="52" t="s">
        <v>1513</v>
      </c>
      <c r="B886" s="52">
        <v>2906</v>
      </c>
    </row>
    <row r="887" spans="1:2" s="51" customFormat="1" ht="12" hidden="1" customHeight="1">
      <c r="A887" s="52" t="s">
        <v>1514</v>
      </c>
      <c r="B887" s="52">
        <v>2907</v>
      </c>
    </row>
    <row r="888" spans="1:2" s="51" customFormat="1" ht="12" hidden="1" customHeight="1">
      <c r="A888" s="52" t="s">
        <v>1515</v>
      </c>
      <c r="B888" s="52">
        <v>2910</v>
      </c>
    </row>
    <row r="889" spans="1:2" s="51" customFormat="1" ht="12" hidden="1" customHeight="1">
      <c r="A889" s="52" t="s">
        <v>1516</v>
      </c>
      <c r="B889" s="52">
        <v>2911</v>
      </c>
    </row>
    <row r="890" spans="1:2" s="51" customFormat="1" ht="12" hidden="1" customHeight="1">
      <c r="A890" s="52" t="s">
        <v>1517</v>
      </c>
      <c r="B890" s="52">
        <v>2912</v>
      </c>
    </row>
    <row r="891" spans="1:2" s="51" customFormat="1" ht="12" hidden="1" customHeight="1">
      <c r="A891" s="52" t="s">
        <v>1518</v>
      </c>
      <c r="B891" s="52">
        <v>2913</v>
      </c>
    </row>
    <row r="892" spans="1:2" s="51" customFormat="1" ht="12" hidden="1" customHeight="1">
      <c r="A892" s="52" t="s">
        <v>1519</v>
      </c>
      <c r="B892" s="52">
        <v>2914</v>
      </c>
    </row>
    <row r="893" spans="1:2" s="51" customFormat="1" ht="12" hidden="1" customHeight="1">
      <c r="A893" s="52" t="s">
        <v>1520</v>
      </c>
      <c r="B893" s="52">
        <v>2915</v>
      </c>
    </row>
    <row r="894" spans="1:2" s="51" customFormat="1" ht="12" hidden="1" customHeight="1">
      <c r="A894" s="52" t="s">
        <v>1521</v>
      </c>
      <c r="B894" s="52">
        <v>2916</v>
      </c>
    </row>
    <row r="895" spans="1:2" s="51" customFormat="1" ht="12" hidden="1" customHeight="1">
      <c r="A895" s="52" t="s">
        <v>1522</v>
      </c>
      <c r="B895" s="52">
        <v>2917</v>
      </c>
    </row>
    <row r="896" spans="1:2" s="51" customFormat="1" ht="12" hidden="1" customHeight="1">
      <c r="A896" s="52" t="s">
        <v>1523</v>
      </c>
      <c r="B896" s="52">
        <v>2918</v>
      </c>
    </row>
    <row r="897" spans="1:2" s="51" customFormat="1" ht="12" hidden="1" customHeight="1">
      <c r="A897" s="52" t="s">
        <v>1524</v>
      </c>
      <c r="B897" s="52">
        <v>2919</v>
      </c>
    </row>
    <row r="898" spans="1:2" s="51" customFormat="1" ht="12" hidden="1" customHeight="1">
      <c r="A898" s="52" t="s">
        <v>1525</v>
      </c>
      <c r="B898" s="52">
        <v>2920</v>
      </c>
    </row>
    <row r="899" spans="1:2" s="51" customFormat="1" ht="12" hidden="1" customHeight="1">
      <c r="A899" s="52" t="s">
        <v>1526</v>
      </c>
      <c r="B899" s="52">
        <v>2921</v>
      </c>
    </row>
    <row r="900" spans="1:2" s="51" customFormat="1" ht="12" hidden="1" customHeight="1">
      <c r="A900" s="52" t="s">
        <v>1527</v>
      </c>
      <c r="B900" s="52">
        <v>2922</v>
      </c>
    </row>
    <row r="901" spans="1:2" s="51" customFormat="1" ht="12" hidden="1" customHeight="1">
      <c r="A901" s="52" t="s">
        <v>1528</v>
      </c>
      <c r="B901" s="52">
        <v>2923</v>
      </c>
    </row>
    <row r="902" spans="1:2" s="51" customFormat="1" ht="12" hidden="1" customHeight="1">
      <c r="A902" s="52" t="s">
        <v>1529</v>
      </c>
      <c r="B902" s="52">
        <v>2924</v>
      </c>
    </row>
    <row r="903" spans="1:2" s="51" customFormat="1" ht="12" hidden="1" customHeight="1">
      <c r="A903" s="52" t="s">
        <v>1530</v>
      </c>
      <c r="B903" s="52">
        <v>2925</v>
      </c>
    </row>
    <row r="904" spans="1:2" s="51" customFormat="1" ht="12" hidden="1" customHeight="1">
      <c r="A904" s="52" t="s">
        <v>1531</v>
      </c>
      <c r="B904" s="52">
        <v>2926</v>
      </c>
    </row>
    <row r="905" spans="1:2" s="51" customFormat="1" ht="12" hidden="1" customHeight="1">
      <c r="A905" s="52" t="s">
        <v>1532</v>
      </c>
      <c r="B905" s="52">
        <v>2927</v>
      </c>
    </row>
    <row r="906" spans="1:2" s="51" customFormat="1" ht="12" hidden="1" customHeight="1">
      <c r="A906" s="52" t="s">
        <v>1533</v>
      </c>
      <c r="B906" s="52">
        <v>2928</v>
      </c>
    </row>
    <row r="907" spans="1:2" s="51" customFormat="1" ht="12" hidden="1" customHeight="1">
      <c r="A907" s="52" t="s">
        <v>1534</v>
      </c>
      <c r="B907" s="52">
        <v>2929</v>
      </c>
    </row>
    <row r="908" spans="1:2" s="51" customFormat="1" ht="12" hidden="1" customHeight="1">
      <c r="A908" s="52" t="s">
        <v>1535</v>
      </c>
      <c r="B908" s="52">
        <v>2930</v>
      </c>
    </row>
    <row r="909" spans="1:2" s="51" customFormat="1" ht="12" hidden="1" customHeight="1">
      <c r="A909" s="52" t="s">
        <v>1536</v>
      </c>
      <c r="B909" s="52">
        <v>2931</v>
      </c>
    </row>
    <row r="910" spans="1:2" s="51" customFormat="1" ht="12" hidden="1" customHeight="1">
      <c r="A910" s="52" t="s">
        <v>1537</v>
      </c>
      <c r="B910" s="52">
        <v>2932</v>
      </c>
    </row>
    <row r="911" spans="1:2" s="51" customFormat="1" ht="12" hidden="1" customHeight="1">
      <c r="A911" s="52" t="s">
        <v>1538</v>
      </c>
      <c r="B911" s="52">
        <v>2933</v>
      </c>
    </row>
    <row r="912" spans="1:2" s="51" customFormat="1" ht="12" hidden="1" customHeight="1">
      <c r="A912" s="52" t="s">
        <v>1539</v>
      </c>
      <c r="B912" s="52">
        <v>2934</v>
      </c>
    </row>
    <row r="913" spans="1:2" s="51" customFormat="1" ht="12" hidden="1" customHeight="1">
      <c r="A913" s="52" t="s">
        <v>1540</v>
      </c>
      <c r="B913" s="52">
        <v>2935</v>
      </c>
    </row>
    <row r="914" spans="1:2" s="51" customFormat="1" ht="12" hidden="1" customHeight="1">
      <c r="A914" s="52" t="s">
        <v>1541</v>
      </c>
      <c r="B914" s="52">
        <v>2936</v>
      </c>
    </row>
    <row r="915" spans="1:2" s="51" customFormat="1" ht="12" hidden="1" customHeight="1">
      <c r="A915" s="52" t="s">
        <v>1542</v>
      </c>
      <c r="B915" s="52">
        <v>2937</v>
      </c>
    </row>
    <row r="916" spans="1:2" s="51" customFormat="1" ht="12" hidden="1" customHeight="1">
      <c r="A916" s="52" t="s">
        <v>1543</v>
      </c>
      <c r="B916" s="52">
        <v>2938</v>
      </c>
    </row>
    <row r="917" spans="1:2" s="51" customFormat="1" ht="12" hidden="1" customHeight="1">
      <c r="A917" s="52" t="s">
        <v>1544</v>
      </c>
      <c r="B917" s="52">
        <v>2939</v>
      </c>
    </row>
    <row r="918" spans="1:2" s="51" customFormat="1" ht="12" hidden="1" customHeight="1">
      <c r="A918" s="52" t="s">
        <v>1545</v>
      </c>
      <c r="B918" s="52">
        <v>2940</v>
      </c>
    </row>
    <row r="919" spans="1:2" s="51" customFormat="1" ht="12" hidden="1" customHeight="1">
      <c r="A919" s="52" t="s">
        <v>1546</v>
      </c>
      <c r="B919" s="52">
        <v>2941</v>
      </c>
    </row>
    <row r="920" spans="1:2" s="51" customFormat="1" ht="12" hidden="1" customHeight="1">
      <c r="A920" s="52" t="s">
        <v>1547</v>
      </c>
      <c r="B920" s="52">
        <v>2942</v>
      </c>
    </row>
    <row r="921" spans="1:2" s="51" customFormat="1" ht="12" hidden="1" customHeight="1">
      <c r="A921" s="52" t="s">
        <v>1548</v>
      </c>
      <c r="B921" s="52">
        <v>2943</v>
      </c>
    </row>
    <row r="922" spans="1:2" s="51" customFormat="1" ht="12" hidden="1" customHeight="1">
      <c r="A922" s="52" t="s">
        <v>1549</v>
      </c>
      <c r="B922" s="52">
        <v>2944</v>
      </c>
    </row>
    <row r="923" spans="1:2" s="51" customFormat="1" ht="12" hidden="1" customHeight="1">
      <c r="A923" s="52" t="s">
        <v>1550</v>
      </c>
      <c r="B923" s="52">
        <v>2945</v>
      </c>
    </row>
    <row r="924" spans="1:2" s="51" customFormat="1" ht="12" hidden="1" customHeight="1">
      <c r="A924" s="52" t="s">
        <v>1551</v>
      </c>
      <c r="B924" s="52">
        <v>2946</v>
      </c>
    </row>
    <row r="925" spans="1:2" s="51" customFormat="1" ht="12" hidden="1" customHeight="1">
      <c r="A925" s="52" t="s">
        <v>1552</v>
      </c>
      <c r="B925" s="52">
        <v>2947</v>
      </c>
    </row>
    <row r="926" spans="1:2" s="51" customFormat="1" ht="12" hidden="1" customHeight="1">
      <c r="A926" s="52" t="s">
        <v>1553</v>
      </c>
      <c r="B926" s="52">
        <v>2948</v>
      </c>
    </row>
    <row r="927" spans="1:2" s="51" customFormat="1" ht="12" hidden="1" customHeight="1">
      <c r="A927" s="52" t="s">
        <v>1554</v>
      </c>
      <c r="B927" s="52">
        <v>2949</v>
      </c>
    </row>
    <row r="928" spans="1:2" s="51" customFormat="1" ht="12" hidden="1" customHeight="1">
      <c r="A928" s="52" t="s">
        <v>1555</v>
      </c>
      <c r="B928" s="52">
        <v>2950</v>
      </c>
    </row>
    <row r="929" spans="1:2" s="51" customFormat="1" ht="12" hidden="1" customHeight="1">
      <c r="A929" s="52" t="s">
        <v>1556</v>
      </c>
      <c r="B929" s="52">
        <v>2951</v>
      </c>
    </row>
    <row r="930" spans="1:2" s="51" customFormat="1" ht="12" hidden="1" customHeight="1">
      <c r="A930" s="52" t="s">
        <v>1557</v>
      </c>
      <c r="B930" s="52">
        <v>2952</v>
      </c>
    </row>
    <row r="931" spans="1:2" s="51" customFormat="1" ht="12" hidden="1" customHeight="1">
      <c r="A931" s="52" t="s">
        <v>1558</v>
      </c>
      <c r="B931" s="52">
        <v>2953</v>
      </c>
    </row>
    <row r="932" spans="1:2" s="51" customFormat="1" ht="12" hidden="1" customHeight="1">
      <c r="A932" s="52" t="s">
        <v>1559</v>
      </c>
      <c r="B932" s="52">
        <v>2954</v>
      </c>
    </row>
    <row r="933" spans="1:2" s="51" customFormat="1" ht="12" hidden="1" customHeight="1">
      <c r="A933" s="52" t="s">
        <v>1560</v>
      </c>
      <c r="B933" s="52">
        <v>2955</v>
      </c>
    </row>
    <row r="934" spans="1:2" s="51" customFormat="1" ht="12" hidden="1" customHeight="1">
      <c r="A934" s="52" t="s">
        <v>1561</v>
      </c>
      <c r="B934" s="52">
        <v>2956</v>
      </c>
    </row>
    <row r="935" spans="1:2" s="51" customFormat="1" ht="12" hidden="1" customHeight="1">
      <c r="A935" s="52" t="s">
        <v>1562</v>
      </c>
      <c r="B935" s="52">
        <v>2957</v>
      </c>
    </row>
    <row r="936" spans="1:2" s="51" customFormat="1" ht="12" hidden="1" customHeight="1">
      <c r="A936" s="52" t="s">
        <v>1563</v>
      </c>
      <c r="B936" s="52">
        <v>2958</v>
      </c>
    </row>
    <row r="937" spans="1:2" s="51" customFormat="1" ht="12" hidden="1" customHeight="1">
      <c r="A937" s="52" t="s">
        <v>1542</v>
      </c>
      <c r="B937" s="52">
        <v>2959</v>
      </c>
    </row>
    <row r="938" spans="1:2" s="51" customFormat="1" ht="12" hidden="1" customHeight="1">
      <c r="A938" s="52" t="s">
        <v>1564</v>
      </c>
      <c r="B938" s="52">
        <v>2960</v>
      </c>
    </row>
    <row r="939" spans="1:2" s="51" customFormat="1" ht="12" hidden="1" customHeight="1">
      <c r="A939" s="52" t="s">
        <v>1565</v>
      </c>
      <c r="B939" s="52">
        <v>2961</v>
      </c>
    </row>
    <row r="940" spans="1:2" s="51" customFormat="1" ht="12" hidden="1" customHeight="1">
      <c r="A940" s="52" t="s">
        <v>1566</v>
      </c>
      <c r="B940" s="52">
        <v>2962</v>
      </c>
    </row>
    <row r="941" spans="1:2" s="51" customFormat="1" ht="12" hidden="1" customHeight="1">
      <c r="A941" s="52" t="s">
        <v>1567</v>
      </c>
      <c r="B941" s="52">
        <v>2963</v>
      </c>
    </row>
    <row r="942" spans="1:2" s="51" customFormat="1" ht="12" hidden="1" customHeight="1">
      <c r="A942" s="52" t="s">
        <v>1568</v>
      </c>
      <c r="B942" s="52">
        <v>2964</v>
      </c>
    </row>
    <row r="943" spans="1:2" s="51" customFormat="1" ht="12" hidden="1" customHeight="1">
      <c r="A943" s="52" t="s">
        <v>1569</v>
      </c>
      <c r="B943" s="52">
        <v>2965</v>
      </c>
    </row>
    <row r="944" spans="1:2" s="51" customFormat="1" ht="12" hidden="1" customHeight="1">
      <c r="A944" s="52" t="s">
        <v>1570</v>
      </c>
      <c r="B944" s="52">
        <v>2966</v>
      </c>
    </row>
    <row r="945" spans="1:2" s="51" customFormat="1" ht="12" hidden="1" customHeight="1">
      <c r="A945" s="52" t="s">
        <v>1571</v>
      </c>
      <c r="B945" s="52">
        <v>2967</v>
      </c>
    </row>
    <row r="946" spans="1:2" s="51" customFormat="1" ht="12" hidden="1" customHeight="1">
      <c r="A946" s="52" t="s">
        <v>1572</v>
      </c>
      <c r="B946" s="52">
        <v>2968</v>
      </c>
    </row>
    <row r="947" spans="1:2" s="51" customFormat="1" ht="12" hidden="1" customHeight="1">
      <c r="A947" s="52" t="s">
        <v>1573</v>
      </c>
      <c r="B947" s="52">
        <v>2969</v>
      </c>
    </row>
    <row r="948" spans="1:2" s="51" customFormat="1" ht="12" hidden="1" customHeight="1">
      <c r="A948" s="52" t="s">
        <v>1574</v>
      </c>
      <c r="B948" s="52">
        <v>2970</v>
      </c>
    </row>
    <row r="949" spans="1:2" s="51" customFormat="1" ht="12" hidden="1" customHeight="1">
      <c r="A949" s="52" t="s">
        <v>1575</v>
      </c>
      <c r="B949" s="52">
        <v>2971</v>
      </c>
    </row>
    <row r="950" spans="1:2" s="51" customFormat="1" ht="12" hidden="1" customHeight="1">
      <c r="A950" s="52" t="s">
        <v>1576</v>
      </c>
      <c r="B950" s="52">
        <v>2972</v>
      </c>
    </row>
    <row r="951" spans="1:2" s="51" customFormat="1" ht="12" hidden="1" customHeight="1">
      <c r="A951" s="52" t="s">
        <v>1577</v>
      </c>
      <c r="B951" s="52">
        <v>2974</v>
      </c>
    </row>
    <row r="952" spans="1:2" s="51" customFormat="1" ht="12" hidden="1" customHeight="1">
      <c r="A952" s="52" t="s">
        <v>1578</v>
      </c>
      <c r="B952" s="52">
        <v>2975</v>
      </c>
    </row>
    <row r="953" spans="1:2" s="51" customFormat="1" ht="12" hidden="1" customHeight="1">
      <c r="A953" s="52" t="s">
        <v>1579</v>
      </c>
      <c r="B953" s="52">
        <v>2976</v>
      </c>
    </row>
    <row r="954" spans="1:2" s="51" customFormat="1" ht="12" hidden="1" customHeight="1">
      <c r="A954" s="52" t="s">
        <v>1580</v>
      </c>
      <c r="B954" s="52">
        <v>2977</v>
      </c>
    </row>
    <row r="955" spans="1:2" s="51" customFormat="1" ht="12" hidden="1" customHeight="1">
      <c r="A955" s="52" t="s">
        <v>1581</v>
      </c>
      <c r="B955" s="52">
        <v>2978</v>
      </c>
    </row>
    <row r="956" spans="1:2" s="51" customFormat="1" ht="12" hidden="1" customHeight="1">
      <c r="A956" s="52" t="s">
        <v>1582</v>
      </c>
      <c r="B956" s="52">
        <v>2979</v>
      </c>
    </row>
    <row r="957" spans="1:2" s="51" customFormat="1" ht="12" hidden="1" customHeight="1">
      <c r="A957" s="52" t="s">
        <v>1583</v>
      </c>
      <c r="B957" s="52">
        <v>2980</v>
      </c>
    </row>
    <row r="958" spans="1:2" s="51" customFormat="1" ht="12" hidden="1" customHeight="1">
      <c r="A958" s="52" t="s">
        <v>1584</v>
      </c>
      <c r="B958" s="52">
        <v>2982</v>
      </c>
    </row>
    <row r="959" spans="1:2" s="51" customFormat="1" ht="12" hidden="1" customHeight="1">
      <c r="A959" s="52" t="s">
        <v>1585</v>
      </c>
      <c r="B959" s="52">
        <v>2983</v>
      </c>
    </row>
    <row r="960" spans="1:2" s="51" customFormat="1" ht="12" hidden="1" customHeight="1">
      <c r="A960" s="52" t="s">
        <v>1586</v>
      </c>
      <c r="B960" s="52">
        <v>2984</v>
      </c>
    </row>
    <row r="961" spans="1:2" s="51" customFormat="1" ht="12" hidden="1" customHeight="1">
      <c r="A961" s="52" t="s">
        <v>1587</v>
      </c>
      <c r="B961" s="52">
        <v>2985</v>
      </c>
    </row>
    <row r="962" spans="1:2" s="51" customFormat="1" ht="12" hidden="1" customHeight="1">
      <c r="A962" s="52" t="s">
        <v>1588</v>
      </c>
      <c r="B962" s="52">
        <v>2986</v>
      </c>
    </row>
    <row r="963" spans="1:2" s="51" customFormat="1" ht="12" hidden="1" customHeight="1">
      <c r="A963" s="52" t="s">
        <v>1589</v>
      </c>
      <c r="B963" s="52">
        <v>2987</v>
      </c>
    </row>
    <row r="964" spans="1:2" s="51" customFormat="1" ht="12" hidden="1" customHeight="1">
      <c r="A964" s="52" t="s">
        <v>1590</v>
      </c>
      <c r="B964" s="52">
        <v>2988</v>
      </c>
    </row>
    <row r="965" spans="1:2" s="51" customFormat="1" ht="12" hidden="1" customHeight="1">
      <c r="A965" s="52" t="s">
        <v>1591</v>
      </c>
      <c r="B965" s="52">
        <v>2989</v>
      </c>
    </row>
    <row r="966" spans="1:2" s="51" customFormat="1" ht="12" hidden="1" customHeight="1">
      <c r="A966" s="52" t="s">
        <v>1592</v>
      </c>
      <c r="B966" s="52">
        <v>2990</v>
      </c>
    </row>
    <row r="967" spans="1:2" s="51" customFormat="1" ht="12" hidden="1" customHeight="1">
      <c r="A967" s="52" t="s">
        <v>1593</v>
      </c>
      <c r="B967" s="52">
        <v>2991</v>
      </c>
    </row>
    <row r="968" spans="1:2" s="51" customFormat="1" ht="12" hidden="1" customHeight="1">
      <c r="A968" s="52" t="s">
        <v>1594</v>
      </c>
      <c r="B968" s="52">
        <v>2992</v>
      </c>
    </row>
    <row r="969" spans="1:2" s="51" customFormat="1" ht="12" hidden="1" customHeight="1">
      <c r="A969" s="52" t="s">
        <v>1595</v>
      </c>
      <c r="B969" s="52">
        <v>2993</v>
      </c>
    </row>
    <row r="970" spans="1:2" s="51" customFormat="1" ht="12" hidden="1" customHeight="1">
      <c r="A970" s="52" t="s">
        <v>1596</v>
      </c>
      <c r="B970" s="52">
        <v>2994</v>
      </c>
    </row>
    <row r="971" spans="1:2" s="51" customFormat="1" ht="12" hidden="1" customHeight="1">
      <c r="A971" s="52" t="s">
        <v>1597</v>
      </c>
      <c r="B971" s="52">
        <v>2995</v>
      </c>
    </row>
    <row r="972" spans="1:2" s="51" customFormat="1" ht="12" hidden="1" customHeight="1">
      <c r="A972" s="52" t="s">
        <v>1598</v>
      </c>
      <c r="B972" s="52">
        <v>2996</v>
      </c>
    </row>
    <row r="973" spans="1:2" s="51" customFormat="1" ht="12" hidden="1" customHeight="1">
      <c r="A973" s="52" t="s">
        <v>1599</v>
      </c>
      <c r="B973" s="52">
        <v>2997</v>
      </c>
    </row>
    <row r="974" spans="1:2" s="51" customFormat="1" ht="12" hidden="1" customHeight="1">
      <c r="A974" s="52" t="s">
        <v>1600</v>
      </c>
      <c r="B974" s="52">
        <v>2998</v>
      </c>
    </row>
    <row r="975" spans="1:2" s="51" customFormat="1" ht="12" hidden="1" customHeight="1">
      <c r="A975" s="52" t="s">
        <v>1601</v>
      </c>
      <c r="B975" s="52">
        <v>2999</v>
      </c>
    </row>
    <row r="976" spans="1:2" s="51" customFormat="1" ht="12" hidden="1" customHeight="1">
      <c r="A976" s="52" t="s">
        <v>1602</v>
      </c>
      <c r="B976" s="52">
        <v>3000</v>
      </c>
    </row>
    <row r="977" spans="1:2" s="51" customFormat="1" ht="12" hidden="1" customHeight="1">
      <c r="A977" s="52" t="s">
        <v>1603</v>
      </c>
      <c r="B977" s="52">
        <v>3001</v>
      </c>
    </row>
    <row r="978" spans="1:2" s="51" customFormat="1" ht="12" hidden="1" customHeight="1">
      <c r="A978" s="52" t="s">
        <v>1604</v>
      </c>
      <c r="B978" s="52">
        <v>3002</v>
      </c>
    </row>
    <row r="979" spans="1:2" s="51" customFormat="1" ht="12" hidden="1" customHeight="1">
      <c r="A979" s="52" t="s">
        <v>1605</v>
      </c>
      <c r="B979" s="52">
        <v>3003</v>
      </c>
    </row>
    <row r="980" spans="1:2" s="51" customFormat="1" ht="12" hidden="1" customHeight="1">
      <c r="A980" s="52" t="s">
        <v>1606</v>
      </c>
      <c r="B980" s="52">
        <v>3004</v>
      </c>
    </row>
    <row r="981" spans="1:2" s="51" customFormat="1" ht="12" hidden="1" customHeight="1">
      <c r="A981" s="52" t="s">
        <v>1607</v>
      </c>
      <c r="B981" s="52">
        <v>3005</v>
      </c>
    </row>
    <row r="982" spans="1:2" s="51" customFormat="1" ht="12" hidden="1" customHeight="1">
      <c r="A982" s="52" t="s">
        <v>1608</v>
      </c>
      <c r="B982" s="52">
        <v>3006</v>
      </c>
    </row>
    <row r="983" spans="1:2" s="51" customFormat="1" ht="12" hidden="1" customHeight="1">
      <c r="A983" s="52" t="s">
        <v>1609</v>
      </c>
      <c r="B983" s="52">
        <v>3007</v>
      </c>
    </row>
    <row r="984" spans="1:2" s="51" customFormat="1" ht="12" hidden="1" customHeight="1">
      <c r="A984" s="52" t="s">
        <v>1610</v>
      </c>
      <c r="B984" s="52">
        <v>3008</v>
      </c>
    </row>
    <row r="985" spans="1:2" s="51" customFormat="1" ht="12" hidden="1" customHeight="1">
      <c r="A985" s="52" t="s">
        <v>1611</v>
      </c>
      <c r="B985" s="52">
        <v>3009</v>
      </c>
    </row>
    <row r="986" spans="1:2" s="51" customFormat="1" ht="12" hidden="1" customHeight="1">
      <c r="A986" s="52" t="s">
        <v>1612</v>
      </c>
      <c r="B986" s="52">
        <v>3010</v>
      </c>
    </row>
    <row r="987" spans="1:2" s="51" customFormat="1" ht="12" hidden="1" customHeight="1">
      <c r="A987" s="52" t="s">
        <v>1613</v>
      </c>
      <c r="B987" s="52">
        <v>3011</v>
      </c>
    </row>
    <row r="988" spans="1:2" s="51" customFormat="1" ht="12" hidden="1" customHeight="1">
      <c r="A988" s="52" t="s">
        <v>1614</v>
      </c>
      <c r="B988" s="52">
        <v>3012</v>
      </c>
    </row>
    <row r="989" spans="1:2" s="51" customFormat="1" ht="12" hidden="1" customHeight="1">
      <c r="A989" s="52" t="s">
        <v>1615</v>
      </c>
      <c r="B989" s="52">
        <v>3013</v>
      </c>
    </row>
    <row r="990" spans="1:2" s="51" customFormat="1" ht="12" hidden="1" customHeight="1">
      <c r="A990" s="52" t="s">
        <v>1616</v>
      </c>
      <c r="B990" s="52">
        <v>3014</v>
      </c>
    </row>
    <row r="991" spans="1:2" s="51" customFormat="1" ht="12" hidden="1" customHeight="1">
      <c r="A991" s="52" t="s">
        <v>1617</v>
      </c>
      <c r="B991" s="52">
        <v>3015</v>
      </c>
    </row>
    <row r="992" spans="1:2" s="51" customFormat="1" ht="12" hidden="1" customHeight="1">
      <c r="A992" s="52" t="s">
        <v>1618</v>
      </c>
      <c r="B992" s="52">
        <v>3016</v>
      </c>
    </row>
    <row r="993" spans="1:2" s="51" customFormat="1" ht="12" hidden="1" customHeight="1">
      <c r="A993" s="52" t="s">
        <v>1619</v>
      </c>
      <c r="B993" s="52">
        <v>3017</v>
      </c>
    </row>
    <row r="994" spans="1:2" s="51" customFormat="1" ht="12" hidden="1" customHeight="1">
      <c r="A994" s="52" t="s">
        <v>1620</v>
      </c>
      <c r="B994" s="52">
        <v>3018</v>
      </c>
    </row>
    <row r="995" spans="1:2" s="51" customFormat="1" ht="12" hidden="1" customHeight="1">
      <c r="A995" s="52" t="s">
        <v>1621</v>
      </c>
      <c r="B995" s="52">
        <v>3019</v>
      </c>
    </row>
    <row r="996" spans="1:2" s="51" customFormat="1" ht="12" hidden="1" customHeight="1">
      <c r="A996" s="52" t="s">
        <v>1622</v>
      </c>
      <c r="B996" s="52">
        <v>3020</v>
      </c>
    </row>
    <row r="997" spans="1:2" s="51" customFormat="1" ht="12" hidden="1" customHeight="1">
      <c r="A997" s="52" t="s">
        <v>1623</v>
      </c>
      <c r="B997" s="52">
        <v>3021</v>
      </c>
    </row>
    <row r="998" spans="1:2" s="51" customFormat="1" ht="12" hidden="1" customHeight="1">
      <c r="A998" s="52" t="s">
        <v>1624</v>
      </c>
      <c r="B998" s="52">
        <v>3022</v>
      </c>
    </row>
    <row r="999" spans="1:2" s="51" customFormat="1" ht="12" hidden="1" customHeight="1">
      <c r="A999" s="52" t="s">
        <v>1625</v>
      </c>
      <c r="B999" s="52">
        <v>3023</v>
      </c>
    </row>
    <row r="1000" spans="1:2" s="51" customFormat="1" ht="12" hidden="1" customHeight="1">
      <c r="A1000" s="52" t="s">
        <v>1626</v>
      </c>
      <c r="B1000" s="52">
        <v>3024</v>
      </c>
    </row>
    <row r="1001" spans="1:2" s="51" customFormat="1" ht="12" hidden="1" customHeight="1">
      <c r="A1001" s="52" t="s">
        <v>1627</v>
      </c>
      <c r="B1001" s="52">
        <v>3025</v>
      </c>
    </row>
    <row r="1002" spans="1:2" s="51" customFormat="1" ht="12" hidden="1" customHeight="1">
      <c r="A1002" s="52" t="s">
        <v>1628</v>
      </c>
      <c r="B1002" s="52">
        <v>3026</v>
      </c>
    </row>
    <row r="1003" spans="1:2" s="51" customFormat="1" ht="12" hidden="1" customHeight="1">
      <c r="A1003" s="52" t="s">
        <v>1629</v>
      </c>
      <c r="B1003" s="52">
        <v>3027</v>
      </c>
    </row>
    <row r="1004" spans="1:2" s="51" customFormat="1" ht="12" hidden="1" customHeight="1">
      <c r="A1004" s="52" t="s">
        <v>1630</v>
      </c>
      <c r="B1004" s="52">
        <v>3028</v>
      </c>
    </row>
    <row r="1005" spans="1:2" s="51" customFormat="1" ht="12" hidden="1" customHeight="1">
      <c r="A1005" s="52" t="s">
        <v>1523</v>
      </c>
      <c r="B1005" s="52">
        <v>3029</v>
      </c>
    </row>
    <row r="1006" spans="1:2" s="51" customFormat="1" ht="12" hidden="1" customHeight="1">
      <c r="A1006" s="52" t="s">
        <v>1631</v>
      </c>
      <c r="B1006" s="52">
        <v>3030</v>
      </c>
    </row>
    <row r="1007" spans="1:2" s="51" customFormat="1" ht="12" hidden="1" customHeight="1">
      <c r="A1007" s="52" t="s">
        <v>1632</v>
      </c>
      <c r="B1007" s="52">
        <v>3031</v>
      </c>
    </row>
    <row r="1008" spans="1:2" s="51" customFormat="1" ht="12" hidden="1" customHeight="1">
      <c r="A1008" s="52" t="s">
        <v>1633</v>
      </c>
      <c r="B1008" s="52">
        <v>3032</v>
      </c>
    </row>
    <row r="1009" spans="1:2" s="51" customFormat="1" ht="12" hidden="1" customHeight="1">
      <c r="A1009" s="52" t="s">
        <v>1634</v>
      </c>
      <c r="B1009" s="52">
        <v>3033</v>
      </c>
    </row>
    <row r="1010" spans="1:2" s="51" customFormat="1" ht="12" hidden="1" customHeight="1">
      <c r="A1010" s="52" t="s">
        <v>1635</v>
      </c>
      <c r="B1010" s="52">
        <v>3034</v>
      </c>
    </row>
    <row r="1011" spans="1:2" s="51" customFormat="1" ht="12" hidden="1" customHeight="1">
      <c r="A1011" s="52" t="s">
        <v>1636</v>
      </c>
      <c r="B1011" s="52">
        <v>3035</v>
      </c>
    </row>
    <row r="1012" spans="1:2" s="51" customFormat="1" ht="12" hidden="1" customHeight="1">
      <c r="A1012" s="52" t="s">
        <v>1637</v>
      </c>
      <c r="B1012" s="52">
        <v>3036</v>
      </c>
    </row>
    <row r="1013" spans="1:2" s="51" customFormat="1" ht="12" hidden="1" customHeight="1">
      <c r="A1013" s="52" t="s">
        <v>1638</v>
      </c>
      <c r="B1013" s="52">
        <v>3037</v>
      </c>
    </row>
    <row r="1014" spans="1:2" s="51" customFormat="1" ht="12" hidden="1" customHeight="1">
      <c r="A1014" s="52" t="s">
        <v>1639</v>
      </c>
      <c r="B1014" s="52">
        <v>3038</v>
      </c>
    </row>
    <row r="1015" spans="1:2" s="51" customFormat="1" ht="12" hidden="1" customHeight="1">
      <c r="A1015" s="52" t="s">
        <v>1640</v>
      </c>
      <c r="B1015" s="52">
        <v>3039</v>
      </c>
    </row>
    <row r="1016" spans="1:2" s="51" customFormat="1" ht="12" hidden="1" customHeight="1">
      <c r="A1016" s="52" t="s">
        <v>1641</v>
      </c>
      <c r="B1016" s="52">
        <v>3040</v>
      </c>
    </row>
    <row r="1017" spans="1:2" s="51" customFormat="1" ht="12" hidden="1" customHeight="1">
      <c r="A1017" s="52" t="s">
        <v>1642</v>
      </c>
      <c r="B1017" s="52">
        <v>3041</v>
      </c>
    </row>
    <row r="1018" spans="1:2" s="51" customFormat="1" ht="12" hidden="1" customHeight="1">
      <c r="A1018" s="52" t="s">
        <v>1643</v>
      </c>
      <c r="B1018" s="52">
        <v>3042</v>
      </c>
    </row>
    <row r="1019" spans="1:2" s="51" customFormat="1" ht="12" hidden="1" customHeight="1">
      <c r="A1019" s="52" t="s">
        <v>1644</v>
      </c>
      <c r="B1019" s="52">
        <v>3043</v>
      </c>
    </row>
    <row r="1020" spans="1:2" s="51" customFormat="1" ht="12" hidden="1" customHeight="1">
      <c r="A1020" s="52" t="s">
        <v>1645</v>
      </c>
      <c r="B1020" s="52">
        <v>3044</v>
      </c>
    </row>
    <row r="1021" spans="1:2" s="51" customFormat="1" ht="12" hidden="1" customHeight="1">
      <c r="A1021" s="52" t="s">
        <v>1646</v>
      </c>
      <c r="B1021" s="52">
        <v>3045</v>
      </c>
    </row>
    <row r="1022" spans="1:2" s="51" customFormat="1" ht="12" hidden="1" customHeight="1">
      <c r="A1022" s="52" t="s">
        <v>1647</v>
      </c>
      <c r="B1022" s="52">
        <v>3046</v>
      </c>
    </row>
    <row r="1023" spans="1:2" s="51" customFormat="1" ht="12" hidden="1" customHeight="1">
      <c r="A1023" s="52" t="s">
        <v>1648</v>
      </c>
      <c r="B1023" s="52">
        <v>3047</v>
      </c>
    </row>
    <row r="1024" spans="1:2" s="51" customFormat="1" ht="12" hidden="1" customHeight="1">
      <c r="A1024" s="52" t="s">
        <v>1649</v>
      </c>
      <c r="B1024" s="52">
        <v>3048</v>
      </c>
    </row>
    <row r="1025" spans="1:2" s="51" customFormat="1" ht="12" hidden="1" customHeight="1">
      <c r="A1025" s="52" t="s">
        <v>1650</v>
      </c>
      <c r="B1025" s="52">
        <v>3049</v>
      </c>
    </row>
    <row r="1026" spans="1:2" s="51" customFormat="1" ht="12" hidden="1" customHeight="1">
      <c r="A1026" s="52" t="s">
        <v>1651</v>
      </c>
      <c r="B1026" s="52">
        <v>3050</v>
      </c>
    </row>
    <row r="1027" spans="1:2" s="51" customFormat="1" ht="12" hidden="1" customHeight="1">
      <c r="A1027" s="52" t="s">
        <v>1652</v>
      </c>
      <c r="B1027" s="52">
        <v>3051</v>
      </c>
    </row>
    <row r="1028" spans="1:2" s="51" customFormat="1" ht="12" hidden="1" customHeight="1">
      <c r="A1028" s="52" t="s">
        <v>1653</v>
      </c>
      <c r="B1028" s="52">
        <v>3052</v>
      </c>
    </row>
    <row r="1029" spans="1:2" s="51" customFormat="1" ht="12" hidden="1" customHeight="1">
      <c r="A1029" s="52" t="s">
        <v>1654</v>
      </c>
      <c r="B1029" s="52">
        <v>3053</v>
      </c>
    </row>
    <row r="1030" spans="1:2" s="51" customFormat="1" ht="12" hidden="1" customHeight="1">
      <c r="A1030" s="52" t="s">
        <v>1655</v>
      </c>
      <c r="B1030" s="52">
        <v>3054</v>
      </c>
    </row>
    <row r="1031" spans="1:2" s="51" customFormat="1" ht="12" hidden="1" customHeight="1">
      <c r="A1031" s="52" t="s">
        <v>1656</v>
      </c>
      <c r="B1031" s="52">
        <v>3055</v>
      </c>
    </row>
    <row r="1032" spans="1:2" s="51" customFormat="1" ht="12" hidden="1" customHeight="1">
      <c r="A1032" s="52" t="s">
        <v>1657</v>
      </c>
      <c r="B1032" s="52">
        <v>3056</v>
      </c>
    </row>
    <row r="1033" spans="1:2" s="51" customFormat="1" ht="12" hidden="1" customHeight="1">
      <c r="A1033" s="52" t="s">
        <v>1658</v>
      </c>
      <c r="B1033" s="52">
        <v>3057</v>
      </c>
    </row>
    <row r="1034" spans="1:2" s="51" customFormat="1" ht="12" hidden="1" customHeight="1">
      <c r="A1034" s="52" t="s">
        <v>1659</v>
      </c>
      <c r="B1034" s="52">
        <v>3058</v>
      </c>
    </row>
    <row r="1035" spans="1:2" s="51" customFormat="1" ht="12" hidden="1" customHeight="1">
      <c r="A1035" s="52" t="s">
        <v>1660</v>
      </c>
      <c r="B1035" s="52">
        <v>3059</v>
      </c>
    </row>
    <row r="1036" spans="1:2" s="51" customFormat="1" ht="12" hidden="1" customHeight="1">
      <c r="A1036" s="52" t="s">
        <v>1661</v>
      </c>
      <c r="B1036" s="52">
        <v>3060</v>
      </c>
    </row>
    <row r="1037" spans="1:2" s="51" customFormat="1" ht="12" hidden="1" customHeight="1">
      <c r="A1037" s="52" t="s">
        <v>1662</v>
      </c>
      <c r="B1037" s="52">
        <v>3061</v>
      </c>
    </row>
    <row r="1038" spans="1:2" s="51" customFormat="1" ht="12" hidden="1" customHeight="1">
      <c r="A1038" s="52" t="s">
        <v>1663</v>
      </c>
      <c r="B1038" s="52">
        <v>3062</v>
      </c>
    </row>
    <row r="1039" spans="1:2" s="51" customFormat="1" ht="12" hidden="1" customHeight="1">
      <c r="A1039" s="52" t="s">
        <v>1664</v>
      </c>
      <c r="B1039" s="52">
        <v>3063</v>
      </c>
    </row>
    <row r="1040" spans="1:2" s="51" customFormat="1" ht="12" hidden="1" customHeight="1">
      <c r="A1040" s="52" t="s">
        <v>1665</v>
      </c>
      <c r="B1040" s="52">
        <v>3064</v>
      </c>
    </row>
    <row r="1041" spans="1:2" s="51" customFormat="1" ht="12" hidden="1" customHeight="1">
      <c r="A1041" s="52" t="s">
        <v>1666</v>
      </c>
      <c r="B1041" s="52">
        <v>3065</v>
      </c>
    </row>
    <row r="1042" spans="1:2" s="51" customFormat="1" ht="12" hidden="1" customHeight="1">
      <c r="A1042" s="52" t="s">
        <v>1667</v>
      </c>
      <c r="B1042" s="52">
        <v>3066</v>
      </c>
    </row>
    <row r="1043" spans="1:2" s="51" customFormat="1" ht="12" hidden="1" customHeight="1">
      <c r="A1043" s="52" t="s">
        <v>1668</v>
      </c>
      <c r="B1043" s="52">
        <v>3067</v>
      </c>
    </row>
    <row r="1044" spans="1:2" s="51" customFormat="1" ht="12" hidden="1" customHeight="1">
      <c r="A1044" s="52" t="s">
        <v>1669</v>
      </c>
      <c r="B1044" s="52">
        <v>3068</v>
      </c>
    </row>
    <row r="1045" spans="1:2" s="51" customFormat="1" ht="12" hidden="1" customHeight="1">
      <c r="A1045" s="52" t="s">
        <v>1670</v>
      </c>
      <c r="B1045" s="52">
        <v>3069</v>
      </c>
    </row>
    <row r="1046" spans="1:2" s="51" customFormat="1" ht="12" hidden="1" customHeight="1">
      <c r="A1046" s="52" t="s">
        <v>1671</v>
      </c>
      <c r="B1046" s="52">
        <v>3070</v>
      </c>
    </row>
    <row r="1047" spans="1:2" s="51" customFormat="1" ht="12" hidden="1" customHeight="1">
      <c r="A1047" s="52" t="s">
        <v>1672</v>
      </c>
      <c r="B1047" s="52">
        <v>3071</v>
      </c>
    </row>
    <row r="1048" spans="1:2" s="51" customFormat="1" ht="12" hidden="1" customHeight="1">
      <c r="A1048" s="52" t="s">
        <v>1673</v>
      </c>
      <c r="B1048" s="52">
        <v>3072</v>
      </c>
    </row>
    <row r="1049" spans="1:2" s="51" customFormat="1" ht="12" hidden="1" customHeight="1">
      <c r="A1049" s="52" t="s">
        <v>1674</v>
      </c>
      <c r="B1049" s="52">
        <v>3073</v>
      </c>
    </row>
    <row r="1050" spans="1:2" s="51" customFormat="1" ht="12" hidden="1" customHeight="1">
      <c r="A1050" s="52" t="s">
        <v>1675</v>
      </c>
      <c r="B1050" s="52">
        <v>3074</v>
      </c>
    </row>
    <row r="1051" spans="1:2" s="51" customFormat="1" ht="12" hidden="1" customHeight="1">
      <c r="A1051" s="52" t="s">
        <v>1676</v>
      </c>
      <c r="B1051" s="52">
        <v>3075</v>
      </c>
    </row>
    <row r="1052" spans="1:2" s="51" customFormat="1" ht="12" hidden="1" customHeight="1">
      <c r="A1052" s="52" t="s">
        <v>1677</v>
      </c>
      <c r="B1052" s="52">
        <v>3076</v>
      </c>
    </row>
    <row r="1053" spans="1:2" s="51" customFormat="1" ht="12" hidden="1" customHeight="1">
      <c r="A1053" s="52" t="s">
        <v>1678</v>
      </c>
      <c r="B1053" s="52">
        <v>3077</v>
      </c>
    </row>
    <row r="1054" spans="1:2" s="51" customFormat="1" ht="12" hidden="1" customHeight="1">
      <c r="A1054" s="52" t="s">
        <v>1679</v>
      </c>
      <c r="B1054" s="52">
        <v>3078</v>
      </c>
    </row>
    <row r="1055" spans="1:2" s="51" customFormat="1" ht="12" hidden="1" customHeight="1">
      <c r="A1055" s="52" t="s">
        <v>1680</v>
      </c>
      <c r="B1055" s="52">
        <v>3079</v>
      </c>
    </row>
    <row r="1056" spans="1:2" s="51" customFormat="1" ht="12" hidden="1" customHeight="1">
      <c r="A1056" s="52" t="s">
        <v>1681</v>
      </c>
      <c r="B1056" s="52">
        <v>3080</v>
      </c>
    </row>
    <row r="1057" spans="1:2" s="51" customFormat="1" ht="12" hidden="1" customHeight="1">
      <c r="A1057" s="52" t="s">
        <v>1682</v>
      </c>
      <c r="B1057" s="52">
        <v>3081</v>
      </c>
    </row>
    <row r="1058" spans="1:2" s="51" customFormat="1" ht="12" hidden="1" customHeight="1">
      <c r="A1058" s="52" t="s">
        <v>1683</v>
      </c>
      <c r="B1058" s="52">
        <v>3082</v>
      </c>
    </row>
    <row r="1059" spans="1:2" s="51" customFormat="1" ht="12" hidden="1" customHeight="1">
      <c r="A1059" s="52" t="s">
        <v>1684</v>
      </c>
      <c r="B1059" s="52">
        <v>3083</v>
      </c>
    </row>
    <row r="1060" spans="1:2" s="51" customFormat="1" ht="12" hidden="1" customHeight="1">
      <c r="A1060" s="52" t="s">
        <v>1685</v>
      </c>
      <c r="B1060" s="52">
        <v>3084</v>
      </c>
    </row>
    <row r="1061" spans="1:2" s="51" customFormat="1" ht="12" hidden="1" customHeight="1">
      <c r="A1061" s="52" t="s">
        <v>1686</v>
      </c>
      <c r="B1061" s="52">
        <v>3085</v>
      </c>
    </row>
    <row r="1062" spans="1:2" s="51" customFormat="1" ht="12" hidden="1" customHeight="1">
      <c r="A1062" s="52" t="s">
        <v>1687</v>
      </c>
      <c r="B1062" s="52">
        <v>3086</v>
      </c>
    </row>
    <row r="1063" spans="1:2" s="51" customFormat="1" ht="12" hidden="1" customHeight="1">
      <c r="A1063" s="52" t="s">
        <v>1688</v>
      </c>
      <c r="B1063" s="52">
        <v>3087</v>
      </c>
    </row>
    <row r="1064" spans="1:2" s="51" customFormat="1" ht="12" hidden="1" customHeight="1">
      <c r="A1064" s="52" t="s">
        <v>1689</v>
      </c>
      <c r="B1064" s="52">
        <v>3088</v>
      </c>
    </row>
    <row r="1065" spans="1:2" s="51" customFormat="1" ht="12" hidden="1" customHeight="1">
      <c r="A1065" s="52" t="s">
        <v>1690</v>
      </c>
      <c r="B1065" s="52">
        <v>3089</v>
      </c>
    </row>
    <row r="1066" spans="1:2" s="51" customFormat="1" ht="12" hidden="1" customHeight="1">
      <c r="A1066" s="52" t="s">
        <v>1691</v>
      </c>
      <c r="B1066" s="52">
        <v>3090</v>
      </c>
    </row>
    <row r="1067" spans="1:2" s="51" customFormat="1" ht="12" hidden="1" customHeight="1">
      <c r="A1067" s="52" t="s">
        <v>1692</v>
      </c>
      <c r="B1067" s="52">
        <v>3091</v>
      </c>
    </row>
    <row r="1068" spans="1:2" s="51" customFormat="1" ht="12" hidden="1" customHeight="1">
      <c r="A1068" s="52" t="s">
        <v>1693</v>
      </c>
      <c r="B1068" s="52">
        <v>3092</v>
      </c>
    </row>
    <row r="1069" spans="1:2" s="51" customFormat="1" ht="12" hidden="1" customHeight="1">
      <c r="A1069" s="52" t="s">
        <v>1694</v>
      </c>
      <c r="B1069" s="52">
        <v>3093</v>
      </c>
    </row>
    <row r="1070" spans="1:2" s="51" customFormat="1" ht="12" hidden="1" customHeight="1">
      <c r="A1070" s="52" t="s">
        <v>1695</v>
      </c>
      <c r="B1070" s="52">
        <v>3094</v>
      </c>
    </row>
    <row r="1071" spans="1:2" s="51" customFormat="1" ht="12" hidden="1" customHeight="1">
      <c r="A1071" s="52" t="s">
        <v>1696</v>
      </c>
      <c r="B1071" s="52">
        <v>3095</v>
      </c>
    </row>
    <row r="1072" spans="1:2" s="51" customFormat="1" ht="12" hidden="1" customHeight="1">
      <c r="A1072" s="52" t="s">
        <v>1697</v>
      </c>
      <c r="B1072" s="52">
        <v>3096</v>
      </c>
    </row>
    <row r="1073" spans="1:2" s="51" customFormat="1" ht="12" hidden="1" customHeight="1">
      <c r="A1073" s="52" t="s">
        <v>1698</v>
      </c>
      <c r="B1073" s="52">
        <v>3097</v>
      </c>
    </row>
    <row r="1074" spans="1:2" s="51" customFormat="1" ht="12" hidden="1" customHeight="1">
      <c r="A1074" s="52" t="s">
        <v>1699</v>
      </c>
      <c r="B1074" s="52">
        <v>3098</v>
      </c>
    </row>
    <row r="1075" spans="1:2" s="51" customFormat="1" ht="12" hidden="1" customHeight="1">
      <c r="A1075" s="52" t="s">
        <v>1700</v>
      </c>
      <c r="B1075" s="52">
        <v>3099</v>
      </c>
    </row>
    <row r="1076" spans="1:2" s="51" customFormat="1" ht="12" hidden="1" customHeight="1">
      <c r="A1076" s="52" t="s">
        <v>1701</v>
      </c>
      <c r="B1076" s="52">
        <v>3100</v>
      </c>
    </row>
    <row r="1077" spans="1:2" s="51" customFormat="1" ht="12" hidden="1" customHeight="1">
      <c r="A1077" s="52" t="s">
        <v>1702</v>
      </c>
      <c r="B1077" s="52">
        <v>3101</v>
      </c>
    </row>
    <row r="1078" spans="1:2" s="51" customFormat="1" ht="12" hidden="1" customHeight="1">
      <c r="A1078" s="52" t="s">
        <v>1703</v>
      </c>
      <c r="B1078" s="52">
        <v>3102</v>
      </c>
    </row>
    <row r="1079" spans="1:2" s="51" customFormat="1" ht="12" hidden="1" customHeight="1">
      <c r="A1079" s="52" t="s">
        <v>1704</v>
      </c>
      <c r="B1079" s="52">
        <v>3103</v>
      </c>
    </row>
    <row r="1080" spans="1:2" s="51" customFormat="1" ht="12" hidden="1" customHeight="1">
      <c r="A1080" s="52" t="s">
        <v>1705</v>
      </c>
      <c r="B1080" s="52">
        <v>3104</v>
      </c>
    </row>
    <row r="1081" spans="1:2" s="51" customFormat="1" ht="12" hidden="1" customHeight="1">
      <c r="A1081" s="52" t="s">
        <v>1706</v>
      </c>
      <c r="B1081" s="52">
        <v>3105</v>
      </c>
    </row>
    <row r="1082" spans="1:2" s="51" customFormat="1" ht="12" hidden="1" customHeight="1">
      <c r="A1082" s="52" t="s">
        <v>1707</v>
      </c>
      <c r="B1082" s="52">
        <v>3106</v>
      </c>
    </row>
    <row r="1083" spans="1:2" s="51" customFormat="1" ht="12" hidden="1" customHeight="1">
      <c r="A1083" s="52" t="s">
        <v>1708</v>
      </c>
      <c r="B1083" s="52">
        <v>3107</v>
      </c>
    </row>
    <row r="1084" spans="1:2" s="51" customFormat="1" ht="12" hidden="1" customHeight="1">
      <c r="A1084" s="52" t="s">
        <v>1709</v>
      </c>
      <c r="B1084" s="52">
        <v>3108</v>
      </c>
    </row>
    <row r="1085" spans="1:2" s="51" customFormat="1" ht="12" hidden="1" customHeight="1">
      <c r="A1085" s="52" t="s">
        <v>1710</v>
      </c>
      <c r="B1085" s="52">
        <v>3109</v>
      </c>
    </row>
    <row r="1086" spans="1:2" s="51" customFormat="1" ht="12" hidden="1" customHeight="1">
      <c r="A1086" s="52" t="s">
        <v>1711</v>
      </c>
      <c r="B1086" s="52">
        <v>3110</v>
      </c>
    </row>
    <row r="1087" spans="1:2" s="51" customFormat="1" ht="12" hidden="1" customHeight="1">
      <c r="A1087" s="52" t="s">
        <v>1712</v>
      </c>
      <c r="B1087" s="52">
        <v>3111</v>
      </c>
    </row>
    <row r="1088" spans="1:2" s="51" customFormat="1" ht="12" hidden="1" customHeight="1">
      <c r="A1088" s="52" t="s">
        <v>1713</v>
      </c>
      <c r="B1088" s="52">
        <v>3112</v>
      </c>
    </row>
    <row r="1089" spans="1:2" s="51" customFormat="1" ht="12" hidden="1" customHeight="1">
      <c r="A1089" s="52" t="s">
        <v>1714</v>
      </c>
      <c r="B1089" s="52">
        <v>3113</v>
      </c>
    </row>
    <row r="1090" spans="1:2" s="51" customFormat="1" ht="12" hidden="1" customHeight="1">
      <c r="A1090" s="52" t="s">
        <v>1715</v>
      </c>
      <c r="B1090" s="52">
        <v>3114</v>
      </c>
    </row>
    <row r="1091" spans="1:2" s="51" customFormat="1" ht="12" hidden="1" customHeight="1">
      <c r="A1091" s="52" t="s">
        <v>1716</v>
      </c>
      <c r="B1091" s="52">
        <v>3115</v>
      </c>
    </row>
    <row r="1092" spans="1:2" s="51" customFormat="1" ht="12" hidden="1" customHeight="1">
      <c r="A1092" s="52" t="s">
        <v>1717</v>
      </c>
      <c r="B1092" s="52">
        <v>3116</v>
      </c>
    </row>
    <row r="1093" spans="1:2" s="51" customFormat="1" ht="12" hidden="1" customHeight="1">
      <c r="A1093" s="52" t="s">
        <v>1718</v>
      </c>
      <c r="B1093" s="52">
        <v>3117</v>
      </c>
    </row>
    <row r="1094" spans="1:2" s="51" customFormat="1" ht="12" hidden="1" customHeight="1">
      <c r="A1094" s="52" t="s">
        <v>1719</v>
      </c>
      <c r="B1094" s="52">
        <v>3118</v>
      </c>
    </row>
    <row r="1095" spans="1:2" s="51" customFormat="1" ht="12" hidden="1" customHeight="1">
      <c r="A1095" s="52" t="s">
        <v>1720</v>
      </c>
      <c r="B1095" s="52">
        <v>3119</v>
      </c>
    </row>
    <row r="1096" spans="1:2" s="51" customFormat="1" ht="12" hidden="1" customHeight="1">
      <c r="A1096" s="52" t="s">
        <v>1721</v>
      </c>
      <c r="B1096" s="52">
        <v>3120</v>
      </c>
    </row>
    <row r="1097" spans="1:2" s="51" customFormat="1" ht="12" hidden="1" customHeight="1">
      <c r="A1097" s="52" t="s">
        <v>1722</v>
      </c>
      <c r="B1097" s="52">
        <v>3121</v>
      </c>
    </row>
    <row r="1098" spans="1:2" s="51" customFormat="1" ht="12" hidden="1" customHeight="1">
      <c r="A1098" s="52" t="s">
        <v>1723</v>
      </c>
      <c r="B1098" s="52">
        <v>3122</v>
      </c>
    </row>
    <row r="1099" spans="1:2" s="51" customFormat="1" ht="12" hidden="1" customHeight="1">
      <c r="A1099" s="52" t="s">
        <v>1724</v>
      </c>
      <c r="B1099" s="52">
        <v>3123</v>
      </c>
    </row>
    <row r="1100" spans="1:2" s="51" customFormat="1" ht="12" hidden="1" customHeight="1">
      <c r="A1100" s="52" t="s">
        <v>1725</v>
      </c>
      <c r="B1100" s="52">
        <v>3124</v>
      </c>
    </row>
    <row r="1101" spans="1:2" s="51" customFormat="1" ht="12" hidden="1" customHeight="1">
      <c r="A1101" s="52" t="s">
        <v>1726</v>
      </c>
      <c r="B1101" s="52">
        <v>3125</v>
      </c>
    </row>
    <row r="1102" spans="1:2" s="51" customFormat="1" ht="12" hidden="1" customHeight="1">
      <c r="A1102" s="52" t="s">
        <v>1727</v>
      </c>
      <c r="B1102" s="52">
        <v>3126</v>
      </c>
    </row>
    <row r="1103" spans="1:2" s="51" customFormat="1" ht="12" hidden="1" customHeight="1">
      <c r="A1103" s="52" t="s">
        <v>1728</v>
      </c>
      <c r="B1103" s="52">
        <v>3127</v>
      </c>
    </row>
    <row r="1104" spans="1:2" s="51" customFormat="1" ht="12" hidden="1" customHeight="1">
      <c r="A1104" s="52" t="s">
        <v>1729</v>
      </c>
      <c r="B1104" s="52">
        <v>3128</v>
      </c>
    </row>
    <row r="1105" spans="1:10" s="51" customFormat="1" ht="12" hidden="1" customHeight="1">
      <c r="A1105" s="52" t="s">
        <v>1730</v>
      </c>
      <c r="B1105" s="52">
        <v>3129</v>
      </c>
    </row>
    <row r="1106" spans="1:10" s="51" customFormat="1" ht="12" hidden="1" customHeight="1">
      <c r="A1106" s="52" t="s">
        <v>1731</v>
      </c>
      <c r="B1106" s="52">
        <v>3130</v>
      </c>
    </row>
    <row r="1107" spans="1:10" s="51" customFormat="1" ht="12" hidden="1" customHeight="1">
      <c r="A1107" s="52" t="s">
        <v>1732</v>
      </c>
      <c r="B1107" s="52">
        <v>3131</v>
      </c>
    </row>
    <row r="1108" spans="1:10" s="51" customFormat="1" ht="12" hidden="1" customHeight="1">
      <c r="A1108" s="52" t="s">
        <v>1733</v>
      </c>
      <c r="B1108" s="52">
        <v>3132</v>
      </c>
    </row>
    <row r="1109" spans="1:10" s="51" customFormat="1" ht="12" hidden="1" customHeight="1">
      <c r="A1109" s="52" t="s">
        <v>1734</v>
      </c>
      <c r="B1109" s="52">
        <v>3133</v>
      </c>
    </row>
    <row r="1110" spans="1:10" s="51" customFormat="1" ht="12" hidden="1" customHeight="1">
      <c r="A1110" s="52" t="s">
        <v>1735</v>
      </c>
      <c r="B1110" s="52">
        <v>3134</v>
      </c>
    </row>
    <row r="1111" spans="1:10" s="51" customFormat="1" ht="12" hidden="1" customHeight="1">
      <c r="A1111" s="52" t="s">
        <v>1736</v>
      </c>
      <c r="B1111" s="52">
        <v>3135</v>
      </c>
    </row>
    <row r="1112" spans="1:10" s="51" customFormat="1" ht="12" hidden="1" customHeight="1">
      <c r="A1112" s="52" t="s">
        <v>1737</v>
      </c>
      <c r="B1112" s="52">
        <v>3136</v>
      </c>
    </row>
    <row r="1113" spans="1:10" s="51" customFormat="1" ht="12" hidden="1" customHeight="1">
      <c r="A1113" s="52" t="s">
        <v>1738</v>
      </c>
      <c r="B1113" s="52">
        <v>3137</v>
      </c>
    </row>
    <row r="1114" spans="1:10" s="51" customFormat="1" ht="12" hidden="1" customHeight="1">
      <c r="A1114" s="52" t="s">
        <v>1739</v>
      </c>
      <c r="B1114" s="52">
        <v>3138</v>
      </c>
    </row>
    <row r="1115" spans="1:10" s="51" customFormat="1" ht="12" hidden="1" customHeight="1">
      <c r="A1115" s="52" t="s">
        <v>1740</v>
      </c>
      <c r="B1115" s="52">
        <v>3139</v>
      </c>
    </row>
    <row r="1116" spans="1:10" s="51" customFormat="1" ht="12" hidden="1" customHeight="1">
      <c r="A1116" s="52" t="s">
        <v>1741</v>
      </c>
      <c r="B1116" s="52">
        <v>3140</v>
      </c>
    </row>
    <row r="1117" spans="1:10" s="51" customFormat="1" ht="12" hidden="1" customHeight="1">
      <c r="A1117" s="52" t="s">
        <v>1742</v>
      </c>
      <c r="B1117" s="52">
        <v>3141</v>
      </c>
    </row>
    <row r="1118" spans="1:10" hidden="1">
      <c r="G1118" s="51"/>
      <c r="H1118" s="51"/>
      <c r="I1118" s="51"/>
      <c r="J1118" s="51"/>
    </row>
    <row r="1119" spans="1:10">
      <c r="G1119" s="51"/>
      <c r="H1119" s="51"/>
      <c r="I1119" s="51"/>
      <c r="J1119" s="51"/>
    </row>
    <row r="1120" spans="1:10">
      <c r="G1120" s="51"/>
      <c r="H1120" s="51"/>
      <c r="I1120" s="51"/>
      <c r="J1120" s="51"/>
    </row>
    <row r="1121" spans="7:10">
      <c r="G1121" s="51"/>
      <c r="H1121" s="51"/>
      <c r="I1121" s="51"/>
      <c r="J1121" s="51"/>
    </row>
    <row r="1122" spans="7:10">
      <c r="G1122" s="51"/>
      <c r="H1122" s="51"/>
      <c r="I1122" s="51"/>
      <c r="J1122" s="51"/>
    </row>
    <row r="1123" spans="7:10">
      <c r="G1123" s="51"/>
      <c r="H1123" s="51"/>
      <c r="I1123" s="51"/>
      <c r="J1123" s="51"/>
    </row>
    <row r="1124" spans="7:10">
      <c r="G1124" s="51"/>
      <c r="H1124" s="51"/>
      <c r="I1124" s="51"/>
      <c r="J1124" s="51"/>
    </row>
  </sheetData>
  <sheetProtection sheet="1" objects="1" scenarios="1" selectLockedCells="1"/>
  <phoneticPr fontId="3"/>
  <conditionalFormatting sqref="I23">
    <cfRule type="cellIs" dxfId="47" priority="1" operator="equal">
      <formula>"例）〇〇　株式会社"</formula>
    </cfRule>
  </conditionalFormatting>
  <pageMargins left="0.7" right="0.7" top="0.75" bottom="0.75" header="0.3" footer="0.3"/>
  <pageSetup paperSize="9"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A01FD-5E50-4688-91B7-EDF4CC0A17AE}">
  <dimension ref="A1:C31"/>
  <sheetViews>
    <sheetView tabSelected="1" topLeftCell="A4" zoomScale="85" zoomScaleNormal="85" workbookViewId="0">
      <selection activeCell="A4" sqref="A4:C4"/>
    </sheetView>
  </sheetViews>
  <sheetFormatPr defaultColWidth="8.69921875" defaultRowHeight="18"/>
  <cols>
    <col min="1" max="1" width="28.8984375" style="79" customWidth="1"/>
    <col min="2" max="2" width="17.69921875" style="79" customWidth="1"/>
    <col min="3" max="3" width="72.19921875" style="79" customWidth="1"/>
    <col min="4" max="16384" width="8.69921875" style="79"/>
  </cols>
  <sheetData>
    <row r="1" spans="1:3" ht="19.8" hidden="1">
      <c r="A1" s="78"/>
      <c r="B1" s="78"/>
      <c r="C1" s="78"/>
    </row>
    <row r="2" spans="1:3" ht="30" hidden="1" customHeight="1">
      <c r="A2" s="228" t="s">
        <v>0</v>
      </c>
      <c r="B2" s="228"/>
      <c r="C2" s="228"/>
    </row>
    <row r="3" spans="1:3" ht="19.8" hidden="1">
      <c r="A3" s="1"/>
      <c r="B3" s="1"/>
      <c r="C3" s="1"/>
    </row>
    <row r="4" spans="1:3" ht="23.4">
      <c r="A4" s="229" t="s">
        <v>1</v>
      </c>
      <c r="B4" s="229"/>
      <c r="C4" s="229"/>
    </row>
    <row r="5" spans="1:3" ht="19.8">
      <c r="A5" s="78"/>
      <c r="B5" s="78"/>
      <c r="C5" s="78"/>
    </row>
    <row r="6" spans="1:3" ht="23.4">
      <c r="A6" s="230" t="s">
        <v>2</v>
      </c>
      <c r="B6" s="230"/>
      <c r="C6" s="230"/>
    </row>
    <row r="7" spans="1:3" ht="19.8">
      <c r="A7" s="81" t="s">
        <v>1</v>
      </c>
      <c r="B7" s="81" t="s">
        <v>3</v>
      </c>
      <c r="C7" s="81" t="s">
        <v>4</v>
      </c>
    </row>
    <row r="8" spans="1:3" ht="19.8">
      <c r="A8" s="78" t="s">
        <v>5</v>
      </c>
      <c r="B8" s="78">
        <f>基本情報!B5</f>
        <v>13</v>
      </c>
      <c r="C8" s="78" t="str">
        <f>IF(B8=0,"入力条件OK","要修正：該当シートの赤い欄を確認してください")</f>
        <v>要修正：該当シートの赤い欄を確認してください</v>
      </c>
    </row>
    <row r="9" spans="1:3" ht="19.8">
      <c r="A9" s="78" t="s">
        <v>6</v>
      </c>
      <c r="B9" s="78">
        <f ca="1">経営・許可!B5</f>
        <v>13</v>
      </c>
      <c r="C9" s="78" t="str">
        <f ca="1">IF(B9=0,"入力条件OK","要修正：該当シートの赤い欄を確認してください")</f>
        <v>要修正：該当シートの赤い欄を確認してください</v>
      </c>
    </row>
    <row r="10" spans="1:3" ht="19.8">
      <c r="A10" s="78" t="s">
        <v>7</v>
      </c>
      <c r="B10" s="78">
        <f>希望工種!G6</f>
        <v>1</v>
      </c>
      <c r="C10" s="78" t="str">
        <f>IF(B10=0,"入力条件OK","要修正：該当シートの赤い欄を確認してください")</f>
        <v>要修正：該当シートの赤い欄を確認してください</v>
      </c>
    </row>
    <row r="11" spans="1:3" ht="19.8">
      <c r="A11" s="78" t="s">
        <v>8</v>
      </c>
      <c r="B11" s="78">
        <f>IF(経営・許可!C34="市内・市外",技術職員名簿!B8,0)</f>
        <v>0</v>
      </c>
      <c r="C11" s="78" t="str">
        <f>IF(経営・許可!C34="県外","対象外：人数を経営・許可に入力",IF(経営・許可!C34="市内・市外",IF(B11=0,"入力条件OK","要修正：名簿の赤い欄を確認してください"),"対象区分を経営・許可で選択"))</f>
        <v>対象区分を経営・許可で選択</v>
      </c>
    </row>
    <row r="12" spans="1:3" ht="23.4">
      <c r="A12" s="9" t="s">
        <v>9</v>
      </c>
      <c r="B12" s="9">
        <f ca="1">SUM(B8:B11)</f>
        <v>27</v>
      </c>
      <c r="C12" s="9" t="str">
        <f ca="1">IF(B12=0,"入力条件OK。募集要領に従い、添付書類とともに提出してください。","未入力・NGが残っています。修正してから提出してください。")</f>
        <v>未入力・NGが残っています。修正してから提出してください。</v>
      </c>
    </row>
    <row r="13" spans="1:3" ht="19.8">
      <c r="A13" s="78"/>
      <c r="B13" s="78"/>
      <c r="C13" s="78"/>
    </row>
    <row r="14" spans="1:3" ht="19.8">
      <c r="A14" s="78"/>
      <c r="B14" s="78"/>
      <c r="C14" s="78"/>
    </row>
    <row r="16" spans="1:3" ht="19.95" customHeight="1">
      <c r="A16" s="230" t="s">
        <v>10</v>
      </c>
      <c r="B16" s="230"/>
      <c r="C16" s="230"/>
    </row>
    <row r="17" spans="1:3" ht="19.95" customHeight="1">
      <c r="A17" s="2" t="s">
        <v>11</v>
      </c>
      <c r="B17" s="227" t="s">
        <v>12</v>
      </c>
      <c r="C17" s="227"/>
    </row>
    <row r="18" spans="1:3" ht="19.95" customHeight="1">
      <c r="A18" s="3" t="s">
        <v>13</v>
      </c>
      <c r="B18" s="227" t="s">
        <v>14</v>
      </c>
      <c r="C18" s="227"/>
    </row>
    <row r="19" spans="1:3" ht="19.95" customHeight="1">
      <c r="A19" s="4" t="s">
        <v>15</v>
      </c>
      <c r="B19" s="227" t="s">
        <v>16</v>
      </c>
      <c r="C19" s="227"/>
    </row>
    <row r="20" spans="1:3" ht="19.95" customHeight="1">
      <c r="A20" s="5" t="s">
        <v>17</v>
      </c>
      <c r="B20" s="227" t="s">
        <v>18</v>
      </c>
      <c r="C20" s="227"/>
    </row>
    <row r="21" spans="1:3" ht="19.8">
      <c r="A21" s="78" t="s">
        <v>19</v>
      </c>
      <c r="B21" s="227" t="s">
        <v>20</v>
      </c>
      <c r="C21" s="227"/>
    </row>
    <row r="22" spans="1:3" ht="19.8">
      <c r="A22" s="78" t="s">
        <v>21</v>
      </c>
      <c r="B22" s="227" t="s">
        <v>22</v>
      </c>
      <c r="C22" s="227"/>
    </row>
    <row r="23" spans="1:3" ht="19.95" customHeight="1"/>
    <row r="24" spans="1:3" ht="19.95" customHeight="1">
      <c r="A24" s="79" t="s">
        <v>1819</v>
      </c>
    </row>
    <row r="25" spans="1:3" ht="19.95" customHeight="1"/>
    <row r="26" spans="1:3" ht="19.95" customHeight="1"/>
    <row r="27" spans="1:3" ht="19.95" customHeight="1"/>
    <row r="28" spans="1:3" ht="19.95" customHeight="1"/>
    <row r="29" spans="1:3" ht="19.8">
      <c r="A29" s="78"/>
      <c r="B29" s="78"/>
      <c r="C29" s="78"/>
    </row>
    <row r="30" spans="1:3" ht="19.8">
      <c r="A30" s="78"/>
      <c r="B30" s="78"/>
      <c r="C30" s="78"/>
    </row>
    <row r="31" spans="1:3" ht="19.8">
      <c r="A31" s="78"/>
      <c r="B31" s="78"/>
      <c r="C31" s="78"/>
    </row>
  </sheetData>
  <sheetProtection sheet="1" objects="1" scenarios="1" selectLockedCells="1"/>
  <mergeCells count="10">
    <mergeCell ref="B18:C18"/>
    <mergeCell ref="B19:C19"/>
    <mergeCell ref="B20:C20"/>
    <mergeCell ref="B21:C21"/>
    <mergeCell ref="B22:C22"/>
    <mergeCell ref="B17:C17"/>
    <mergeCell ref="A2:C2"/>
    <mergeCell ref="A4:C4"/>
    <mergeCell ref="A6:C6"/>
    <mergeCell ref="A16:C16"/>
  </mergeCells>
  <phoneticPr fontId="3"/>
  <conditionalFormatting sqref="A12:C12">
    <cfRule type="expression" dxfId="46" priority="2">
      <formula>$B$12&gt;0</formula>
    </cfRule>
  </conditionalFormatting>
  <conditionalFormatting sqref="B8:C11">
    <cfRule type="expression" dxfId="45" priority="1">
      <formula>$B8&gt;0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0B70A-C233-484D-A3BC-A6A7563D0138}">
  <sheetPr>
    <tabColor rgb="FFFFC000"/>
    <pageSetUpPr fitToPage="1"/>
  </sheetPr>
  <dimension ref="A1:E65"/>
  <sheetViews>
    <sheetView topLeftCell="A4" zoomScale="70" zoomScaleNormal="55" workbookViewId="0">
      <selection activeCell="C17" sqref="C17"/>
    </sheetView>
  </sheetViews>
  <sheetFormatPr defaultColWidth="8.69921875" defaultRowHeight="18"/>
  <cols>
    <col min="1" max="1" width="30" style="79" customWidth="1"/>
    <col min="2" max="2" width="9" style="79" customWidth="1"/>
    <col min="3" max="3" width="33" style="79" customWidth="1"/>
    <col min="4" max="4" width="26" style="79" customWidth="1"/>
    <col min="5" max="5" width="43" style="79" customWidth="1"/>
    <col min="6" max="16384" width="8.69921875" style="79"/>
  </cols>
  <sheetData>
    <row r="1" spans="1:5" ht="28.2" hidden="1" customHeight="1">
      <c r="A1" s="80"/>
      <c r="B1" s="80"/>
      <c r="C1" s="80"/>
      <c r="D1" s="80"/>
      <c r="E1" s="80"/>
    </row>
    <row r="2" spans="1:5" ht="28.2" hidden="1" customHeight="1">
      <c r="A2" s="232" t="s">
        <v>5</v>
      </c>
      <c r="B2" s="232"/>
      <c r="C2" s="232"/>
      <c r="D2" s="232"/>
      <c r="E2" s="232"/>
    </row>
    <row r="3" spans="1:5" ht="28.2" hidden="1" customHeight="1">
      <c r="A3" s="80"/>
      <c r="B3" s="80"/>
      <c r="C3" s="80"/>
      <c r="D3" s="80"/>
      <c r="E3" s="80"/>
    </row>
    <row r="4" spans="1:5" ht="28.2" customHeight="1">
      <c r="A4" s="233" t="s">
        <v>646</v>
      </c>
      <c r="B4" s="233"/>
      <c r="C4" s="233"/>
      <c r="D4" s="233"/>
      <c r="E4" s="233"/>
    </row>
    <row r="5" spans="1:5" ht="40.200000000000003" customHeight="1">
      <c r="A5" s="82" t="s">
        <v>1805</v>
      </c>
      <c r="B5" s="80">
        <f>SUM(IF(OR(LEFT(D9,2)="NG",LEFT(D9,3)="未入力"),1,0),IF(OR(LEFT(D10,2)="NG",LEFT(D10,3)="未入力"),1,0),IF(OR(LEFT(D11,2)="NG",LEFT(D11,3)="未入力"),1,0),IF(OR(LEFT(D12,2)="NG",LEFT(D12,3)="未入力"),1,0),IF(OR(LEFT(D13,2)="NG",LEFT(D13,3)="未入力"),1,0),IF(OR(LEFT(D16,2)="NG",LEFT(D16,3)="未入力"),1,0),IF(OR(LEFT(D17,2)="NG",LEFT(D17,3)="未入力"),1,0),IF(OR(LEFT(D18,2)="NG",LEFT(D18,3)="未入力"),1,0),IF(OR(LEFT(D19,2)="NG",LEFT(D19,3)="未入力"),1,0),IF(OR(LEFT(D20,2)="NG",LEFT(D20,3)="未入力"),1,0),IF(OR(LEFT(D21,2)="NG",LEFT(D21,3)="未入力"),1,0),IF(OR(LEFT(D22,2)="NG",LEFT(D22,3)="未入力"),1,0),IF(OR(LEFT(D23,2)="NG",LEFT(D23,3)="未入力"),1,0),IF(OR(LEFT(D24,2)="NG",LEFT(D24,3)="未入力"),1,0),IF(OR(LEFT(D25,2)="NG",LEFT(D25,3)="未入力"),1,0),IF(OR(LEFT(D26,2)="NG",LEFT(D26,3)="未入力"),1,0),IF(OR(LEFT(D29,2)="NG",LEFT(D29,3)="未入力"),1,0),IF(OR(LEFT(D30,2)="NG",LEFT(D30,3)="未入力"),1,0),IF(OR(LEFT(D31,2)="NG",LEFT(D31,3)="未入力"),1,0),IF(OR(LEFT(D32,2)="NG",LEFT(D32,3)="未入力"),1,0),IF(OR(LEFT(D33,2)="NG",LEFT(D33,3)="未入力"),1,0),IF(OR(LEFT(D34,2)="NG",LEFT(D34,3)="未入力"),1,0),IF(OR(LEFT(D35,2)="NG",LEFT(D35,3)="未入力"),1,0),IF(OR(LEFT(D36,2)="NG",LEFT(D36,3)="未入力"),1,0))</f>
        <v>13</v>
      </c>
      <c r="C5" s="233" t="str">
        <f>IF(B5=0,"入力条件OK","要修正：赤い欄を確認")</f>
        <v>要修正：赤い欄を確認</v>
      </c>
      <c r="D5" s="233"/>
      <c r="E5" s="80"/>
    </row>
    <row r="6" spans="1:5" ht="28.2" customHeight="1">
      <c r="A6" s="80"/>
      <c r="B6" s="80"/>
      <c r="C6" s="80"/>
      <c r="D6" s="80"/>
      <c r="E6" s="80"/>
    </row>
    <row r="7" spans="1:5" ht="28.2" customHeight="1">
      <c r="A7" s="10" t="s">
        <v>23</v>
      </c>
      <c r="B7" s="10" t="s">
        <v>24</v>
      </c>
      <c r="C7" s="10" t="s">
        <v>25</v>
      </c>
      <c r="D7" s="10" t="s">
        <v>26</v>
      </c>
      <c r="E7" s="10" t="s">
        <v>27</v>
      </c>
    </row>
    <row r="8" spans="1:5" ht="28.2" customHeight="1">
      <c r="A8" s="234" t="s">
        <v>28</v>
      </c>
      <c r="B8" s="234"/>
      <c r="C8" s="234"/>
      <c r="D8" s="234"/>
      <c r="E8" s="234"/>
    </row>
    <row r="9" spans="1:5" ht="28.2" customHeight="1">
      <c r="A9" s="80" t="s">
        <v>29</v>
      </c>
      <c r="B9" s="80" t="s">
        <v>30</v>
      </c>
      <c r="C9" s="67"/>
      <c r="D9" s="80" t="str">
        <f>IF(NOT(TRUE),IF(AND(C9="",NOT(ISNUMBER(C9))),"対象外","NG：対象外の入力"),IF(AND(C9="",NOT(ISNUMBER(C9))),"未入力",IF(OR(C9="法人",C9="個人事業者"),"OK","NG：リストから選択")))</f>
        <v>未入力</v>
      </c>
      <c r="E9" s="80"/>
    </row>
    <row r="10" spans="1:5" ht="42.6" customHeight="1">
      <c r="A10" s="80" t="s">
        <v>31</v>
      </c>
      <c r="B10" s="80" t="str">
        <f>IF($C$9="法人","必須","対象外")</f>
        <v>対象外</v>
      </c>
      <c r="C10" s="67"/>
      <c r="D10" s="80" t="str">
        <f>IF(NOT($C$9="法人"),IF(AND(C10="",NOT(ISNUMBER(C10))),"対象外","NG：対象外の入力"),IF(AND(C10="",NOT(ISNUMBER(C10))),"未入力",IF(IFERROR(AND(LEN(C10)=13,LEN(SUBSTITUTE(SUBSTITUTE(SUBSTITUTE(SUBSTITUTE(SUBSTITUTE(SUBSTITUTE(SUBSTITUTE(SUBSTITUTE(SUBSTITUTE(SUBSTITUTE(C10,"0",""),"1",""),"2",""),"3",""),"4",""),"5",""),"6",""),"7",""),"8",""),"9",""))=0),FALSE),"OK","NG：半角13桁")))</f>
        <v>対象外</v>
      </c>
      <c r="E10" s="80" t="s">
        <v>1806</v>
      </c>
    </row>
    <row r="11" spans="1:5" ht="42.6" customHeight="1">
      <c r="A11" s="80" t="s">
        <v>32</v>
      </c>
      <c r="B11" s="80" t="s">
        <v>30</v>
      </c>
      <c r="C11" s="67"/>
      <c r="D11" s="80" t="str">
        <f>IF(C11="","未入力",IF(OR(C11="市内",C11="市外",C11="県外"),"OK","NG：リストから選択"))</f>
        <v>未入力</v>
      </c>
      <c r="E11" s="80" t="s">
        <v>1807</v>
      </c>
    </row>
    <row r="12" spans="1:5" ht="43.95" customHeight="1">
      <c r="A12" s="80" t="s">
        <v>431</v>
      </c>
      <c r="B12" s="80" t="s">
        <v>30</v>
      </c>
      <c r="C12" s="67"/>
      <c r="D12" s="80" t="str">
        <f>IF(C12="","未入力",IF(OR(C12="あり",C12="なし",C12="不明"),"OK","NG：リストから選択"))</f>
        <v>未入力</v>
      </c>
      <c r="E12" s="80" t="s">
        <v>1808</v>
      </c>
    </row>
    <row r="13" spans="1:5" ht="43.95" customHeight="1">
      <c r="A13" s="80" t="s">
        <v>573</v>
      </c>
      <c r="B13" s="80" t="str">
        <f>IF(C12="あり","必須","任意")</f>
        <v>任意</v>
      </c>
      <c r="C13" s="67"/>
      <c r="D13" s="80" t="str">
        <f>IF(AND(C13="",NOT(ISNUMBER(C13))),IF(C12="あり","未入力","任意"),IF(C12="なし","NG：登録歴なしの番号","OK"))</f>
        <v>任意</v>
      </c>
      <c r="E13" s="80" t="s">
        <v>1809</v>
      </c>
    </row>
    <row r="14" spans="1:5" ht="28.2" customHeight="1">
      <c r="A14" s="80"/>
      <c r="B14" s="80"/>
      <c r="C14" s="80"/>
      <c r="D14" s="80"/>
      <c r="E14" s="80"/>
    </row>
    <row r="15" spans="1:5" ht="28.2" customHeight="1">
      <c r="A15" s="234" t="s">
        <v>574</v>
      </c>
      <c r="B15" s="234"/>
      <c r="C15" s="234"/>
      <c r="D15" s="234"/>
      <c r="E15" s="234"/>
    </row>
    <row r="16" spans="1:5" ht="28.2" customHeight="1">
      <c r="A16" s="80" t="s">
        <v>33</v>
      </c>
      <c r="B16" s="80" t="s">
        <v>30</v>
      </c>
      <c r="C16" s="67"/>
      <c r="D16" s="80" t="str">
        <f>IF(NOT(TRUE),IF(AND(C16="",NOT(ISNUMBER(C16))),"対象外","NG：対象外の入力"),IF(AND(C16="",NOT(ISNUMBER(C16))),"未入力",IF(IFERROR(AND(LEN(C16)=7,LEN(SUBSTITUTE(SUBSTITUTE(SUBSTITUTE(SUBSTITUTE(SUBSTITUTE(SUBSTITUTE(SUBSTITUTE(SUBSTITUTE(SUBSTITUTE(SUBSTITUTE(C16,"0",""),"1",""),"2",""),"3",""),"4",""),"5",""),"6",""),"7",""),"8",""),"9",""))=0),FALSE),"OK","NG：半角7桁")))</f>
        <v>未入力</v>
      </c>
      <c r="E16" s="80" t="s">
        <v>34</v>
      </c>
    </row>
    <row r="17" spans="1:5" ht="62.4" customHeight="1">
      <c r="A17" s="80" t="s">
        <v>35</v>
      </c>
      <c r="B17" s="80" t="s">
        <v>30</v>
      </c>
      <c r="C17" s="83"/>
      <c r="D17" s="80" t="str">
        <f t="shared" ref="D17:D22" si="0">IF(NOT(TRUE),IF(AND(C17="",NOT(ISNUMBER(C17))),"対象外","NG：対象外の入力"),IF(AND(C17="",NOT(ISNUMBER(C17))),"未入力",IF(LEN(TRIM(C17))&gt;0,"OK","NG：内容を確認")))</f>
        <v>未入力</v>
      </c>
      <c r="E17" s="80" t="s">
        <v>36</v>
      </c>
    </row>
    <row r="18" spans="1:5" ht="42.6" customHeight="1">
      <c r="A18" s="80" t="s">
        <v>37</v>
      </c>
      <c r="B18" s="80" t="s">
        <v>30</v>
      </c>
      <c r="C18" s="83"/>
      <c r="D18" s="80" t="str">
        <f t="shared" si="0"/>
        <v>未入力</v>
      </c>
      <c r="E18" s="80" t="s">
        <v>38</v>
      </c>
    </row>
    <row r="19" spans="1:5" ht="57" customHeight="1">
      <c r="A19" s="80" t="s">
        <v>39</v>
      </c>
      <c r="B19" s="80" t="s">
        <v>30</v>
      </c>
      <c r="C19" s="83"/>
      <c r="D19" s="80" t="str">
        <f t="shared" si="0"/>
        <v>未入力</v>
      </c>
      <c r="E19" s="80" t="s">
        <v>575</v>
      </c>
    </row>
    <row r="20" spans="1:5" ht="28.2" customHeight="1">
      <c r="A20" s="80" t="s">
        <v>41</v>
      </c>
      <c r="B20" s="80" t="s">
        <v>30</v>
      </c>
      <c r="C20" s="83"/>
      <c r="D20" s="80" t="str">
        <f t="shared" si="0"/>
        <v>未入力</v>
      </c>
      <c r="E20" s="80" t="s">
        <v>42</v>
      </c>
    </row>
    <row r="21" spans="1:5" ht="42.6" customHeight="1">
      <c r="A21" s="80" t="s">
        <v>43</v>
      </c>
      <c r="B21" s="80" t="s">
        <v>30</v>
      </c>
      <c r="C21" s="83"/>
      <c r="D21" s="80" t="str">
        <f t="shared" si="0"/>
        <v>未入力</v>
      </c>
      <c r="E21" s="80" t="s">
        <v>44</v>
      </c>
    </row>
    <row r="22" spans="1:5" ht="42.6" customHeight="1">
      <c r="A22" s="80" t="s">
        <v>45</v>
      </c>
      <c r="B22" s="80" t="s">
        <v>30</v>
      </c>
      <c r="C22" s="83"/>
      <c r="D22" s="80" t="str">
        <f t="shared" si="0"/>
        <v>未入力</v>
      </c>
      <c r="E22" s="80" t="s">
        <v>46</v>
      </c>
    </row>
    <row r="23" spans="1:5" ht="28.2" customHeight="1">
      <c r="A23" s="80" t="s">
        <v>47</v>
      </c>
      <c r="B23" s="80" t="s">
        <v>30</v>
      </c>
      <c r="C23" s="67"/>
      <c r="D23" s="80" t="str">
        <f>IF(NOT(TRUE),IF(AND(C23="",NOT(ISNUMBER(C23))),"対象外","NG：対象外の入力"),IF(AND(C23="",NOT(ISNUMBER(C23))),"未入力",IF(AND(LEN(SUBSTITUTE(C23,"-",""))&gt;=10,LEN(SUBSTITUTE(C23,"-",""))&lt;=11,LEN(SUBSTITUTE(SUBSTITUTE(SUBSTITUTE(SUBSTITUTE(SUBSTITUTE(SUBSTITUTE(SUBSTITUTE(SUBSTITUTE(SUBSTITUTE(SUBSTITUTE(SUBSTITUTE(C23,"-",""),"0",""),"1",""),"2",""),"3",""),"4",""),"5",""),"6",""),"7",""),"8",""),"9",""))=0,LEFT(C23,1)="0",LEFT(C23,1)&lt;&gt;"-",RIGHT(C23,1)&lt;&gt;"-",ISERROR(SEARCH("--",C23))),"OK","NG：電話番号の形式")))</f>
        <v>未入力</v>
      </c>
      <c r="E23" s="80" t="s">
        <v>48</v>
      </c>
    </row>
    <row r="24" spans="1:5" ht="28.2" customHeight="1">
      <c r="A24" s="80" t="s">
        <v>49</v>
      </c>
      <c r="B24" s="80" t="s">
        <v>50</v>
      </c>
      <c r="C24" s="67"/>
      <c r="D24" s="80" t="str">
        <f>IF(NOT(TRUE),IF(AND(C24="",NOT(ISNUMBER(C24))),"対象外","NG：対象外の入力"),IF(AND(C24="",NOT(ISNUMBER(C24))),"任意",IF(AND(LEN(SUBSTITUTE(C24,"-",""))&gt;=10,LEN(SUBSTITUTE(C24,"-",""))&lt;=11,LEN(SUBSTITUTE(SUBSTITUTE(SUBSTITUTE(SUBSTITUTE(SUBSTITUTE(SUBSTITUTE(SUBSTITUTE(SUBSTITUTE(SUBSTITUTE(SUBSTITUTE(SUBSTITUTE(C24,"-",""),"0",""),"1",""),"2",""),"3",""),"4",""),"5",""),"6",""),"7",""),"8",""),"9",""))=0,LEFT(C24,1)="0",LEFT(C24,1)&lt;&gt;"-",RIGHT(C24,1)&lt;&gt;"-",ISERROR(SEARCH("--",C24))),"OK","NG：電話番号の形式")))</f>
        <v>任意</v>
      </c>
      <c r="E24" s="80" t="s">
        <v>51</v>
      </c>
    </row>
    <row r="25" spans="1:5" ht="103.95" customHeight="1">
      <c r="A25" s="80" t="s">
        <v>576</v>
      </c>
      <c r="B25" s="80" t="s">
        <v>30</v>
      </c>
      <c r="C25" s="84"/>
      <c r="D25" s="80" t="str">
        <f>IF(NOT(TRUE),IF(AND(C25="",NOT(ISNUMBER(C25))),"対象外","NG：対象外の入力"),IF(AND(C25="",NOT(ISNUMBER(C25))),"未入力",IF(IFERROR(AND(LEN(C25)-LEN(SUBSTITUTE(C25,"@",""))=1,SEARCH("@",C25)&gt;1,SEARCH(".",C25,SEARCH("@",C25)+2)&lt;LEN(C25),ISERROR(SEARCH(" ",C25)),ISERROR(SEARCH("　",C25)),C25=ASC(C25)),FALSE),"OK","NG：メールの形式")))</f>
        <v>未入力</v>
      </c>
      <c r="E25" s="80" t="s">
        <v>1810</v>
      </c>
    </row>
    <row r="26" spans="1:5" ht="31.95" customHeight="1">
      <c r="A26" s="80" t="s">
        <v>52</v>
      </c>
      <c r="B26" s="80" t="s">
        <v>30</v>
      </c>
      <c r="C26" s="67"/>
      <c r="D26" s="80" t="str">
        <f>IF(NOT(TRUE),IF(AND(C26="",NOT(ISNUMBER(C26))),"対象外","NG：対象外の入力"),IF(AND(C26="",NOT(ISNUMBER(C26))),"未入力",IF(OR(C26="する",C26="しない"),"OK","NG：リストから選択")))</f>
        <v>未入力</v>
      </c>
      <c r="E26" s="80"/>
    </row>
    <row r="27" spans="1:5" ht="12" customHeight="1"/>
    <row r="28" spans="1:5" ht="28.2" customHeight="1">
      <c r="A28" s="234" t="s">
        <v>577</v>
      </c>
      <c r="B28" s="234"/>
      <c r="C28" s="234"/>
      <c r="D28" s="234"/>
      <c r="E28" s="234"/>
    </row>
    <row r="29" spans="1:5" ht="69" customHeight="1">
      <c r="A29" s="80" t="s">
        <v>35</v>
      </c>
      <c r="B29" s="80" t="str">
        <f t="shared" ref="B29:B34" si="1">IF($C$26="する","必須","対象外")</f>
        <v>対象外</v>
      </c>
      <c r="C29" s="67"/>
      <c r="D29" s="80" t="str">
        <f>IF(NOT($C$26="する"),IF(AND(C29="",NOT(ISNUMBER(C29))),"対象外","NG：対象外の入力"),IF(AND(C29="",NOT(ISNUMBER(C29))),"未入力",IF(LEN(TRIM(C29))&gt;0,"OK","NG：内容を確認")))</f>
        <v>対象外</v>
      </c>
      <c r="E29" s="80" t="s">
        <v>36</v>
      </c>
    </row>
    <row r="30" spans="1:5" ht="69" customHeight="1">
      <c r="A30" s="80" t="s">
        <v>39</v>
      </c>
      <c r="B30" s="80" t="str">
        <f t="shared" si="1"/>
        <v>対象外</v>
      </c>
      <c r="C30" s="67"/>
      <c r="D30" s="80" t="str">
        <f>IF(NOT($C$26="する"),IF(AND(C30="",NOT(ISNUMBER(C30))),"対象外","NG：対象外の入力"),IF(AND(C30="",NOT(ISNUMBER(C30))),"未入力",IF(LEN(TRIM(C30))&gt;0,"OK","NG：内容を確認")))</f>
        <v>対象外</v>
      </c>
      <c r="E30" s="80" t="s">
        <v>40</v>
      </c>
    </row>
    <row r="31" spans="1:5" ht="69" customHeight="1">
      <c r="A31" s="80" t="s">
        <v>381</v>
      </c>
      <c r="B31" s="80" t="str">
        <f t="shared" si="1"/>
        <v>対象外</v>
      </c>
      <c r="C31" s="67"/>
      <c r="D31" s="80" t="str">
        <f>IF(NOT($C$26="する"),IF(AND(C31="",NOT(ISNUMBER(C31))),"対象外","NG：対象外の入力"),IF(AND(C31="",NOT(ISNUMBER(C31))),"未入力",IF(LEN(TRIM(C31))&gt;0,"OK","NG：内容を確認")))</f>
        <v>対象外</v>
      </c>
      <c r="E31" s="80" t="s">
        <v>567</v>
      </c>
    </row>
    <row r="32" spans="1:5" ht="43.2" customHeight="1">
      <c r="A32" s="80" t="s">
        <v>53</v>
      </c>
      <c r="B32" s="80" t="str">
        <f t="shared" si="1"/>
        <v>対象外</v>
      </c>
      <c r="C32" s="67"/>
      <c r="D32" s="80" t="str">
        <f>IF(NOT($C$26="する"),IF(AND(C32="",NOT(ISNUMBER(C32))),"対象外","NG：対象外の入力"),IF(AND(C32="",NOT(ISNUMBER(C32))),"未入力",IF(LEN(TRIM(C32))&gt;0,"OK","NG：内容を確認")))</f>
        <v>対象外</v>
      </c>
      <c r="E32" s="80" t="s">
        <v>54</v>
      </c>
    </row>
    <row r="33" spans="1:5" ht="28.2" customHeight="1">
      <c r="A33" s="80" t="s">
        <v>55</v>
      </c>
      <c r="B33" s="80" t="str">
        <f t="shared" si="1"/>
        <v>対象外</v>
      </c>
      <c r="C33" s="67"/>
      <c r="D33" s="80" t="str">
        <f>IF(NOT($C$26="する"),IF(AND(C33="",NOT(ISNUMBER(C33))),"対象外","NG：対象外の入力"),IF(AND(C33="",NOT(ISNUMBER(C33))),"未入力",IF(LEN(TRIM(C33))&gt;0,"OK","NG：内容を確認")))</f>
        <v>対象外</v>
      </c>
      <c r="E33" s="80" t="s">
        <v>46</v>
      </c>
    </row>
    <row r="34" spans="1:5" ht="28.2" customHeight="1">
      <c r="A34" s="80" t="s">
        <v>47</v>
      </c>
      <c r="B34" s="80" t="str">
        <f t="shared" si="1"/>
        <v>対象外</v>
      </c>
      <c r="C34" s="67"/>
      <c r="D34" s="80" t="str">
        <f>IF(NOT($C$26="する"),IF(AND(C34="",NOT(ISNUMBER(C34))),"対象外","NG：対象外の入力"),IF(AND(C34="",NOT(ISNUMBER(C34))),"未入力",IF(AND(LEN(SUBSTITUTE(C34,"-",""))&gt;=10,LEN(SUBSTITUTE(C34,"-",""))&lt;=11,LEFT(C34,1)="0",RIGHT(C34,1)&lt;&gt;"-",ISERROR(SEARCH("--",C34))),"OK","NG：電話番号の形式")))</f>
        <v>対象外</v>
      </c>
      <c r="E34" s="80" t="s">
        <v>48</v>
      </c>
    </row>
    <row r="35" spans="1:5" ht="28.2" customHeight="1">
      <c r="A35" s="80" t="s">
        <v>49</v>
      </c>
      <c r="B35" s="80" t="str">
        <f>IF($C$26="する","任意","対象外")</f>
        <v>対象外</v>
      </c>
      <c r="C35" s="67"/>
      <c r="D35" s="80" t="str">
        <f>IF(NOT($C$26="する"),IF(AND(C35="",NOT(ISNUMBER(C35))),"対象外","NG：対象外の入力"),IF(AND(C35="",NOT(ISNUMBER(C35))),"任意",IF(AND(LEN(SUBSTITUTE(C35,"-",""))&gt;=10,LEN(SUBSTITUTE(C35,"-",""))&lt;=11,LEFT(C35,1)="0",RIGHT(C35,1)&lt;&gt;"-",ISERROR(SEARCH("--",C35))),"OK","NG：電話番号の形式")))</f>
        <v>対象外</v>
      </c>
      <c r="E35" s="80" t="s">
        <v>51</v>
      </c>
    </row>
    <row r="36" spans="1:5" ht="76.2" customHeight="1">
      <c r="A36" s="80" t="s">
        <v>578</v>
      </c>
      <c r="B36" s="80" t="str">
        <f>IF($C$26="する","必須","対象外")</f>
        <v>対象外</v>
      </c>
      <c r="C36" s="84"/>
      <c r="D36" s="80" t="str">
        <f>IF(NOT($C$26="する"),IF(AND(C36="",NOT(ISNUMBER(C36))),"対象外","NG：対象外の入力"),IF(AND(C36="",NOT(ISNUMBER(C36))),"未入力",IF(IFERROR(AND(LEN(C36)-LEN(SUBSTITUTE(C36,"@",""))=1,SEARCH("@",C36)&gt;1,SEARCH(".",C36,SEARCH("@",C36)+2)&lt;LEN(C36),ISERROR(SEARCH(" ",C36)),ISERROR(SEARCH("　",C36)),C36=ASC(C36)),FALSE),"OK","NG：メールの形式")))</f>
        <v>対象外</v>
      </c>
      <c r="E36" s="80" t="s">
        <v>579</v>
      </c>
    </row>
    <row r="37" spans="1:5" ht="37.950000000000003" customHeight="1">
      <c r="A37" s="231" t="s">
        <v>57</v>
      </c>
      <c r="B37" s="231"/>
      <c r="C37" s="231"/>
      <c r="D37" s="231"/>
      <c r="E37" s="231"/>
    </row>
    <row r="38" spans="1:5" ht="34.200000000000003" customHeight="1"/>
    <row r="39" spans="1:5" ht="12" customHeight="1"/>
    <row r="40" spans="1:5" ht="34.200000000000003" customHeight="1"/>
    <row r="41" spans="1:5" ht="43.95" customHeight="1"/>
    <row r="42" spans="1:5" ht="34.200000000000003" customHeight="1"/>
    <row r="43" spans="1:5" ht="34.200000000000003" customHeight="1"/>
    <row r="44" spans="1:5" ht="34.200000000000003" customHeight="1"/>
    <row r="45" spans="1:5" ht="49.95" customHeight="1"/>
    <row r="46" spans="1:5" ht="34.200000000000003" customHeight="1"/>
    <row r="47" spans="1:5" ht="34.200000000000003" customHeight="1"/>
    <row r="48" spans="1:5" ht="34.200000000000003" customHeight="1"/>
    <row r="49" ht="34.200000000000003" customHeight="1"/>
    <row r="50" ht="34.200000000000003" customHeight="1"/>
    <row r="51" ht="34.200000000000003" customHeight="1"/>
    <row r="52" ht="34.200000000000003" customHeight="1"/>
    <row r="53" ht="34.200000000000003" customHeight="1"/>
    <row r="54" ht="34.200000000000003" customHeight="1"/>
    <row r="55" ht="34.200000000000003" customHeight="1"/>
    <row r="56" ht="34.200000000000003" customHeight="1"/>
    <row r="57" ht="34.200000000000003" customHeight="1"/>
    <row r="58" ht="34.200000000000003" customHeight="1"/>
    <row r="59" ht="34.200000000000003" customHeight="1"/>
    <row r="60" ht="34.200000000000003" customHeight="1"/>
    <row r="61" ht="34.200000000000003" customHeight="1"/>
    <row r="62" ht="34.200000000000003" customHeight="1"/>
    <row r="63" ht="34.200000000000003" customHeight="1"/>
    <row r="64" ht="34.200000000000003" customHeight="1"/>
    <row r="65" ht="34.200000000000003" customHeight="1"/>
  </sheetData>
  <sheetProtection sheet="1" selectLockedCells="1"/>
  <mergeCells count="7">
    <mergeCell ref="A37:E37"/>
    <mergeCell ref="A2:E2"/>
    <mergeCell ref="A4:E4"/>
    <mergeCell ref="C5:D5"/>
    <mergeCell ref="A8:E8"/>
    <mergeCell ref="A15:E15"/>
    <mergeCell ref="A28:E28"/>
  </mergeCells>
  <phoneticPr fontId="3"/>
  <conditionalFormatting sqref="C9:C11">
    <cfRule type="expression" dxfId="44" priority="4">
      <formula>B9="対象外"</formula>
    </cfRule>
  </conditionalFormatting>
  <conditionalFormatting sqref="C9:C12">
    <cfRule type="expression" dxfId="43" priority="3">
      <formula>D9="未入力"</formula>
    </cfRule>
  </conditionalFormatting>
  <conditionalFormatting sqref="C16:C25">
    <cfRule type="expression" dxfId="42" priority="7">
      <formula>D16="未入力"</formula>
    </cfRule>
    <cfRule type="expression" dxfId="41" priority="8">
      <formula>B16="対象外"</formula>
    </cfRule>
  </conditionalFormatting>
  <conditionalFormatting sqref="C28">
    <cfRule type="expression" dxfId="40" priority="11">
      <formula>D28="未入力"</formula>
    </cfRule>
    <cfRule type="expression" dxfId="39" priority="12">
      <formula>B28="対象外"</formula>
    </cfRule>
  </conditionalFormatting>
  <conditionalFormatting sqref="C29:C36">
    <cfRule type="expression" dxfId="38" priority="15">
      <formula>$D29="対象外"</formula>
    </cfRule>
  </conditionalFormatting>
  <conditionalFormatting sqref="C13:D13">
    <cfRule type="expression" dxfId="37" priority="13">
      <formula>$D$13="未入力"</formula>
    </cfRule>
  </conditionalFormatting>
  <conditionalFormatting sqref="C26:D26">
    <cfRule type="expression" dxfId="36" priority="14">
      <formula>OR(LEFT($D26,2)="NG",LEFT($D26,3)="未入力")</formula>
    </cfRule>
  </conditionalFormatting>
  <conditionalFormatting sqref="C29:D36">
    <cfRule type="expression" dxfId="35" priority="16">
      <formula>OR(LEFT($D29,2)="NG",LEFT($D29,3)="未入力")</formula>
    </cfRule>
  </conditionalFormatting>
  <conditionalFormatting sqref="D9:D13">
    <cfRule type="expression" dxfId="34" priority="1">
      <formula>LEFT(D9,2)="NG"</formula>
    </cfRule>
    <cfRule type="expression" dxfId="33" priority="2">
      <formula>LEFT(D9,3)="未入力"</formula>
    </cfRule>
  </conditionalFormatting>
  <conditionalFormatting sqref="D16:D25">
    <cfRule type="expression" dxfId="32" priority="5">
      <formula>LEFT(D16,2)="NG"</formula>
    </cfRule>
    <cfRule type="expression" dxfId="31" priority="6">
      <formula>LEFT(D16,3)="未入力"</formula>
    </cfRule>
  </conditionalFormatting>
  <conditionalFormatting sqref="D28">
    <cfRule type="expression" dxfId="30" priority="9">
      <formula>LEFT(D28,2)="NG"</formula>
    </cfRule>
    <cfRule type="expression" dxfId="29" priority="10">
      <formula>LEFT(D28,3)="未入力"</formula>
    </cfRule>
  </conditionalFormatting>
  <dataValidations count="5">
    <dataValidation type="list" sqref="C26" xr:uid="{C6DBF398-28BD-44D0-B6FE-0DAF3E179B1A}">
      <formula1>"する,しない"</formula1>
    </dataValidation>
    <dataValidation type="list" sqref="C9" xr:uid="{7A7A382E-3B11-469E-BD24-7D0FE643A5FA}">
      <formula1>"法人,個人事業者"</formula1>
    </dataValidation>
    <dataValidation type="list" sqref="C11" xr:uid="{46A4AB2A-FF92-4330-8542-2F6E1CA3FA03}">
      <formula1>"市内,市外,県外"</formula1>
    </dataValidation>
    <dataValidation type="list" sqref="C12" xr:uid="{97493752-B1DB-4567-9B0C-4881A8221304}">
      <formula1>"あり,なし,不明"</formula1>
    </dataValidation>
    <dataValidation type="custom" allowBlank="1" showInputMessage="1" showErrorMessage="1" error="登録番号は4桁以下の数字です" sqref="C13" xr:uid="{2259014B-164F-463C-84FD-1AAD04BD46FF}">
      <formula1>AND(ISNUMBER(VALUE(C13)),LEN(C13)&lt;=4)</formula1>
    </dataValidation>
  </dataValidations>
  <pageMargins left="0.7" right="0.7" top="0.75" bottom="0.75" header="0.3" footer="0.3"/>
  <pageSetup paperSize="9" scale="4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D8D1-3981-47FB-BCAD-0E81A4726CEF}">
  <sheetPr>
    <tabColor rgb="FFFFC000"/>
    <pageSetUpPr fitToPage="1"/>
  </sheetPr>
  <dimension ref="A1:E58"/>
  <sheetViews>
    <sheetView topLeftCell="A4" zoomScale="70" zoomScaleNormal="70" workbookViewId="0">
      <selection activeCell="D9" sqref="D9"/>
    </sheetView>
  </sheetViews>
  <sheetFormatPr defaultColWidth="8.69921875" defaultRowHeight="18"/>
  <cols>
    <col min="1" max="1" width="30" style="79" customWidth="1"/>
    <col min="2" max="2" width="9" style="79" customWidth="1"/>
    <col min="3" max="3" width="43" style="79" customWidth="1"/>
    <col min="4" max="4" width="33" style="79" customWidth="1"/>
    <col min="5" max="5" width="26" style="79" customWidth="1"/>
    <col min="6" max="16384" width="8.69921875" style="79"/>
  </cols>
  <sheetData>
    <row r="1" spans="1:5" ht="28.2" hidden="1" customHeight="1">
      <c r="A1" s="80"/>
      <c r="B1" s="80"/>
      <c r="C1" s="80"/>
      <c r="D1" s="80"/>
      <c r="E1" s="80"/>
    </row>
    <row r="2" spans="1:5" ht="28.2" hidden="1" customHeight="1">
      <c r="A2" s="232" t="s">
        <v>58</v>
      </c>
      <c r="B2" s="232"/>
      <c r="C2" s="232"/>
      <c r="D2" s="232"/>
      <c r="E2" s="232"/>
    </row>
    <row r="3" spans="1:5" ht="28.2" hidden="1" customHeight="1">
      <c r="A3" s="80"/>
      <c r="B3" s="80"/>
      <c r="C3" s="80"/>
      <c r="D3" s="80"/>
      <c r="E3" s="80"/>
    </row>
    <row r="4" spans="1:5" ht="28.2" customHeight="1">
      <c r="A4" s="233" t="s">
        <v>646</v>
      </c>
      <c r="B4" s="233"/>
      <c r="C4" s="233"/>
      <c r="D4" s="233"/>
      <c r="E4" s="233"/>
    </row>
    <row r="5" spans="1:5" ht="39.6" customHeight="1">
      <c r="A5" s="82" t="s">
        <v>1805</v>
      </c>
      <c r="B5" s="80">
        <f ca="1">SUM(IF(OR(LEFT(E9,2)="NG",LEFT(E9,3)="未入力"),1,0),IF(OR(LEFT(E10,2)="NG",LEFT(E10,3)="未入力"),1,0),IF(OR(LEFT(E19,2)="NG",LEFT(E19,3)="未入力"),1,0),IF(OR(LEFT(E22,2)="NG",LEFT(E22,3)="未入力"),1,0),IF(OR(LEFT(E23,2)="NG",LEFT(E23,3)="未入力"),1,0),IF(OR(LEFT(E26,2)="NG",LEFT(E26,3)="未入力"),1,0),IF(OR(LEFT(E27,2)="NG",LEFT(E27,3)="未入力"),1,0),IF(OR(LEFT(E28,2)="NG",LEFT(E28,3)="未入力"),1,0),IF(OR(LEFT(E29,2)="NG",LEFT(E29,3)="未入力"),1,0),IF(OR(LEFT(E30,2)="NG",LEFT(E30,3)="未入力"),1,0),IF(OR(LEFT(E31,2)="NG",LEFT(E31,3)="未入力"),1,0),IF(OR(LEFT(E11,2)="NG",LEFT(E11,3)="未入力"),1,0),IF(OR(LEFT(E13,2)="NG",LEFT(E13,3)="未入力"),1,0),IF(OR(LEFT(E15,2)="NG",LEFT(E15,3)="未入力"),1,0),IF(OR(LEFT(E17,2)="NG",LEFT(E17,3)="未入力"),1,0),IF(OR(C34="県外",C34="市内・市外"),0,1),IF(C34="県外",MAX(IF(SUM(IF(IFERROR(AND(ISNUMBER(E36),E36&gt;=0,MOD(E36,1)=0),FALSE),1,0),IF(IFERROR(AND(ISNUMBER(E37),E37&gt;=0,MOD(E37,1)=0),FALSE),1,0),IF(IFERROR(AND(ISNUMBER(E38),E38&gt;=0,MOD(E38,1)=0),FALSE),1,0),IF(IFERROR(AND(ISNUMBER(E39),E39&gt;=0,MOD(E39,1)=0),FALSE),1,0),IF(IFERROR(AND(ISNUMBER(E40),E40&gt;=0,MOD(E40,1)=0),FALSE),1,0),IF(IFERROR(AND(ISNUMBER(E41),E41&gt;=0,MOD(E41,1)=0),FALSE),1,0),IF(IFERROR(AND(ISNUMBER(E42),E42&gt;=0,MOD(E42,1)=0),FALSE),1,0),IF(IFERROR(AND(ISNUMBER(E43),E43&gt;=0,MOD(E43,1)=0),FALSE),1,0),IF(IFERROR(AND(ISNUMBER(E44),E44&gt;=0,MOD(E44,1)=0),FALSE),1,0),IF(IFERROR(AND(ISNUMBER(E45),E45&gt;=0,MOD(E45,1)=0),FALSE),1,0),IF(IFERROR(AND(ISNUMBER(E46),E46&gt;=0,MOD(E46,1)=0),FALSE),1,0),IF(IFERROR(AND(ISNUMBER(E47),E47&gt;=0,MOD(E47,1)=0),FALSE),1,0),IF(IFERROR(AND(ISNUMBER(E48),E48&gt;=0,MOD(E48,1)=0),FALSE),1,0),IF(IFERROR(AND(ISNUMBER(E49),E49&gt;=0,MOD(E49,1)=0),FALSE),1,0),IF(IFERROR(AND(ISNUMBER(E50),E50&gt;=0,MOD(E50,1)=0),FALSE),1,0),IF(IFERROR(AND(ISNUMBER(E51),E51&gt;=0,MOD(E51,1)=0),FALSE),1,0),IF(IFERROR(AND(ISNUMBER(E52),E52&gt;=0,MOD(E52,1)=0),FALSE),1,0),IF(IFERROR(AND(ISNUMBER(E53),E53&gt;=0,MOD(E53,1)=0),FALSE),1,0),IF(IFERROR(AND(ISNUMBER(E54),E54&gt;=0,MOD(E54,1)=0),FALSE),1,0),IF(IFERROR(AND(ISNUMBER(E55),E55&gt;=0,MOD(E55,1)=0),FALSE),1,0),IF(IFERROR(AND(ISNUMBER(E56),E56&gt;=0,MOD(E56,1)=0),FALSE),1,0),IF(IFERROR(AND(ISNUMBER(E57),E57&gt;=0,MOD(E57,1)=0),FALSE),1,0))=0,1,0),SUM(IF(AND(NOT(AND(E36="",NOT(ISNUMBER(E36)))),NOT(IFERROR(AND(ISNUMBER(E36),E36&gt;=0,MOD(E36,1)=0),FALSE))),1,0),IF(AND(NOT(AND(E37="",NOT(ISNUMBER(E37)))),NOT(IFERROR(AND(ISNUMBER(E37),E37&gt;=0,MOD(E37,1)=0),FALSE))),1,0),IF(AND(NOT(AND(E38="",NOT(ISNUMBER(E38)))),NOT(IFERROR(AND(ISNUMBER(E38),E38&gt;=0,MOD(E38,1)=0),FALSE))),1,0),IF(AND(NOT(AND(E39="",NOT(ISNUMBER(E39)))),NOT(IFERROR(AND(ISNUMBER(E39),E39&gt;=0,MOD(E39,1)=0),FALSE))),1,0),IF(AND(NOT(AND(E40="",NOT(ISNUMBER(E40)))),NOT(IFERROR(AND(ISNUMBER(E40),E40&gt;=0,MOD(E40,1)=0),FALSE))),1,0),IF(AND(NOT(AND(E41="",NOT(ISNUMBER(E41)))),NOT(IFERROR(AND(ISNUMBER(E41),E41&gt;=0,MOD(E41,1)=0),FALSE))),1,0),IF(AND(NOT(AND(E42="",NOT(ISNUMBER(E42)))),NOT(IFERROR(AND(ISNUMBER(E42),E42&gt;=0,MOD(E42,1)=0),FALSE))),1,0),IF(AND(NOT(AND(E43="",NOT(ISNUMBER(E43)))),NOT(IFERROR(AND(ISNUMBER(E43),E43&gt;=0,MOD(E43,1)=0),FALSE))),1,0),IF(AND(NOT(AND(E44="",NOT(ISNUMBER(E44)))),NOT(IFERROR(AND(ISNUMBER(E44),E44&gt;=0,MOD(E44,1)=0),FALSE))),1,0),IF(AND(NOT(AND(E45="",NOT(ISNUMBER(E45)))),NOT(IFERROR(AND(ISNUMBER(E45),E45&gt;=0,MOD(E45,1)=0),FALSE))),1,0),IF(AND(NOT(AND(E46="",NOT(ISNUMBER(E46)))),NOT(IFERROR(AND(ISNUMBER(E46),E46&gt;=0,MOD(E46,1)=0),FALSE))),1,0),IF(AND(NOT(AND(E47="",NOT(ISNUMBER(E47)))),NOT(IFERROR(AND(ISNUMBER(E47),E47&gt;=0,MOD(E47,1)=0),FALSE))),1,0),IF(AND(NOT(AND(E48="",NOT(ISNUMBER(E48)))),NOT(IFERROR(AND(ISNUMBER(E48),E48&gt;=0,MOD(E48,1)=0),FALSE))),1,0),IF(AND(NOT(AND(E49="",NOT(ISNUMBER(E49)))),NOT(IFERROR(AND(ISNUMBER(E49),E49&gt;=0,MOD(E49,1)=0),FALSE))),1,0),IF(AND(NOT(AND(E50="",NOT(ISNUMBER(E50)))),NOT(IFERROR(AND(ISNUMBER(E50),E50&gt;=0,MOD(E50,1)=0),FALSE))),1,0),IF(AND(NOT(AND(E51="",NOT(ISNUMBER(E51)))),NOT(IFERROR(AND(ISNUMBER(E51),E51&gt;=0,MOD(E51,1)=0),FALSE))),1,0),IF(AND(NOT(AND(E52="",NOT(ISNUMBER(E52)))),NOT(IFERROR(AND(ISNUMBER(E52),E52&gt;=0,MOD(E52,1)=0),FALSE))),1,0),IF(AND(NOT(AND(E53="",NOT(ISNUMBER(E53)))),NOT(IFERROR(AND(ISNUMBER(E53),E53&gt;=0,MOD(E53,1)=0),FALSE))),1,0),IF(AND(NOT(AND(E54="",NOT(ISNUMBER(E54)))),NOT(IFERROR(AND(ISNUMBER(E54),E54&gt;=0,MOD(E54,1)=0),FALSE))),1,0),IF(AND(NOT(AND(E55="",NOT(ISNUMBER(E55)))),NOT(IFERROR(AND(ISNUMBER(E55),E55&gt;=0,MOD(E55,1)=0),FALSE))),1,0),IF(AND(NOT(AND(E56="",NOT(ISNUMBER(E56)))),NOT(IFERROR(AND(ISNUMBER(E56),E56&gt;=0,MOD(E56,1)=0),FALSE))),1,0),IF(AND(NOT(AND(E57="",NOT(ISNUMBER(E57)))),NOT(IFERROR(AND(ISNUMBER(E57),E57&gt;=0,MOD(E57,1)=0),FALSE))),1,0))),0))</f>
        <v>13</v>
      </c>
      <c r="C5" s="233" t="str">
        <f ca="1">IF(B5=0,"入力条件OK","要修正：赤い欄を確認")</f>
        <v>要修正：赤い欄を確認</v>
      </c>
      <c r="D5" s="233"/>
      <c r="E5" s="80"/>
    </row>
    <row r="6" spans="1:5" ht="6" customHeight="1">
      <c r="A6" s="80"/>
      <c r="B6" s="80"/>
      <c r="C6" s="80"/>
      <c r="D6" s="80"/>
      <c r="E6" s="80"/>
    </row>
    <row r="7" spans="1:5" ht="28.2" customHeight="1">
      <c r="A7" s="10" t="s">
        <v>23</v>
      </c>
      <c r="B7" s="10" t="s">
        <v>24</v>
      </c>
      <c r="C7" s="10" t="s">
        <v>27</v>
      </c>
      <c r="D7" s="10" t="s">
        <v>25</v>
      </c>
      <c r="E7" s="10" t="s">
        <v>26</v>
      </c>
    </row>
    <row r="8" spans="1:5" ht="28.2" customHeight="1">
      <c r="A8" s="234" t="s">
        <v>568</v>
      </c>
      <c r="B8" s="234"/>
      <c r="C8" s="234"/>
      <c r="D8" s="234"/>
      <c r="E8" s="234"/>
    </row>
    <row r="9" spans="1:5" ht="28.2" customHeight="1">
      <c r="A9" s="80" t="s">
        <v>66</v>
      </c>
      <c r="B9" s="80" t="s">
        <v>30</v>
      </c>
      <c r="C9" s="80" t="s">
        <v>67</v>
      </c>
      <c r="D9" s="67"/>
      <c r="E9" s="80" t="str">
        <f>IF(NOT(TRUE),IF(AND(D9="",NOT(ISNUMBER(D9))),"対象外","NG：対象外の入力"),IF(AND(D9="",NOT(ISNUMBER(D9))),"未入力",IF(OR(D9="00:国土交通大臣",D9="01:北海道知事",D9="02:青森県知事",D9="03:岩手県知事",D9="04:宮城県知事",D9="05:秋田県知事",D9="06:山形県知事",D9="07:福島県知事",D9="08:茨城県知事",D9="09:栃木県知事",D9="10:群馬県知事",D9="11:埼玉県知事",D9="12:千葉県知事",D9="13:東京都知事",D9="14:神奈川県知事",D9="15:新潟県知事",D9="16:富山県知事",D9="17:石川県知事",D9="18:福井県知事",D9="19:山梨県知事",D9="20:長野県知事",D9="21:岐阜県知事",D9="22:静岡県知事",D9="23:愛知県知事",D9="24:三重県知事",D9="25:滋賀県知事",D9="26:京都府知事",D9="27:大阪府知事",D9="28:兵庫県知事",D9="29:奈良県知事",D9="30:和歌山県知事",D9="31:鳥取県知事",D9="32:島根県知事",D9="33:岡山県知事",D9="34:広島県知事",D9="35:山口県知事",D9="36:徳島県知事",D9="37:香川県知事",D9="38:愛媛県知事",D9="39:高知県知事",D9="40:福岡県知事",D9="41:佐賀県知事",D9="42:長崎県知事",D9="43:熊本県知事",D9="44:大分県知事",D9="45:宮崎県知事",D9="46:鹿児島県知事",D9="47:沖縄県知事"),"OK","NG：リストから選択")))</f>
        <v>未入力</v>
      </c>
    </row>
    <row r="10" spans="1:5" ht="28.2" customHeight="1">
      <c r="A10" s="80" t="s">
        <v>68</v>
      </c>
      <c r="B10" s="80" t="s">
        <v>30</v>
      </c>
      <c r="C10" s="80" t="s">
        <v>1783</v>
      </c>
      <c r="D10" s="67"/>
      <c r="E10" s="80" t="str">
        <f>IF(NOT(TRUE),IF(AND(D10="",NOT(ISNUMBER(D10))),"対象外","NG：対象外の入力"),IF(AND(D10="",NOT(ISNUMBER(D10))),"未入力",IF(IFERROR(AND(LEN(D10)=6,LEN(SUBSTITUTE(SUBSTITUTE(SUBSTITUTE(SUBSTITUTE(SUBSTITUTE(SUBSTITUTE(SUBSTITUTE(SUBSTITUTE(SUBSTITUTE(SUBSTITUTE(D10,"0",""),"1",""),"2",""),"3",""),"4",""),"5",""),"6",""),"7",""),"8",""),"9",""))=0),FALSE),"OK","NG：半角6桁")))</f>
        <v>未入力</v>
      </c>
    </row>
    <row r="11" spans="1:5" ht="28.2" customHeight="1">
      <c r="A11" s="80" t="s">
        <v>432</v>
      </c>
      <c r="B11" s="80" t="s">
        <v>433</v>
      </c>
      <c r="C11" s="80" t="s">
        <v>434</v>
      </c>
      <c r="D11" s="68"/>
      <c r="E11" s="233" t="str">
        <f>IF(AND(D11="",NOT(ISNUMBER(D11))),IF(AND(AND(D11="",NOT(ISNUMBER(D11))),AND(D13="",NOT(ISNUMBER(D13))),AND(D15="",NOT(ISNUMBER(D15))),AND(D17="",NOT(ISNUMBER(D17)))),"未入力：いずれかの許可期間","対象外"),IF(NOT(IFERROR(AND(ISNUMBER(D11),D11&gt;=DATE(1900,1,1),D11&lt;=DATE(9994,12,31),MOD(D11,1)=0),FALSE)),"NG：開始日を確認",IF(AND(D12="",NOT(ISNUMBER(D12))),"未入力：終了日",IF(NOT(IFERROR(AND(ISNUMBER(D12),MOD(D12,1)=0,D12&gt;=D11),FALSE)),"NG：終了日を確認","OK"))))</f>
        <v>未入力：いずれかの許可期間</v>
      </c>
    </row>
    <row r="12" spans="1:5" ht="28.2" customHeight="1">
      <c r="A12" s="80" t="s">
        <v>432</v>
      </c>
      <c r="B12" s="80" t="s">
        <v>433</v>
      </c>
      <c r="C12" s="80" t="s">
        <v>580</v>
      </c>
      <c r="D12" s="69" t="str">
        <f>IF(IFERROR(AND(ISNUMBER(D11),D11&gt;=DATE(1900,1,1),D11&lt;=DATE(9994,12,31),MOD(D11,1)=0),FALSE),DATE(YEAR(D11)+5,MONTH(D11),DAY(D11))-1,"")</f>
        <v/>
      </c>
      <c r="E12" s="233"/>
    </row>
    <row r="13" spans="1:5" ht="28.2" customHeight="1">
      <c r="A13" s="80" t="s">
        <v>435</v>
      </c>
      <c r="B13" s="80" t="s">
        <v>433</v>
      </c>
      <c r="C13" s="80" t="s">
        <v>434</v>
      </c>
      <c r="D13" s="68"/>
      <c r="E13" s="233" t="str">
        <f>IF(AND(D13="",NOT(ISNUMBER(D13))),"対象外",IF(NOT(IFERROR(AND(ISNUMBER(D13),D13&gt;=DATE(1900,1,1),D13&lt;=DATE(9994,12,31),MOD(D13,1)=0),FALSE)),"NG：開始日を確認",IF(AND(D14="",NOT(ISNUMBER(D14))),"未入力：終了日",IF(NOT(IFERROR(AND(ISNUMBER(D14),MOD(D14,1)=0,D14&gt;=D13),FALSE)),"NG：終了日を確認","OK"))))</f>
        <v>対象外</v>
      </c>
    </row>
    <row r="14" spans="1:5" ht="28.2" customHeight="1">
      <c r="A14" s="80" t="s">
        <v>435</v>
      </c>
      <c r="B14" s="80" t="s">
        <v>433</v>
      </c>
      <c r="C14" s="80" t="s">
        <v>580</v>
      </c>
      <c r="D14" s="69" t="str">
        <f>IF(IFERROR(AND(ISNUMBER(D13),D13&gt;=DATE(1900,1,1),D13&lt;=DATE(9994,12,31),MOD(D13,1)=0),FALSE),DATE(YEAR(D13)+5,MONTH(D13),DAY(D13))-1,"")</f>
        <v/>
      </c>
      <c r="E14" s="233"/>
    </row>
    <row r="15" spans="1:5" ht="28.2" customHeight="1">
      <c r="A15" s="80" t="s">
        <v>436</v>
      </c>
      <c r="B15" s="80" t="s">
        <v>433</v>
      </c>
      <c r="C15" s="80" t="s">
        <v>434</v>
      </c>
      <c r="D15" s="68"/>
      <c r="E15" s="233" t="str">
        <f>IF(AND(D15="",NOT(ISNUMBER(D15))),"対象外",IF(NOT(IFERROR(AND(ISNUMBER(D15),D15&gt;=DATE(1900,1,1),D15&lt;=DATE(9994,12,31),MOD(D15,1)=0),FALSE)),"NG：開始日を確認",IF(AND(D16="",NOT(ISNUMBER(D16))),"未入力：終了日",IF(NOT(IFERROR(AND(ISNUMBER(D16),MOD(D16,1)=0,D16&gt;=D15),FALSE)),"NG：終了日を確認","OK"))))</f>
        <v>対象外</v>
      </c>
    </row>
    <row r="16" spans="1:5" ht="28.2" customHeight="1">
      <c r="A16" s="80" t="s">
        <v>436</v>
      </c>
      <c r="B16" s="80" t="s">
        <v>433</v>
      </c>
      <c r="C16" s="80" t="s">
        <v>580</v>
      </c>
      <c r="D16" s="69" t="str">
        <f>IF(IFERROR(AND(ISNUMBER(D15),D15&gt;=DATE(1900,1,1),D15&lt;=DATE(9994,12,31),MOD(D15,1)=0),FALSE),DATE(YEAR(D15)+5,MONTH(D15),DAY(D15))-1,"")</f>
        <v/>
      </c>
      <c r="E16" s="233"/>
    </row>
    <row r="17" spans="1:5" ht="28.2" customHeight="1">
      <c r="A17" s="80" t="s">
        <v>437</v>
      </c>
      <c r="B17" s="80" t="s">
        <v>433</v>
      </c>
      <c r="C17" s="80" t="s">
        <v>434</v>
      </c>
      <c r="D17" s="68"/>
      <c r="E17" s="233" t="str">
        <f>IF(AND(D17="",NOT(ISNUMBER(D17))),"対象外",IF(NOT(IFERROR(AND(ISNUMBER(D17),D17&gt;=DATE(1900,1,1),D17&lt;=DATE(9994,12,31),MOD(D17,1)=0),FALSE)),"NG：開始日を確認",IF(AND(D18="",NOT(ISNUMBER(D18))),"未入力：終了日",IF(NOT(IFERROR(AND(ISNUMBER(D18),MOD(D18,1)=0,D18&gt;=D17),FALSE)),"NG：終了日を確認","OK"))))</f>
        <v>対象外</v>
      </c>
    </row>
    <row r="18" spans="1:5" ht="28.2" customHeight="1">
      <c r="A18" s="80" t="s">
        <v>437</v>
      </c>
      <c r="B18" s="80" t="s">
        <v>433</v>
      </c>
      <c r="C18" s="80" t="s">
        <v>580</v>
      </c>
      <c r="D18" s="69" t="str">
        <f>IF(IFERROR(AND(ISNUMBER(D17),D17&gt;=DATE(1900,1,1),D17&lt;=DATE(9994,12,31),MOD(D17,1)=0),FALSE),DATE(YEAR(D17)+5,MONTH(D17),DAY(D17))-1,"")</f>
        <v/>
      </c>
      <c r="E18" s="233"/>
    </row>
    <row r="19" spans="1:5" ht="28.2" customHeight="1">
      <c r="A19" s="80" t="s">
        <v>69</v>
      </c>
      <c r="B19" s="80" t="s">
        <v>30</v>
      </c>
      <c r="C19" s="80" t="s">
        <v>438</v>
      </c>
      <c r="D19" s="68"/>
      <c r="E19" s="80" t="str">
        <f ca="1">IF(NOT(TRUE),IF(AND(D19="",NOT(ISNUMBER(D19))),"対象外","NG：対象外の入力"),IF(AND(D19="",NOT(ISNUMBER(D19))),"未入力",IF(IFERROR(AND(ISNUMBER(D19),D19&gt;=DATE(1900,1,1),D19&lt;=TODAY(),MOD(D19,1)=0),FALSE),"OK","NG：日付を確認")))</f>
        <v>未入力</v>
      </c>
    </row>
    <row r="20" spans="1:5" ht="12" customHeight="1">
      <c r="A20" s="24"/>
      <c r="B20" s="24"/>
      <c r="C20" s="24"/>
      <c r="D20" s="24"/>
      <c r="E20" s="24"/>
    </row>
    <row r="21" spans="1:5" ht="28.2" customHeight="1">
      <c r="A21" s="234" t="s">
        <v>569</v>
      </c>
      <c r="B21" s="234"/>
      <c r="C21" s="234"/>
      <c r="D21" s="234"/>
      <c r="E21" s="234"/>
    </row>
    <row r="22" spans="1:5" ht="43.95" customHeight="1">
      <c r="A22" s="80" t="s">
        <v>1784</v>
      </c>
      <c r="B22" s="80" t="s">
        <v>30</v>
      </c>
      <c r="C22" s="80" t="s">
        <v>581</v>
      </c>
      <c r="D22" s="70"/>
      <c r="E22" s="80" t="str">
        <f>IF(AND(D22="",NOT(ISNUMBER(D22))),"未入力",IF(IFERROR(AND(ISNUMBER(D22),MOD(D22,1)=0),FALSE),"OK","NG：整数で入力"))</f>
        <v>未入力</v>
      </c>
    </row>
    <row r="23" spans="1:5" ht="43.95" customHeight="1">
      <c r="A23" s="80" t="s">
        <v>59</v>
      </c>
      <c r="B23" s="80" t="s">
        <v>30</v>
      </c>
      <c r="C23" s="80" t="s">
        <v>582</v>
      </c>
      <c r="D23" s="70"/>
      <c r="E23" s="80" t="str">
        <f>IF(NOT(TRUE),IF(AND(D23="",NOT(ISNUMBER(D23))),"対象外","NG：対象外の入力"),IF(AND(D23="",NOT(ISNUMBER(D23))),"未入力",IF(IFERROR(AND(ISNUMBER(D23),D23&gt;=0,MOD(D23,1)=0),FALSE),"OK","NG：0以上の整数")))</f>
        <v>未入力</v>
      </c>
    </row>
    <row r="24" spans="1:5" ht="12" customHeight="1">
      <c r="A24" s="24"/>
      <c r="B24" s="24"/>
      <c r="C24" s="24"/>
      <c r="D24" s="24"/>
      <c r="E24" s="24"/>
    </row>
    <row r="25" spans="1:5" ht="28.2" customHeight="1">
      <c r="A25" s="234" t="s">
        <v>570</v>
      </c>
      <c r="B25" s="234"/>
      <c r="C25" s="234"/>
      <c r="D25" s="234"/>
      <c r="E25" s="234"/>
    </row>
    <row r="26" spans="1:5" ht="64.2" customHeight="1">
      <c r="A26" s="80" t="s">
        <v>60</v>
      </c>
      <c r="B26" s="80" t="s">
        <v>30</v>
      </c>
      <c r="C26" s="80" t="s">
        <v>583</v>
      </c>
      <c r="D26" s="67"/>
      <c r="E26" s="80" t="str">
        <f t="shared" ref="E26:E31" si="0">IF(D26="","未入力",IF(OR(D26="有",D26="無"),"OK","NG：リストから選択"))</f>
        <v>未入力</v>
      </c>
    </row>
    <row r="27" spans="1:5" ht="64.2" customHeight="1">
      <c r="A27" s="80" t="s">
        <v>61</v>
      </c>
      <c r="B27" s="80" t="s">
        <v>30</v>
      </c>
      <c r="C27" s="80" t="s">
        <v>583</v>
      </c>
      <c r="D27" s="67"/>
      <c r="E27" s="80" t="str">
        <f t="shared" si="0"/>
        <v>未入力</v>
      </c>
    </row>
    <row r="28" spans="1:5" ht="28.2" customHeight="1">
      <c r="A28" s="80" t="s">
        <v>439</v>
      </c>
      <c r="B28" s="80" t="s">
        <v>30</v>
      </c>
      <c r="C28" s="80" t="s">
        <v>440</v>
      </c>
      <c r="D28" s="67"/>
      <c r="E28" s="80" t="str">
        <f t="shared" si="0"/>
        <v>未入力</v>
      </c>
    </row>
    <row r="29" spans="1:5" ht="62.4" customHeight="1">
      <c r="A29" s="80" t="s">
        <v>441</v>
      </c>
      <c r="B29" s="80" t="s">
        <v>30</v>
      </c>
      <c r="C29" s="80" t="s">
        <v>1804</v>
      </c>
      <c r="D29" s="67"/>
      <c r="E29" s="80" t="str">
        <f t="shared" si="0"/>
        <v>未入力</v>
      </c>
    </row>
    <row r="30" spans="1:5" ht="28.2" customHeight="1">
      <c r="A30" s="80" t="s">
        <v>62</v>
      </c>
      <c r="B30" s="80" t="s">
        <v>30</v>
      </c>
      <c r="C30" s="80" t="s">
        <v>63</v>
      </c>
      <c r="D30" s="67"/>
      <c r="E30" s="80" t="str">
        <f t="shared" si="0"/>
        <v>未入力</v>
      </c>
    </row>
    <row r="31" spans="1:5" ht="28.2" customHeight="1">
      <c r="A31" s="80" t="s">
        <v>64</v>
      </c>
      <c r="B31" s="80" t="s">
        <v>30</v>
      </c>
      <c r="C31" s="80" t="s">
        <v>65</v>
      </c>
      <c r="D31" s="67"/>
      <c r="E31" s="80" t="str">
        <f t="shared" si="0"/>
        <v>未入力</v>
      </c>
    </row>
    <row r="32" spans="1:5" ht="28.2" customHeight="1">
      <c r="A32" s="237" t="s">
        <v>1785</v>
      </c>
      <c r="B32" s="237"/>
      <c r="C32" s="237"/>
      <c r="D32" s="237"/>
      <c r="E32" s="237"/>
    </row>
    <row r="33" spans="1:5" ht="52.2" customHeight="1">
      <c r="A33" s="238" t="str">
        <f>IF(C34="県外","下表の黄色い「県外：ここに人数を入力」欄に、資格ごとの人数を直接入力してください。"&amp;CHAR(10)&amp;"人数は1件以上入力してください（0人も可）。",IF(C34="市内・市外","「技術職員名簿」に入力してください。下表のD列に自動集計します。"&amp;IF(技術職員名簿!B8&gt;0,CHAR(10)&amp;"名簿の入力チェックを確認してください。",""),"対象区分を選択してください。"))</f>
        <v>対象区分を選択してください。</v>
      </c>
      <c r="B33" s="238"/>
      <c r="C33" s="238"/>
      <c r="D33" s="238"/>
      <c r="E33" s="238"/>
    </row>
    <row r="34" spans="1:5" ht="58.2" customHeight="1">
      <c r="A34" s="235" t="s">
        <v>584</v>
      </c>
      <c r="B34" s="235"/>
      <c r="C34" s="57"/>
      <c r="D34" s="236" t="str">
        <f>IF(C34="","未入力：対象区分を選択してください",IF(NOT(OR(C34="県外",C34="市内・市外")),"NG：対象区分を選択してください",IF(AND(基本情報!C11&lt;&gt;"",OR(AND(C34="県外",基本情報!C11&lt;&gt;"県外"),AND(C34="市内・市外",基本情報!C11="県外"))),"注意：基本情報の所在地区分と異なります。選択内容を確認してください。","")))</f>
        <v>未入力：対象区分を選択してください</v>
      </c>
      <c r="E34" s="236"/>
    </row>
    <row r="35" spans="1:5" ht="37.950000000000003" customHeight="1">
      <c r="A35" s="10" t="s">
        <v>442</v>
      </c>
      <c r="B35" s="10" t="s">
        <v>443</v>
      </c>
      <c r="C35" s="10" t="s">
        <v>133</v>
      </c>
      <c r="D35" s="10" t="s">
        <v>585</v>
      </c>
      <c r="E35" s="219" t="str">
        <f>IF($C$34="県外","県外：ここに人数を入力",IF($C$34="市内・市外","県外：入力対象外","県外用人数"))</f>
        <v>県外用人数</v>
      </c>
    </row>
    <row r="36" spans="1:5" ht="30" customHeight="1">
      <c r="A36" s="11" t="s">
        <v>444</v>
      </c>
      <c r="B36" s="12" t="s">
        <v>135</v>
      </c>
      <c r="C36" s="11" t="s">
        <v>445</v>
      </c>
      <c r="D36" s="25" t="str">
        <f>IF($C$34="市内・市外",IF(技術職員名簿!$B$8&gt;0,"",技術職員名簿!L116),"")</f>
        <v/>
      </c>
      <c r="E36" s="58"/>
    </row>
    <row r="37" spans="1:5" ht="30" customHeight="1">
      <c r="A37" s="80" t="s">
        <v>444</v>
      </c>
      <c r="B37" s="13" t="s">
        <v>136</v>
      </c>
      <c r="C37" s="80" t="s">
        <v>446</v>
      </c>
      <c r="D37" s="26" t="str">
        <f>IF($C$34="市内・市外",IF(技術職員名簿!$B$8&gt;0,"",技術職員名簿!L117),"")</f>
        <v/>
      </c>
      <c r="E37" s="58"/>
    </row>
    <row r="38" spans="1:5" ht="30" customHeight="1">
      <c r="A38" s="80" t="s">
        <v>444</v>
      </c>
      <c r="B38" s="13" t="s">
        <v>137</v>
      </c>
      <c r="C38" s="80" t="s">
        <v>447</v>
      </c>
      <c r="D38" s="26" t="str">
        <f>IF($C$34="市内・市外",IF(技術職員名簿!$B$8&gt;0,"",技術職員名簿!L118),"")</f>
        <v/>
      </c>
      <c r="E38" s="58"/>
    </row>
    <row r="39" spans="1:5" ht="30" customHeight="1">
      <c r="A39" s="80" t="s">
        <v>444</v>
      </c>
      <c r="B39" s="13" t="s">
        <v>138</v>
      </c>
      <c r="C39" s="80" t="s">
        <v>448</v>
      </c>
      <c r="D39" s="26" t="str">
        <f>IF($C$34="市内・市外",IF(技術職員名簿!$B$8&gt;0,"",技術職員名簿!L119),"")</f>
        <v/>
      </c>
      <c r="E39" s="58"/>
    </row>
    <row r="40" spans="1:5" ht="30" customHeight="1">
      <c r="A40" s="80" t="s">
        <v>444</v>
      </c>
      <c r="B40" s="13" t="s">
        <v>139</v>
      </c>
      <c r="C40" s="80" t="s">
        <v>140</v>
      </c>
      <c r="D40" s="26" t="str">
        <f>IF($C$34="市内・市外",IF(技術職員名簿!$B$8&gt;0,"",技術職員名簿!L120),"")</f>
        <v/>
      </c>
      <c r="E40" s="58"/>
    </row>
    <row r="41" spans="1:5" ht="30" customHeight="1">
      <c r="A41" s="80" t="s">
        <v>444</v>
      </c>
      <c r="B41" s="13" t="s">
        <v>142</v>
      </c>
      <c r="C41" s="80" t="s">
        <v>143</v>
      </c>
      <c r="D41" s="26" t="str">
        <f>IF($C$34="市内・市外",IF(技術職員名簿!$B$8&gt;0,"",技術職員名簿!L121),"")</f>
        <v/>
      </c>
      <c r="E41" s="58"/>
    </row>
    <row r="42" spans="1:5" ht="30" customHeight="1">
      <c r="A42" s="80" t="s">
        <v>444</v>
      </c>
      <c r="B42" s="13" t="s">
        <v>145</v>
      </c>
      <c r="C42" s="80" t="s">
        <v>146</v>
      </c>
      <c r="D42" s="26" t="str">
        <f>IF($C$34="市内・市外",IF(技術職員名簿!$B$8&gt;0,"",技術職員名簿!L122),"")</f>
        <v/>
      </c>
      <c r="E42" s="58"/>
    </row>
    <row r="43" spans="1:5" ht="30" customHeight="1">
      <c r="A43" s="80" t="s">
        <v>444</v>
      </c>
      <c r="B43" s="13" t="s">
        <v>149</v>
      </c>
      <c r="C43" s="80" t="s">
        <v>150</v>
      </c>
      <c r="D43" s="26" t="str">
        <f>IF($C$34="市内・市外",IF(技術職員名簿!$B$8&gt;0,"",技術職員名簿!L123),"")</f>
        <v/>
      </c>
      <c r="E43" s="58"/>
    </row>
    <row r="44" spans="1:5" ht="30" customHeight="1">
      <c r="A44" s="11" t="s">
        <v>449</v>
      </c>
      <c r="B44" s="12" t="s">
        <v>95</v>
      </c>
      <c r="C44" s="11" t="s">
        <v>450</v>
      </c>
      <c r="D44" s="25" t="str">
        <f>IF($C$34="市内・市外",IF(技術職員名簿!$B$8&gt;0,"",技術職員名簿!L124),"")</f>
        <v/>
      </c>
      <c r="E44" s="58"/>
    </row>
    <row r="45" spans="1:5" ht="30" customHeight="1">
      <c r="A45" s="80" t="s">
        <v>449</v>
      </c>
      <c r="B45" s="13" t="s">
        <v>151</v>
      </c>
      <c r="C45" s="80" t="s">
        <v>451</v>
      </c>
      <c r="D45" s="26" t="str">
        <f>IF($C$34="市内・市外",IF(技術職員名簿!$B$8&gt;0,"",技術職員名簿!L125),"")</f>
        <v/>
      </c>
      <c r="E45" s="58"/>
    </row>
    <row r="46" spans="1:5" ht="30" customHeight="1">
      <c r="A46" s="80" t="s">
        <v>449</v>
      </c>
      <c r="B46" s="13" t="s">
        <v>152</v>
      </c>
      <c r="C46" s="80" t="s">
        <v>452</v>
      </c>
      <c r="D46" s="26" t="str">
        <f>IF($C$34="市内・市外",IF(技術職員名簿!$B$8&gt;0,"",技術職員名簿!L126),"")</f>
        <v/>
      </c>
      <c r="E46" s="58"/>
    </row>
    <row r="47" spans="1:5" ht="30" customHeight="1">
      <c r="A47" s="80" t="s">
        <v>449</v>
      </c>
      <c r="B47" s="13" t="s">
        <v>153</v>
      </c>
      <c r="C47" s="80" t="s">
        <v>453</v>
      </c>
      <c r="D47" s="26" t="str">
        <f>IF($C$34="市内・市外",IF(技術職員名簿!$B$8&gt;0,"",技術職員名簿!L127),"")</f>
        <v/>
      </c>
      <c r="E47" s="58"/>
    </row>
    <row r="48" spans="1:5" ht="42" customHeight="1">
      <c r="A48" s="80" t="s">
        <v>449</v>
      </c>
      <c r="B48" s="13" t="s">
        <v>454</v>
      </c>
      <c r="C48" s="80" t="s">
        <v>455</v>
      </c>
      <c r="D48" s="26" t="str">
        <f>IF($C$34="市内・市外",IF(技術職員名簿!$B$8&gt;0,"",技術職員名簿!L128),"")</f>
        <v/>
      </c>
      <c r="E48" s="58"/>
    </row>
    <row r="49" spans="1:5" ht="30" customHeight="1">
      <c r="A49" s="11" t="s">
        <v>456</v>
      </c>
      <c r="B49" s="12" t="s">
        <v>156</v>
      </c>
      <c r="C49" s="11" t="s">
        <v>457</v>
      </c>
      <c r="D49" s="25" t="str">
        <f>IF($C$34="市内・市外",IF(技術職員名簿!$B$8&gt;0,"",技術職員名簿!L129),"")</f>
        <v/>
      </c>
      <c r="E49" s="58"/>
    </row>
    <row r="50" spans="1:5" ht="30" customHeight="1">
      <c r="A50" s="80" t="s">
        <v>456</v>
      </c>
      <c r="B50" s="13" t="s">
        <v>158</v>
      </c>
      <c r="C50" s="80" t="s">
        <v>458</v>
      </c>
      <c r="D50" s="26" t="str">
        <f>IF($C$34="市内・市外",IF(技術職員名簿!$B$8&gt;0,"",技術職員名簿!L130),"")</f>
        <v/>
      </c>
      <c r="E50" s="58"/>
    </row>
    <row r="51" spans="1:5" ht="30" customHeight="1">
      <c r="A51" s="80" t="s">
        <v>456</v>
      </c>
      <c r="B51" s="13" t="s">
        <v>160</v>
      </c>
      <c r="C51" s="80" t="s">
        <v>161</v>
      </c>
      <c r="D51" s="26" t="str">
        <f>IF($C$34="市内・市外",IF(技術職員名簿!$B$8&gt;0,"",技術職員名簿!L131),"")</f>
        <v/>
      </c>
      <c r="E51" s="58"/>
    </row>
    <row r="52" spans="1:5" ht="30" customHeight="1">
      <c r="A52" s="11" t="s">
        <v>459</v>
      </c>
      <c r="B52" s="12" t="s">
        <v>163</v>
      </c>
      <c r="C52" s="11" t="s">
        <v>460</v>
      </c>
      <c r="D52" s="25" t="str">
        <f>IF($C$34="市内・市外",IF(技術職員名簿!$B$8&gt;0,"",技術職員名簿!L132),"")</f>
        <v/>
      </c>
      <c r="E52" s="58"/>
    </row>
    <row r="53" spans="1:5" ht="30" customHeight="1">
      <c r="A53" s="80" t="s">
        <v>459</v>
      </c>
      <c r="B53" s="13" t="s">
        <v>115</v>
      </c>
      <c r="C53" s="80" t="s">
        <v>461</v>
      </c>
      <c r="D53" s="26" t="str">
        <f>IF($C$34="市内・市外",IF(技術職員名簿!$B$8&gt;0,"",技術職員名簿!L133),"")</f>
        <v/>
      </c>
      <c r="E53" s="58"/>
    </row>
    <row r="54" spans="1:5" ht="30" customHeight="1">
      <c r="A54" s="11" t="s">
        <v>462</v>
      </c>
      <c r="B54" s="12" t="s">
        <v>166</v>
      </c>
      <c r="C54" s="11" t="s">
        <v>463</v>
      </c>
      <c r="D54" s="25" t="str">
        <f>IF($C$34="市内・市外",IF(技術職員名簿!$B$8&gt;0,"",技術職員名簿!L134),"")</f>
        <v/>
      </c>
      <c r="E54" s="58"/>
    </row>
    <row r="55" spans="1:5" ht="30" customHeight="1">
      <c r="A55" s="80" t="s">
        <v>462</v>
      </c>
      <c r="B55" s="13" t="s">
        <v>168</v>
      </c>
      <c r="C55" s="80" t="s">
        <v>464</v>
      </c>
      <c r="D55" s="26" t="str">
        <f>IF($C$34="市内・市外",IF(技術職員名簿!$B$8&gt;0,"",技術職員名簿!L135),"")</f>
        <v/>
      </c>
      <c r="E55" s="58"/>
    </row>
    <row r="56" spans="1:5" ht="30" customHeight="1">
      <c r="A56" s="11" t="s">
        <v>465</v>
      </c>
      <c r="B56" s="12" t="s">
        <v>170</v>
      </c>
      <c r="C56" s="11" t="s">
        <v>171</v>
      </c>
      <c r="D56" s="25" t="str">
        <f>IF($C$34="市内・市外",IF(技術職員名簿!$B$8&gt;0,"",技術職員名簿!L136),"")</f>
        <v/>
      </c>
      <c r="E56" s="58"/>
    </row>
    <row r="57" spans="1:5" ht="30" customHeight="1">
      <c r="A57" s="80" t="s">
        <v>465</v>
      </c>
      <c r="B57" s="13" t="s">
        <v>173</v>
      </c>
      <c r="C57" s="80" t="s">
        <v>174</v>
      </c>
      <c r="D57" s="26" t="str">
        <f>IF($C$34="市内・市外",IF(技術職員名簿!$B$8&gt;0,"",技術職員名簿!L137),"")</f>
        <v/>
      </c>
      <c r="E57" s="58"/>
    </row>
    <row r="58" spans="1:5" ht="28.2" customHeight="1"/>
  </sheetData>
  <sheetProtection sheet="1" selectLockedCells="1"/>
  <mergeCells count="14">
    <mergeCell ref="A34:B34"/>
    <mergeCell ref="D34:E34"/>
    <mergeCell ref="E13:E14"/>
    <mergeCell ref="E15:E16"/>
    <mergeCell ref="E17:E18"/>
    <mergeCell ref="A21:E21"/>
    <mergeCell ref="A25:E25"/>
    <mergeCell ref="A32:E32"/>
    <mergeCell ref="A33:E33"/>
    <mergeCell ref="A2:E2"/>
    <mergeCell ref="A4:E4"/>
    <mergeCell ref="C5:D5"/>
    <mergeCell ref="A8:E8"/>
    <mergeCell ref="E11:E12"/>
  </mergeCells>
  <phoneticPr fontId="3"/>
  <conditionalFormatting sqref="C34">
    <cfRule type="expression" dxfId="28" priority="14">
      <formula>OR($C$34="",NOT(OR($C$34="県外",$C$34="市内・市外")))</formula>
    </cfRule>
  </conditionalFormatting>
  <conditionalFormatting sqref="D12">
    <cfRule type="expression" dxfId="27" priority="9">
      <formula>OR(LEFT($E11,2)="NG",LEFT($E11,3)="未入力")</formula>
    </cfRule>
  </conditionalFormatting>
  <conditionalFormatting sqref="D14">
    <cfRule type="expression" dxfId="26" priority="10">
      <formula>OR(LEFT($E13,2)="NG",LEFT($E13,3)="未入力")</formula>
    </cfRule>
  </conditionalFormatting>
  <conditionalFormatting sqref="D16">
    <cfRule type="expression" dxfId="25" priority="11">
      <formula>OR(LEFT($E15,2)="NG",LEFT($E15,3)="未入力")</formula>
    </cfRule>
  </conditionalFormatting>
  <conditionalFormatting sqref="D18">
    <cfRule type="expression" dxfId="24" priority="12">
      <formula>OR(LEFT($E17,2)="NG",LEFT($E17,3)="未入力")</formula>
    </cfRule>
  </conditionalFormatting>
  <conditionalFormatting sqref="D35:D57">
    <cfRule type="expression" dxfId="23" priority="19">
      <formula>$C$34&lt;&gt;"市内・市外"</formula>
    </cfRule>
  </conditionalFormatting>
  <conditionalFormatting sqref="D9:E11">
    <cfRule type="expression" dxfId="22" priority="2">
      <formula>OR(LEFT($E9,2)="NG",LEFT($E9,3)="未入力")</formula>
    </cfRule>
  </conditionalFormatting>
  <conditionalFormatting sqref="D13:E13">
    <cfRule type="expression" dxfId="21" priority="6">
      <formula>OR(LEFT($E13,2)="NG",LEFT($E13,3)="未入力")</formula>
    </cfRule>
  </conditionalFormatting>
  <conditionalFormatting sqref="D15:E15">
    <cfRule type="expression" dxfId="20" priority="7">
      <formula>OR(LEFT($E15,2)="NG",LEFT($E15,3)="未入力")</formula>
    </cfRule>
  </conditionalFormatting>
  <conditionalFormatting sqref="D17:E17">
    <cfRule type="expression" dxfId="19" priority="8">
      <formula>OR(LEFT($E17,2)="NG",LEFT($E17,3)="未入力")</formula>
    </cfRule>
  </conditionalFormatting>
  <conditionalFormatting sqref="D19:E19">
    <cfRule type="expression" dxfId="18" priority="3">
      <formula>OR(LEFT($E19,2)="NG",LEFT($E19,3)="未入力")</formula>
    </cfRule>
  </conditionalFormatting>
  <conditionalFormatting sqref="D22:E23">
    <cfRule type="expression" dxfId="17" priority="4">
      <formula>OR(LEFT($E22,2)="NG",LEFT($E22,3)="未入力")</formula>
    </cfRule>
  </conditionalFormatting>
  <conditionalFormatting sqref="D26:E31">
    <cfRule type="expression" dxfId="16" priority="5">
      <formula>OR(LEFT($E26,2)="NG",LEFT($E26,3)="未入力")</formula>
    </cfRule>
  </conditionalFormatting>
  <conditionalFormatting sqref="D34:E34">
    <cfRule type="expression" dxfId="15" priority="13">
      <formula>LEFT($D$34,2)="注意"</formula>
    </cfRule>
  </conditionalFormatting>
  <conditionalFormatting sqref="E35">
    <cfRule type="expression" dxfId="14" priority="15">
      <formula>$C$34="県外"</formula>
    </cfRule>
    <cfRule type="expression" dxfId="13" priority="16">
      <formula>$C$34&lt;&gt;"県外"</formula>
    </cfRule>
  </conditionalFormatting>
  <conditionalFormatting sqref="E36:E57">
    <cfRule type="expression" dxfId="12" priority="1">
      <formula>$C$34&lt;&gt;"県外"</formula>
    </cfRule>
    <cfRule type="expression" dxfId="11" priority="17">
      <formula>AND($C$34="県外",SUM($E$36:$E$57)=0)</formula>
    </cfRule>
    <cfRule type="expression" dxfId="10" priority="18">
      <formula>AND($C$34="県外",NOT(AND(E36="",NOT(ISNUMBER(E36)))),NOT(IFERROR(AND(ISNUMBER(E36),E36&gt;=0,MOD(E36,1)=0),FALSE)))</formula>
    </cfRule>
  </conditionalFormatting>
  <dataValidations count="4">
    <dataValidation type="list" sqref="D26:D31" xr:uid="{8D4B5325-1146-4DD0-8A2A-EFEC7AF0C0D9}">
      <formula1>"有,無"</formula1>
    </dataValidation>
    <dataValidation type="list" sqref="D9" xr:uid="{96286B5D-C882-419F-8914-BC4A7C582463}">
      <formula1>INDIRECT("'設定・マスタ'!$A$18:$A$65")</formula1>
    </dataValidation>
    <dataValidation type="whole" sqref="E36:E57" xr:uid="{D96EB29D-D485-48DA-B844-7B53C17037A1}">
      <formula1>0</formula1>
      <formula2>2147483647</formula2>
    </dataValidation>
    <dataValidation type="list" sqref="C34" xr:uid="{0987181A-AD3D-4F04-8E24-5B369EB508D0}">
      <formula1>"県外,市内・市外"</formula1>
    </dataValidation>
  </dataValidations>
  <pageMargins left="0.7" right="0.7" top="0.75" bottom="0.75" header="0.3" footer="0.3"/>
  <pageSetup paperSize="9" scale="41"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6385B-770E-4761-8ACF-0FF7029221FE}">
  <sheetPr>
    <tabColor rgb="FFFFC000"/>
    <pageSetUpPr fitToPage="1"/>
  </sheetPr>
  <dimension ref="A1:I48"/>
  <sheetViews>
    <sheetView topLeftCell="A4" zoomScale="76" zoomScaleNormal="85" workbookViewId="0">
      <selection activeCell="C9" sqref="C9"/>
    </sheetView>
  </sheetViews>
  <sheetFormatPr defaultColWidth="8.69921875" defaultRowHeight="18"/>
  <cols>
    <col min="1" max="1" width="8" style="79" customWidth="1"/>
    <col min="2" max="2" width="29" style="79" customWidth="1"/>
    <col min="3" max="3" width="7" style="79" customWidth="1"/>
    <col min="4" max="4" width="12" style="79" customWidth="1"/>
    <col min="5" max="5" width="16" style="79" customWidth="1"/>
    <col min="6" max="6" width="22" style="79" customWidth="1"/>
    <col min="7" max="7" width="29" style="79" customWidth="1"/>
    <col min="8" max="8" width="16.09765625" style="79" customWidth="1"/>
    <col min="9" max="9" width="24.3984375" style="79" customWidth="1"/>
    <col min="10" max="11" width="9.3984375" style="79" customWidth="1"/>
    <col min="12" max="16384" width="8.69921875" style="79"/>
  </cols>
  <sheetData>
    <row r="1" spans="1:7" ht="31.95" hidden="1" customHeight="1">
      <c r="A1" s="80"/>
      <c r="B1" s="80"/>
      <c r="C1" s="80"/>
      <c r="D1" s="80"/>
      <c r="E1" s="80"/>
      <c r="F1" s="80"/>
      <c r="G1" s="80"/>
    </row>
    <row r="2" spans="1:7" ht="31.95" hidden="1" customHeight="1">
      <c r="A2" s="239" t="s">
        <v>7</v>
      </c>
      <c r="B2" s="239"/>
      <c r="C2" s="239"/>
      <c r="D2" s="239"/>
      <c r="E2" s="239"/>
      <c r="F2" s="239"/>
      <c r="G2" s="239"/>
    </row>
    <row r="3" spans="1:7" ht="31.95" hidden="1" customHeight="1">
      <c r="A3" s="80"/>
      <c r="B3" s="80"/>
      <c r="C3" s="80"/>
      <c r="D3" s="80"/>
      <c r="E3" s="80"/>
      <c r="F3" s="80"/>
      <c r="G3" s="80"/>
    </row>
    <row r="4" spans="1:7" ht="31.95" customHeight="1">
      <c r="A4" s="234" t="s">
        <v>466</v>
      </c>
      <c r="B4" s="234"/>
      <c r="C4" s="240" t="str">
        <f>IF(AND(経営・許可!D19="",NOT(ISNUMBER(経営・許可!D19))),"",経営・許可!D19)</f>
        <v/>
      </c>
      <c r="D4" s="241"/>
      <c r="E4" s="233" t="s">
        <v>467</v>
      </c>
      <c r="F4" s="233"/>
      <c r="G4" s="233"/>
    </row>
    <row r="5" spans="1:7" ht="42" customHeight="1">
      <c r="A5" s="233" t="s">
        <v>1811</v>
      </c>
      <c r="B5" s="233"/>
      <c r="C5" s="233"/>
      <c r="D5" s="233"/>
      <c r="E5" s="233"/>
      <c r="F5" s="233"/>
      <c r="G5" s="233"/>
    </row>
    <row r="6" spans="1:7" ht="46.2" customHeight="1">
      <c r="A6" s="80" t="s">
        <v>70</v>
      </c>
      <c r="B6" s="233" t="str">
        <f>IF(G6&gt;0,"要修正：各行の入力チェックを確認","入力条件OK")</f>
        <v>要修正：各行の入力チェックを確認</v>
      </c>
      <c r="C6" s="233"/>
      <c r="D6" s="233"/>
      <c r="E6" s="233"/>
      <c r="F6" s="82" t="s">
        <v>1805</v>
      </c>
      <c r="G6" s="80">
        <f>SUM(IF(OR(LEFT(G9,2)="NG",LEFT(G9,3)="未入力"),1,0),IF(OR(LEFT(G10,2)="NG",LEFT(G10,3)="未入力"),1,0),IF(OR(LEFT(G11,2)="NG",LEFT(G11,3)="未入力"),1,0),IF(OR(LEFT(G12,2)="NG",LEFT(G12,3)="未入力"),1,0),IF(OR(LEFT(G13,2)="NG",LEFT(G13,3)="未入力"),1,0),IF(OR(LEFT(G14,2)="NG",LEFT(G14,3)="未入力"),1,0),IF(OR(LEFT(G15,2)="NG",LEFT(G15,3)="未入力"),1,0),IF(OR(LEFT(G16,2)="NG",LEFT(G16,3)="未入力"),1,0),IF(OR(LEFT(G17,2)="NG",LEFT(G17,3)="未入力"),1,0),IF(OR(LEFT(G18,2)="NG",LEFT(G18,3)="未入力"),1,0),IF(OR(LEFT(G19,2)="NG",LEFT(G19,3)="未入力"),1,0),IF(OR(LEFT(G20,2)="NG",LEFT(G20,3)="未入力"),1,0),IF(OR(LEFT(G21,2)="NG",LEFT(G21,3)="未入力"),1,0),IF(OR(LEFT(G22,2)="NG",LEFT(G22,3)="未入力"),1,0),IF(OR(LEFT(G23,2)="NG",LEFT(G23,3)="未入力"),1,0),IF(OR(LEFT(G24,2)="NG",LEFT(G24,3)="未入力"),1,0),IF(OR(LEFT(G25,2)="NG",LEFT(G25,3)="未入力"),1,0),IF(OR(LEFT(G26,2)="NG",LEFT(G26,3)="未入力"),1,0),IF(OR(LEFT(G27,2)="NG",LEFT(G27,3)="未入力"),1,0),IF(OR(LEFT(G28,2)="NG",LEFT(G28,3)="未入力"),1,0),IF(OR(LEFT(G29,2)="NG",LEFT(G29,3)="未入力"),1,0),IF(OR(LEFT(G30,2)="NG",LEFT(G30,3)="未入力"),1,0),IF(OR(LEFT(G31,2)="NG",LEFT(G31,3)="未入力"),1,0),IF(OR(LEFT(G32,2)="NG",LEFT(G32,3)="未入力"),1,0),IF(OR(LEFT(G33,2)="NG",LEFT(G33,3)="未入力"),1,0),IF(OR(LEFT(G34,2)="NG",LEFT(G34,3)="未入力"),1,0),IF(OR(LEFT(G35,2)="NG",LEFT(G35,3)="未入力"),1,0),IF(OR(LEFT(G36,2)="NG",LEFT(G36,3)="未入力"),1,0),IF(OR(LEFT(G37,2)="NG",LEFT(G37,3)="未入力"),1,0))+IF(C38="OK",0,1)</f>
        <v>1</v>
      </c>
    </row>
    <row r="7" spans="1:7" ht="3" customHeight="1">
      <c r="A7" s="80"/>
      <c r="B7" s="80"/>
      <c r="C7" s="80"/>
      <c r="D7" s="80"/>
      <c r="E7" s="80"/>
      <c r="F7" s="80"/>
      <c r="G7" s="80"/>
    </row>
    <row r="8" spans="1:7" ht="60" customHeight="1">
      <c r="A8" s="10" t="s">
        <v>71</v>
      </c>
      <c r="B8" s="10" t="s">
        <v>1812</v>
      </c>
      <c r="C8" s="10" t="s">
        <v>72</v>
      </c>
      <c r="D8" s="10" t="s">
        <v>73</v>
      </c>
      <c r="E8" s="10" t="s">
        <v>468</v>
      </c>
      <c r="F8" s="10" t="s">
        <v>469</v>
      </c>
      <c r="G8" s="10" t="s">
        <v>26</v>
      </c>
    </row>
    <row r="9" spans="1:7" ht="31.95" customHeight="1">
      <c r="A9" s="32" t="s">
        <v>74</v>
      </c>
      <c r="B9" s="33" t="s">
        <v>75</v>
      </c>
      <c r="C9" s="59"/>
      <c r="D9" s="60"/>
      <c r="E9" s="56"/>
      <c r="F9" s="56"/>
      <c r="G9" s="33" t="str">
        <f>IF(AND(NOT(AND(C9="",NOT(ISNUMBER(C9)))),C9&lt;&gt;"○"),"NG：希望は○",IF(NOT(OR(C9="○",NOT(AND(D9="",NOT(ISNUMBER(D9)))),NOT(AND(E9="",NOT(ISNUMBER(E9)))),NOT(AND(F9="",NOT(ISNUMBER(F9)))))),"対象外",IF(OR(AND(D9="",NOT(ISNUMBER(D9))),AND(E9="",NOT(ISNUMBER(E9))),AND(F9="",NOT(ISNUMBER(F9)))),"未入力：許可・P・工事高",IF(NOT(OR(D9="一般",D9="特定")),"NG：許可区分",IF(AND(IFERROR(AND(ISNUMBER(E9),MOD(E9,1)=0,ABS(E9)&lt;=9999999999),FALSE),IFERROR(AND(ISNUMBER(F9),MOD(F9,1)=0,ABS(F9)&lt;=9999999999),FALSE)),IF(D9="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0" spans="1:7" ht="31.95" customHeight="1">
      <c r="A10" s="32" t="s">
        <v>76</v>
      </c>
      <c r="B10" s="33" t="s">
        <v>77</v>
      </c>
      <c r="C10" s="59"/>
      <c r="D10" s="60"/>
      <c r="E10" s="56"/>
      <c r="F10" s="56"/>
      <c r="G10" s="33" t="str">
        <f>IF(AND(NOT(AND(C10="",NOT(ISNUMBER(C10)))),C10&lt;&gt;"○"),"NG：希望は○",IF(NOT(OR(C10="○",NOT(AND(D10="",NOT(ISNUMBER(D10)))),NOT(AND(E10="",NOT(ISNUMBER(E10)))),NOT(AND(F10="",NOT(ISNUMBER(F10)))))),"対象外",IF(OR(AND(D10="",NOT(ISNUMBER(D10))),AND(E10="",NOT(ISNUMBER(E10))),AND(F10="",NOT(ISNUMBER(F10)))),"未入力：許可・P・工事高",IF(NOT(OR(D10="一般",D10="特定")),"NG：許可区分",IF(AND(IFERROR(AND(ISNUMBER(E10),MOD(E10,1)=0,ABS(E10)&lt;=9999999999),FALSE),IFERROR(AND(ISNUMBER(F10),MOD(F10,1)=0,ABS(F10)&lt;=9999999999),FALSE)),IF(D10="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1" spans="1:7" ht="31.95" customHeight="1">
      <c r="A11" s="32" t="s">
        <v>78</v>
      </c>
      <c r="B11" s="33" t="s">
        <v>79</v>
      </c>
      <c r="C11" s="59"/>
      <c r="D11" s="60"/>
      <c r="E11" s="56"/>
      <c r="F11" s="56"/>
      <c r="G11" s="33" t="str">
        <f>IF(AND(NOT(AND(C11="",NOT(ISNUMBER(C11)))),C11&lt;&gt;"○"),"NG：希望は○",IF(NOT(OR(C11="○",NOT(AND(D11="",NOT(ISNUMBER(D11)))),NOT(AND(E11="",NOT(ISNUMBER(E11)))),NOT(AND(F11="",NOT(ISNUMBER(F11)))))),"対象外",IF(OR(AND(D11="",NOT(ISNUMBER(D11))),AND(E11="",NOT(ISNUMBER(E11))),AND(F11="",NOT(ISNUMBER(F11)))),"未入力：許可・P・工事高",IF(NOT(OR(D11="一般",D11="特定")),"NG：許可区分",IF(AND(IFERROR(AND(ISNUMBER(E11),MOD(E11,1)=0,ABS(E11)&lt;=9999999999),FALSE),IFERROR(AND(ISNUMBER(F11),MOD(F11,1)=0,ABS(F11)&lt;=9999999999),FALSE)),IF(D11="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2" spans="1:7" ht="31.95" customHeight="1">
      <c r="A12" s="32" t="s">
        <v>80</v>
      </c>
      <c r="B12" s="33" t="s">
        <v>81</v>
      </c>
      <c r="C12" s="59"/>
      <c r="D12" s="60"/>
      <c r="E12" s="56"/>
      <c r="F12" s="56"/>
      <c r="G12" s="33" t="str">
        <f>IF(AND(NOT(AND(C12="",NOT(ISNUMBER(C12)))),C12&lt;&gt;"○"),"NG：希望は○",IF(NOT(OR(C12="○",NOT(AND(D12="",NOT(ISNUMBER(D12)))),NOT(AND(E12="",NOT(ISNUMBER(E12)))),NOT(AND(F12="",NOT(ISNUMBER(F12)))))),"対象外",IF(OR(AND(D12="",NOT(ISNUMBER(D12))),AND(E12="",NOT(ISNUMBER(E12))),AND(F12="",NOT(ISNUMBER(F12)))),"未入力：許可・P・工事高",IF(NOT(OR(D12="一般",D12="特定")),"NG：許可区分",IF(AND(IFERROR(AND(ISNUMBER(E12),MOD(E12,1)=0,ABS(E12)&lt;=9999999999),FALSE),IFERROR(AND(ISNUMBER(F12),MOD(F12,1)=0,ABS(F12)&lt;=9999999999),FALSE)),IF(D12="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3" spans="1:7" ht="31.95" customHeight="1">
      <c r="A13" s="32" t="s">
        <v>82</v>
      </c>
      <c r="B13" s="33" t="s">
        <v>83</v>
      </c>
      <c r="C13" s="59"/>
      <c r="D13" s="60"/>
      <c r="E13" s="56"/>
      <c r="F13" s="56"/>
      <c r="G13" s="33" t="str">
        <f>IF(AND(NOT(AND(C13="",NOT(ISNUMBER(C13)))),C13&lt;&gt;"○"),"NG：希望は○",IF(NOT(OR(C13="○",NOT(AND(D13="",NOT(ISNUMBER(D13)))),NOT(AND(E13="",NOT(ISNUMBER(E13)))),NOT(AND(F13="",NOT(ISNUMBER(F13)))))),"対象外",IF(OR(AND(D13="",NOT(ISNUMBER(D13))),AND(E13="",NOT(ISNUMBER(E13))),AND(F13="",NOT(ISNUMBER(F13)))),"未入力：許可・P・工事高",IF(NOT(OR(D13="一般",D13="特定")),"NG：許可区分",IF(AND(IFERROR(AND(ISNUMBER(E13),MOD(E13,1)=0,ABS(E13)&lt;=9999999999),FALSE),IFERROR(AND(ISNUMBER(F13),MOD(F13,1)=0,ABS(F13)&lt;=9999999999),FALSE)),IF(D13="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4" spans="1:7" ht="31.95" customHeight="1">
      <c r="A14" s="32" t="s">
        <v>84</v>
      </c>
      <c r="B14" s="33" t="s">
        <v>85</v>
      </c>
      <c r="C14" s="59"/>
      <c r="D14" s="60"/>
      <c r="E14" s="56"/>
      <c r="F14" s="56"/>
      <c r="G14" s="33" t="str">
        <f>IF(AND(NOT(AND(C14="",NOT(ISNUMBER(C14)))),C14&lt;&gt;"○"),"NG：希望は○",IF(NOT(OR(C14="○",NOT(AND(D14="",NOT(ISNUMBER(D14)))),NOT(AND(E14="",NOT(ISNUMBER(E14)))),NOT(AND(F14="",NOT(ISNUMBER(F14)))))),"対象外",IF(OR(AND(D14="",NOT(ISNUMBER(D14))),AND(E14="",NOT(ISNUMBER(E14))),AND(F14="",NOT(ISNUMBER(F14)))),"未入力：許可・P・工事高",IF(NOT(OR(D14="一般",D14="特定")),"NG：許可区分",IF(AND(IFERROR(AND(ISNUMBER(E14),MOD(E14,1)=0,ABS(E14)&lt;=9999999999),FALSE),IFERROR(AND(ISNUMBER(F14),MOD(F14,1)=0,ABS(F14)&lt;=9999999999),FALSE)),IF(D14="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5" spans="1:7" ht="31.95" customHeight="1">
      <c r="A15" s="32" t="s">
        <v>86</v>
      </c>
      <c r="B15" s="33" t="s">
        <v>87</v>
      </c>
      <c r="C15" s="59"/>
      <c r="D15" s="60"/>
      <c r="E15" s="56"/>
      <c r="F15" s="56"/>
      <c r="G15" s="33" t="str">
        <f>IF(AND(NOT(AND(C15="",NOT(ISNUMBER(C15)))),C15&lt;&gt;"○"),"NG：希望は○",IF(NOT(OR(C15="○",NOT(AND(D15="",NOT(ISNUMBER(D15)))),NOT(AND(E15="",NOT(ISNUMBER(E15)))),NOT(AND(F15="",NOT(ISNUMBER(F15)))))),"対象外",IF(OR(AND(D15="",NOT(ISNUMBER(D15))),AND(E15="",NOT(ISNUMBER(E15))),AND(F15="",NOT(ISNUMBER(F15)))),"未入力：許可・P・工事高",IF(NOT(OR(D15="一般",D15="特定")),"NG：許可区分",IF(AND(IFERROR(AND(ISNUMBER(E15),MOD(E15,1)=0,ABS(E15)&lt;=9999999999),FALSE),IFERROR(AND(ISNUMBER(F15),MOD(F15,1)=0,ABS(F15)&lt;=9999999999),FALSE)),IF(D15="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6" spans="1:7" ht="31.95" customHeight="1">
      <c r="A16" s="32" t="s">
        <v>88</v>
      </c>
      <c r="B16" s="33" t="s">
        <v>89</v>
      </c>
      <c r="C16" s="59"/>
      <c r="D16" s="60"/>
      <c r="E16" s="56"/>
      <c r="F16" s="56"/>
      <c r="G16" s="33" t="str">
        <f>IF(AND(NOT(AND(C16="",NOT(ISNUMBER(C16)))),C16&lt;&gt;"○"),"NG：希望は○",IF(NOT(OR(C16="○",NOT(AND(D16="",NOT(ISNUMBER(D16)))),NOT(AND(E16="",NOT(ISNUMBER(E16)))),NOT(AND(F16="",NOT(ISNUMBER(F16)))))),"対象外",IF(OR(AND(D16="",NOT(ISNUMBER(D16))),AND(E16="",NOT(ISNUMBER(E16))),AND(F16="",NOT(ISNUMBER(F16)))),"未入力：許可・P・工事高",IF(NOT(OR(D16="一般",D16="特定")),"NG：許可区分",IF(AND(IFERROR(AND(ISNUMBER(E16),MOD(E16,1)=0,ABS(E16)&lt;=9999999999),FALSE),IFERROR(AND(ISNUMBER(F16),MOD(F16,1)=0,ABS(F16)&lt;=9999999999),FALSE)),IF(D16="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7" spans="1:7" ht="31.95" customHeight="1">
      <c r="A17" s="32" t="s">
        <v>90</v>
      </c>
      <c r="B17" s="33" t="s">
        <v>586</v>
      </c>
      <c r="C17" s="59"/>
      <c r="D17" s="60"/>
      <c r="E17" s="56"/>
      <c r="F17" s="56"/>
      <c r="G17" s="33" t="str">
        <f>IF(AND(NOT(AND(C17="",NOT(ISNUMBER(C17)))),C17&lt;&gt;"○"),"NG：希望は○",IF(NOT(OR(C17="○",NOT(AND(D17="",NOT(ISNUMBER(D17)))),NOT(AND(E17="",NOT(ISNUMBER(E17)))),NOT(AND(F17="",NOT(ISNUMBER(F17)))))),"対象外",IF(OR(AND(D17="",NOT(ISNUMBER(D17))),AND(E17="",NOT(ISNUMBER(E17))),AND(F17="",NOT(ISNUMBER(F17)))),"未入力：許可・P・工事高",IF(NOT(OR(D17="一般",D17="特定")),"NG：許可区分",IF(AND(IFERROR(AND(ISNUMBER(E17),MOD(E17,1)=0,ABS(E17)&lt;=9999999999),FALSE),IFERROR(AND(ISNUMBER(F17),MOD(F17,1)=0,ABS(F17)&lt;=9999999999),FALSE)),IF(D17="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8" spans="1:7" ht="31.95" customHeight="1">
      <c r="A18" s="32" t="s">
        <v>91</v>
      </c>
      <c r="B18" s="33" t="s">
        <v>92</v>
      </c>
      <c r="C18" s="59"/>
      <c r="D18" s="60"/>
      <c r="E18" s="56"/>
      <c r="F18" s="56"/>
      <c r="G18" s="33" t="str">
        <f>IF(AND(NOT(AND(C18="",NOT(ISNUMBER(C18)))),C18&lt;&gt;"○"),"NG：希望は○",IF(NOT(OR(C18="○",NOT(AND(D18="",NOT(ISNUMBER(D18)))),NOT(AND(E18="",NOT(ISNUMBER(E18)))),NOT(AND(F18="",NOT(ISNUMBER(F18)))))),"対象外",IF(OR(AND(D18="",NOT(ISNUMBER(D18))),AND(E18="",NOT(ISNUMBER(E18))),AND(F18="",NOT(ISNUMBER(F18)))),"未入力：許可・P・工事高",IF(NOT(OR(D18="一般",D18="特定")),"NG：許可区分",IF(AND(IFERROR(AND(ISNUMBER(E18),MOD(E18,1)=0,ABS(E18)&lt;=9999999999),FALSE),IFERROR(AND(ISNUMBER(F18),MOD(F18,1)=0,ABS(F18)&lt;=9999999999),FALSE)),IF(D18="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19" spans="1:7" ht="31.95" customHeight="1">
      <c r="A19" s="32" t="s">
        <v>93</v>
      </c>
      <c r="B19" s="33" t="s">
        <v>94</v>
      </c>
      <c r="C19" s="59"/>
      <c r="D19" s="60"/>
      <c r="E19" s="56"/>
      <c r="F19" s="56"/>
      <c r="G19" s="33" t="str">
        <f>IF(AND(NOT(AND(C19="",NOT(ISNUMBER(C19)))),C19&lt;&gt;"○"),"NG：希望は○",IF(NOT(OR(C19="○",NOT(AND(D19="",NOT(ISNUMBER(D19)))),NOT(AND(E19="",NOT(ISNUMBER(E19)))),NOT(AND(F19="",NOT(ISNUMBER(F19)))))),"対象外",IF(OR(AND(D19="",NOT(ISNUMBER(D19))),AND(E19="",NOT(ISNUMBER(E19))),AND(F19="",NOT(ISNUMBER(F19)))),"未入力：許可・P・工事高",IF(NOT(OR(D19="一般",D19="特定")),"NG：許可区分",IF(AND(IFERROR(AND(ISNUMBER(E19),MOD(E19,1)=0,ABS(E19)&lt;=9999999999),FALSE),IFERROR(AND(ISNUMBER(F19),MOD(F19,1)=0,ABS(F19)&lt;=9999999999),FALSE)),IF(D19="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0" spans="1:7" ht="31.95" customHeight="1">
      <c r="A20" s="32" t="s">
        <v>95</v>
      </c>
      <c r="B20" s="33" t="s">
        <v>96</v>
      </c>
      <c r="C20" s="59"/>
      <c r="D20" s="60"/>
      <c r="E20" s="56"/>
      <c r="F20" s="56"/>
      <c r="G20" s="33" t="str">
        <f>IF(AND(NOT(AND(C20="",NOT(ISNUMBER(C20)))),C20&lt;&gt;"○"),"NG：希望は○",IF(NOT(OR(C20="○",NOT(AND(D20="",NOT(ISNUMBER(D20)))),NOT(AND(E20="",NOT(ISNUMBER(E20)))),NOT(AND(F20="",NOT(ISNUMBER(F20)))))),"対象外",IF(OR(AND(D20="",NOT(ISNUMBER(D20))),AND(E20="",NOT(ISNUMBER(E20))),AND(F20="",NOT(ISNUMBER(F20)))),"未入力：許可・P・工事高",IF(NOT(OR(D20="一般",D20="特定")),"NG：許可区分",IF(AND(IFERROR(AND(ISNUMBER(E20),MOD(E20,1)=0,ABS(E20)&lt;=9999999999),FALSE),IFERROR(AND(ISNUMBER(F20),MOD(F20,1)=0,ABS(F20)&lt;=9999999999),FALSE)),IF(D20="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1" spans="1:7" ht="31.95" customHeight="1">
      <c r="A21" s="32" t="s">
        <v>97</v>
      </c>
      <c r="B21" s="33" t="s">
        <v>98</v>
      </c>
      <c r="C21" s="59"/>
      <c r="D21" s="60"/>
      <c r="E21" s="56"/>
      <c r="F21" s="56"/>
      <c r="G21" s="33" t="str">
        <f>IF(AND(NOT(AND(C21="",NOT(ISNUMBER(C21)))),C21&lt;&gt;"○"),"NG：希望は○",IF(NOT(OR(C21="○",NOT(AND(D21="",NOT(ISNUMBER(D21)))),NOT(AND(E21="",NOT(ISNUMBER(E21)))),NOT(AND(F21="",NOT(ISNUMBER(F21)))))),"対象外",IF(OR(AND(D21="",NOT(ISNUMBER(D21))),AND(E21="",NOT(ISNUMBER(E21))),AND(F21="",NOT(ISNUMBER(F21)))),"未入力：許可・P・工事高",IF(NOT(OR(D21="一般",D21="特定")),"NG：許可区分",IF(AND(IFERROR(AND(ISNUMBER(E21),MOD(E21,1)=0,ABS(E21)&lt;=9999999999),FALSE),IFERROR(AND(ISNUMBER(F21),MOD(F21,1)=0,ABS(F21)&lt;=9999999999),FALSE)),IF(D21="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2" spans="1:7" ht="31.95" customHeight="1">
      <c r="A22" s="32" t="s">
        <v>99</v>
      </c>
      <c r="B22" s="33" t="s">
        <v>100</v>
      </c>
      <c r="C22" s="59"/>
      <c r="D22" s="60"/>
      <c r="E22" s="56"/>
      <c r="F22" s="56"/>
      <c r="G22" s="33" t="str">
        <f>IF(AND(NOT(AND(C22="",NOT(ISNUMBER(C22)))),C22&lt;&gt;"○"),"NG：希望は○",IF(NOT(OR(C22="○",NOT(AND(D22="",NOT(ISNUMBER(D22)))),NOT(AND(E22="",NOT(ISNUMBER(E22)))),NOT(AND(F22="",NOT(ISNUMBER(F22)))))),"対象外",IF(OR(AND(D22="",NOT(ISNUMBER(D22))),AND(E22="",NOT(ISNUMBER(E22))),AND(F22="",NOT(ISNUMBER(F22)))),"未入力：許可・P・工事高",IF(NOT(OR(D22="一般",D22="特定")),"NG：許可区分",IF(AND(IFERROR(AND(ISNUMBER(E22),MOD(E22,1)=0,ABS(E22)&lt;=9999999999),FALSE),IFERROR(AND(ISNUMBER(F22),MOD(F22,1)=0,ABS(F22)&lt;=9999999999),FALSE)),IF(D22="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3" spans="1:7" ht="31.95" customHeight="1">
      <c r="A23" s="32" t="s">
        <v>101</v>
      </c>
      <c r="B23" s="33" t="s">
        <v>102</v>
      </c>
      <c r="C23" s="59"/>
      <c r="D23" s="60"/>
      <c r="E23" s="56"/>
      <c r="F23" s="56"/>
      <c r="G23" s="33" t="str">
        <f>IF(AND(NOT(AND(C23="",NOT(ISNUMBER(C23)))),C23&lt;&gt;"○"),"NG：希望は○",IF(NOT(OR(C23="○",NOT(AND(D23="",NOT(ISNUMBER(D23)))),NOT(AND(E23="",NOT(ISNUMBER(E23)))),NOT(AND(F23="",NOT(ISNUMBER(F23)))))),"対象外",IF(OR(AND(D23="",NOT(ISNUMBER(D23))),AND(E23="",NOT(ISNUMBER(E23))),AND(F23="",NOT(ISNUMBER(F23)))),"未入力：許可・P・工事高",IF(NOT(OR(D23="一般",D23="特定")),"NG：許可区分",IF(AND(IFERROR(AND(ISNUMBER(E23),MOD(E23,1)=0,ABS(E23)&lt;=9999999999),FALSE),IFERROR(AND(ISNUMBER(F23),MOD(F23,1)=0,ABS(F23)&lt;=9999999999),FALSE)),IF(D23="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4" spans="1:7" ht="31.95" customHeight="1">
      <c r="A24" s="32" t="s">
        <v>103</v>
      </c>
      <c r="B24" s="33" t="s">
        <v>104</v>
      </c>
      <c r="C24" s="59"/>
      <c r="D24" s="60"/>
      <c r="E24" s="56"/>
      <c r="F24" s="56"/>
      <c r="G24" s="33" t="str">
        <f>IF(AND(NOT(AND(C24="",NOT(ISNUMBER(C24)))),C24&lt;&gt;"○"),"NG：希望は○",IF(NOT(OR(C24="○",NOT(AND(D24="",NOT(ISNUMBER(D24)))),NOT(AND(E24="",NOT(ISNUMBER(E24)))),NOT(AND(F24="",NOT(ISNUMBER(F24)))))),"対象外",IF(OR(AND(D24="",NOT(ISNUMBER(D24))),AND(E24="",NOT(ISNUMBER(E24))),AND(F24="",NOT(ISNUMBER(F24)))),"未入力：許可・P・工事高",IF(NOT(OR(D24="一般",D24="特定")),"NG：許可区分",IF(AND(IFERROR(AND(ISNUMBER(E24),MOD(E24,1)=0,ABS(E24)&lt;=9999999999),FALSE),IFERROR(AND(ISNUMBER(F24),MOD(F24,1)=0,ABS(F24)&lt;=9999999999),FALSE)),IF(D24="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5" spans="1:7" ht="31.95" customHeight="1">
      <c r="A25" s="32" t="s">
        <v>587</v>
      </c>
      <c r="B25" s="33" t="s">
        <v>588</v>
      </c>
      <c r="C25" s="59"/>
      <c r="D25" s="60"/>
      <c r="E25" s="56"/>
      <c r="F25" s="56"/>
      <c r="G25" s="33" t="str">
        <f>IF(AND(NOT(AND(C25="",NOT(ISNUMBER(C25)))),C25&lt;&gt;"○"),"NG：希望は○",IF(NOT(OR(C25="○",NOT(AND(D25="",NOT(ISNUMBER(D25)))),NOT(AND(E25="",NOT(ISNUMBER(E25)))),NOT(AND(F25="",NOT(ISNUMBER(F25)))))),"対象外",IF(OR(AND(D25="",NOT(ISNUMBER(D25))),AND(E25="",NOT(ISNUMBER(E25))),AND(F25="",NOT(ISNUMBER(F25)))),"未入力：許可・P・工事高",IF(NOT(OR(D25="一般",D25="特定")),"NG：許可区分",IF(AND(IFERROR(AND(ISNUMBER(E25),MOD(E25,1)=0,ABS(E25)&lt;=9999999999),FALSE),IFERROR(AND(ISNUMBER(F25),MOD(F25,1)=0,ABS(F25)&lt;=9999999999),FALSE)),IF(D25="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6" spans="1:7" ht="31.95" customHeight="1">
      <c r="A26" s="32" t="s">
        <v>105</v>
      </c>
      <c r="B26" s="33" t="s">
        <v>106</v>
      </c>
      <c r="C26" s="59"/>
      <c r="D26" s="60"/>
      <c r="E26" s="56"/>
      <c r="F26" s="56"/>
      <c r="G26" s="33" t="str">
        <f>IF(AND(NOT(AND(C26="",NOT(ISNUMBER(C26)))),C26&lt;&gt;"○"),"NG：希望は○",IF(NOT(OR(C26="○",NOT(AND(D26="",NOT(ISNUMBER(D26)))),NOT(AND(E26="",NOT(ISNUMBER(E26)))),NOT(AND(F26="",NOT(ISNUMBER(F26)))))),"対象外",IF(OR(AND(D26="",NOT(ISNUMBER(D26))),AND(E26="",NOT(ISNUMBER(E26))),AND(F26="",NOT(ISNUMBER(F26)))),"未入力：許可・P・工事高",IF(NOT(OR(D26="一般",D26="特定")),"NG：許可区分",IF(AND(IFERROR(AND(ISNUMBER(E26),MOD(E26,1)=0,ABS(E26)&lt;=9999999999),FALSE),IFERROR(AND(ISNUMBER(F26),MOD(F26,1)=0,ABS(F26)&lt;=9999999999),FALSE)),IF(D26="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7" spans="1:7" ht="31.95" customHeight="1">
      <c r="A27" s="32" t="s">
        <v>107</v>
      </c>
      <c r="B27" s="33" t="s">
        <v>108</v>
      </c>
      <c r="C27" s="59"/>
      <c r="D27" s="60"/>
      <c r="E27" s="56"/>
      <c r="F27" s="56"/>
      <c r="G27" s="33" t="str">
        <f>IF(AND(NOT(AND(C27="",NOT(ISNUMBER(C27)))),C27&lt;&gt;"○"),"NG：希望は○",IF(NOT(OR(C27="○",NOT(AND(D27="",NOT(ISNUMBER(D27)))),NOT(AND(E27="",NOT(ISNUMBER(E27)))),NOT(AND(F27="",NOT(ISNUMBER(F27)))))),"対象外",IF(OR(AND(D27="",NOT(ISNUMBER(D27))),AND(E27="",NOT(ISNUMBER(E27))),AND(F27="",NOT(ISNUMBER(F27)))),"未入力：許可・P・工事高",IF(NOT(OR(D27="一般",D27="特定")),"NG：許可区分",IF(AND(IFERROR(AND(ISNUMBER(E27),MOD(E27,1)=0,ABS(E27)&lt;=9999999999),FALSE),IFERROR(AND(ISNUMBER(F27),MOD(F27,1)=0,ABS(F27)&lt;=9999999999),FALSE)),IF(D27="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8" spans="1:7" ht="31.95" customHeight="1">
      <c r="A28" s="32" t="s">
        <v>109</v>
      </c>
      <c r="B28" s="33" t="s">
        <v>110</v>
      </c>
      <c r="C28" s="59"/>
      <c r="D28" s="60"/>
      <c r="E28" s="56"/>
      <c r="F28" s="56"/>
      <c r="G28" s="33" t="str">
        <f>IF(AND(NOT(AND(C28="",NOT(ISNUMBER(C28)))),C28&lt;&gt;"○"),"NG：希望は○",IF(NOT(OR(C28="○",NOT(AND(D28="",NOT(ISNUMBER(D28)))),NOT(AND(E28="",NOT(ISNUMBER(E28)))),NOT(AND(F28="",NOT(ISNUMBER(F28)))))),"対象外",IF(OR(AND(D28="",NOT(ISNUMBER(D28))),AND(E28="",NOT(ISNUMBER(E28))),AND(F28="",NOT(ISNUMBER(F28)))),"未入力：許可・P・工事高",IF(NOT(OR(D28="一般",D28="特定")),"NG：許可区分",IF(AND(IFERROR(AND(ISNUMBER(E28),MOD(E28,1)=0,ABS(E28)&lt;=9999999999),FALSE),IFERROR(AND(ISNUMBER(F28),MOD(F28,1)=0,ABS(F28)&lt;=9999999999),FALSE)),IF(D28="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29" spans="1:7" ht="31.95" customHeight="1">
      <c r="A29" s="32" t="s">
        <v>111</v>
      </c>
      <c r="B29" s="33" t="s">
        <v>112</v>
      </c>
      <c r="C29" s="59"/>
      <c r="D29" s="60"/>
      <c r="E29" s="56"/>
      <c r="F29" s="56"/>
      <c r="G29" s="33" t="str">
        <f>IF(AND(NOT(AND(C29="",NOT(ISNUMBER(C29)))),C29&lt;&gt;"○"),"NG：希望は○",IF(NOT(OR(C29="○",NOT(AND(D29="",NOT(ISNUMBER(D29)))),NOT(AND(E29="",NOT(ISNUMBER(E29)))),NOT(AND(F29="",NOT(ISNUMBER(F29)))))),"対象外",IF(OR(AND(D29="",NOT(ISNUMBER(D29))),AND(E29="",NOT(ISNUMBER(E29))),AND(F29="",NOT(ISNUMBER(F29)))),"未入力：許可・P・工事高",IF(NOT(OR(D29="一般",D29="特定")),"NG：許可区分",IF(AND(IFERROR(AND(ISNUMBER(E29),MOD(E29,1)=0,ABS(E29)&lt;=9999999999),FALSE),IFERROR(AND(ISNUMBER(F29),MOD(F29,1)=0,ABS(F29)&lt;=9999999999),FALSE)),IF(D29="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0" spans="1:7" ht="31.95" customHeight="1">
      <c r="A30" s="32" t="s">
        <v>113</v>
      </c>
      <c r="B30" s="33" t="s">
        <v>114</v>
      </c>
      <c r="C30" s="59"/>
      <c r="D30" s="60"/>
      <c r="E30" s="56"/>
      <c r="F30" s="56"/>
      <c r="G30" s="33" t="str">
        <f>IF(AND(NOT(AND(C30="",NOT(ISNUMBER(C30)))),C30&lt;&gt;"○"),"NG：希望は○",IF(NOT(OR(C30="○",NOT(AND(D30="",NOT(ISNUMBER(D30)))),NOT(AND(E30="",NOT(ISNUMBER(E30)))),NOT(AND(F30="",NOT(ISNUMBER(F30)))))),"対象外",IF(OR(AND(D30="",NOT(ISNUMBER(D30))),AND(E30="",NOT(ISNUMBER(E30))),AND(F30="",NOT(ISNUMBER(F30)))),"未入力：許可・P・工事高",IF(NOT(OR(D30="一般",D30="特定")),"NG：許可区分",IF(AND(IFERROR(AND(ISNUMBER(E30),MOD(E30,1)=0,ABS(E30)&lt;=9999999999),FALSE),IFERROR(AND(ISNUMBER(F30),MOD(F30,1)=0,ABS(F30)&lt;=9999999999),FALSE)),IF(D30="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1" spans="1:7" ht="31.95" customHeight="1">
      <c r="A31" s="32" t="s">
        <v>115</v>
      </c>
      <c r="B31" s="33" t="s">
        <v>116</v>
      </c>
      <c r="C31" s="59"/>
      <c r="D31" s="60"/>
      <c r="E31" s="56"/>
      <c r="F31" s="56"/>
      <c r="G31" s="33" t="str">
        <f>IF(AND(NOT(AND(C31="",NOT(ISNUMBER(C31)))),C31&lt;&gt;"○"),"NG：希望は○",IF(NOT(OR(C31="○",NOT(AND(D31="",NOT(ISNUMBER(D31)))),NOT(AND(E31="",NOT(ISNUMBER(E31)))),NOT(AND(F31="",NOT(ISNUMBER(F31)))))),"対象外",IF(OR(AND(D31="",NOT(ISNUMBER(D31))),AND(E31="",NOT(ISNUMBER(E31))),AND(F31="",NOT(ISNUMBER(F31)))),"未入力：許可・P・工事高",IF(NOT(OR(D31="一般",D31="特定")),"NG：許可区分",IF(AND(IFERROR(AND(ISNUMBER(E31),MOD(E31,1)=0,ABS(E31)&lt;=9999999999),FALSE),IFERROR(AND(ISNUMBER(F31),MOD(F31,1)=0,ABS(F31)&lt;=9999999999),FALSE)),IF(D31="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2" spans="1:7" ht="31.95" customHeight="1">
      <c r="A32" s="32" t="s">
        <v>117</v>
      </c>
      <c r="B32" s="33" t="s">
        <v>118</v>
      </c>
      <c r="C32" s="59"/>
      <c r="D32" s="60"/>
      <c r="E32" s="56"/>
      <c r="F32" s="56"/>
      <c r="G32" s="33" t="str">
        <f>IF(AND(NOT(AND(C32="",NOT(ISNUMBER(C32)))),C32&lt;&gt;"○"),"NG：希望は○",IF(NOT(OR(C32="○",NOT(AND(D32="",NOT(ISNUMBER(D32)))),NOT(AND(E32="",NOT(ISNUMBER(E32)))),NOT(AND(F32="",NOT(ISNUMBER(F32)))))),"対象外",IF(OR(AND(D32="",NOT(ISNUMBER(D32))),AND(E32="",NOT(ISNUMBER(E32))),AND(F32="",NOT(ISNUMBER(F32)))),"未入力：許可・P・工事高",IF(NOT(OR(D32="一般",D32="特定")),"NG：許可区分",IF(AND(IFERROR(AND(ISNUMBER(E32),MOD(E32,1)=0,ABS(E32)&lt;=9999999999),FALSE),IFERROR(AND(ISNUMBER(F32),MOD(F32,1)=0,ABS(F32)&lt;=9999999999),FALSE)),IF(D32="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3" spans="1:9" ht="31.95" customHeight="1">
      <c r="A33" s="32" t="s">
        <v>119</v>
      </c>
      <c r="B33" s="33" t="s">
        <v>120</v>
      </c>
      <c r="C33" s="59"/>
      <c r="D33" s="60"/>
      <c r="E33" s="56"/>
      <c r="F33" s="56"/>
      <c r="G33" s="33" t="str">
        <f>IF(AND(NOT(AND(C33="",NOT(ISNUMBER(C33)))),C33&lt;&gt;"○"),"NG：希望は○",IF(NOT(OR(C33="○",NOT(AND(D33="",NOT(ISNUMBER(D33)))),NOT(AND(E33="",NOT(ISNUMBER(E33)))),NOT(AND(F33="",NOT(ISNUMBER(F33)))))),"対象外",IF(OR(AND(D33="",NOT(ISNUMBER(D33))),AND(E33="",NOT(ISNUMBER(E33))),AND(F33="",NOT(ISNUMBER(F33)))),"未入力：許可・P・工事高",IF(NOT(OR(D33="一般",D33="特定")),"NG：許可区分",IF(AND(IFERROR(AND(ISNUMBER(E33),MOD(E33,1)=0,ABS(E33)&lt;=9999999999),FALSE),IFERROR(AND(ISNUMBER(F33),MOD(F33,1)=0,ABS(F33)&lt;=9999999999),FALSE)),IF(D33="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4" spans="1:9" ht="31.95" customHeight="1">
      <c r="A34" s="32" t="s">
        <v>121</v>
      </c>
      <c r="B34" s="33" t="s">
        <v>589</v>
      </c>
      <c r="C34" s="59"/>
      <c r="D34" s="60"/>
      <c r="E34" s="56"/>
      <c r="F34" s="56"/>
      <c r="G34" s="33" t="str">
        <f>IF(AND(NOT(AND(C34="",NOT(ISNUMBER(C34)))),C34&lt;&gt;"○"),"NG：希望は○",IF(NOT(OR(C34="○",NOT(AND(D34="",NOT(ISNUMBER(D34)))),NOT(AND(E34="",NOT(ISNUMBER(E34)))),NOT(AND(F34="",NOT(ISNUMBER(F34)))))),"対象外",IF(OR(AND(D34="",NOT(ISNUMBER(D34))),AND(E34="",NOT(ISNUMBER(E34))),AND(F34="",NOT(ISNUMBER(F34)))),"未入力：許可・P・工事高",IF(NOT(OR(D34="一般",D34="特定")),"NG：許可区分",IF(AND(IFERROR(AND(ISNUMBER(E34),MOD(E34,1)=0,ABS(E34)&lt;=9999999999),FALSE),IFERROR(AND(ISNUMBER(F34),MOD(F34,1)=0,ABS(F34)&lt;=9999999999),FALSE)),IF(D34="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5" spans="1:9" ht="31.95" customHeight="1">
      <c r="A35" s="32" t="s">
        <v>122</v>
      </c>
      <c r="B35" s="33" t="s">
        <v>123</v>
      </c>
      <c r="C35" s="59"/>
      <c r="D35" s="60"/>
      <c r="E35" s="56"/>
      <c r="F35" s="56"/>
      <c r="G35" s="33" t="str">
        <f>IF(AND(NOT(AND(C35="",NOT(ISNUMBER(C35)))),C35&lt;&gt;"○"),"NG：希望は○",IF(NOT(OR(C35="○",NOT(AND(D35="",NOT(ISNUMBER(D35)))),NOT(AND(E35="",NOT(ISNUMBER(E35)))),NOT(AND(F35="",NOT(ISNUMBER(F35)))))),"対象外",IF(OR(AND(D35="",NOT(ISNUMBER(D35))),AND(E35="",NOT(ISNUMBER(E35))),AND(F35="",NOT(ISNUMBER(F35)))),"未入力：許可・P・工事高",IF(NOT(OR(D35="一般",D35="特定")),"NG：許可区分",IF(AND(IFERROR(AND(ISNUMBER(E35),MOD(E35,1)=0,ABS(E35)&lt;=9999999999),FALSE),IFERROR(AND(ISNUMBER(F35),MOD(F35,1)=0,ABS(F35)&lt;=9999999999),FALSE)),IF(D35="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6" spans="1:9" ht="31.95" customHeight="1">
      <c r="A36" s="32" t="s">
        <v>124</v>
      </c>
      <c r="B36" s="33" t="s">
        <v>125</v>
      </c>
      <c r="C36" s="59"/>
      <c r="D36" s="60"/>
      <c r="E36" s="56"/>
      <c r="F36" s="56"/>
      <c r="G36" s="33" t="str">
        <f>IF(AND(NOT(AND(C36="",NOT(ISNUMBER(C36)))),C36&lt;&gt;"○"),"NG：希望は○",IF(NOT(OR(C36="○",NOT(AND(D36="",NOT(ISNUMBER(D36)))),NOT(AND(E36="",NOT(ISNUMBER(E36)))),NOT(AND(F36="",NOT(ISNUMBER(F36)))))),"対象外",IF(OR(AND(D36="",NOT(ISNUMBER(D36))),AND(E36="",NOT(ISNUMBER(E36))),AND(F36="",NOT(ISNUMBER(F36)))),"未入力：許可・P・工事高",IF(NOT(OR(D36="一般",D36="特定")),"NG：許可区分",IF(AND(IFERROR(AND(ISNUMBER(E36),MOD(E36,1)=0,ABS(E36)&lt;=9999999999),FALSE),IFERROR(AND(ISNUMBER(F36),MOD(F36,1)=0,ABS(F36)&lt;=9999999999),FALSE)),IF(D36="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7" spans="1:9" ht="31.95" customHeight="1">
      <c r="A37" s="32" t="s">
        <v>126</v>
      </c>
      <c r="B37" s="33" t="s">
        <v>127</v>
      </c>
      <c r="C37" s="59"/>
      <c r="D37" s="60"/>
      <c r="E37" s="56"/>
      <c r="F37" s="56"/>
      <c r="G37" s="33" t="str">
        <f>IF(AND(NOT(AND(C37="",NOT(ISNUMBER(C37)))),C37&lt;&gt;"○"),"NG：希望は○",IF(NOT(OR(C37="○",NOT(AND(D37="",NOT(ISNUMBER(D37)))),NOT(AND(E37="",NOT(ISNUMBER(E37)))),NOT(AND(F37="",NOT(ISNUMBER(F37)))))),"対象外",IF(OR(AND(D37="",NOT(ISNUMBER(D37))),AND(E37="",NOT(ISNUMBER(E37))),AND(F37="",NOT(ISNUMBER(F37)))),"未入力：許可・P・工事高",IF(NOT(OR(D37="一般",D37="特定")),"NG：許可区分",IF(AND(IFERROR(AND(ISNUMBER(E37),MOD(E37,1)=0,ABS(E37)&lt;=9999999999),FALSE),IFERROR(AND(ISNUMBER(F37),MOD(F37,1)=0,ABS(F37)&lt;=9999999999),FALSE)),IF(D37="一般",IF(OR(経営・許可!E11="OK",経営・許可!E13="OK"),"OK",IF(OR(LEFT(経営・許可!E11,2)="NG",LEFT(経営・許可!E13,2)="NG"),"NG：対応する許可期間","未入力：対応する許可期間")),IF(OR(経営・許可!E15="OK",経営・許可!E17="OK"),"OK",IF(OR(LEFT(経営・許可!E15,2)="NG",LEFT(経営・許可!E17,2)="NG"),"NG：対応する許可期間","未入力：対応する許可期間"))),"NG：P・工事高は整数")))))</f>
        <v>対象外</v>
      </c>
    </row>
    <row r="38" spans="1:9" ht="31.95" customHeight="1">
      <c r="A38" s="79" t="s">
        <v>128</v>
      </c>
      <c r="C38" s="231" t="str">
        <f>IF(COUNTIF(C9:C37,"○")=0,"未入力：希望工種","OK")</f>
        <v>未入力：希望工種</v>
      </c>
      <c r="D38" s="231"/>
      <c r="E38" s="231"/>
      <c r="F38" s="231"/>
      <c r="G38" s="231"/>
    </row>
    <row r="39" spans="1:9" ht="31.95" customHeight="1"/>
    <row r="40" spans="1:9" ht="31.95" customHeight="1"/>
    <row r="41" spans="1:9" ht="28.2" customHeight="1">
      <c r="A41" s="231" t="s">
        <v>470</v>
      </c>
      <c r="B41" s="231"/>
      <c r="C41" s="231"/>
      <c r="D41" s="231"/>
      <c r="E41" s="231"/>
      <c r="F41" s="231"/>
      <c r="G41" s="231"/>
    </row>
    <row r="42" spans="1:9" ht="31.95" customHeight="1"/>
    <row r="43" spans="1:9" ht="31.95" customHeight="1"/>
    <row r="44" spans="1:9" ht="31.95" customHeight="1"/>
    <row r="45" spans="1:9" ht="34.200000000000003" customHeight="1"/>
    <row r="46" spans="1:9" ht="34.200000000000003" customHeight="1"/>
    <row r="47" spans="1:9" ht="34.200000000000003" customHeight="1"/>
    <row r="48" spans="1:9" ht="34.200000000000003" customHeight="1">
      <c r="A48" s="78"/>
      <c r="B48" s="78"/>
      <c r="C48" s="78"/>
      <c r="D48" s="78"/>
      <c r="E48" s="78"/>
      <c r="F48" s="78"/>
      <c r="G48" s="78"/>
      <c r="H48" s="78"/>
      <c r="I48" s="78"/>
    </row>
  </sheetData>
  <sheetProtection sheet="1" selectLockedCells="1"/>
  <mergeCells count="8">
    <mergeCell ref="B6:E6"/>
    <mergeCell ref="C38:G38"/>
    <mergeCell ref="A41:G41"/>
    <mergeCell ref="A2:G2"/>
    <mergeCell ref="A4:B4"/>
    <mergeCell ref="C4:D4"/>
    <mergeCell ref="E4:G4"/>
    <mergeCell ref="A5:G5"/>
  </mergeCells>
  <phoneticPr fontId="3"/>
  <conditionalFormatting sqref="C9:G37">
    <cfRule type="expression" dxfId="9" priority="1">
      <formula>OR(LEFT($G9,2)="NG",LEFT($G9,3)="未入力")</formula>
    </cfRule>
  </conditionalFormatting>
  <conditionalFormatting sqref="C38:G38">
    <cfRule type="expression" dxfId="8" priority="2">
      <formula>$C$38&lt;&gt;"OK"</formula>
    </cfRule>
  </conditionalFormatting>
  <dataValidations count="2">
    <dataValidation type="list" sqref="C9:C37" xr:uid="{9CDCD652-99A5-4C94-B602-89E28BC756B9}">
      <formula1>"○"</formula1>
    </dataValidation>
    <dataValidation type="list" sqref="D9:D37" xr:uid="{5E1A489D-4DD7-4705-AEDA-676BAFA342C4}">
      <formula1>"一般,特定"</formula1>
    </dataValidation>
  </dataValidations>
  <pageMargins left="0.7" right="0.7" top="0.75" bottom="0.75" header="0.3" footer="0.3"/>
  <pageSetup paperSize="9" scale="65" fitToHeight="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AD65-265A-4C0A-88DF-743A058A5FEA}">
  <sheetPr>
    <tabColor rgb="FF92D050"/>
  </sheetPr>
  <dimension ref="A1:N141"/>
  <sheetViews>
    <sheetView topLeftCell="A3" zoomScale="70" zoomScaleNormal="70" workbookViewId="0">
      <selection activeCell="H11" sqref="H11:L13"/>
    </sheetView>
  </sheetViews>
  <sheetFormatPr defaultColWidth="8.69921875" defaultRowHeight="18"/>
  <cols>
    <col min="1" max="1" width="15.8984375" style="79" customWidth="1"/>
    <col min="2" max="2" width="21" style="79" customWidth="1"/>
    <col min="3" max="12" width="16" style="79" customWidth="1"/>
    <col min="13" max="13" width="28" style="79" customWidth="1"/>
    <col min="14" max="14" width="8.8984375" style="79" customWidth="1"/>
    <col min="15" max="16384" width="8.69921875" style="79"/>
  </cols>
  <sheetData>
    <row r="1" spans="1:14" ht="34.200000000000003" hidden="1" customHeight="1">
      <c r="A1" s="78"/>
      <c r="B1" s="78"/>
      <c r="C1" s="78"/>
      <c r="D1" s="78"/>
      <c r="E1" s="78"/>
      <c r="F1" s="78"/>
      <c r="G1" s="78"/>
      <c r="H1" s="78"/>
      <c r="I1" s="78"/>
      <c r="J1" s="78"/>
      <c r="K1" s="78"/>
      <c r="L1" s="78"/>
      <c r="M1" s="78"/>
    </row>
    <row r="2" spans="1:14" ht="42" hidden="1" customHeight="1">
      <c r="A2" s="228" t="s">
        <v>216</v>
      </c>
      <c r="B2" s="228"/>
      <c r="C2" s="228"/>
      <c r="D2" s="228"/>
      <c r="E2" s="228"/>
      <c r="F2" s="228"/>
      <c r="G2" s="228"/>
      <c r="H2" s="228"/>
      <c r="I2" s="228"/>
      <c r="J2" s="228"/>
      <c r="K2" s="228"/>
      <c r="L2" s="228"/>
      <c r="M2" s="228"/>
    </row>
    <row r="3" spans="1:14" ht="49.95" customHeight="1">
      <c r="A3" s="244" t="s">
        <v>1782</v>
      </c>
      <c r="B3" s="244"/>
      <c r="C3" s="244"/>
      <c r="D3" s="244"/>
      <c r="E3" s="244"/>
      <c r="F3" s="244"/>
      <c r="G3" s="244"/>
      <c r="H3" s="244"/>
      <c r="I3" s="244"/>
      <c r="J3" s="244"/>
      <c r="K3" s="78"/>
      <c r="L3" s="78"/>
      <c r="M3" s="78"/>
    </row>
    <row r="4" spans="1:14" ht="37.950000000000003" customHeight="1">
      <c r="A4" s="227" t="s">
        <v>487</v>
      </c>
      <c r="B4" s="227"/>
      <c r="C4" s="227"/>
      <c r="D4" s="227"/>
      <c r="E4" s="227"/>
      <c r="F4" s="227"/>
      <c r="G4" s="227"/>
      <c r="H4" s="227"/>
      <c r="I4" s="227"/>
      <c r="J4" s="227"/>
      <c r="K4" s="227"/>
      <c r="L4" s="227"/>
      <c r="M4" s="227"/>
    </row>
    <row r="5" spans="1:14" ht="34.200000000000003" customHeight="1">
      <c r="A5" s="78" t="s">
        <v>217</v>
      </c>
      <c r="B5" s="245"/>
      <c r="C5" s="246"/>
      <c r="D5" s="247"/>
      <c r="E5" s="78"/>
      <c r="F5" s="78" t="s">
        <v>218</v>
      </c>
      <c r="G5" s="248">
        <f>設定・マスタ!I5</f>
        <v>46357</v>
      </c>
      <c r="H5" s="241"/>
      <c r="I5" s="241"/>
      <c r="J5" s="78"/>
      <c r="K5" s="78"/>
      <c r="L5" s="78"/>
      <c r="M5" s="78" t="str">
        <f>IF(B5="","未入力",IF(NOT(OR(B5="会社全体",B5="委任先営業所")),"NG：集計範囲",IF(AND(B5="委任先営業所",基本情報!C26&lt;&gt;"する"),"NG：営業所への委任なし","OK")))</f>
        <v>未入力</v>
      </c>
    </row>
    <row r="6" spans="1:14" ht="34.200000000000003" customHeight="1">
      <c r="A6" s="227" t="s">
        <v>1813</v>
      </c>
      <c r="B6" s="227"/>
      <c r="C6" s="227"/>
      <c r="D6" s="227"/>
      <c r="E6" s="227"/>
      <c r="F6" s="227"/>
      <c r="G6" s="227"/>
      <c r="H6" s="227"/>
      <c r="I6" s="227"/>
      <c r="J6" s="227"/>
      <c r="K6" s="227"/>
      <c r="L6" s="227"/>
      <c r="M6" s="78"/>
    </row>
    <row r="7" spans="1:14" ht="34.200000000000003" customHeight="1">
      <c r="A7" s="78" t="s">
        <v>219</v>
      </c>
      <c r="B7" s="245"/>
      <c r="C7" s="246"/>
      <c r="D7" s="247"/>
      <c r="E7" s="78"/>
      <c r="F7" s="78"/>
      <c r="G7" s="78"/>
      <c r="H7" s="78"/>
      <c r="I7" s="78"/>
      <c r="J7" s="78"/>
      <c r="K7" s="78"/>
      <c r="L7" s="78"/>
      <c r="M7" s="78" t="str">
        <f>IF(B7="","未入力",IF(B7="該当者なし",IF(COUNTA(B11:L110)=0,"OK","NG：名簿の入力が残っています"),IF(B7="名簿を入力",IF(COUNTA(B11:L110)=0,"未入力","OK"),"NG：リストから選択")))</f>
        <v>未入力</v>
      </c>
    </row>
    <row r="8" spans="1:14" ht="34.200000000000003" customHeight="1">
      <c r="A8" s="85" t="s">
        <v>1805</v>
      </c>
      <c r="B8" s="78">
        <f>SUM(N11:N110)+IF(M5="OK",0,1)+IF(M7="OK",0,1)</f>
        <v>2</v>
      </c>
      <c r="C8" s="78"/>
      <c r="D8" s="78"/>
      <c r="E8" s="78"/>
      <c r="F8" s="78"/>
      <c r="G8" s="78"/>
      <c r="H8" s="78"/>
      <c r="I8" s="78"/>
      <c r="J8" s="78"/>
      <c r="K8" s="78"/>
      <c r="L8" s="78"/>
      <c r="M8" s="78" t="str">
        <f>IF(B8=0,"入力条件OK","要修正：名簿を確認")</f>
        <v>要修正：名簿を確認</v>
      </c>
    </row>
    <row r="9" spans="1:14" ht="37.950000000000003" customHeight="1">
      <c r="A9" s="249" t="s">
        <v>1748</v>
      </c>
      <c r="B9" s="249"/>
      <c r="C9" s="249"/>
      <c r="D9" s="249"/>
      <c r="E9" s="249"/>
      <c r="F9" s="249"/>
      <c r="G9" s="249"/>
      <c r="H9" s="249"/>
      <c r="I9" s="249"/>
      <c r="J9" s="249"/>
      <c r="K9" s="249"/>
      <c r="L9" s="249"/>
      <c r="M9" s="249"/>
    </row>
    <row r="10" spans="1:14" ht="40.200000000000003" customHeight="1">
      <c r="A10" s="81" t="s">
        <v>220</v>
      </c>
      <c r="B10" s="81" t="s">
        <v>56</v>
      </c>
      <c r="C10" s="81" t="s">
        <v>221</v>
      </c>
      <c r="D10" s="81" t="s">
        <v>222</v>
      </c>
      <c r="E10" s="81" t="s">
        <v>223</v>
      </c>
      <c r="F10" s="81" t="s">
        <v>224</v>
      </c>
      <c r="G10" s="81" t="s">
        <v>225</v>
      </c>
      <c r="H10" s="81" t="s">
        <v>226</v>
      </c>
      <c r="I10" s="81" t="s">
        <v>227</v>
      </c>
      <c r="J10" s="81" t="s">
        <v>228</v>
      </c>
      <c r="K10" s="81" t="s">
        <v>229</v>
      </c>
      <c r="L10" s="81" t="s">
        <v>230</v>
      </c>
      <c r="M10" s="81" t="s">
        <v>26</v>
      </c>
      <c r="N10" s="7" t="s">
        <v>231</v>
      </c>
    </row>
    <row r="11" spans="1:14" ht="28.2" customHeight="1">
      <c r="A11" s="78">
        <v>1</v>
      </c>
      <c r="B11" s="54"/>
      <c r="C11" s="61"/>
      <c r="D11" s="61"/>
      <c r="E11" s="61"/>
      <c r="F11" s="61"/>
      <c r="G11" s="61"/>
      <c r="H11" s="61"/>
      <c r="I11" s="61"/>
      <c r="J11" s="61"/>
      <c r="K11" s="61"/>
      <c r="L11" s="61"/>
      <c r="M11" s="31" t="str">
        <f>IF(COUNTA(B11:L11)=0,"対象外",IF(B11="","NG：氏名なし",IF(OR(AND(C11&lt;&gt;"",ISERROR(MATCH(C11,設定・マスタ!$H$5:$H$26,0))),AND(D11&lt;&gt;"",ISERROR(MATCH(D11,設定・マスタ!$H$5:$H$26,0))),AND(E11&lt;&gt;"",ISERROR(MATCH(E11,設定・マスタ!$H$5:$H$26,0))),AND(F11&lt;&gt;"",ISERROR(MATCH(F11,設定・マスタ!$H$5:$H$26,0))),AND(G11&lt;&gt;"",ISERROR(MATCH(G11,設定・マスタ!$H$5:$H$26,0))),AND(H11&lt;&gt;"",ISERROR(MATCH(H11,設定・マスタ!$H$5:$H$26,0))),AND(I11&lt;&gt;"",ISERROR(MATCH(I11,設定・マスタ!$H$5:$H$26,0))),AND(J11&lt;&gt;"",ISERROR(MATCH(J11,設定・マスタ!$H$5:$H$26,0))),AND(K11&lt;&gt;"",ISERROR(MATCH(K11,設定・マスタ!$H$5:$H$26,0))),AND(L11&lt;&gt;"",ISERROR(MATCH(L11,設定・マスタ!$H$5:$H$26,0)))),"NG：リストから選択",IF(OR(AND(C11&lt;&gt;"",COUNTIF(C11:L11,C11)&gt;1),AND(D11&lt;&gt;"",COUNTIF(C11:L11,D11)&gt;1),AND(E11&lt;&gt;"",COUNTIF(C11:L11,E11)&gt;1),AND(F11&lt;&gt;"",COUNTIF(C11:L11,F11)&gt;1),AND(G11&lt;&gt;"",COUNTIF(C11:L11,G11)&gt;1),AND(H11&lt;&gt;"",COUNTIF(C11:L11,H11)&gt;1),AND(I11&lt;&gt;"",COUNTIF(C11:L11,I11)&gt;1),AND(J11&lt;&gt;"",COUNTIF(C11:L11,J11)&gt;1),AND(K11&lt;&gt;"",COUNTIF(C11:L11,K11)&gt;1),AND(L11&lt;&gt;"",COUNTIF(C11:L11,L11)&gt;1)),"NG：同じ資格が重複",IF(COUNTIF($B$11:$B$110,B11)&gt;1,"要確認：同名の職員","OK")))))</f>
        <v>対象外</v>
      </c>
      <c r="N11" s="7">
        <f t="shared" ref="N11:N74" si="0">IF(LEFT(M11,2)="NG",1,0)</f>
        <v>0</v>
      </c>
    </row>
    <row r="12" spans="1:14" ht="28.2" customHeight="1">
      <c r="A12" s="78">
        <v>2</v>
      </c>
      <c r="B12" s="54"/>
      <c r="C12" s="61"/>
      <c r="D12" s="61"/>
      <c r="E12" s="61"/>
      <c r="F12" s="61"/>
      <c r="G12" s="61"/>
      <c r="H12" s="61"/>
      <c r="I12" s="61"/>
      <c r="J12" s="61"/>
      <c r="K12" s="61"/>
      <c r="L12" s="61"/>
      <c r="M12" s="31" t="str">
        <f>IF(COUNTA(B12:L12)=0,"対象外",IF(B12="","NG：氏名なし",IF(OR(AND(C12&lt;&gt;"",ISERROR(MATCH(C12,設定・マスタ!$H$5:$H$26,0))),AND(D12&lt;&gt;"",ISERROR(MATCH(D12,設定・マスタ!$H$5:$H$26,0))),AND(E12&lt;&gt;"",ISERROR(MATCH(E12,設定・マスタ!$H$5:$H$26,0))),AND(F12&lt;&gt;"",ISERROR(MATCH(F12,設定・マスタ!$H$5:$H$26,0))),AND(G12&lt;&gt;"",ISERROR(MATCH(G12,設定・マスタ!$H$5:$H$26,0))),AND(H12&lt;&gt;"",ISERROR(MATCH(H12,設定・マスタ!$H$5:$H$26,0))),AND(I12&lt;&gt;"",ISERROR(MATCH(I12,設定・マスタ!$H$5:$H$26,0))),AND(J12&lt;&gt;"",ISERROR(MATCH(J12,設定・マスタ!$H$5:$H$26,0))),AND(K12&lt;&gt;"",ISERROR(MATCH(K12,設定・マスタ!$H$5:$H$26,0))),AND(L12&lt;&gt;"",ISERROR(MATCH(L12,設定・マスタ!$H$5:$H$26,0)))),"NG：リストから選択",IF(OR(AND(C12&lt;&gt;"",COUNTIF(C12:L12,C12)&gt;1),AND(D12&lt;&gt;"",COUNTIF(C12:L12,D12)&gt;1),AND(E12&lt;&gt;"",COUNTIF(C12:L12,E12)&gt;1),AND(F12&lt;&gt;"",COUNTIF(C12:L12,F12)&gt;1),AND(G12&lt;&gt;"",COUNTIF(C12:L12,G12)&gt;1),AND(H12&lt;&gt;"",COUNTIF(C12:L12,H12)&gt;1),AND(I12&lt;&gt;"",COUNTIF(C12:L12,I12)&gt;1),AND(J12&lt;&gt;"",COUNTIF(C12:L12,J12)&gt;1),AND(K12&lt;&gt;"",COUNTIF(C12:L12,K12)&gt;1),AND(L12&lt;&gt;"",COUNTIF(C12:L12,L12)&gt;1)),"NG：同じ資格が重複",IF(COUNTIF($B$11:$B$110,B12)&gt;1,"要確認：同名の職員","OK")))))</f>
        <v>対象外</v>
      </c>
      <c r="N12" s="7">
        <f t="shared" si="0"/>
        <v>0</v>
      </c>
    </row>
    <row r="13" spans="1:14" ht="28.2" customHeight="1">
      <c r="A13" s="78">
        <v>3</v>
      </c>
      <c r="B13" s="54"/>
      <c r="C13" s="61"/>
      <c r="D13" s="61"/>
      <c r="E13" s="61"/>
      <c r="F13" s="61"/>
      <c r="G13" s="61"/>
      <c r="H13" s="61"/>
      <c r="I13" s="61"/>
      <c r="J13" s="61"/>
      <c r="K13" s="61"/>
      <c r="L13" s="61"/>
      <c r="M13" s="31" t="str">
        <f>IF(COUNTA(B13:L13)=0,"対象外",IF(B13="","NG：氏名なし",IF(OR(AND(C13&lt;&gt;"",ISERROR(MATCH(C13,設定・マスタ!$H$5:$H$26,0))),AND(D13&lt;&gt;"",ISERROR(MATCH(D13,設定・マスタ!$H$5:$H$26,0))),AND(E13&lt;&gt;"",ISERROR(MATCH(E13,設定・マスタ!$H$5:$H$26,0))),AND(F13&lt;&gt;"",ISERROR(MATCH(F13,設定・マスタ!$H$5:$H$26,0))),AND(G13&lt;&gt;"",ISERROR(MATCH(G13,設定・マスタ!$H$5:$H$26,0))),AND(H13&lt;&gt;"",ISERROR(MATCH(H13,設定・マスタ!$H$5:$H$26,0))),AND(I13&lt;&gt;"",ISERROR(MATCH(I13,設定・マスタ!$H$5:$H$26,0))),AND(J13&lt;&gt;"",ISERROR(MATCH(J13,設定・マスタ!$H$5:$H$26,0))),AND(K13&lt;&gt;"",ISERROR(MATCH(K13,設定・マスタ!$H$5:$H$26,0))),AND(L13&lt;&gt;"",ISERROR(MATCH(L13,設定・マスタ!$H$5:$H$26,0)))),"NG：リストから選択",IF(OR(AND(C13&lt;&gt;"",COUNTIF(C13:L13,C13)&gt;1),AND(D13&lt;&gt;"",COUNTIF(C13:L13,D13)&gt;1),AND(E13&lt;&gt;"",COUNTIF(C13:L13,E13)&gt;1),AND(F13&lt;&gt;"",COUNTIF(C13:L13,F13)&gt;1),AND(G13&lt;&gt;"",COUNTIF(C13:L13,G13)&gt;1),AND(H13&lt;&gt;"",COUNTIF(C13:L13,H13)&gt;1),AND(I13&lt;&gt;"",COUNTIF(C13:L13,I13)&gt;1),AND(J13&lt;&gt;"",COUNTIF(C13:L13,J13)&gt;1),AND(K13&lt;&gt;"",COUNTIF(C13:L13,K13)&gt;1),AND(L13&lt;&gt;"",COUNTIF(C13:L13,L13)&gt;1)),"NG：同じ資格が重複",IF(COUNTIF($B$11:$B$110,B13)&gt;1,"要確認：同名の職員","OK")))))</f>
        <v>対象外</v>
      </c>
      <c r="N13" s="7">
        <f t="shared" si="0"/>
        <v>0</v>
      </c>
    </row>
    <row r="14" spans="1:14" ht="28.2" customHeight="1">
      <c r="A14" s="78">
        <v>4</v>
      </c>
      <c r="B14" s="54"/>
      <c r="C14" s="61"/>
      <c r="D14" s="61"/>
      <c r="E14" s="61"/>
      <c r="F14" s="61"/>
      <c r="G14" s="61"/>
      <c r="H14" s="61"/>
      <c r="I14" s="61"/>
      <c r="J14" s="61"/>
      <c r="K14" s="61"/>
      <c r="L14" s="61"/>
      <c r="M14" s="31" t="str">
        <f>IF(COUNTA(B14:L14)=0,"対象外",IF(B14="","NG：氏名なし",IF(OR(AND(C14&lt;&gt;"",ISERROR(MATCH(C14,設定・マスタ!$H$5:$H$26,0))),AND(D14&lt;&gt;"",ISERROR(MATCH(D14,設定・マスタ!$H$5:$H$26,0))),AND(E14&lt;&gt;"",ISERROR(MATCH(E14,設定・マスタ!$H$5:$H$26,0))),AND(F14&lt;&gt;"",ISERROR(MATCH(F14,設定・マスタ!$H$5:$H$26,0))),AND(G14&lt;&gt;"",ISERROR(MATCH(G14,設定・マスタ!$H$5:$H$26,0))),AND(H14&lt;&gt;"",ISERROR(MATCH(H14,設定・マスタ!$H$5:$H$26,0))),AND(I14&lt;&gt;"",ISERROR(MATCH(I14,設定・マスタ!$H$5:$H$26,0))),AND(J14&lt;&gt;"",ISERROR(MATCH(J14,設定・マスタ!$H$5:$H$26,0))),AND(K14&lt;&gt;"",ISERROR(MATCH(K14,設定・マスタ!$H$5:$H$26,0))),AND(L14&lt;&gt;"",ISERROR(MATCH(L14,設定・マスタ!$H$5:$H$26,0)))),"NG：リストから選択",IF(OR(AND(C14&lt;&gt;"",COUNTIF(C14:L14,C14)&gt;1),AND(D14&lt;&gt;"",COUNTIF(C14:L14,D14)&gt;1),AND(E14&lt;&gt;"",COUNTIF(C14:L14,E14)&gt;1),AND(F14&lt;&gt;"",COUNTIF(C14:L14,F14)&gt;1),AND(G14&lt;&gt;"",COUNTIF(C14:L14,G14)&gt;1),AND(H14&lt;&gt;"",COUNTIF(C14:L14,H14)&gt;1),AND(I14&lt;&gt;"",COUNTIF(C14:L14,I14)&gt;1),AND(J14&lt;&gt;"",COUNTIF(C14:L14,J14)&gt;1),AND(K14&lt;&gt;"",COUNTIF(C14:L14,K14)&gt;1),AND(L14&lt;&gt;"",COUNTIF(C14:L14,L14)&gt;1)),"NG：同じ資格が重複",IF(COUNTIF($B$11:$B$110,B14)&gt;1,"要確認：同名の職員","OK")))))</f>
        <v>対象外</v>
      </c>
      <c r="N14" s="7">
        <f t="shared" si="0"/>
        <v>0</v>
      </c>
    </row>
    <row r="15" spans="1:14" ht="28.2" customHeight="1">
      <c r="A15" s="78">
        <v>5</v>
      </c>
      <c r="B15" s="54"/>
      <c r="C15" s="61"/>
      <c r="D15" s="61"/>
      <c r="E15" s="61"/>
      <c r="F15" s="61"/>
      <c r="G15" s="61"/>
      <c r="H15" s="61"/>
      <c r="I15" s="61"/>
      <c r="J15" s="61"/>
      <c r="K15" s="61"/>
      <c r="L15" s="61"/>
      <c r="M15" s="31" t="str">
        <f>IF(COUNTA(B15:L15)=0,"対象外",IF(B15="","NG：氏名なし",IF(OR(AND(C15&lt;&gt;"",ISERROR(MATCH(C15,設定・マスタ!$H$5:$H$26,0))),AND(D15&lt;&gt;"",ISERROR(MATCH(D15,設定・マスタ!$H$5:$H$26,0))),AND(E15&lt;&gt;"",ISERROR(MATCH(E15,設定・マスタ!$H$5:$H$26,0))),AND(F15&lt;&gt;"",ISERROR(MATCH(F15,設定・マスタ!$H$5:$H$26,0))),AND(G15&lt;&gt;"",ISERROR(MATCH(G15,設定・マスタ!$H$5:$H$26,0))),AND(H15&lt;&gt;"",ISERROR(MATCH(H15,設定・マスタ!$H$5:$H$26,0))),AND(I15&lt;&gt;"",ISERROR(MATCH(I15,設定・マスタ!$H$5:$H$26,0))),AND(J15&lt;&gt;"",ISERROR(MATCH(J15,設定・マスタ!$H$5:$H$26,0))),AND(K15&lt;&gt;"",ISERROR(MATCH(K15,設定・マスタ!$H$5:$H$26,0))),AND(L15&lt;&gt;"",ISERROR(MATCH(L15,設定・マスタ!$H$5:$H$26,0)))),"NG：リストから選択",IF(OR(AND(C15&lt;&gt;"",COUNTIF(C15:L15,C15)&gt;1),AND(D15&lt;&gt;"",COUNTIF(C15:L15,D15)&gt;1),AND(E15&lt;&gt;"",COUNTIF(C15:L15,E15)&gt;1),AND(F15&lt;&gt;"",COUNTIF(C15:L15,F15)&gt;1),AND(G15&lt;&gt;"",COUNTIF(C15:L15,G15)&gt;1),AND(H15&lt;&gt;"",COUNTIF(C15:L15,H15)&gt;1),AND(I15&lt;&gt;"",COUNTIF(C15:L15,I15)&gt;1),AND(J15&lt;&gt;"",COUNTIF(C15:L15,J15)&gt;1),AND(K15&lt;&gt;"",COUNTIF(C15:L15,K15)&gt;1),AND(L15&lt;&gt;"",COUNTIF(C15:L15,L15)&gt;1)),"NG：同じ資格が重複",IF(COUNTIF($B$11:$B$110,B15)&gt;1,"要確認：同名の職員","OK")))))</f>
        <v>対象外</v>
      </c>
      <c r="N15" s="7">
        <f t="shared" si="0"/>
        <v>0</v>
      </c>
    </row>
    <row r="16" spans="1:14" ht="28.2" customHeight="1">
      <c r="A16" s="78">
        <v>6</v>
      </c>
      <c r="B16" s="54"/>
      <c r="C16" s="61"/>
      <c r="D16" s="61"/>
      <c r="E16" s="61"/>
      <c r="F16" s="61"/>
      <c r="G16" s="61"/>
      <c r="H16" s="61"/>
      <c r="I16" s="61"/>
      <c r="J16" s="61"/>
      <c r="K16" s="61"/>
      <c r="L16" s="61"/>
      <c r="M16" s="31" t="str">
        <f>IF(COUNTA(B16:L16)=0,"対象外",IF(B16="","NG：氏名なし",IF(OR(AND(C16&lt;&gt;"",ISERROR(MATCH(C16,設定・マスタ!$H$5:$H$26,0))),AND(D16&lt;&gt;"",ISERROR(MATCH(D16,設定・マスタ!$H$5:$H$26,0))),AND(E16&lt;&gt;"",ISERROR(MATCH(E16,設定・マスタ!$H$5:$H$26,0))),AND(F16&lt;&gt;"",ISERROR(MATCH(F16,設定・マスタ!$H$5:$H$26,0))),AND(G16&lt;&gt;"",ISERROR(MATCH(G16,設定・マスタ!$H$5:$H$26,0))),AND(H16&lt;&gt;"",ISERROR(MATCH(H16,設定・マスタ!$H$5:$H$26,0))),AND(I16&lt;&gt;"",ISERROR(MATCH(I16,設定・マスタ!$H$5:$H$26,0))),AND(J16&lt;&gt;"",ISERROR(MATCH(J16,設定・マスタ!$H$5:$H$26,0))),AND(K16&lt;&gt;"",ISERROR(MATCH(K16,設定・マスタ!$H$5:$H$26,0))),AND(L16&lt;&gt;"",ISERROR(MATCH(L16,設定・マスタ!$H$5:$H$26,0)))),"NG：リストから選択",IF(OR(AND(C16&lt;&gt;"",COUNTIF(C16:L16,C16)&gt;1),AND(D16&lt;&gt;"",COUNTIF(C16:L16,D16)&gt;1),AND(E16&lt;&gt;"",COUNTIF(C16:L16,E16)&gt;1),AND(F16&lt;&gt;"",COUNTIF(C16:L16,F16)&gt;1),AND(G16&lt;&gt;"",COUNTIF(C16:L16,G16)&gt;1),AND(H16&lt;&gt;"",COUNTIF(C16:L16,H16)&gt;1),AND(I16&lt;&gt;"",COUNTIF(C16:L16,I16)&gt;1),AND(J16&lt;&gt;"",COUNTIF(C16:L16,J16)&gt;1),AND(K16&lt;&gt;"",COUNTIF(C16:L16,K16)&gt;1),AND(L16&lt;&gt;"",COUNTIF(C16:L16,L16)&gt;1)),"NG：同じ資格が重複",IF(COUNTIF($B$11:$B$110,B16)&gt;1,"要確認：同名の職員","OK")))))</f>
        <v>対象外</v>
      </c>
      <c r="N16" s="7">
        <f t="shared" si="0"/>
        <v>0</v>
      </c>
    </row>
    <row r="17" spans="1:14" ht="28.2" customHeight="1">
      <c r="A17" s="78">
        <v>7</v>
      </c>
      <c r="B17" s="54"/>
      <c r="C17" s="61"/>
      <c r="D17" s="61"/>
      <c r="E17" s="61"/>
      <c r="F17" s="61"/>
      <c r="G17" s="61"/>
      <c r="H17" s="61"/>
      <c r="I17" s="61"/>
      <c r="J17" s="61"/>
      <c r="K17" s="61"/>
      <c r="L17" s="61"/>
      <c r="M17" s="31" t="str">
        <f>IF(COUNTA(B17:L17)=0,"対象外",IF(B17="","NG：氏名なし",IF(OR(AND(C17&lt;&gt;"",ISERROR(MATCH(C17,設定・マスタ!$H$5:$H$26,0))),AND(D17&lt;&gt;"",ISERROR(MATCH(D17,設定・マスタ!$H$5:$H$26,0))),AND(E17&lt;&gt;"",ISERROR(MATCH(E17,設定・マスタ!$H$5:$H$26,0))),AND(F17&lt;&gt;"",ISERROR(MATCH(F17,設定・マスタ!$H$5:$H$26,0))),AND(G17&lt;&gt;"",ISERROR(MATCH(G17,設定・マスタ!$H$5:$H$26,0))),AND(H17&lt;&gt;"",ISERROR(MATCH(H17,設定・マスタ!$H$5:$H$26,0))),AND(I17&lt;&gt;"",ISERROR(MATCH(I17,設定・マスタ!$H$5:$H$26,0))),AND(J17&lt;&gt;"",ISERROR(MATCH(J17,設定・マスタ!$H$5:$H$26,0))),AND(K17&lt;&gt;"",ISERROR(MATCH(K17,設定・マスタ!$H$5:$H$26,0))),AND(L17&lt;&gt;"",ISERROR(MATCH(L17,設定・マスタ!$H$5:$H$26,0)))),"NG：リストから選択",IF(OR(AND(C17&lt;&gt;"",COUNTIF(C17:L17,C17)&gt;1),AND(D17&lt;&gt;"",COUNTIF(C17:L17,D17)&gt;1),AND(E17&lt;&gt;"",COUNTIF(C17:L17,E17)&gt;1),AND(F17&lt;&gt;"",COUNTIF(C17:L17,F17)&gt;1),AND(G17&lt;&gt;"",COUNTIF(C17:L17,G17)&gt;1),AND(H17&lt;&gt;"",COUNTIF(C17:L17,H17)&gt;1),AND(I17&lt;&gt;"",COUNTIF(C17:L17,I17)&gt;1),AND(J17&lt;&gt;"",COUNTIF(C17:L17,J17)&gt;1),AND(K17&lt;&gt;"",COUNTIF(C17:L17,K17)&gt;1),AND(L17&lt;&gt;"",COUNTIF(C17:L17,L17)&gt;1)),"NG：同じ資格が重複",IF(COUNTIF($B$11:$B$110,B17)&gt;1,"要確認：同名の職員","OK")))))</f>
        <v>対象外</v>
      </c>
      <c r="N17" s="7">
        <f t="shared" si="0"/>
        <v>0</v>
      </c>
    </row>
    <row r="18" spans="1:14" ht="28.2" customHeight="1">
      <c r="A18" s="78">
        <v>8</v>
      </c>
      <c r="B18" s="54"/>
      <c r="C18" s="61"/>
      <c r="D18" s="61"/>
      <c r="E18" s="61"/>
      <c r="F18" s="61"/>
      <c r="G18" s="61"/>
      <c r="H18" s="61"/>
      <c r="I18" s="61"/>
      <c r="J18" s="61"/>
      <c r="K18" s="61"/>
      <c r="L18" s="61"/>
      <c r="M18" s="31" t="str">
        <f>IF(COUNTA(B18:L18)=0,"対象外",IF(B18="","NG：氏名なし",IF(OR(AND(C18&lt;&gt;"",ISERROR(MATCH(C18,設定・マスタ!$H$5:$H$26,0))),AND(D18&lt;&gt;"",ISERROR(MATCH(D18,設定・マスタ!$H$5:$H$26,0))),AND(E18&lt;&gt;"",ISERROR(MATCH(E18,設定・マスタ!$H$5:$H$26,0))),AND(F18&lt;&gt;"",ISERROR(MATCH(F18,設定・マスタ!$H$5:$H$26,0))),AND(G18&lt;&gt;"",ISERROR(MATCH(G18,設定・マスタ!$H$5:$H$26,0))),AND(H18&lt;&gt;"",ISERROR(MATCH(H18,設定・マスタ!$H$5:$H$26,0))),AND(I18&lt;&gt;"",ISERROR(MATCH(I18,設定・マスタ!$H$5:$H$26,0))),AND(J18&lt;&gt;"",ISERROR(MATCH(J18,設定・マスタ!$H$5:$H$26,0))),AND(K18&lt;&gt;"",ISERROR(MATCH(K18,設定・マスタ!$H$5:$H$26,0))),AND(L18&lt;&gt;"",ISERROR(MATCH(L18,設定・マスタ!$H$5:$H$26,0)))),"NG：リストから選択",IF(OR(AND(C18&lt;&gt;"",COUNTIF(C18:L18,C18)&gt;1),AND(D18&lt;&gt;"",COUNTIF(C18:L18,D18)&gt;1),AND(E18&lt;&gt;"",COUNTIF(C18:L18,E18)&gt;1),AND(F18&lt;&gt;"",COUNTIF(C18:L18,F18)&gt;1),AND(G18&lt;&gt;"",COUNTIF(C18:L18,G18)&gt;1),AND(H18&lt;&gt;"",COUNTIF(C18:L18,H18)&gt;1),AND(I18&lt;&gt;"",COUNTIF(C18:L18,I18)&gt;1),AND(J18&lt;&gt;"",COUNTIF(C18:L18,J18)&gt;1),AND(K18&lt;&gt;"",COUNTIF(C18:L18,K18)&gt;1),AND(L18&lt;&gt;"",COUNTIF(C18:L18,L18)&gt;1)),"NG：同じ資格が重複",IF(COUNTIF($B$11:$B$110,B18)&gt;1,"要確認：同名の職員","OK")))))</f>
        <v>対象外</v>
      </c>
      <c r="N18" s="7">
        <f t="shared" si="0"/>
        <v>0</v>
      </c>
    </row>
    <row r="19" spans="1:14" ht="28.2" customHeight="1">
      <c r="A19" s="78">
        <v>9</v>
      </c>
      <c r="B19" s="54"/>
      <c r="C19" s="61"/>
      <c r="D19" s="61"/>
      <c r="E19" s="61"/>
      <c r="F19" s="61"/>
      <c r="G19" s="61"/>
      <c r="H19" s="61"/>
      <c r="I19" s="61"/>
      <c r="J19" s="61"/>
      <c r="K19" s="61"/>
      <c r="L19" s="61"/>
      <c r="M19" s="31" t="str">
        <f>IF(COUNTA(B19:L19)=0,"対象外",IF(B19="","NG：氏名なし",IF(OR(AND(C19&lt;&gt;"",ISERROR(MATCH(C19,設定・マスタ!$H$5:$H$26,0))),AND(D19&lt;&gt;"",ISERROR(MATCH(D19,設定・マスタ!$H$5:$H$26,0))),AND(E19&lt;&gt;"",ISERROR(MATCH(E19,設定・マスタ!$H$5:$H$26,0))),AND(F19&lt;&gt;"",ISERROR(MATCH(F19,設定・マスタ!$H$5:$H$26,0))),AND(G19&lt;&gt;"",ISERROR(MATCH(G19,設定・マスタ!$H$5:$H$26,0))),AND(H19&lt;&gt;"",ISERROR(MATCH(H19,設定・マスタ!$H$5:$H$26,0))),AND(I19&lt;&gt;"",ISERROR(MATCH(I19,設定・マスタ!$H$5:$H$26,0))),AND(J19&lt;&gt;"",ISERROR(MATCH(J19,設定・マスタ!$H$5:$H$26,0))),AND(K19&lt;&gt;"",ISERROR(MATCH(K19,設定・マスタ!$H$5:$H$26,0))),AND(L19&lt;&gt;"",ISERROR(MATCH(L19,設定・マスタ!$H$5:$H$26,0)))),"NG：リストから選択",IF(OR(AND(C19&lt;&gt;"",COUNTIF(C19:L19,C19)&gt;1),AND(D19&lt;&gt;"",COUNTIF(C19:L19,D19)&gt;1),AND(E19&lt;&gt;"",COUNTIF(C19:L19,E19)&gt;1),AND(F19&lt;&gt;"",COUNTIF(C19:L19,F19)&gt;1),AND(G19&lt;&gt;"",COUNTIF(C19:L19,G19)&gt;1),AND(H19&lt;&gt;"",COUNTIF(C19:L19,H19)&gt;1),AND(I19&lt;&gt;"",COUNTIF(C19:L19,I19)&gt;1),AND(J19&lt;&gt;"",COUNTIF(C19:L19,J19)&gt;1),AND(K19&lt;&gt;"",COUNTIF(C19:L19,K19)&gt;1),AND(L19&lt;&gt;"",COUNTIF(C19:L19,L19)&gt;1)),"NG：同じ資格が重複",IF(COUNTIF($B$11:$B$110,B19)&gt;1,"要確認：同名の職員","OK")))))</f>
        <v>対象外</v>
      </c>
      <c r="N19" s="7">
        <f t="shared" si="0"/>
        <v>0</v>
      </c>
    </row>
    <row r="20" spans="1:14" ht="28.2" customHeight="1">
      <c r="A20" s="78">
        <v>10</v>
      </c>
      <c r="B20" s="54"/>
      <c r="C20" s="61"/>
      <c r="D20" s="61"/>
      <c r="E20" s="61"/>
      <c r="F20" s="61"/>
      <c r="G20" s="61"/>
      <c r="H20" s="61"/>
      <c r="I20" s="61"/>
      <c r="J20" s="61"/>
      <c r="K20" s="61"/>
      <c r="L20" s="61"/>
      <c r="M20" s="31" t="str">
        <f>IF(COUNTA(B20:L20)=0,"対象外",IF(B20="","NG：氏名なし",IF(OR(AND(C20&lt;&gt;"",ISERROR(MATCH(C20,設定・マスタ!$H$5:$H$26,0))),AND(D20&lt;&gt;"",ISERROR(MATCH(D20,設定・マスタ!$H$5:$H$26,0))),AND(E20&lt;&gt;"",ISERROR(MATCH(E20,設定・マスタ!$H$5:$H$26,0))),AND(F20&lt;&gt;"",ISERROR(MATCH(F20,設定・マスタ!$H$5:$H$26,0))),AND(G20&lt;&gt;"",ISERROR(MATCH(G20,設定・マスタ!$H$5:$H$26,0))),AND(H20&lt;&gt;"",ISERROR(MATCH(H20,設定・マスタ!$H$5:$H$26,0))),AND(I20&lt;&gt;"",ISERROR(MATCH(I20,設定・マスタ!$H$5:$H$26,0))),AND(J20&lt;&gt;"",ISERROR(MATCH(J20,設定・マスタ!$H$5:$H$26,0))),AND(K20&lt;&gt;"",ISERROR(MATCH(K20,設定・マスタ!$H$5:$H$26,0))),AND(L20&lt;&gt;"",ISERROR(MATCH(L20,設定・マスタ!$H$5:$H$26,0)))),"NG：リストから選択",IF(OR(AND(C20&lt;&gt;"",COUNTIF(C20:L20,C20)&gt;1),AND(D20&lt;&gt;"",COUNTIF(C20:L20,D20)&gt;1),AND(E20&lt;&gt;"",COUNTIF(C20:L20,E20)&gt;1),AND(F20&lt;&gt;"",COUNTIF(C20:L20,F20)&gt;1),AND(G20&lt;&gt;"",COUNTIF(C20:L20,G20)&gt;1),AND(H20&lt;&gt;"",COUNTIF(C20:L20,H20)&gt;1),AND(I20&lt;&gt;"",COUNTIF(C20:L20,I20)&gt;1),AND(J20&lt;&gt;"",COUNTIF(C20:L20,J20)&gt;1),AND(K20&lt;&gt;"",COUNTIF(C20:L20,K20)&gt;1),AND(L20&lt;&gt;"",COUNTIF(C20:L20,L20)&gt;1)),"NG：同じ資格が重複",IF(COUNTIF($B$11:$B$110,B20)&gt;1,"要確認：同名の職員","OK")))))</f>
        <v>対象外</v>
      </c>
      <c r="N20" s="7">
        <f t="shared" si="0"/>
        <v>0</v>
      </c>
    </row>
    <row r="21" spans="1:14" ht="28.2" customHeight="1">
      <c r="A21" s="78">
        <v>11</v>
      </c>
      <c r="B21" s="54"/>
      <c r="C21" s="61"/>
      <c r="D21" s="61"/>
      <c r="E21" s="61"/>
      <c r="F21" s="61"/>
      <c r="G21" s="61"/>
      <c r="H21" s="61"/>
      <c r="I21" s="61"/>
      <c r="J21" s="61"/>
      <c r="K21" s="61"/>
      <c r="L21" s="61"/>
      <c r="M21" s="31" t="str">
        <f>IF(COUNTA(B21:L21)=0,"対象外",IF(B21="","NG：氏名なし",IF(OR(AND(C21&lt;&gt;"",ISERROR(MATCH(C21,設定・マスタ!$H$5:$H$26,0))),AND(D21&lt;&gt;"",ISERROR(MATCH(D21,設定・マスタ!$H$5:$H$26,0))),AND(E21&lt;&gt;"",ISERROR(MATCH(E21,設定・マスタ!$H$5:$H$26,0))),AND(F21&lt;&gt;"",ISERROR(MATCH(F21,設定・マスタ!$H$5:$H$26,0))),AND(G21&lt;&gt;"",ISERROR(MATCH(G21,設定・マスタ!$H$5:$H$26,0))),AND(H21&lt;&gt;"",ISERROR(MATCH(H21,設定・マスタ!$H$5:$H$26,0))),AND(I21&lt;&gt;"",ISERROR(MATCH(I21,設定・マスタ!$H$5:$H$26,0))),AND(J21&lt;&gt;"",ISERROR(MATCH(J21,設定・マスタ!$H$5:$H$26,0))),AND(K21&lt;&gt;"",ISERROR(MATCH(K21,設定・マスタ!$H$5:$H$26,0))),AND(L21&lt;&gt;"",ISERROR(MATCH(L21,設定・マスタ!$H$5:$H$26,0)))),"NG：リストから選択",IF(OR(AND(C21&lt;&gt;"",COUNTIF(C21:L21,C21)&gt;1),AND(D21&lt;&gt;"",COUNTIF(C21:L21,D21)&gt;1),AND(E21&lt;&gt;"",COUNTIF(C21:L21,E21)&gt;1),AND(F21&lt;&gt;"",COUNTIF(C21:L21,F21)&gt;1),AND(G21&lt;&gt;"",COUNTIF(C21:L21,G21)&gt;1),AND(H21&lt;&gt;"",COUNTIF(C21:L21,H21)&gt;1),AND(I21&lt;&gt;"",COUNTIF(C21:L21,I21)&gt;1),AND(J21&lt;&gt;"",COUNTIF(C21:L21,J21)&gt;1),AND(K21&lt;&gt;"",COUNTIF(C21:L21,K21)&gt;1),AND(L21&lt;&gt;"",COUNTIF(C21:L21,L21)&gt;1)),"NG：同じ資格が重複",IF(COUNTIF($B$11:$B$110,B21)&gt;1,"要確認：同名の職員","OK")))))</f>
        <v>対象外</v>
      </c>
      <c r="N21" s="7">
        <f t="shared" si="0"/>
        <v>0</v>
      </c>
    </row>
    <row r="22" spans="1:14" ht="28.2" customHeight="1">
      <c r="A22" s="78">
        <v>12</v>
      </c>
      <c r="B22" s="54"/>
      <c r="C22" s="61"/>
      <c r="D22" s="61"/>
      <c r="E22" s="61"/>
      <c r="F22" s="61"/>
      <c r="G22" s="61"/>
      <c r="H22" s="61"/>
      <c r="I22" s="61"/>
      <c r="J22" s="61"/>
      <c r="K22" s="61"/>
      <c r="L22" s="61"/>
      <c r="M22" s="31" t="str">
        <f>IF(COUNTA(B22:L22)=0,"対象外",IF(B22="","NG：氏名なし",IF(OR(AND(C22&lt;&gt;"",ISERROR(MATCH(C22,設定・マスタ!$H$5:$H$26,0))),AND(D22&lt;&gt;"",ISERROR(MATCH(D22,設定・マスタ!$H$5:$H$26,0))),AND(E22&lt;&gt;"",ISERROR(MATCH(E22,設定・マスタ!$H$5:$H$26,0))),AND(F22&lt;&gt;"",ISERROR(MATCH(F22,設定・マスタ!$H$5:$H$26,0))),AND(G22&lt;&gt;"",ISERROR(MATCH(G22,設定・マスタ!$H$5:$H$26,0))),AND(H22&lt;&gt;"",ISERROR(MATCH(H22,設定・マスタ!$H$5:$H$26,0))),AND(I22&lt;&gt;"",ISERROR(MATCH(I22,設定・マスタ!$H$5:$H$26,0))),AND(J22&lt;&gt;"",ISERROR(MATCH(J22,設定・マスタ!$H$5:$H$26,0))),AND(K22&lt;&gt;"",ISERROR(MATCH(K22,設定・マスタ!$H$5:$H$26,0))),AND(L22&lt;&gt;"",ISERROR(MATCH(L22,設定・マスタ!$H$5:$H$26,0)))),"NG：リストから選択",IF(OR(AND(C22&lt;&gt;"",COUNTIF(C22:L22,C22)&gt;1),AND(D22&lt;&gt;"",COUNTIF(C22:L22,D22)&gt;1),AND(E22&lt;&gt;"",COUNTIF(C22:L22,E22)&gt;1),AND(F22&lt;&gt;"",COUNTIF(C22:L22,F22)&gt;1),AND(G22&lt;&gt;"",COUNTIF(C22:L22,G22)&gt;1),AND(H22&lt;&gt;"",COUNTIF(C22:L22,H22)&gt;1),AND(I22&lt;&gt;"",COUNTIF(C22:L22,I22)&gt;1),AND(J22&lt;&gt;"",COUNTIF(C22:L22,J22)&gt;1),AND(K22&lt;&gt;"",COUNTIF(C22:L22,K22)&gt;1),AND(L22&lt;&gt;"",COUNTIF(C22:L22,L22)&gt;1)),"NG：同じ資格が重複",IF(COUNTIF($B$11:$B$110,B22)&gt;1,"要確認：同名の職員","OK")))))</f>
        <v>対象外</v>
      </c>
      <c r="N22" s="7">
        <f t="shared" si="0"/>
        <v>0</v>
      </c>
    </row>
    <row r="23" spans="1:14" ht="28.2" customHeight="1">
      <c r="A23" s="78">
        <v>13</v>
      </c>
      <c r="B23" s="54"/>
      <c r="C23" s="61"/>
      <c r="D23" s="61"/>
      <c r="E23" s="61"/>
      <c r="F23" s="61"/>
      <c r="G23" s="61"/>
      <c r="H23" s="61"/>
      <c r="I23" s="61"/>
      <c r="J23" s="61"/>
      <c r="K23" s="61"/>
      <c r="L23" s="61"/>
      <c r="M23" s="31" t="str">
        <f>IF(COUNTA(B23:L23)=0,"対象外",IF(B23="","NG：氏名なし",IF(OR(AND(C23&lt;&gt;"",ISERROR(MATCH(C23,設定・マスタ!$H$5:$H$26,0))),AND(D23&lt;&gt;"",ISERROR(MATCH(D23,設定・マスタ!$H$5:$H$26,0))),AND(E23&lt;&gt;"",ISERROR(MATCH(E23,設定・マスタ!$H$5:$H$26,0))),AND(F23&lt;&gt;"",ISERROR(MATCH(F23,設定・マスタ!$H$5:$H$26,0))),AND(G23&lt;&gt;"",ISERROR(MATCH(G23,設定・マスタ!$H$5:$H$26,0))),AND(H23&lt;&gt;"",ISERROR(MATCH(H23,設定・マスタ!$H$5:$H$26,0))),AND(I23&lt;&gt;"",ISERROR(MATCH(I23,設定・マスタ!$H$5:$H$26,0))),AND(J23&lt;&gt;"",ISERROR(MATCH(J23,設定・マスタ!$H$5:$H$26,0))),AND(K23&lt;&gt;"",ISERROR(MATCH(K23,設定・マスタ!$H$5:$H$26,0))),AND(L23&lt;&gt;"",ISERROR(MATCH(L23,設定・マスタ!$H$5:$H$26,0)))),"NG：リストから選択",IF(OR(AND(C23&lt;&gt;"",COUNTIF(C23:L23,C23)&gt;1),AND(D23&lt;&gt;"",COUNTIF(C23:L23,D23)&gt;1),AND(E23&lt;&gt;"",COUNTIF(C23:L23,E23)&gt;1),AND(F23&lt;&gt;"",COUNTIF(C23:L23,F23)&gt;1),AND(G23&lt;&gt;"",COUNTIF(C23:L23,G23)&gt;1),AND(H23&lt;&gt;"",COUNTIF(C23:L23,H23)&gt;1),AND(I23&lt;&gt;"",COUNTIF(C23:L23,I23)&gt;1),AND(J23&lt;&gt;"",COUNTIF(C23:L23,J23)&gt;1),AND(K23&lt;&gt;"",COUNTIF(C23:L23,K23)&gt;1),AND(L23&lt;&gt;"",COUNTIF(C23:L23,L23)&gt;1)),"NG：同じ資格が重複",IF(COUNTIF($B$11:$B$110,B23)&gt;1,"要確認：同名の職員","OK")))))</f>
        <v>対象外</v>
      </c>
      <c r="N23" s="7">
        <f t="shared" si="0"/>
        <v>0</v>
      </c>
    </row>
    <row r="24" spans="1:14" ht="28.2" customHeight="1">
      <c r="A24" s="78">
        <v>14</v>
      </c>
      <c r="B24" s="54"/>
      <c r="C24" s="61"/>
      <c r="D24" s="61"/>
      <c r="E24" s="61"/>
      <c r="F24" s="61"/>
      <c r="G24" s="61"/>
      <c r="H24" s="61"/>
      <c r="I24" s="61"/>
      <c r="J24" s="61"/>
      <c r="K24" s="61"/>
      <c r="L24" s="61"/>
      <c r="M24" s="31" t="str">
        <f>IF(COUNTA(B24:L24)=0,"対象外",IF(B24="","NG：氏名なし",IF(OR(AND(C24&lt;&gt;"",ISERROR(MATCH(C24,設定・マスタ!$H$5:$H$26,0))),AND(D24&lt;&gt;"",ISERROR(MATCH(D24,設定・マスタ!$H$5:$H$26,0))),AND(E24&lt;&gt;"",ISERROR(MATCH(E24,設定・マスタ!$H$5:$H$26,0))),AND(F24&lt;&gt;"",ISERROR(MATCH(F24,設定・マスタ!$H$5:$H$26,0))),AND(G24&lt;&gt;"",ISERROR(MATCH(G24,設定・マスタ!$H$5:$H$26,0))),AND(H24&lt;&gt;"",ISERROR(MATCH(H24,設定・マスタ!$H$5:$H$26,0))),AND(I24&lt;&gt;"",ISERROR(MATCH(I24,設定・マスタ!$H$5:$H$26,0))),AND(J24&lt;&gt;"",ISERROR(MATCH(J24,設定・マスタ!$H$5:$H$26,0))),AND(K24&lt;&gt;"",ISERROR(MATCH(K24,設定・マスタ!$H$5:$H$26,0))),AND(L24&lt;&gt;"",ISERROR(MATCH(L24,設定・マスタ!$H$5:$H$26,0)))),"NG：リストから選択",IF(OR(AND(C24&lt;&gt;"",COUNTIF(C24:L24,C24)&gt;1),AND(D24&lt;&gt;"",COUNTIF(C24:L24,D24)&gt;1),AND(E24&lt;&gt;"",COUNTIF(C24:L24,E24)&gt;1),AND(F24&lt;&gt;"",COUNTIF(C24:L24,F24)&gt;1),AND(G24&lt;&gt;"",COUNTIF(C24:L24,G24)&gt;1),AND(H24&lt;&gt;"",COUNTIF(C24:L24,H24)&gt;1),AND(I24&lt;&gt;"",COUNTIF(C24:L24,I24)&gt;1),AND(J24&lt;&gt;"",COUNTIF(C24:L24,J24)&gt;1),AND(K24&lt;&gt;"",COUNTIF(C24:L24,K24)&gt;1),AND(L24&lt;&gt;"",COUNTIF(C24:L24,L24)&gt;1)),"NG：同じ資格が重複",IF(COUNTIF($B$11:$B$110,B24)&gt;1,"要確認：同名の職員","OK")))))</f>
        <v>対象外</v>
      </c>
      <c r="N24" s="7">
        <f t="shared" si="0"/>
        <v>0</v>
      </c>
    </row>
    <row r="25" spans="1:14" ht="28.2" customHeight="1">
      <c r="A25" s="78">
        <v>15</v>
      </c>
      <c r="B25" s="54"/>
      <c r="C25" s="61"/>
      <c r="D25" s="61"/>
      <c r="E25" s="61"/>
      <c r="F25" s="61"/>
      <c r="G25" s="61"/>
      <c r="H25" s="61"/>
      <c r="I25" s="61"/>
      <c r="J25" s="61"/>
      <c r="K25" s="61"/>
      <c r="L25" s="61"/>
      <c r="M25" s="31" t="str">
        <f>IF(COUNTA(B25:L25)=0,"対象外",IF(B25="","NG：氏名なし",IF(OR(AND(C25&lt;&gt;"",ISERROR(MATCH(C25,設定・マスタ!$H$5:$H$26,0))),AND(D25&lt;&gt;"",ISERROR(MATCH(D25,設定・マスタ!$H$5:$H$26,0))),AND(E25&lt;&gt;"",ISERROR(MATCH(E25,設定・マスタ!$H$5:$H$26,0))),AND(F25&lt;&gt;"",ISERROR(MATCH(F25,設定・マスタ!$H$5:$H$26,0))),AND(G25&lt;&gt;"",ISERROR(MATCH(G25,設定・マスタ!$H$5:$H$26,0))),AND(H25&lt;&gt;"",ISERROR(MATCH(H25,設定・マスタ!$H$5:$H$26,0))),AND(I25&lt;&gt;"",ISERROR(MATCH(I25,設定・マスタ!$H$5:$H$26,0))),AND(J25&lt;&gt;"",ISERROR(MATCH(J25,設定・マスタ!$H$5:$H$26,0))),AND(K25&lt;&gt;"",ISERROR(MATCH(K25,設定・マスタ!$H$5:$H$26,0))),AND(L25&lt;&gt;"",ISERROR(MATCH(L25,設定・マスタ!$H$5:$H$26,0)))),"NG：リストから選択",IF(OR(AND(C25&lt;&gt;"",COUNTIF(C25:L25,C25)&gt;1),AND(D25&lt;&gt;"",COUNTIF(C25:L25,D25)&gt;1),AND(E25&lt;&gt;"",COUNTIF(C25:L25,E25)&gt;1),AND(F25&lt;&gt;"",COUNTIF(C25:L25,F25)&gt;1),AND(G25&lt;&gt;"",COUNTIF(C25:L25,G25)&gt;1),AND(H25&lt;&gt;"",COUNTIF(C25:L25,H25)&gt;1),AND(I25&lt;&gt;"",COUNTIF(C25:L25,I25)&gt;1),AND(J25&lt;&gt;"",COUNTIF(C25:L25,J25)&gt;1),AND(K25&lt;&gt;"",COUNTIF(C25:L25,K25)&gt;1),AND(L25&lt;&gt;"",COUNTIF(C25:L25,L25)&gt;1)),"NG：同じ資格が重複",IF(COUNTIF($B$11:$B$110,B25)&gt;1,"要確認：同名の職員","OK")))))</f>
        <v>対象外</v>
      </c>
      <c r="N25" s="7">
        <f t="shared" si="0"/>
        <v>0</v>
      </c>
    </row>
    <row r="26" spans="1:14" ht="28.2" customHeight="1">
      <c r="A26" s="78">
        <v>16</v>
      </c>
      <c r="B26" s="54"/>
      <c r="C26" s="61"/>
      <c r="D26" s="61"/>
      <c r="E26" s="61"/>
      <c r="F26" s="61"/>
      <c r="G26" s="61"/>
      <c r="H26" s="61"/>
      <c r="I26" s="61"/>
      <c r="J26" s="61"/>
      <c r="K26" s="61"/>
      <c r="L26" s="61"/>
      <c r="M26" s="31" t="str">
        <f>IF(COUNTA(B26:L26)=0,"対象外",IF(B26="","NG：氏名なし",IF(OR(AND(C26&lt;&gt;"",ISERROR(MATCH(C26,設定・マスタ!$H$5:$H$26,0))),AND(D26&lt;&gt;"",ISERROR(MATCH(D26,設定・マスタ!$H$5:$H$26,0))),AND(E26&lt;&gt;"",ISERROR(MATCH(E26,設定・マスタ!$H$5:$H$26,0))),AND(F26&lt;&gt;"",ISERROR(MATCH(F26,設定・マスタ!$H$5:$H$26,0))),AND(G26&lt;&gt;"",ISERROR(MATCH(G26,設定・マスタ!$H$5:$H$26,0))),AND(H26&lt;&gt;"",ISERROR(MATCH(H26,設定・マスタ!$H$5:$H$26,0))),AND(I26&lt;&gt;"",ISERROR(MATCH(I26,設定・マスタ!$H$5:$H$26,0))),AND(J26&lt;&gt;"",ISERROR(MATCH(J26,設定・マスタ!$H$5:$H$26,0))),AND(K26&lt;&gt;"",ISERROR(MATCH(K26,設定・マスタ!$H$5:$H$26,0))),AND(L26&lt;&gt;"",ISERROR(MATCH(L26,設定・マスタ!$H$5:$H$26,0)))),"NG：リストから選択",IF(OR(AND(C26&lt;&gt;"",COUNTIF(C26:L26,C26)&gt;1),AND(D26&lt;&gt;"",COUNTIF(C26:L26,D26)&gt;1),AND(E26&lt;&gt;"",COUNTIF(C26:L26,E26)&gt;1),AND(F26&lt;&gt;"",COUNTIF(C26:L26,F26)&gt;1),AND(G26&lt;&gt;"",COUNTIF(C26:L26,G26)&gt;1),AND(H26&lt;&gt;"",COUNTIF(C26:L26,H26)&gt;1),AND(I26&lt;&gt;"",COUNTIF(C26:L26,I26)&gt;1),AND(J26&lt;&gt;"",COUNTIF(C26:L26,J26)&gt;1),AND(K26&lt;&gt;"",COUNTIF(C26:L26,K26)&gt;1),AND(L26&lt;&gt;"",COUNTIF(C26:L26,L26)&gt;1)),"NG：同じ資格が重複",IF(COUNTIF($B$11:$B$110,B26)&gt;1,"要確認：同名の職員","OK")))))</f>
        <v>対象外</v>
      </c>
      <c r="N26" s="7">
        <f t="shared" si="0"/>
        <v>0</v>
      </c>
    </row>
    <row r="27" spans="1:14" ht="28.2" customHeight="1">
      <c r="A27" s="78">
        <v>17</v>
      </c>
      <c r="B27" s="54"/>
      <c r="C27" s="61"/>
      <c r="D27" s="61"/>
      <c r="E27" s="61"/>
      <c r="F27" s="61"/>
      <c r="G27" s="61"/>
      <c r="H27" s="61"/>
      <c r="I27" s="61"/>
      <c r="J27" s="61"/>
      <c r="K27" s="61"/>
      <c r="L27" s="61"/>
      <c r="M27" s="31" t="str">
        <f>IF(COUNTA(B27:L27)=0,"対象外",IF(B27="","NG：氏名なし",IF(OR(AND(C27&lt;&gt;"",ISERROR(MATCH(C27,設定・マスタ!$H$5:$H$26,0))),AND(D27&lt;&gt;"",ISERROR(MATCH(D27,設定・マスタ!$H$5:$H$26,0))),AND(E27&lt;&gt;"",ISERROR(MATCH(E27,設定・マスタ!$H$5:$H$26,0))),AND(F27&lt;&gt;"",ISERROR(MATCH(F27,設定・マスタ!$H$5:$H$26,0))),AND(G27&lt;&gt;"",ISERROR(MATCH(G27,設定・マスタ!$H$5:$H$26,0))),AND(H27&lt;&gt;"",ISERROR(MATCH(H27,設定・マスタ!$H$5:$H$26,0))),AND(I27&lt;&gt;"",ISERROR(MATCH(I27,設定・マスタ!$H$5:$H$26,0))),AND(J27&lt;&gt;"",ISERROR(MATCH(J27,設定・マスタ!$H$5:$H$26,0))),AND(K27&lt;&gt;"",ISERROR(MATCH(K27,設定・マスタ!$H$5:$H$26,0))),AND(L27&lt;&gt;"",ISERROR(MATCH(L27,設定・マスタ!$H$5:$H$26,0)))),"NG：リストから選択",IF(OR(AND(C27&lt;&gt;"",COUNTIF(C27:L27,C27)&gt;1),AND(D27&lt;&gt;"",COUNTIF(C27:L27,D27)&gt;1),AND(E27&lt;&gt;"",COUNTIF(C27:L27,E27)&gt;1),AND(F27&lt;&gt;"",COUNTIF(C27:L27,F27)&gt;1),AND(G27&lt;&gt;"",COUNTIF(C27:L27,G27)&gt;1),AND(H27&lt;&gt;"",COUNTIF(C27:L27,H27)&gt;1),AND(I27&lt;&gt;"",COUNTIF(C27:L27,I27)&gt;1),AND(J27&lt;&gt;"",COUNTIF(C27:L27,J27)&gt;1),AND(K27&lt;&gt;"",COUNTIF(C27:L27,K27)&gt;1),AND(L27&lt;&gt;"",COUNTIF(C27:L27,L27)&gt;1)),"NG：同じ資格が重複",IF(COUNTIF($B$11:$B$110,B27)&gt;1,"要確認：同名の職員","OK")))))</f>
        <v>対象外</v>
      </c>
      <c r="N27" s="7">
        <f t="shared" si="0"/>
        <v>0</v>
      </c>
    </row>
    <row r="28" spans="1:14" ht="28.2" customHeight="1">
      <c r="A28" s="78">
        <v>18</v>
      </c>
      <c r="B28" s="54"/>
      <c r="C28" s="61"/>
      <c r="D28" s="61"/>
      <c r="E28" s="61"/>
      <c r="F28" s="61"/>
      <c r="G28" s="61"/>
      <c r="H28" s="61"/>
      <c r="I28" s="61"/>
      <c r="J28" s="61"/>
      <c r="K28" s="61"/>
      <c r="L28" s="61"/>
      <c r="M28" s="31" t="str">
        <f>IF(COUNTA(B28:L28)=0,"対象外",IF(B28="","NG：氏名なし",IF(OR(AND(C28&lt;&gt;"",ISERROR(MATCH(C28,設定・マスタ!$H$5:$H$26,0))),AND(D28&lt;&gt;"",ISERROR(MATCH(D28,設定・マスタ!$H$5:$H$26,0))),AND(E28&lt;&gt;"",ISERROR(MATCH(E28,設定・マスタ!$H$5:$H$26,0))),AND(F28&lt;&gt;"",ISERROR(MATCH(F28,設定・マスタ!$H$5:$H$26,0))),AND(G28&lt;&gt;"",ISERROR(MATCH(G28,設定・マスタ!$H$5:$H$26,0))),AND(H28&lt;&gt;"",ISERROR(MATCH(H28,設定・マスタ!$H$5:$H$26,0))),AND(I28&lt;&gt;"",ISERROR(MATCH(I28,設定・マスタ!$H$5:$H$26,0))),AND(J28&lt;&gt;"",ISERROR(MATCH(J28,設定・マスタ!$H$5:$H$26,0))),AND(K28&lt;&gt;"",ISERROR(MATCH(K28,設定・マスタ!$H$5:$H$26,0))),AND(L28&lt;&gt;"",ISERROR(MATCH(L28,設定・マスタ!$H$5:$H$26,0)))),"NG：リストから選択",IF(OR(AND(C28&lt;&gt;"",COUNTIF(C28:L28,C28)&gt;1),AND(D28&lt;&gt;"",COUNTIF(C28:L28,D28)&gt;1),AND(E28&lt;&gt;"",COUNTIF(C28:L28,E28)&gt;1),AND(F28&lt;&gt;"",COUNTIF(C28:L28,F28)&gt;1),AND(G28&lt;&gt;"",COUNTIF(C28:L28,G28)&gt;1),AND(H28&lt;&gt;"",COUNTIF(C28:L28,H28)&gt;1),AND(I28&lt;&gt;"",COUNTIF(C28:L28,I28)&gt;1),AND(J28&lt;&gt;"",COUNTIF(C28:L28,J28)&gt;1),AND(K28&lt;&gt;"",COUNTIF(C28:L28,K28)&gt;1),AND(L28&lt;&gt;"",COUNTIF(C28:L28,L28)&gt;1)),"NG：同じ資格が重複",IF(COUNTIF($B$11:$B$110,B28)&gt;1,"要確認：同名の職員","OK")))))</f>
        <v>対象外</v>
      </c>
      <c r="N28" s="7">
        <f t="shared" si="0"/>
        <v>0</v>
      </c>
    </row>
    <row r="29" spans="1:14" ht="28.2" customHeight="1">
      <c r="A29" s="78">
        <v>19</v>
      </c>
      <c r="B29" s="54"/>
      <c r="C29" s="61"/>
      <c r="D29" s="61"/>
      <c r="E29" s="61"/>
      <c r="F29" s="61"/>
      <c r="G29" s="61"/>
      <c r="H29" s="61"/>
      <c r="I29" s="61"/>
      <c r="J29" s="61"/>
      <c r="K29" s="61"/>
      <c r="L29" s="61"/>
      <c r="M29" s="31" t="str">
        <f>IF(COUNTA(B29:L29)=0,"対象外",IF(B29="","NG：氏名なし",IF(OR(AND(C29&lt;&gt;"",ISERROR(MATCH(C29,設定・マスタ!$H$5:$H$26,0))),AND(D29&lt;&gt;"",ISERROR(MATCH(D29,設定・マスタ!$H$5:$H$26,0))),AND(E29&lt;&gt;"",ISERROR(MATCH(E29,設定・マスタ!$H$5:$H$26,0))),AND(F29&lt;&gt;"",ISERROR(MATCH(F29,設定・マスタ!$H$5:$H$26,0))),AND(G29&lt;&gt;"",ISERROR(MATCH(G29,設定・マスタ!$H$5:$H$26,0))),AND(H29&lt;&gt;"",ISERROR(MATCH(H29,設定・マスタ!$H$5:$H$26,0))),AND(I29&lt;&gt;"",ISERROR(MATCH(I29,設定・マスタ!$H$5:$H$26,0))),AND(J29&lt;&gt;"",ISERROR(MATCH(J29,設定・マスタ!$H$5:$H$26,0))),AND(K29&lt;&gt;"",ISERROR(MATCH(K29,設定・マスタ!$H$5:$H$26,0))),AND(L29&lt;&gt;"",ISERROR(MATCH(L29,設定・マスタ!$H$5:$H$26,0)))),"NG：リストから選択",IF(OR(AND(C29&lt;&gt;"",COUNTIF(C29:L29,C29)&gt;1),AND(D29&lt;&gt;"",COUNTIF(C29:L29,D29)&gt;1),AND(E29&lt;&gt;"",COUNTIF(C29:L29,E29)&gt;1),AND(F29&lt;&gt;"",COUNTIF(C29:L29,F29)&gt;1),AND(G29&lt;&gt;"",COUNTIF(C29:L29,G29)&gt;1),AND(H29&lt;&gt;"",COUNTIF(C29:L29,H29)&gt;1),AND(I29&lt;&gt;"",COUNTIF(C29:L29,I29)&gt;1),AND(J29&lt;&gt;"",COUNTIF(C29:L29,J29)&gt;1),AND(K29&lt;&gt;"",COUNTIF(C29:L29,K29)&gt;1),AND(L29&lt;&gt;"",COUNTIF(C29:L29,L29)&gt;1)),"NG：同じ資格が重複",IF(COUNTIF($B$11:$B$110,B29)&gt;1,"要確認：同名の職員","OK")))))</f>
        <v>対象外</v>
      </c>
      <c r="N29" s="7">
        <f t="shared" si="0"/>
        <v>0</v>
      </c>
    </row>
    <row r="30" spans="1:14" ht="28.2" customHeight="1">
      <c r="A30" s="78">
        <v>20</v>
      </c>
      <c r="B30" s="54"/>
      <c r="C30" s="61"/>
      <c r="D30" s="61"/>
      <c r="E30" s="61"/>
      <c r="F30" s="61"/>
      <c r="G30" s="61"/>
      <c r="H30" s="61"/>
      <c r="I30" s="61"/>
      <c r="J30" s="61"/>
      <c r="K30" s="61"/>
      <c r="L30" s="61"/>
      <c r="M30" s="31" t="str">
        <f>IF(COUNTA(B30:L30)=0,"対象外",IF(B30="","NG：氏名なし",IF(OR(AND(C30&lt;&gt;"",ISERROR(MATCH(C30,設定・マスタ!$H$5:$H$26,0))),AND(D30&lt;&gt;"",ISERROR(MATCH(D30,設定・マスタ!$H$5:$H$26,0))),AND(E30&lt;&gt;"",ISERROR(MATCH(E30,設定・マスタ!$H$5:$H$26,0))),AND(F30&lt;&gt;"",ISERROR(MATCH(F30,設定・マスタ!$H$5:$H$26,0))),AND(G30&lt;&gt;"",ISERROR(MATCH(G30,設定・マスタ!$H$5:$H$26,0))),AND(H30&lt;&gt;"",ISERROR(MATCH(H30,設定・マスタ!$H$5:$H$26,0))),AND(I30&lt;&gt;"",ISERROR(MATCH(I30,設定・マスタ!$H$5:$H$26,0))),AND(J30&lt;&gt;"",ISERROR(MATCH(J30,設定・マスタ!$H$5:$H$26,0))),AND(K30&lt;&gt;"",ISERROR(MATCH(K30,設定・マスタ!$H$5:$H$26,0))),AND(L30&lt;&gt;"",ISERROR(MATCH(L30,設定・マスタ!$H$5:$H$26,0)))),"NG：リストから選択",IF(OR(AND(C30&lt;&gt;"",COUNTIF(C30:L30,C30)&gt;1),AND(D30&lt;&gt;"",COUNTIF(C30:L30,D30)&gt;1),AND(E30&lt;&gt;"",COUNTIF(C30:L30,E30)&gt;1),AND(F30&lt;&gt;"",COUNTIF(C30:L30,F30)&gt;1),AND(G30&lt;&gt;"",COUNTIF(C30:L30,G30)&gt;1),AND(H30&lt;&gt;"",COUNTIF(C30:L30,H30)&gt;1),AND(I30&lt;&gt;"",COUNTIF(C30:L30,I30)&gt;1),AND(J30&lt;&gt;"",COUNTIF(C30:L30,J30)&gt;1),AND(K30&lt;&gt;"",COUNTIF(C30:L30,K30)&gt;1),AND(L30&lt;&gt;"",COUNTIF(C30:L30,L30)&gt;1)),"NG：同じ資格が重複",IF(COUNTIF($B$11:$B$110,B30)&gt;1,"要確認：同名の職員","OK")))))</f>
        <v>対象外</v>
      </c>
      <c r="N30" s="7">
        <f t="shared" si="0"/>
        <v>0</v>
      </c>
    </row>
    <row r="31" spans="1:14" ht="28.2" customHeight="1">
      <c r="A31" s="78">
        <v>21</v>
      </c>
      <c r="B31" s="54"/>
      <c r="C31" s="61"/>
      <c r="D31" s="61"/>
      <c r="E31" s="61"/>
      <c r="F31" s="61"/>
      <c r="G31" s="61"/>
      <c r="H31" s="61"/>
      <c r="I31" s="61"/>
      <c r="J31" s="61"/>
      <c r="K31" s="61"/>
      <c r="L31" s="61"/>
      <c r="M31" s="31" t="str">
        <f>IF(COUNTA(B31:L31)=0,"対象外",IF(B31="","NG：氏名なし",IF(OR(AND(C31&lt;&gt;"",ISERROR(MATCH(C31,設定・マスタ!$H$5:$H$26,0))),AND(D31&lt;&gt;"",ISERROR(MATCH(D31,設定・マスタ!$H$5:$H$26,0))),AND(E31&lt;&gt;"",ISERROR(MATCH(E31,設定・マスタ!$H$5:$H$26,0))),AND(F31&lt;&gt;"",ISERROR(MATCH(F31,設定・マスタ!$H$5:$H$26,0))),AND(G31&lt;&gt;"",ISERROR(MATCH(G31,設定・マスタ!$H$5:$H$26,0))),AND(H31&lt;&gt;"",ISERROR(MATCH(H31,設定・マスタ!$H$5:$H$26,0))),AND(I31&lt;&gt;"",ISERROR(MATCH(I31,設定・マスタ!$H$5:$H$26,0))),AND(J31&lt;&gt;"",ISERROR(MATCH(J31,設定・マスタ!$H$5:$H$26,0))),AND(K31&lt;&gt;"",ISERROR(MATCH(K31,設定・マスタ!$H$5:$H$26,0))),AND(L31&lt;&gt;"",ISERROR(MATCH(L31,設定・マスタ!$H$5:$H$26,0)))),"NG：リストから選択",IF(OR(AND(C31&lt;&gt;"",COUNTIF(C31:L31,C31)&gt;1),AND(D31&lt;&gt;"",COUNTIF(C31:L31,D31)&gt;1),AND(E31&lt;&gt;"",COUNTIF(C31:L31,E31)&gt;1),AND(F31&lt;&gt;"",COUNTIF(C31:L31,F31)&gt;1),AND(G31&lt;&gt;"",COUNTIF(C31:L31,G31)&gt;1),AND(H31&lt;&gt;"",COUNTIF(C31:L31,H31)&gt;1),AND(I31&lt;&gt;"",COUNTIF(C31:L31,I31)&gt;1),AND(J31&lt;&gt;"",COUNTIF(C31:L31,J31)&gt;1),AND(K31&lt;&gt;"",COUNTIF(C31:L31,K31)&gt;1),AND(L31&lt;&gt;"",COUNTIF(C31:L31,L31)&gt;1)),"NG：同じ資格が重複",IF(COUNTIF($B$11:$B$110,B31)&gt;1,"要確認：同名の職員","OK")))))</f>
        <v>対象外</v>
      </c>
      <c r="N31" s="7">
        <f t="shared" si="0"/>
        <v>0</v>
      </c>
    </row>
    <row r="32" spans="1:14" ht="28.2" customHeight="1">
      <c r="A32" s="78">
        <v>22</v>
      </c>
      <c r="B32" s="54"/>
      <c r="C32" s="61"/>
      <c r="D32" s="61"/>
      <c r="E32" s="61"/>
      <c r="F32" s="61"/>
      <c r="G32" s="61"/>
      <c r="H32" s="61"/>
      <c r="I32" s="61"/>
      <c r="J32" s="61"/>
      <c r="K32" s="61"/>
      <c r="L32" s="61"/>
      <c r="M32" s="31" t="str">
        <f>IF(COUNTA(B32:L32)=0,"対象外",IF(B32="","NG：氏名なし",IF(OR(AND(C32&lt;&gt;"",ISERROR(MATCH(C32,設定・マスタ!$H$5:$H$26,0))),AND(D32&lt;&gt;"",ISERROR(MATCH(D32,設定・マスタ!$H$5:$H$26,0))),AND(E32&lt;&gt;"",ISERROR(MATCH(E32,設定・マスタ!$H$5:$H$26,0))),AND(F32&lt;&gt;"",ISERROR(MATCH(F32,設定・マスタ!$H$5:$H$26,0))),AND(G32&lt;&gt;"",ISERROR(MATCH(G32,設定・マスタ!$H$5:$H$26,0))),AND(H32&lt;&gt;"",ISERROR(MATCH(H32,設定・マスタ!$H$5:$H$26,0))),AND(I32&lt;&gt;"",ISERROR(MATCH(I32,設定・マスタ!$H$5:$H$26,0))),AND(J32&lt;&gt;"",ISERROR(MATCH(J32,設定・マスタ!$H$5:$H$26,0))),AND(K32&lt;&gt;"",ISERROR(MATCH(K32,設定・マスタ!$H$5:$H$26,0))),AND(L32&lt;&gt;"",ISERROR(MATCH(L32,設定・マスタ!$H$5:$H$26,0)))),"NG：リストから選択",IF(OR(AND(C32&lt;&gt;"",COUNTIF(C32:L32,C32)&gt;1),AND(D32&lt;&gt;"",COUNTIF(C32:L32,D32)&gt;1),AND(E32&lt;&gt;"",COUNTIF(C32:L32,E32)&gt;1),AND(F32&lt;&gt;"",COUNTIF(C32:L32,F32)&gt;1),AND(G32&lt;&gt;"",COUNTIF(C32:L32,G32)&gt;1),AND(H32&lt;&gt;"",COUNTIF(C32:L32,H32)&gt;1),AND(I32&lt;&gt;"",COUNTIF(C32:L32,I32)&gt;1),AND(J32&lt;&gt;"",COUNTIF(C32:L32,J32)&gt;1),AND(K32&lt;&gt;"",COUNTIF(C32:L32,K32)&gt;1),AND(L32&lt;&gt;"",COUNTIF(C32:L32,L32)&gt;1)),"NG：同じ資格が重複",IF(COUNTIF($B$11:$B$110,B32)&gt;1,"要確認：同名の職員","OK")))))</f>
        <v>対象外</v>
      </c>
      <c r="N32" s="7">
        <f t="shared" si="0"/>
        <v>0</v>
      </c>
    </row>
    <row r="33" spans="1:14" ht="28.2" customHeight="1">
      <c r="A33" s="78">
        <v>23</v>
      </c>
      <c r="B33" s="54"/>
      <c r="C33" s="61"/>
      <c r="D33" s="61"/>
      <c r="E33" s="61"/>
      <c r="F33" s="61"/>
      <c r="G33" s="61"/>
      <c r="H33" s="61"/>
      <c r="I33" s="61"/>
      <c r="J33" s="61"/>
      <c r="K33" s="61"/>
      <c r="L33" s="61"/>
      <c r="M33" s="31" t="str">
        <f>IF(COUNTA(B33:L33)=0,"対象外",IF(B33="","NG：氏名なし",IF(OR(AND(C33&lt;&gt;"",ISERROR(MATCH(C33,設定・マスタ!$H$5:$H$26,0))),AND(D33&lt;&gt;"",ISERROR(MATCH(D33,設定・マスタ!$H$5:$H$26,0))),AND(E33&lt;&gt;"",ISERROR(MATCH(E33,設定・マスタ!$H$5:$H$26,0))),AND(F33&lt;&gt;"",ISERROR(MATCH(F33,設定・マスタ!$H$5:$H$26,0))),AND(G33&lt;&gt;"",ISERROR(MATCH(G33,設定・マスタ!$H$5:$H$26,0))),AND(H33&lt;&gt;"",ISERROR(MATCH(H33,設定・マスタ!$H$5:$H$26,0))),AND(I33&lt;&gt;"",ISERROR(MATCH(I33,設定・マスタ!$H$5:$H$26,0))),AND(J33&lt;&gt;"",ISERROR(MATCH(J33,設定・マスタ!$H$5:$H$26,0))),AND(K33&lt;&gt;"",ISERROR(MATCH(K33,設定・マスタ!$H$5:$H$26,0))),AND(L33&lt;&gt;"",ISERROR(MATCH(L33,設定・マスタ!$H$5:$H$26,0)))),"NG：リストから選択",IF(OR(AND(C33&lt;&gt;"",COUNTIF(C33:L33,C33)&gt;1),AND(D33&lt;&gt;"",COUNTIF(C33:L33,D33)&gt;1),AND(E33&lt;&gt;"",COUNTIF(C33:L33,E33)&gt;1),AND(F33&lt;&gt;"",COUNTIF(C33:L33,F33)&gt;1),AND(G33&lt;&gt;"",COUNTIF(C33:L33,G33)&gt;1),AND(H33&lt;&gt;"",COUNTIF(C33:L33,H33)&gt;1),AND(I33&lt;&gt;"",COUNTIF(C33:L33,I33)&gt;1),AND(J33&lt;&gt;"",COUNTIF(C33:L33,J33)&gt;1),AND(K33&lt;&gt;"",COUNTIF(C33:L33,K33)&gt;1),AND(L33&lt;&gt;"",COUNTIF(C33:L33,L33)&gt;1)),"NG：同じ資格が重複",IF(COUNTIF($B$11:$B$110,B33)&gt;1,"要確認：同名の職員","OK")))))</f>
        <v>対象外</v>
      </c>
      <c r="N33" s="7">
        <f t="shared" si="0"/>
        <v>0</v>
      </c>
    </row>
    <row r="34" spans="1:14" ht="28.2" customHeight="1">
      <c r="A34" s="78">
        <v>24</v>
      </c>
      <c r="B34" s="54"/>
      <c r="C34" s="61"/>
      <c r="D34" s="61"/>
      <c r="E34" s="61"/>
      <c r="F34" s="61"/>
      <c r="G34" s="61"/>
      <c r="H34" s="61"/>
      <c r="I34" s="61"/>
      <c r="J34" s="61"/>
      <c r="K34" s="61"/>
      <c r="L34" s="61"/>
      <c r="M34" s="31" t="str">
        <f>IF(COUNTA(B34:L34)=0,"対象外",IF(B34="","NG：氏名なし",IF(OR(AND(C34&lt;&gt;"",ISERROR(MATCH(C34,設定・マスタ!$H$5:$H$26,0))),AND(D34&lt;&gt;"",ISERROR(MATCH(D34,設定・マスタ!$H$5:$H$26,0))),AND(E34&lt;&gt;"",ISERROR(MATCH(E34,設定・マスタ!$H$5:$H$26,0))),AND(F34&lt;&gt;"",ISERROR(MATCH(F34,設定・マスタ!$H$5:$H$26,0))),AND(G34&lt;&gt;"",ISERROR(MATCH(G34,設定・マスタ!$H$5:$H$26,0))),AND(H34&lt;&gt;"",ISERROR(MATCH(H34,設定・マスタ!$H$5:$H$26,0))),AND(I34&lt;&gt;"",ISERROR(MATCH(I34,設定・マスタ!$H$5:$H$26,0))),AND(J34&lt;&gt;"",ISERROR(MATCH(J34,設定・マスタ!$H$5:$H$26,0))),AND(K34&lt;&gt;"",ISERROR(MATCH(K34,設定・マスタ!$H$5:$H$26,0))),AND(L34&lt;&gt;"",ISERROR(MATCH(L34,設定・マスタ!$H$5:$H$26,0)))),"NG：リストから選択",IF(OR(AND(C34&lt;&gt;"",COUNTIF(C34:L34,C34)&gt;1),AND(D34&lt;&gt;"",COUNTIF(C34:L34,D34)&gt;1),AND(E34&lt;&gt;"",COUNTIF(C34:L34,E34)&gt;1),AND(F34&lt;&gt;"",COUNTIF(C34:L34,F34)&gt;1),AND(G34&lt;&gt;"",COUNTIF(C34:L34,G34)&gt;1),AND(H34&lt;&gt;"",COUNTIF(C34:L34,H34)&gt;1),AND(I34&lt;&gt;"",COUNTIF(C34:L34,I34)&gt;1),AND(J34&lt;&gt;"",COUNTIF(C34:L34,J34)&gt;1),AND(K34&lt;&gt;"",COUNTIF(C34:L34,K34)&gt;1),AND(L34&lt;&gt;"",COUNTIF(C34:L34,L34)&gt;1)),"NG：同じ資格が重複",IF(COUNTIF($B$11:$B$110,B34)&gt;1,"要確認：同名の職員","OK")))))</f>
        <v>対象外</v>
      </c>
      <c r="N34" s="7">
        <f t="shared" si="0"/>
        <v>0</v>
      </c>
    </row>
    <row r="35" spans="1:14" ht="28.2" customHeight="1">
      <c r="A35" s="78">
        <v>25</v>
      </c>
      <c r="B35" s="54"/>
      <c r="C35" s="61"/>
      <c r="D35" s="61"/>
      <c r="E35" s="61"/>
      <c r="F35" s="61"/>
      <c r="G35" s="61"/>
      <c r="H35" s="61"/>
      <c r="I35" s="61"/>
      <c r="J35" s="61"/>
      <c r="K35" s="61"/>
      <c r="L35" s="61"/>
      <c r="M35" s="31" t="str">
        <f>IF(COUNTA(B35:L35)=0,"対象外",IF(B35="","NG：氏名なし",IF(OR(AND(C35&lt;&gt;"",ISERROR(MATCH(C35,設定・マスタ!$H$5:$H$26,0))),AND(D35&lt;&gt;"",ISERROR(MATCH(D35,設定・マスタ!$H$5:$H$26,0))),AND(E35&lt;&gt;"",ISERROR(MATCH(E35,設定・マスタ!$H$5:$H$26,0))),AND(F35&lt;&gt;"",ISERROR(MATCH(F35,設定・マスタ!$H$5:$H$26,0))),AND(G35&lt;&gt;"",ISERROR(MATCH(G35,設定・マスタ!$H$5:$H$26,0))),AND(H35&lt;&gt;"",ISERROR(MATCH(H35,設定・マスタ!$H$5:$H$26,0))),AND(I35&lt;&gt;"",ISERROR(MATCH(I35,設定・マスタ!$H$5:$H$26,0))),AND(J35&lt;&gt;"",ISERROR(MATCH(J35,設定・マスタ!$H$5:$H$26,0))),AND(K35&lt;&gt;"",ISERROR(MATCH(K35,設定・マスタ!$H$5:$H$26,0))),AND(L35&lt;&gt;"",ISERROR(MATCH(L35,設定・マスタ!$H$5:$H$26,0)))),"NG：リストから選択",IF(OR(AND(C35&lt;&gt;"",COUNTIF(C35:L35,C35)&gt;1),AND(D35&lt;&gt;"",COUNTIF(C35:L35,D35)&gt;1),AND(E35&lt;&gt;"",COUNTIF(C35:L35,E35)&gt;1),AND(F35&lt;&gt;"",COUNTIF(C35:L35,F35)&gt;1),AND(G35&lt;&gt;"",COUNTIF(C35:L35,G35)&gt;1),AND(H35&lt;&gt;"",COUNTIF(C35:L35,H35)&gt;1),AND(I35&lt;&gt;"",COUNTIF(C35:L35,I35)&gt;1),AND(J35&lt;&gt;"",COUNTIF(C35:L35,J35)&gt;1),AND(K35&lt;&gt;"",COUNTIF(C35:L35,K35)&gt;1),AND(L35&lt;&gt;"",COUNTIF(C35:L35,L35)&gt;1)),"NG：同じ資格が重複",IF(COUNTIF($B$11:$B$110,B35)&gt;1,"要確認：同名の職員","OK")))))</f>
        <v>対象外</v>
      </c>
      <c r="N35" s="7">
        <f t="shared" si="0"/>
        <v>0</v>
      </c>
    </row>
    <row r="36" spans="1:14" ht="28.2" customHeight="1">
      <c r="A36" s="78">
        <v>26</v>
      </c>
      <c r="B36" s="54"/>
      <c r="C36" s="61"/>
      <c r="D36" s="61"/>
      <c r="E36" s="61"/>
      <c r="F36" s="61"/>
      <c r="G36" s="61"/>
      <c r="H36" s="61"/>
      <c r="I36" s="61"/>
      <c r="J36" s="61"/>
      <c r="K36" s="61"/>
      <c r="L36" s="61"/>
      <c r="M36" s="31" t="str">
        <f>IF(COUNTA(B36:L36)=0,"対象外",IF(B36="","NG：氏名なし",IF(OR(AND(C36&lt;&gt;"",ISERROR(MATCH(C36,設定・マスタ!$H$5:$H$26,0))),AND(D36&lt;&gt;"",ISERROR(MATCH(D36,設定・マスタ!$H$5:$H$26,0))),AND(E36&lt;&gt;"",ISERROR(MATCH(E36,設定・マスタ!$H$5:$H$26,0))),AND(F36&lt;&gt;"",ISERROR(MATCH(F36,設定・マスタ!$H$5:$H$26,0))),AND(G36&lt;&gt;"",ISERROR(MATCH(G36,設定・マスタ!$H$5:$H$26,0))),AND(H36&lt;&gt;"",ISERROR(MATCH(H36,設定・マスタ!$H$5:$H$26,0))),AND(I36&lt;&gt;"",ISERROR(MATCH(I36,設定・マスタ!$H$5:$H$26,0))),AND(J36&lt;&gt;"",ISERROR(MATCH(J36,設定・マスタ!$H$5:$H$26,0))),AND(K36&lt;&gt;"",ISERROR(MATCH(K36,設定・マスタ!$H$5:$H$26,0))),AND(L36&lt;&gt;"",ISERROR(MATCH(L36,設定・マスタ!$H$5:$H$26,0)))),"NG：リストから選択",IF(OR(AND(C36&lt;&gt;"",COUNTIF(C36:L36,C36)&gt;1),AND(D36&lt;&gt;"",COUNTIF(C36:L36,D36)&gt;1),AND(E36&lt;&gt;"",COUNTIF(C36:L36,E36)&gt;1),AND(F36&lt;&gt;"",COUNTIF(C36:L36,F36)&gt;1),AND(G36&lt;&gt;"",COUNTIF(C36:L36,G36)&gt;1),AND(H36&lt;&gt;"",COUNTIF(C36:L36,H36)&gt;1),AND(I36&lt;&gt;"",COUNTIF(C36:L36,I36)&gt;1),AND(J36&lt;&gt;"",COUNTIF(C36:L36,J36)&gt;1),AND(K36&lt;&gt;"",COUNTIF(C36:L36,K36)&gt;1),AND(L36&lt;&gt;"",COUNTIF(C36:L36,L36)&gt;1)),"NG：同じ資格が重複",IF(COUNTIF($B$11:$B$110,B36)&gt;1,"要確認：同名の職員","OK")))))</f>
        <v>対象外</v>
      </c>
      <c r="N36" s="7">
        <f t="shared" si="0"/>
        <v>0</v>
      </c>
    </row>
    <row r="37" spans="1:14" ht="28.2" customHeight="1">
      <c r="A37" s="78">
        <v>27</v>
      </c>
      <c r="B37" s="54"/>
      <c r="C37" s="61"/>
      <c r="D37" s="61"/>
      <c r="E37" s="61"/>
      <c r="F37" s="61"/>
      <c r="G37" s="61"/>
      <c r="H37" s="61"/>
      <c r="I37" s="61"/>
      <c r="J37" s="61"/>
      <c r="K37" s="61"/>
      <c r="L37" s="61"/>
      <c r="M37" s="31" t="str">
        <f>IF(COUNTA(B37:L37)=0,"対象外",IF(B37="","NG：氏名なし",IF(OR(AND(C37&lt;&gt;"",ISERROR(MATCH(C37,設定・マスタ!$H$5:$H$26,0))),AND(D37&lt;&gt;"",ISERROR(MATCH(D37,設定・マスタ!$H$5:$H$26,0))),AND(E37&lt;&gt;"",ISERROR(MATCH(E37,設定・マスタ!$H$5:$H$26,0))),AND(F37&lt;&gt;"",ISERROR(MATCH(F37,設定・マスタ!$H$5:$H$26,0))),AND(G37&lt;&gt;"",ISERROR(MATCH(G37,設定・マスタ!$H$5:$H$26,0))),AND(H37&lt;&gt;"",ISERROR(MATCH(H37,設定・マスタ!$H$5:$H$26,0))),AND(I37&lt;&gt;"",ISERROR(MATCH(I37,設定・マスタ!$H$5:$H$26,0))),AND(J37&lt;&gt;"",ISERROR(MATCH(J37,設定・マスタ!$H$5:$H$26,0))),AND(K37&lt;&gt;"",ISERROR(MATCH(K37,設定・マスタ!$H$5:$H$26,0))),AND(L37&lt;&gt;"",ISERROR(MATCH(L37,設定・マスタ!$H$5:$H$26,0)))),"NG：リストから選択",IF(OR(AND(C37&lt;&gt;"",COUNTIF(C37:L37,C37)&gt;1),AND(D37&lt;&gt;"",COUNTIF(C37:L37,D37)&gt;1),AND(E37&lt;&gt;"",COUNTIF(C37:L37,E37)&gt;1),AND(F37&lt;&gt;"",COUNTIF(C37:L37,F37)&gt;1),AND(G37&lt;&gt;"",COUNTIF(C37:L37,G37)&gt;1),AND(H37&lt;&gt;"",COUNTIF(C37:L37,H37)&gt;1),AND(I37&lt;&gt;"",COUNTIF(C37:L37,I37)&gt;1),AND(J37&lt;&gt;"",COUNTIF(C37:L37,J37)&gt;1),AND(K37&lt;&gt;"",COUNTIF(C37:L37,K37)&gt;1),AND(L37&lt;&gt;"",COUNTIF(C37:L37,L37)&gt;1)),"NG：同じ資格が重複",IF(COUNTIF($B$11:$B$110,B37)&gt;1,"要確認：同名の職員","OK")))))</f>
        <v>対象外</v>
      </c>
      <c r="N37" s="7">
        <f t="shared" si="0"/>
        <v>0</v>
      </c>
    </row>
    <row r="38" spans="1:14" ht="28.2" customHeight="1">
      <c r="A38" s="78">
        <v>28</v>
      </c>
      <c r="B38" s="54"/>
      <c r="C38" s="61"/>
      <c r="D38" s="61"/>
      <c r="E38" s="61"/>
      <c r="F38" s="61"/>
      <c r="G38" s="61"/>
      <c r="H38" s="61"/>
      <c r="I38" s="61"/>
      <c r="J38" s="61"/>
      <c r="K38" s="61"/>
      <c r="L38" s="61"/>
      <c r="M38" s="31" t="str">
        <f>IF(COUNTA(B38:L38)=0,"対象外",IF(B38="","NG：氏名なし",IF(OR(AND(C38&lt;&gt;"",ISERROR(MATCH(C38,設定・マスタ!$H$5:$H$26,0))),AND(D38&lt;&gt;"",ISERROR(MATCH(D38,設定・マスタ!$H$5:$H$26,0))),AND(E38&lt;&gt;"",ISERROR(MATCH(E38,設定・マスタ!$H$5:$H$26,0))),AND(F38&lt;&gt;"",ISERROR(MATCH(F38,設定・マスタ!$H$5:$H$26,0))),AND(G38&lt;&gt;"",ISERROR(MATCH(G38,設定・マスタ!$H$5:$H$26,0))),AND(H38&lt;&gt;"",ISERROR(MATCH(H38,設定・マスタ!$H$5:$H$26,0))),AND(I38&lt;&gt;"",ISERROR(MATCH(I38,設定・マスタ!$H$5:$H$26,0))),AND(J38&lt;&gt;"",ISERROR(MATCH(J38,設定・マスタ!$H$5:$H$26,0))),AND(K38&lt;&gt;"",ISERROR(MATCH(K38,設定・マスタ!$H$5:$H$26,0))),AND(L38&lt;&gt;"",ISERROR(MATCH(L38,設定・マスタ!$H$5:$H$26,0)))),"NG：リストから選択",IF(OR(AND(C38&lt;&gt;"",COUNTIF(C38:L38,C38)&gt;1),AND(D38&lt;&gt;"",COUNTIF(C38:L38,D38)&gt;1),AND(E38&lt;&gt;"",COUNTIF(C38:L38,E38)&gt;1),AND(F38&lt;&gt;"",COUNTIF(C38:L38,F38)&gt;1),AND(G38&lt;&gt;"",COUNTIF(C38:L38,G38)&gt;1),AND(H38&lt;&gt;"",COUNTIF(C38:L38,H38)&gt;1),AND(I38&lt;&gt;"",COUNTIF(C38:L38,I38)&gt;1),AND(J38&lt;&gt;"",COUNTIF(C38:L38,J38)&gt;1),AND(K38&lt;&gt;"",COUNTIF(C38:L38,K38)&gt;1),AND(L38&lt;&gt;"",COUNTIF(C38:L38,L38)&gt;1)),"NG：同じ資格が重複",IF(COUNTIF($B$11:$B$110,B38)&gt;1,"要確認：同名の職員","OK")))))</f>
        <v>対象外</v>
      </c>
      <c r="N38" s="7">
        <f t="shared" si="0"/>
        <v>0</v>
      </c>
    </row>
    <row r="39" spans="1:14" ht="28.2" customHeight="1">
      <c r="A39" s="78">
        <v>29</v>
      </c>
      <c r="B39" s="54"/>
      <c r="C39" s="61"/>
      <c r="D39" s="61"/>
      <c r="E39" s="61"/>
      <c r="F39" s="61"/>
      <c r="G39" s="61"/>
      <c r="H39" s="61"/>
      <c r="I39" s="61"/>
      <c r="J39" s="61"/>
      <c r="K39" s="61"/>
      <c r="L39" s="61"/>
      <c r="M39" s="31" t="str">
        <f>IF(COUNTA(B39:L39)=0,"対象外",IF(B39="","NG：氏名なし",IF(OR(AND(C39&lt;&gt;"",ISERROR(MATCH(C39,設定・マスタ!$H$5:$H$26,0))),AND(D39&lt;&gt;"",ISERROR(MATCH(D39,設定・マスタ!$H$5:$H$26,0))),AND(E39&lt;&gt;"",ISERROR(MATCH(E39,設定・マスタ!$H$5:$H$26,0))),AND(F39&lt;&gt;"",ISERROR(MATCH(F39,設定・マスタ!$H$5:$H$26,0))),AND(G39&lt;&gt;"",ISERROR(MATCH(G39,設定・マスタ!$H$5:$H$26,0))),AND(H39&lt;&gt;"",ISERROR(MATCH(H39,設定・マスタ!$H$5:$H$26,0))),AND(I39&lt;&gt;"",ISERROR(MATCH(I39,設定・マスタ!$H$5:$H$26,0))),AND(J39&lt;&gt;"",ISERROR(MATCH(J39,設定・マスタ!$H$5:$H$26,0))),AND(K39&lt;&gt;"",ISERROR(MATCH(K39,設定・マスタ!$H$5:$H$26,0))),AND(L39&lt;&gt;"",ISERROR(MATCH(L39,設定・マスタ!$H$5:$H$26,0)))),"NG：リストから選択",IF(OR(AND(C39&lt;&gt;"",COUNTIF(C39:L39,C39)&gt;1),AND(D39&lt;&gt;"",COUNTIF(C39:L39,D39)&gt;1),AND(E39&lt;&gt;"",COUNTIF(C39:L39,E39)&gt;1),AND(F39&lt;&gt;"",COUNTIF(C39:L39,F39)&gt;1),AND(G39&lt;&gt;"",COUNTIF(C39:L39,G39)&gt;1),AND(H39&lt;&gt;"",COUNTIF(C39:L39,H39)&gt;1),AND(I39&lt;&gt;"",COUNTIF(C39:L39,I39)&gt;1),AND(J39&lt;&gt;"",COUNTIF(C39:L39,J39)&gt;1),AND(K39&lt;&gt;"",COUNTIF(C39:L39,K39)&gt;1),AND(L39&lt;&gt;"",COUNTIF(C39:L39,L39)&gt;1)),"NG：同じ資格が重複",IF(COUNTIF($B$11:$B$110,B39)&gt;1,"要確認：同名の職員","OK")))))</f>
        <v>対象外</v>
      </c>
      <c r="N39" s="7">
        <f t="shared" si="0"/>
        <v>0</v>
      </c>
    </row>
    <row r="40" spans="1:14" ht="28.2" customHeight="1">
      <c r="A40" s="78">
        <v>30</v>
      </c>
      <c r="B40" s="54"/>
      <c r="C40" s="61"/>
      <c r="D40" s="61"/>
      <c r="E40" s="61"/>
      <c r="F40" s="61"/>
      <c r="G40" s="61"/>
      <c r="H40" s="61"/>
      <c r="I40" s="61"/>
      <c r="J40" s="61"/>
      <c r="K40" s="61"/>
      <c r="L40" s="61"/>
      <c r="M40" s="31" t="str">
        <f>IF(COUNTA(B40:L40)=0,"対象外",IF(B40="","NG：氏名なし",IF(OR(AND(C40&lt;&gt;"",ISERROR(MATCH(C40,設定・マスタ!$H$5:$H$26,0))),AND(D40&lt;&gt;"",ISERROR(MATCH(D40,設定・マスタ!$H$5:$H$26,0))),AND(E40&lt;&gt;"",ISERROR(MATCH(E40,設定・マスタ!$H$5:$H$26,0))),AND(F40&lt;&gt;"",ISERROR(MATCH(F40,設定・マスタ!$H$5:$H$26,0))),AND(G40&lt;&gt;"",ISERROR(MATCH(G40,設定・マスタ!$H$5:$H$26,0))),AND(H40&lt;&gt;"",ISERROR(MATCH(H40,設定・マスタ!$H$5:$H$26,0))),AND(I40&lt;&gt;"",ISERROR(MATCH(I40,設定・マスタ!$H$5:$H$26,0))),AND(J40&lt;&gt;"",ISERROR(MATCH(J40,設定・マスタ!$H$5:$H$26,0))),AND(K40&lt;&gt;"",ISERROR(MATCH(K40,設定・マスタ!$H$5:$H$26,0))),AND(L40&lt;&gt;"",ISERROR(MATCH(L40,設定・マスタ!$H$5:$H$26,0)))),"NG：リストから選択",IF(OR(AND(C40&lt;&gt;"",COUNTIF(C40:L40,C40)&gt;1),AND(D40&lt;&gt;"",COUNTIF(C40:L40,D40)&gt;1),AND(E40&lt;&gt;"",COUNTIF(C40:L40,E40)&gt;1),AND(F40&lt;&gt;"",COUNTIF(C40:L40,F40)&gt;1),AND(G40&lt;&gt;"",COUNTIF(C40:L40,G40)&gt;1),AND(H40&lt;&gt;"",COUNTIF(C40:L40,H40)&gt;1),AND(I40&lt;&gt;"",COUNTIF(C40:L40,I40)&gt;1),AND(J40&lt;&gt;"",COUNTIF(C40:L40,J40)&gt;1),AND(K40&lt;&gt;"",COUNTIF(C40:L40,K40)&gt;1),AND(L40&lt;&gt;"",COUNTIF(C40:L40,L40)&gt;1)),"NG：同じ資格が重複",IF(COUNTIF($B$11:$B$110,B40)&gt;1,"要確認：同名の職員","OK")))))</f>
        <v>対象外</v>
      </c>
      <c r="N40" s="7">
        <f t="shared" si="0"/>
        <v>0</v>
      </c>
    </row>
    <row r="41" spans="1:14" ht="28.2" customHeight="1">
      <c r="A41" s="78">
        <v>31</v>
      </c>
      <c r="B41" s="54"/>
      <c r="C41" s="61"/>
      <c r="D41" s="61"/>
      <c r="E41" s="61"/>
      <c r="F41" s="61"/>
      <c r="G41" s="61"/>
      <c r="H41" s="61"/>
      <c r="I41" s="61"/>
      <c r="J41" s="61"/>
      <c r="K41" s="61"/>
      <c r="L41" s="61"/>
      <c r="M41" s="31" t="str">
        <f>IF(COUNTA(B41:L41)=0,"対象外",IF(B41="","NG：氏名なし",IF(OR(AND(C41&lt;&gt;"",ISERROR(MATCH(C41,設定・マスタ!$H$5:$H$26,0))),AND(D41&lt;&gt;"",ISERROR(MATCH(D41,設定・マスタ!$H$5:$H$26,0))),AND(E41&lt;&gt;"",ISERROR(MATCH(E41,設定・マスタ!$H$5:$H$26,0))),AND(F41&lt;&gt;"",ISERROR(MATCH(F41,設定・マスタ!$H$5:$H$26,0))),AND(G41&lt;&gt;"",ISERROR(MATCH(G41,設定・マスタ!$H$5:$H$26,0))),AND(H41&lt;&gt;"",ISERROR(MATCH(H41,設定・マスタ!$H$5:$H$26,0))),AND(I41&lt;&gt;"",ISERROR(MATCH(I41,設定・マスタ!$H$5:$H$26,0))),AND(J41&lt;&gt;"",ISERROR(MATCH(J41,設定・マスタ!$H$5:$H$26,0))),AND(K41&lt;&gt;"",ISERROR(MATCH(K41,設定・マスタ!$H$5:$H$26,0))),AND(L41&lt;&gt;"",ISERROR(MATCH(L41,設定・マスタ!$H$5:$H$26,0)))),"NG：リストから選択",IF(OR(AND(C41&lt;&gt;"",COUNTIF(C41:L41,C41)&gt;1),AND(D41&lt;&gt;"",COUNTIF(C41:L41,D41)&gt;1),AND(E41&lt;&gt;"",COUNTIF(C41:L41,E41)&gt;1),AND(F41&lt;&gt;"",COUNTIF(C41:L41,F41)&gt;1),AND(G41&lt;&gt;"",COUNTIF(C41:L41,G41)&gt;1),AND(H41&lt;&gt;"",COUNTIF(C41:L41,H41)&gt;1),AND(I41&lt;&gt;"",COUNTIF(C41:L41,I41)&gt;1),AND(J41&lt;&gt;"",COUNTIF(C41:L41,J41)&gt;1),AND(K41&lt;&gt;"",COUNTIF(C41:L41,K41)&gt;1),AND(L41&lt;&gt;"",COUNTIF(C41:L41,L41)&gt;1)),"NG：同じ資格が重複",IF(COUNTIF($B$11:$B$110,B41)&gt;1,"要確認：同名の職員","OK")))))</f>
        <v>対象外</v>
      </c>
      <c r="N41" s="7">
        <f t="shared" si="0"/>
        <v>0</v>
      </c>
    </row>
    <row r="42" spans="1:14" ht="28.2" customHeight="1">
      <c r="A42" s="78">
        <v>32</v>
      </c>
      <c r="B42" s="54"/>
      <c r="C42" s="61"/>
      <c r="D42" s="61"/>
      <c r="E42" s="61"/>
      <c r="F42" s="61"/>
      <c r="G42" s="61"/>
      <c r="H42" s="61"/>
      <c r="I42" s="61"/>
      <c r="J42" s="61"/>
      <c r="K42" s="61"/>
      <c r="L42" s="61"/>
      <c r="M42" s="31" t="str">
        <f>IF(COUNTA(B42:L42)=0,"対象外",IF(B42="","NG：氏名なし",IF(OR(AND(C42&lt;&gt;"",ISERROR(MATCH(C42,設定・マスタ!$H$5:$H$26,0))),AND(D42&lt;&gt;"",ISERROR(MATCH(D42,設定・マスタ!$H$5:$H$26,0))),AND(E42&lt;&gt;"",ISERROR(MATCH(E42,設定・マスタ!$H$5:$H$26,0))),AND(F42&lt;&gt;"",ISERROR(MATCH(F42,設定・マスタ!$H$5:$H$26,0))),AND(G42&lt;&gt;"",ISERROR(MATCH(G42,設定・マスタ!$H$5:$H$26,0))),AND(H42&lt;&gt;"",ISERROR(MATCH(H42,設定・マスタ!$H$5:$H$26,0))),AND(I42&lt;&gt;"",ISERROR(MATCH(I42,設定・マスタ!$H$5:$H$26,0))),AND(J42&lt;&gt;"",ISERROR(MATCH(J42,設定・マスタ!$H$5:$H$26,0))),AND(K42&lt;&gt;"",ISERROR(MATCH(K42,設定・マスタ!$H$5:$H$26,0))),AND(L42&lt;&gt;"",ISERROR(MATCH(L42,設定・マスタ!$H$5:$H$26,0)))),"NG：リストから選択",IF(OR(AND(C42&lt;&gt;"",COUNTIF(C42:L42,C42)&gt;1),AND(D42&lt;&gt;"",COUNTIF(C42:L42,D42)&gt;1),AND(E42&lt;&gt;"",COUNTIF(C42:L42,E42)&gt;1),AND(F42&lt;&gt;"",COUNTIF(C42:L42,F42)&gt;1),AND(G42&lt;&gt;"",COUNTIF(C42:L42,G42)&gt;1),AND(H42&lt;&gt;"",COUNTIF(C42:L42,H42)&gt;1),AND(I42&lt;&gt;"",COUNTIF(C42:L42,I42)&gt;1),AND(J42&lt;&gt;"",COUNTIF(C42:L42,J42)&gt;1),AND(K42&lt;&gt;"",COUNTIF(C42:L42,K42)&gt;1),AND(L42&lt;&gt;"",COUNTIF(C42:L42,L42)&gt;1)),"NG：同じ資格が重複",IF(COUNTIF($B$11:$B$110,B42)&gt;1,"要確認：同名の職員","OK")))))</f>
        <v>対象外</v>
      </c>
      <c r="N42" s="7">
        <f t="shared" si="0"/>
        <v>0</v>
      </c>
    </row>
    <row r="43" spans="1:14" ht="28.2" customHeight="1">
      <c r="A43" s="78">
        <v>33</v>
      </c>
      <c r="B43" s="54"/>
      <c r="C43" s="61"/>
      <c r="D43" s="61"/>
      <c r="E43" s="61"/>
      <c r="F43" s="61"/>
      <c r="G43" s="61"/>
      <c r="H43" s="61"/>
      <c r="I43" s="61"/>
      <c r="J43" s="61"/>
      <c r="K43" s="61"/>
      <c r="L43" s="61"/>
      <c r="M43" s="31" t="str">
        <f>IF(COUNTA(B43:L43)=0,"対象外",IF(B43="","NG：氏名なし",IF(OR(AND(C43&lt;&gt;"",ISERROR(MATCH(C43,設定・マスタ!$H$5:$H$26,0))),AND(D43&lt;&gt;"",ISERROR(MATCH(D43,設定・マスタ!$H$5:$H$26,0))),AND(E43&lt;&gt;"",ISERROR(MATCH(E43,設定・マスタ!$H$5:$H$26,0))),AND(F43&lt;&gt;"",ISERROR(MATCH(F43,設定・マスタ!$H$5:$H$26,0))),AND(G43&lt;&gt;"",ISERROR(MATCH(G43,設定・マスタ!$H$5:$H$26,0))),AND(H43&lt;&gt;"",ISERROR(MATCH(H43,設定・マスタ!$H$5:$H$26,0))),AND(I43&lt;&gt;"",ISERROR(MATCH(I43,設定・マスタ!$H$5:$H$26,0))),AND(J43&lt;&gt;"",ISERROR(MATCH(J43,設定・マスタ!$H$5:$H$26,0))),AND(K43&lt;&gt;"",ISERROR(MATCH(K43,設定・マスタ!$H$5:$H$26,0))),AND(L43&lt;&gt;"",ISERROR(MATCH(L43,設定・マスタ!$H$5:$H$26,0)))),"NG：リストから選択",IF(OR(AND(C43&lt;&gt;"",COUNTIF(C43:L43,C43)&gt;1),AND(D43&lt;&gt;"",COUNTIF(C43:L43,D43)&gt;1),AND(E43&lt;&gt;"",COUNTIF(C43:L43,E43)&gt;1),AND(F43&lt;&gt;"",COUNTIF(C43:L43,F43)&gt;1),AND(G43&lt;&gt;"",COUNTIF(C43:L43,G43)&gt;1),AND(H43&lt;&gt;"",COUNTIF(C43:L43,H43)&gt;1),AND(I43&lt;&gt;"",COUNTIF(C43:L43,I43)&gt;1),AND(J43&lt;&gt;"",COUNTIF(C43:L43,J43)&gt;1),AND(K43&lt;&gt;"",COUNTIF(C43:L43,K43)&gt;1),AND(L43&lt;&gt;"",COUNTIF(C43:L43,L43)&gt;1)),"NG：同じ資格が重複",IF(COUNTIF($B$11:$B$110,B43)&gt;1,"要確認：同名の職員","OK")))))</f>
        <v>対象外</v>
      </c>
      <c r="N43" s="7">
        <f t="shared" si="0"/>
        <v>0</v>
      </c>
    </row>
    <row r="44" spans="1:14" ht="28.2" customHeight="1">
      <c r="A44" s="78">
        <v>34</v>
      </c>
      <c r="B44" s="54"/>
      <c r="C44" s="61"/>
      <c r="D44" s="61"/>
      <c r="E44" s="61"/>
      <c r="F44" s="61"/>
      <c r="G44" s="61"/>
      <c r="H44" s="61"/>
      <c r="I44" s="61"/>
      <c r="J44" s="61"/>
      <c r="K44" s="61"/>
      <c r="L44" s="61"/>
      <c r="M44" s="31" t="str">
        <f>IF(COUNTA(B44:L44)=0,"対象外",IF(B44="","NG：氏名なし",IF(OR(AND(C44&lt;&gt;"",ISERROR(MATCH(C44,設定・マスタ!$H$5:$H$26,0))),AND(D44&lt;&gt;"",ISERROR(MATCH(D44,設定・マスタ!$H$5:$H$26,0))),AND(E44&lt;&gt;"",ISERROR(MATCH(E44,設定・マスタ!$H$5:$H$26,0))),AND(F44&lt;&gt;"",ISERROR(MATCH(F44,設定・マスタ!$H$5:$H$26,0))),AND(G44&lt;&gt;"",ISERROR(MATCH(G44,設定・マスタ!$H$5:$H$26,0))),AND(H44&lt;&gt;"",ISERROR(MATCH(H44,設定・マスタ!$H$5:$H$26,0))),AND(I44&lt;&gt;"",ISERROR(MATCH(I44,設定・マスタ!$H$5:$H$26,0))),AND(J44&lt;&gt;"",ISERROR(MATCH(J44,設定・マスタ!$H$5:$H$26,0))),AND(K44&lt;&gt;"",ISERROR(MATCH(K44,設定・マスタ!$H$5:$H$26,0))),AND(L44&lt;&gt;"",ISERROR(MATCH(L44,設定・マスタ!$H$5:$H$26,0)))),"NG：リストから選択",IF(OR(AND(C44&lt;&gt;"",COUNTIF(C44:L44,C44)&gt;1),AND(D44&lt;&gt;"",COUNTIF(C44:L44,D44)&gt;1),AND(E44&lt;&gt;"",COUNTIF(C44:L44,E44)&gt;1),AND(F44&lt;&gt;"",COUNTIF(C44:L44,F44)&gt;1),AND(G44&lt;&gt;"",COUNTIF(C44:L44,G44)&gt;1),AND(H44&lt;&gt;"",COUNTIF(C44:L44,H44)&gt;1),AND(I44&lt;&gt;"",COUNTIF(C44:L44,I44)&gt;1),AND(J44&lt;&gt;"",COUNTIF(C44:L44,J44)&gt;1),AND(K44&lt;&gt;"",COUNTIF(C44:L44,K44)&gt;1),AND(L44&lt;&gt;"",COUNTIF(C44:L44,L44)&gt;1)),"NG：同じ資格が重複",IF(COUNTIF($B$11:$B$110,B44)&gt;1,"要確認：同名の職員","OK")))))</f>
        <v>対象外</v>
      </c>
      <c r="N44" s="7">
        <f t="shared" si="0"/>
        <v>0</v>
      </c>
    </row>
    <row r="45" spans="1:14" ht="28.2" customHeight="1">
      <c r="A45" s="78">
        <v>35</v>
      </c>
      <c r="B45" s="54"/>
      <c r="C45" s="61"/>
      <c r="D45" s="61"/>
      <c r="E45" s="61"/>
      <c r="F45" s="61"/>
      <c r="G45" s="61"/>
      <c r="H45" s="61"/>
      <c r="I45" s="61"/>
      <c r="J45" s="61"/>
      <c r="K45" s="61"/>
      <c r="L45" s="61"/>
      <c r="M45" s="31" t="str">
        <f>IF(COUNTA(B45:L45)=0,"対象外",IF(B45="","NG：氏名なし",IF(OR(AND(C45&lt;&gt;"",ISERROR(MATCH(C45,設定・マスタ!$H$5:$H$26,0))),AND(D45&lt;&gt;"",ISERROR(MATCH(D45,設定・マスタ!$H$5:$H$26,0))),AND(E45&lt;&gt;"",ISERROR(MATCH(E45,設定・マスタ!$H$5:$H$26,0))),AND(F45&lt;&gt;"",ISERROR(MATCH(F45,設定・マスタ!$H$5:$H$26,0))),AND(G45&lt;&gt;"",ISERROR(MATCH(G45,設定・マスタ!$H$5:$H$26,0))),AND(H45&lt;&gt;"",ISERROR(MATCH(H45,設定・マスタ!$H$5:$H$26,0))),AND(I45&lt;&gt;"",ISERROR(MATCH(I45,設定・マスタ!$H$5:$H$26,0))),AND(J45&lt;&gt;"",ISERROR(MATCH(J45,設定・マスタ!$H$5:$H$26,0))),AND(K45&lt;&gt;"",ISERROR(MATCH(K45,設定・マスタ!$H$5:$H$26,0))),AND(L45&lt;&gt;"",ISERROR(MATCH(L45,設定・マスタ!$H$5:$H$26,0)))),"NG：リストから選択",IF(OR(AND(C45&lt;&gt;"",COUNTIF(C45:L45,C45)&gt;1),AND(D45&lt;&gt;"",COUNTIF(C45:L45,D45)&gt;1),AND(E45&lt;&gt;"",COUNTIF(C45:L45,E45)&gt;1),AND(F45&lt;&gt;"",COUNTIF(C45:L45,F45)&gt;1),AND(G45&lt;&gt;"",COUNTIF(C45:L45,G45)&gt;1),AND(H45&lt;&gt;"",COUNTIF(C45:L45,H45)&gt;1),AND(I45&lt;&gt;"",COUNTIF(C45:L45,I45)&gt;1),AND(J45&lt;&gt;"",COUNTIF(C45:L45,J45)&gt;1),AND(K45&lt;&gt;"",COUNTIF(C45:L45,K45)&gt;1),AND(L45&lt;&gt;"",COUNTIF(C45:L45,L45)&gt;1)),"NG：同じ資格が重複",IF(COUNTIF($B$11:$B$110,B45)&gt;1,"要確認：同名の職員","OK")))))</f>
        <v>対象外</v>
      </c>
      <c r="N45" s="7">
        <f t="shared" si="0"/>
        <v>0</v>
      </c>
    </row>
    <row r="46" spans="1:14" ht="28.2" customHeight="1">
      <c r="A46" s="78">
        <v>36</v>
      </c>
      <c r="B46" s="54"/>
      <c r="C46" s="61"/>
      <c r="D46" s="61"/>
      <c r="E46" s="61"/>
      <c r="F46" s="61"/>
      <c r="G46" s="61"/>
      <c r="H46" s="61"/>
      <c r="I46" s="61"/>
      <c r="J46" s="61"/>
      <c r="K46" s="61"/>
      <c r="L46" s="61"/>
      <c r="M46" s="31" t="str">
        <f>IF(COUNTA(B46:L46)=0,"対象外",IF(B46="","NG：氏名なし",IF(OR(AND(C46&lt;&gt;"",ISERROR(MATCH(C46,設定・マスタ!$H$5:$H$26,0))),AND(D46&lt;&gt;"",ISERROR(MATCH(D46,設定・マスタ!$H$5:$H$26,0))),AND(E46&lt;&gt;"",ISERROR(MATCH(E46,設定・マスタ!$H$5:$H$26,0))),AND(F46&lt;&gt;"",ISERROR(MATCH(F46,設定・マスタ!$H$5:$H$26,0))),AND(G46&lt;&gt;"",ISERROR(MATCH(G46,設定・マスタ!$H$5:$H$26,0))),AND(H46&lt;&gt;"",ISERROR(MATCH(H46,設定・マスタ!$H$5:$H$26,0))),AND(I46&lt;&gt;"",ISERROR(MATCH(I46,設定・マスタ!$H$5:$H$26,0))),AND(J46&lt;&gt;"",ISERROR(MATCH(J46,設定・マスタ!$H$5:$H$26,0))),AND(K46&lt;&gt;"",ISERROR(MATCH(K46,設定・マスタ!$H$5:$H$26,0))),AND(L46&lt;&gt;"",ISERROR(MATCH(L46,設定・マスタ!$H$5:$H$26,0)))),"NG：リストから選択",IF(OR(AND(C46&lt;&gt;"",COUNTIF(C46:L46,C46)&gt;1),AND(D46&lt;&gt;"",COUNTIF(C46:L46,D46)&gt;1),AND(E46&lt;&gt;"",COUNTIF(C46:L46,E46)&gt;1),AND(F46&lt;&gt;"",COUNTIF(C46:L46,F46)&gt;1),AND(G46&lt;&gt;"",COUNTIF(C46:L46,G46)&gt;1),AND(H46&lt;&gt;"",COUNTIF(C46:L46,H46)&gt;1),AND(I46&lt;&gt;"",COUNTIF(C46:L46,I46)&gt;1),AND(J46&lt;&gt;"",COUNTIF(C46:L46,J46)&gt;1),AND(K46&lt;&gt;"",COUNTIF(C46:L46,K46)&gt;1),AND(L46&lt;&gt;"",COUNTIF(C46:L46,L46)&gt;1)),"NG：同じ資格が重複",IF(COUNTIF($B$11:$B$110,B46)&gt;1,"要確認：同名の職員","OK")))))</f>
        <v>対象外</v>
      </c>
      <c r="N46" s="7">
        <f t="shared" si="0"/>
        <v>0</v>
      </c>
    </row>
    <row r="47" spans="1:14" ht="28.2" customHeight="1">
      <c r="A47" s="78">
        <v>37</v>
      </c>
      <c r="B47" s="54"/>
      <c r="C47" s="61"/>
      <c r="D47" s="61"/>
      <c r="E47" s="61"/>
      <c r="F47" s="61"/>
      <c r="G47" s="61"/>
      <c r="H47" s="61"/>
      <c r="I47" s="61"/>
      <c r="J47" s="61"/>
      <c r="K47" s="61"/>
      <c r="L47" s="61"/>
      <c r="M47" s="31" t="str">
        <f>IF(COUNTA(B47:L47)=0,"対象外",IF(B47="","NG：氏名なし",IF(OR(AND(C47&lt;&gt;"",ISERROR(MATCH(C47,設定・マスタ!$H$5:$H$26,0))),AND(D47&lt;&gt;"",ISERROR(MATCH(D47,設定・マスタ!$H$5:$H$26,0))),AND(E47&lt;&gt;"",ISERROR(MATCH(E47,設定・マスタ!$H$5:$H$26,0))),AND(F47&lt;&gt;"",ISERROR(MATCH(F47,設定・マスタ!$H$5:$H$26,0))),AND(G47&lt;&gt;"",ISERROR(MATCH(G47,設定・マスタ!$H$5:$H$26,0))),AND(H47&lt;&gt;"",ISERROR(MATCH(H47,設定・マスタ!$H$5:$H$26,0))),AND(I47&lt;&gt;"",ISERROR(MATCH(I47,設定・マスタ!$H$5:$H$26,0))),AND(J47&lt;&gt;"",ISERROR(MATCH(J47,設定・マスタ!$H$5:$H$26,0))),AND(K47&lt;&gt;"",ISERROR(MATCH(K47,設定・マスタ!$H$5:$H$26,0))),AND(L47&lt;&gt;"",ISERROR(MATCH(L47,設定・マスタ!$H$5:$H$26,0)))),"NG：リストから選択",IF(OR(AND(C47&lt;&gt;"",COUNTIF(C47:L47,C47)&gt;1),AND(D47&lt;&gt;"",COUNTIF(C47:L47,D47)&gt;1),AND(E47&lt;&gt;"",COUNTIF(C47:L47,E47)&gt;1),AND(F47&lt;&gt;"",COUNTIF(C47:L47,F47)&gt;1),AND(G47&lt;&gt;"",COUNTIF(C47:L47,G47)&gt;1),AND(H47&lt;&gt;"",COUNTIF(C47:L47,H47)&gt;1),AND(I47&lt;&gt;"",COUNTIF(C47:L47,I47)&gt;1),AND(J47&lt;&gt;"",COUNTIF(C47:L47,J47)&gt;1),AND(K47&lt;&gt;"",COUNTIF(C47:L47,K47)&gt;1),AND(L47&lt;&gt;"",COUNTIF(C47:L47,L47)&gt;1)),"NG：同じ資格が重複",IF(COUNTIF($B$11:$B$110,B47)&gt;1,"要確認：同名の職員","OK")))))</f>
        <v>対象外</v>
      </c>
      <c r="N47" s="7">
        <f t="shared" si="0"/>
        <v>0</v>
      </c>
    </row>
    <row r="48" spans="1:14" ht="28.2" customHeight="1">
      <c r="A48" s="78">
        <v>38</v>
      </c>
      <c r="B48" s="54"/>
      <c r="C48" s="61"/>
      <c r="D48" s="61"/>
      <c r="E48" s="61"/>
      <c r="F48" s="61"/>
      <c r="G48" s="61"/>
      <c r="H48" s="61"/>
      <c r="I48" s="61"/>
      <c r="J48" s="61"/>
      <c r="K48" s="61"/>
      <c r="L48" s="61"/>
      <c r="M48" s="31" t="str">
        <f>IF(COUNTA(B48:L48)=0,"対象外",IF(B48="","NG：氏名なし",IF(OR(AND(C48&lt;&gt;"",ISERROR(MATCH(C48,設定・マスタ!$H$5:$H$26,0))),AND(D48&lt;&gt;"",ISERROR(MATCH(D48,設定・マスタ!$H$5:$H$26,0))),AND(E48&lt;&gt;"",ISERROR(MATCH(E48,設定・マスタ!$H$5:$H$26,0))),AND(F48&lt;&gt;"",ISERROR(MATCH(F48,設定・マスタ!$H$5:$H$26,0))),AND(G48&lt;&gt;"",ISERROR(MATCH(G48,設定・マスタ!$H$5:$H$26,0))),AND(H48&lt;&gt;"",ISERROR(MATCH(H48,設定・マスタ!$H$5:$H$26,0))),AND(I48&lt;&gt;"",ISERROR(MATCH(I48,設定・マスタ!$H$5:$H$26,0))),AND(J48&lt;&gt;"",ISERROR(MATCH(J48,設定・マスタ!$H$5:$H$26,0))),AND(K48&lt;&gt;"",ISERROR(MATCH(K48,設定・マスタ!$H$5:$H$26,0))),AND(L48&lt;&gt;"",ISERROR(MATCH(L48,設定・マスタ!$H$5:$H$26,0)))),"NG：リストから選択",IF(OR(AND(C48&lt;&gt;"",COUNTIF(C48:L48,C48)&gt;1),AND(D48&lt;&gt;"",COUNTIF(C48:L48,D48)&gt;1),AND(E48&lt;&gt;"",COUNTIF(C48:L48,E48)&gt;1),AND(F48&lt;&gt;"",COUNTIF(C48:L48,F48)&gt;1),AND(G48&lt;&gt;"",COUNTIF(C48:L48,G48)&gt;1),AND(H48&lt;&gt;"",COUNTIF(C48:L48,H48)&gt;1),AND(I48&lt;&gt;"",COUNTIF(C48:L48,I48)&gt;1),AND(J48&lt;&gt;"",COUNTIF(C48:L48,J48)&gt;1),AND(K48&lt;&gt;"",COUNTIF(C48:L48,K48)&gt;1),AND(L48&lt;&gt;"",COUNTIF(C48:L48,L48)&gt;1)),"NG：同じ資格が重複",IF(COUNTIF($B$11:$B$110,B48)&gt;1,"要確認：同名の職員","OK")))))</f>
        <v>対象外</v>
      </c>
      <c r="N48" s="7">
        <f t="shared" si="0"/>
        <v>0</v>
      </c>
    </row>
    <row r="49" spans="1:14" ht="28.2" customHeight="1">
      <c r="A49" s="78">
        <v>39</v>
      </c>
      <c r="B49" s="54"/>
      <c r="C49" s="61"/>
      <c r="D49" s="61"/>
      <c r="E49" s="61"/>
      <c r="F49" s="61"/>
      <c r="G49" s="61"/>
      <c r="H49" s="61"/>
      <c r="I49" s="61"/>
      <c r="J49" s="61"/>
      <c r="K49" s="61"/>
      <c r="L49" s="61"/>
      <c r="M49" s="31" t="str">
        <f>IF(COUNTA(B49:L49)=0,"対象外",IF(B49="","NG：氏名なし",IF(OR(AND(C49&lt;&gt;"",ISERROR(MATCH(C49,設定・マスタ!$H$5:$H$26,0))),AND(D49&lt;&gt;"",ISERROR(MATCH(D49,設定・マスタ!$H$5:$H$26,0))),AND(E49&lt;&gt;"",ISERROR(MATCH(E49,設定・マスタ!$H$5:$H$26,0))),AND(F49&lt;&gt;"",ISERROR(MATCH(F49,設定・マスタ!$H$5:$H$26,0))),AND(G49&lt;&gt;"",ISERROR(MATCH(G49,設定・マスタ!$H$5:$H$26,0))),AND(H49&lt;&gt;"",ISERROR(MATCH(H49,設定・マスタ!$H$5:$H$26,0))),AND(I49&lt;&gt;"",ISERROR(MATCH(I49,設定・マスタ!$H$5:$H$26,0))),AND(J49&lt;&gt;"",ISERROR(MATCH(J49,設定・マスタ!$H$5:$H$26,0))),AND(K49&lt;&gt;"",ISERROR(MATCH(K49,設定・マスタ!$H$5:$H$26,0))),AND(L49&lt;&gt;"",ISERROR(MATCH(L49,設定・マスタ!$H$5:$H$26,0)))),"NG：リストから選択",IF(OR(AND(C49&lt;&gt;"",COUNTIF(C49:L49,C49)&gt;1),AND(D49&lt;&gt;"",COUNTIF(C49:L49,D49)&gt;1),AND(E49&lt;&gt;"",COUNTIF(C49:L49,E49)&gt;1),AND(F49&lt;&gt;"",COUNTIF(C49:L49,F49)&gt;1),AND(G49&lt;&gt;"",COUNTIF(C49:L49,G49)&gt;1),AND(H49&lt;&gt;"",COUNTIF(C49:L49,H49)&gt;1),AND(I49&lt;&gt;"",COUNTIF(C49:L49,I49)&gt;1),AND(J49&lt;&gt;"",COUNTIF(C49:L49,J49)&gt;1),AND(K49&lt;&gt;"",COUNTIF(C49:L49,K49)&gt;1),AND(L49&lt;&gt;"",COUNTIF(C49:L49,L49)&gt;1)),"NG：同じ資格が重複",IF(COUNTIF($B$11:$B$110,B49)&gt;1,"要確認：同名の職員","OK")))))</f>
        <v>対象外</v>
      </c>
      <c r="N49" s="7">
        <f t="shared" si="0"/>
        <v>0</v>
      </c>
    </row>
    <row r="50" spans="1:14" ht="28.2" customHeight="1">
      <c r="A50" s="78">
        <v>40</v>
      </c>
      <c r="B50" s="54"/>
      <c r="C50" s="61"/>
      <c r="D50" s="61"/>
      <c r="E50" s="61"/>
      <c r="F50" s="61"/>
      <c r="G50" s="61"/>
      <c r="H50" s="61"/>
      <c r="I50" s="61"/>
      <c r="J50" s="61"/>
      <c r="K50" s="61"/>
      <c r="L50" s="61"/>
      <c r="M50" s="31" t="str">
        <f>IF(COUNTA(B50:L50)=0,"対象外",IF(B50="","NG：氏名なし",IF(OR(AND(C50&lt;&gt;"",ISERROR(MATCH(C50,設定・マスタ!$H$5:$H$26,0))),AND(D50&lt;&gt;"",ISERROR(MATCH(D50,設定・マスタ!$H$5:$H$26,0))),AND(E50&lt;&gt;"",ISERROR(MATCH(E50,設定・マスタ!$H$5:$H$26,0))),AND(F50&lt;&gt;"",ISERROR(MATCH(F50,設定・マスタ!$H$5:$H$26,0))),AND(G50&lt;&gt;"",ISERROR(MATCH(G50,設定・マスタ!$H$5:$H$26,0))),AND(H50&lt;&gt;"",ISERROR(MATCH(H50,設定・マスタ!$H$5:$H$26,0))),AND(I50&lt;&gt;"",ISERROR(MATCH(I50,設定・マスタ!$H$5:$H$26,0))),AND(J50&lt;&gt;"",ISERROR(MATCH(J50,設定・マスタ!$H$5:$H$26,0))),AND(K50&lt;&gt;"",ISERROR(MATCH(K50,設定・マスタ!$H$5:$H$26,0))),AND(L50&lt;&gt;"",ISERROR(MATCH(L50,設定・マスタ!$H$5:$H$26,0)))),"NG：リストから選択",IF(OR(AND(C50&lt;&gt;"",COUNTIF(C50:L50,C50)&gt;1),AND(D50&lt;&gt;"",COUNTIF(C50:L50,D50)&gt;1),AND(E50&lt;&gt;"",COUNTIF(C50:L50,E50)&gt;1),AND(F50&lt;&gt;"",COUNTIF(C50:L50,F50)&gt;1),AND(G50&lt;&gt;"",COUNTIF(C50:L50,G50)&gt;1),AND(H50&lt;&gt;"",COUNTIF(C50:L50,H50)&gt;1),AND(I50&lt;&gt;"",COUNTIF(C50:L50,I50)&gt;1),AND(J50&lt;&gt;"",COUNTIF(C50:L50,J50)&gt;1),AND(K50&lt;&gt;"",COUNTIF(C50:L50,K50)&gt;1),AND(L50&lt;&gt;"",COUNTIF(C50:L50,L50)&gt;1)),"NG：同じ資格が重複",IF(COUNTIF($B$11:$B$110,B50)&gt;1,"要確認：同名の職員","OK")))))</f>
        <v>対象外</v>
      </c>
      <c r="N50" s="7">
        <f t="shared" si="0"/>
        <v>0</v>
      </c>
    </row>
    <row r="51" spans="1:14" ht="28.2" customHeight="1">
      <c r="A51" s="78">
        <v>41</v>
      </c>
      <c r="B51" s="54"/>
      <c r="C51" s="61"/>
      <c r="D51" s="61"/>
      <c r="E51" s="61"/>
      <c r="F51" s="61"/>
      <c r="G51" s="61"/>
      <c r="H51" s="61"/>
      <c r="I51" s="61"/>
      <c r="J51" s="61"/>
      <c r="K51" s="61"/>
      <c r="L51" s="61"/>
      <c r="M51" s="31" t="str">
        <f>IF(COUNTA(B51:L51)=0,"対象外",IF(B51="","NG：氏名なし",IF(OR(AND(C51&lt;&gt;"",ISERROR(MATCH(C51,設定・マスタ!$H$5:$H$26,0))),AND(D51&lt;&gt;"",ISERROR(MATCH(D51,設定・マスタ!$H$5:$H$26,0))),AND(E51&lt;&gt;"",ISERROR(MATCH(E51,設定・マスタ!$H$5:$H$26,0))),AND(F51&lt;&gt;"",ISERROR(MATCH(F51,設定・マスタ!$H$5:$H$26,0))),AND(G51&lt;&gt;"",ISERROR(MATCH(G51,設定・マスタ!$H$5:$H$26,0))),AND(H51&lt;&gt;"",ISERROR(MATCH(H51,設定・マスタ!$H$5:$H$26,0))),AND(I51&lt;&gt;"",ISERROR(MATCH(I51,設定・マスタ!$H$5:$H$26,0))),AND(J51&lt;&gt;"",ISERROR(MATCH(J51,設定・マスタ!$H$5:$H$26,0))),AND(K51&lt;&gt;"",ISERROR(MATCH(K51,設定・マスタ!$H$5:$H$26,0))),AND(L51&lt;&gt;"",ISERROR(MATCH(L51,設定・マスタ!$H$5:$H$26,0)))),"NG：リストから選択",IF(OR(AND(C51&lt;&gt;"",COUNTIF(C51:L51,C51)&gt;1),AND(D51&lt;&gt;"",COUNTIF(C51:L51,D51)&gt;1),AND(E51&lt;&gt;"",COUNTIF(C51:L51,E51)&gt;1),AND(F51&lt;&gt;"",COUNTIF(C51:L51,F51)&gt;1),AND(G51&lt;&gt;"",COUNTIF(C51:L51,G51)&gt;1),AND(H51&lt;&gt;"",COUNTIF(C51:L51,H51)&gt;1),AND(I51&lt;&gt;"",COUNTIF(C51:L51,I51)&gt;1),AND(J51&lt;&gt;"",COUNTIF(C51:L51,J51)&gt;1),AND(K51&lt;&gt;"",COUNTIF(C51:L51,K51)&gt;1),AND(L51&lt;&gt;"",COUNTIF(C51:L51,L51)&gt;1)),"NG：同じ資格が重複",IF(COUNTIF($B$11:$B$110,B51)&gt;1,"要確認：同名の職員","OK")))))</f>
        <v>対象外</v>
      </c>
      <c r="N51" s="7">
        <f t="shared" si="0"/>
        <v>0</v>
      </c>
    </row>
    <row r="52" spans="1:14" ht="28.2" customHeight="1">
      <c r="A52" s="78">
        <v>42</v>
      </c>
      <c r="B52" s="54"/>
      <c r="C52" s="61"/>
      <c r="D52" s="61"/>
      <c r="E52" s="61"/>
      <c r="F52" s="61"/>
      <c r="G52" s="61"/>
      <c r="H52" s="61"/>
      <c r="I52" s="61"/>
      <c r="J52" s="61"/>
      <c r="K52" s="61"/>
      <c r="L52" s="61"/>
      <c r="M52" s="31" t="str">
        <f>IF(COUNTA(B52:L52)=0,"対象外",IF(B52="","NG：氏名なし",IF(OR(AND(C52&lt;&gt;"",ISERROR(MATCH(C52,設定・マスタ!$H$5:$H$26,0))),AND(D52&lt;&gt;"",ISERROR(MATCH(D52,設定・マスタ!$H$5:$H$26,0))),AND(E52&lt;&gt;"",ISERROR(MATCH(E52,設定・マスタ!$H$5:$H$26,0))),AND(F52&lt;&gt;"",ISERROR(MATCH(F52,設定・マスタ!$H$5:$H$26,0))),AND(G52&lt;&gt;"",ISERROR(MATCH(G52,設定・マスタ!$H$5:$H$26,0))),AND(H52&lt;&gt;"",ISERROR(MATCH(H52,設定・マスタ!$H$5:$H$26,0))),AND(I52&lt;&gt;"",ISERROR(MATCH(I52,設定・マスタ!$H$5:$H$26,0))),AND(J52&lt;&gt;"",ISERROR(MATCH(J52,設定・マスタ!$H$5:$H$26,0))),AND(K52&lt;&gt;"",ISERROR(MATCH(K52,設定・マスタ!$H$5:$H$26,0))),AND(L52&lt;&gt;"",ISERROR(MATCH(L52,設定・マスタ!$H$5:$H$26,0)))),"NG：リストから選択",IF(OR(AND(C52&lt;&gt;"",COUNTIF(C52:L52,C52)&gt;1),AND(D52&lt;&gt;"",COUNTIF(C52:L52,D52)&gt;1),AND(E52&lt;&gt;"",COUNTIF(C52:L52,E52)&gt;1),AND(F52&lt;&gt;"",COUNTIF(C52:L52,F52)&gt;1),AND(G52&lt;&gt;"",COUNTIF(C52:L52,G52)&gt;1),AND(H52&lt;&gt;"",COUNTIF(C52:L52,H52)&gt;1),AND(I52&lt;&gt;"",COUNTIF(C52:L52,I52)&gt;1),AND(J52&lt;&gt;"",COUNTIF(C52:L52,J52)&gt;1),AND(K52&lt;&gt;"",COUNTIF(C52:L52,K52)&gt;1),AND(L52&lt;&gt;"",COUNTIF(C52:L52,L52)&gt;1)),"NG：同じ資格が重複",IF(COUNTIF($B$11:$B$110,B52)&gt;1,"要確認：同名の職員","OK")))))</f>
        <v>対象外</v>
      </c>
      <c r="N52" s="7">
        <f t="shared" si="0"/>
        <v>0</v>
      </c>
    </row>
    <row r="53" spans="1:14" ht="28.2" customHeight="1">
      <c r="A53" s="78">
        <v>43</v>
      </c>
      <c r="B53" s="54"/>
      <c r="C53" s="61"/>
      <c r="D53" s="61"/>
      <c r="E53" s="61"/>
      <c r="F53" s="61"/>
      <c r="G53" s="61"/>
      <c r="H53" s="61"/>
      <c r="I53" s="61"/>
      <c r="J53" s="61"/>
      <c r="K53" s="61"/>
      <c r="L53" s="61"/>
      <c r="M53" s="31" t="str">
        <f>IF(COUNTA(B53:L53)=0,"対象外",IF(B53="","NG：氏名なし",IF(OR(AND(C53&lt;&gt;"",ISERROR(MATCH(C53,設定・マスタ!$H$5:$H$26,0))),AND(D53&lt;&gt;"",ISERROR(MATCH(D53,設定・マスタ!$H$5:$H$26,0))),AND(E53&lt;&gt;"",ISERROR(MATCH(E53,設定・マスタ!$H$5:$H$26,0))),AND(F53&lt;&gt;"",ISERROR(MATCH(F53,設定・マスタ!$H$5:$H$26,0))),AND(G53&lt;&gt;"",ISERROR(MATCH(G53,設定・マスタ!$H$5:$H$26,0))),AND(H53&lt;&gt;"",ISERROR(MATCH(H53,設定・マスタ!$H$5:$H$26,0))),AND(I53&lt;&gt;"",ISERROR(MATCH(I53,設定・マスタ!$H$5:$H$26,0))),AND(J53&lt;&gt;"",ISERROR(MATCH(J53,設定・マスタ!$H$5:$H$26,0))),AND(K53&lt;&gt;"",ISERROR(MATCH(K53,設定・マスタ!$H$5:$H$26,0))),AND(L53&lt;&gt;"",ISERROR(MATCH(L53,設定・マスタ!$H$5:$H$26,0)))),"NG：リストから選択",IF(OR(AND(C53&lt;&gt;"",COUNTIF(C53:L53,C53)&gt;1),AND(D53&lt;&gt;"",COUNTIF(C53:L53,D53)&gt;1),AND(E53&lt;&gt;"",COUNTIF(C53:L53,E53)&gt;1),AND(F53&lt;&gt;"",COUNTIF(C53:L53,F53)&gt;1),AND(G53&lt;&gt;"",COUNTIF(C53:L53,G53)&gt;1),AND(H53&lt;&gt;"",COUNTIF(C53:L53,H53)&gt;1),AND(I53&lt;&gt;"",COUNTIF(C53:L53,I53)&gt;1),AND(J53&lt;&gt;"",COUNTIF(C53:L53,J53)&gt;1),AND(K53&lt;&gt;"",COUNTIF(C53:L53,K53)&gt;1),AND(L53&lt;&gt;"",COUNTIF(C53:L53,L53)&gt;1)),"NG：同じ資格が重複",IF(COUNTIF($B$11:$B$110,B53)&gt;1,"要確認：同名の職員","OK")))))</f>
        <v>対象外</v>
      </c>
      <c r="N53" s="7">
        <f t="shared" si="0"/>
        <v>0</v>
      </c>
    </row>
    <row r="54" spans="1:14" ht="28.2" customHeight="1">
      <c r="A54" s="78">
        <v>44</v>
      </c>
      <c r="B54" s="54"/>
      <c r="C54" s="61"/>
      <c r="D54" s="61"/>
      <c r="E54" s="61"/>
      <c r="F54" s="61"/>
      <c r="G54" s="61"/>
      <c r="H54" s="61"/>
      <c r="I54" s="61"/>
      <c r="J54" s="61"/>
      <c r="K54" s="61"/>
      <c r="L54" s="61"/>
      <c r="M54" s="31" t="str">
        <f>IF(COUNTA(B54:L54)=0,"対象外",IF(B54="","NG：氏名なし",IF(OR(AND(C54&lt;&gt;"",ISERROR(MATCH(C54,設定・マスタ!$H$5:$H$26,0))),AND(D54&lt;&gt;"",ISERROR(MATCH(D54,設定・マスタ!$H$5:$H$26,0))),AND(E54&lt;&gt;"",ISERROR(MATCH(E54,設定・マスタ!$H$5:$H$26,0))),AND(F54&lt;&gt;"",ISERROR(MATCH(F54,設定・マスタ!$H$5:$H$26,0))),AND(G54&lt;&gt;"",ISERROR(MATCH(G54,設定・マスタ!$H$5:$H$26,0))),AND(H54&lt;&gt;"",ISERROR(MATCH(H54,設定・マスタ!$H$5:$H$26,0))),AND(I54&lt;&gt;"",ISERROR(MATCH(I54,設定・マスタ!$H$5:$H$26,0))),AND(J54&lt;&gt;"",ISERROR(MATCH(J54,設定・マスタ!$H$5:$H$26,0))),AND(K54&lt;&gt;"",ISERROR(MATCH(K54,設定・マスタ!$H$5:$H$26,0))),AND(L54&lt;&gt;"",ISERROR(MATCH(L54,設定・マスタ!$H$5:$H$26,0)))),"NG：リストから選択",IF(OR(AND(C54&lt;&gt;"",COUNTIF(C54:L54,C54)&gt;1),AND(D54&lt;&gt;"",COUNTIF(C54:L54,D54)&gt;1),AND(E54&lt;&gt;"",COUNTIF(C54:L54,E54)&gt;1),AND(F54&lt;&gt;"",COUNTIF(C54:L54,F54)&gt;1),AND(G54&lt;&gt;"",COUNTIF(C54:L54,G54)&gt;1),AND(H54&lt;&gt;"",COUNTIF(C54:L54,H54)&gt;1),AND(I54&lt;&gt;"",COUNTIF(C54:L54,I54)&gt;1),AND(J54&lt;&gt;"",COUNTIF(C54:L54,J54)&gt;1),AND(K54&lt;&gt;"",COUNTIF(C54:L54,K54)&gt;1),AND(L54&lt;&gt;"",COUNTIF(C54:L54,L54)&gt;1)),"NG：同じ資格が重複",IF(COUNTIF($B$11:$B$110,B54)&gt;1,"要確認：同名の職員","OK")))))</f>
        <v>対象外</v>
      </c>
      <c r="N54" s="7">
        <f t="shared" si="0"/>
        <v>0</v>
      </c>
    </row>
    <row r="55" spans="1:14" ht="28.2" customHeight="1">
      <c r="A55" s="78">
        <v>45</v>
      </c>
      <c r="B55" s="54"/>
      <c r="C55" s="61"/>
      <c r="D55" s="61"/>
      <c r="E55" s="61"/>
      <c r="F55" s="61"/>
      <c r="G55" s="61"/>
      <c r="H55" s="61"/>
      <c r="I55" s="61"/>
      <c r="J55" s="61"/>
      <c r="K55" s="61"/>
      <c r="L55" s="61"/>
      <c r="M55" s="31" t="str">
        <f>IF(COUNTA(B55:L55)=0,"対象外",IF(B55="","NG：氏名なし",IF(OR(AND(C55&lt;&gt;"",ISERROR(MATCH(C55,設定・マスタ!$H$5:$H$26,0))),AND(D55&lt;&gt;"",ISERROR(MATCH(D55,設定・マスタ!$H$5:$H$26,0))),AND(E55&lt;&gt;"",ISERROR(MATCH(E55,設定・マスタ!$H$5:$H$26,0))),AND(F55&lt;&gt;"",ISERROR(MATCH(F55,設定・マスタ!$H$5:$H$26,0))),AND(G55&lt;&gt;"",ISERROR(MATCH(G55,設定・マスタ!$H$5:$H$26,0))),AND(H55&lt;&gt;"",ISERROR(MATCH(H55,設定・マスタ!$H$5:$H$26,0))),AND(I55&lt;&gt;"",ISERROR(MATCH(I55,設定・マスタ!$H$5:$H$26,0))),AND(J55&lt;&gt;"",ISERROR(MATCH(J55,設定・マスタ!$H$5:$H$26,0))),AND(K55&lt;&gt;"",ISERROR(MATCH(K55,設定・マスタ!$H$5:$H$26,0))),AND(L55&lt;&gt;"",ISERROR(MATCH(L55,設定・マスタ!$H$5:$H$26,0)))),"NG：リストから選択",IF(OR(AND(C55&lt;&gt;"",COUNTIF(C55:L55,C55)&gt;1),AND(D55&lt;&gt;"",COUNTIF(C55:L55,D55)&gt;1),AND(E55&lt;&gt;"",COUNTIF(C55:L55,E55)&gt;1),AND(F55&lt;&gt;"",COUNTIF(C55:L55,F55)&gt;1),AND(G55&lt;&gt;"",COUNTIF(C55:L55,G55)&gt;1),AND(H55&lt;&gt;"",COUNTIF(C55:L55,H55)&gt;1),AND(I55&lt;&gt;"",COUNTIF(C55:L55,I55)&gt;1),AND(J55&lt;&gt;"",COUNTIF(C55:L55,J55)&gt;1),AND(K55&lt;&gt;"",COUNTIF(C55:L55,K55)&gt;1),AND(L55&lt;&gt;"",COUNTIF(C55:L55,L55)&gt;1)),"NG：同じ資格が重複",IF(COUNTIF($B$11:$B$110,B55)&gt;1,"要確認：同名の職員","OK")))))</f>
        <v>対象外</v>
      </c>
      <c r="N55" s="7">
        <f t="shared" si="0"/>
        <v>0</v>
      </c>
    </row>
    <row r="56" spans="1:14" ht="28.2" customHeight="1">
      <c r="A56" s="78">
        <v>46</v>
      </c>
      <c r="B56" s="54"/>
      <c r="C56" s="61"/>
      <c r="D56" s="61"/>
      <c r="E56" s="61"/>
      <c r="F56" s="61"/>
      <c r="G56" s="61"/>
      <c r="H56" s="61"/>
      <c r="I56" s="61"/>
      <c r="J56" s="61"/>
      <c r="K56" s="61"/>
      <c r="L56" s="61"/>
      <c r="M56" s="31" t="str">
        <f>IF(COUNTA(B56:L56)=0,"対象外",IF(B56="","NG：氏名なし",IF(OR(AND(C56&lt;&gt;"",ISERROR(MATCH(C56,設定・マスタ!$H$5:$H$26,0))),AND(D56&lt;&gt;"",ISERROR(MATCH(D56,設定・マスタ!$H$5:$H$26,0))),AND(E56&lt;&gt;"",ISERROR(MATCH(E56,設定・マスタ!$H$5:$H$26,0))),AND(F56&lt;&gt;"",ISERROR(MATCH(F56,設定・マスタ!$H$5:$H$26,0))),AND(G56&lt;&gt;"",ISERROR(MATCH(G56,設定・マスタ!$H$5:$H$26,0))),AND(H56&lt;&gt;"",ISERROR(MATCH(H56,設定・マスタ!$H$5:$H$26,0))),AND(I56&lt;&gt;"",ISERROR(MATCH(I56,設定・マスタ!$H$5:$H$26,0))),AND(J56&lt;&gt;"",ISERROR(MATCH(J56,設定・マスタ!$H$5:$H$26,0))),AND(K56&lt;&gt;"",ISERROR(MATCH(K56,設定・マスタ!$H$5:$H$26,0))),AND(L56&lt;&gt;"",ISERROR(MATCH(L56,設定・マスタ!$H$5:$H$26,0)))),"NG：リストから選択",IF(OR(AND(C56&lt;&gt;"",COUNTIF(C56:L56,C56)&gt;1),AND(D56&lt;&gt;"",COUNTIF(C56:L56,D56)&gt;1),AND(E56&lt;&gt;"",COUNTIF(C56:L56,E56)&gt;1),AND(F56&lt;&gt;"",COUNTIF(C56:L56,F56)&gt;1),AND(G56&lt;&gt;"",COUNTIF(C56:L56,G56)&gt;1),AND(H56&lt;&gt;"",COUNTIF(C56:L56,H56)&gt;1),AND(I56&lt;&gt;"",COUNTIF(C56:L56,I56)&gt;1),AND(J56&lt;&gt;"",COUNTIF(C56:L56,J56)&gt;1),AND(K56&lt;&gt;"",COUNTIF(C56:L56,K56)&gt;1),AND(L56&lt;&gt;"",COUNTIF(C56:L56,L56)&gt;1)),"NG：同じ資格が重複",IF(COUNTIF($B$11:$B$110,B56)&gt;1,"要確認：同名の職員","OK")))))</f>
        <v>対象外</v>
      </c>
      <c r="N56" s="7">
        <f t="shared" si="0"/>
        <v>0</v>
      </c>
    </row>
    <row r="57" spans="1:14" ht="28.2" customHeight="1">
      <c r="A57" s="78">
        <v>47</v>
      </c>
      <c r="B57" s="54"/>
      <c r="C57" s="61"/>
      <c r="D57" s="61"/>
      <c r="E57" s="61"/>
      <c r="F57" s="61"/>
      <c r="G57" s="61"/>
      <c r="H57" s="61"/>
      <c r="I57" s="61"/>
      <c r="J57" s="61"/>
      <c r="K57" s="61"/>
      <c r="L57" s="61"/>
      <c r="M57" s="31" t="str">
        <f>IF(COUNTA(B57:L57)=0,"対象外",IF(B57="","NG：氏名なし",IF(OR(AND(C57&lt;&gt;"",ISERROR(MATCH(C57,設定・マスタ!$H$5:$H$26,0))),AND(D57&lt;&gt;"",ISERROR(MATCH(D57,設定・マスタ!$H$5:$H$26,0))),AND(E57&lt;&gt;"",ISERROR(MATCH(E57,設定・マスタ!$H$5:$H$26,0))),AND(F57&lt;&gt;"",ISERROR(MATCH(F57,設定・マスタ!$H$5:$H$26,0))),AND(G57&lt;&gt;"",ISERROR(MATCH(G57,設定・マスタ!$H$5:$H$26,0))),AND(H57&lt;&gt;"",ISERROR(MATCH(H57,設定・マスタ!$H$5:$H$26,0))),AND(I57&lt;&gt;"",ISERROR(MATCH(I57,設定・マスタ!$H$5:$H$26,0))),AND(J57&lt;&gt;"",ISERROR(MATCH(J57,設定・マスタ!$H$5:$H$26,0))),AND(K57&lt;&gt;"",ISERROR(MATCH(K57,設定・マスタ!$H$5:$H$26,0))),AND(L57&lt;&gt;"",ISERROR(MATCH(L57,設定・マスタ!$H$5:$H$26,0)))),"NG：リストから選択",IF(OR(AND(C57&lt;&gt;"",COUNTIF(C57:L57,C57)&gt;1),AND(D57&lt;&gt;"",COUNTIF(C57:L57,D57)&gt;1),AND(E57&lt;&gt;"",COUNTIF(C57:L57,E57)&gt;1),AND(F57&lt;&gt;"",COUNTIF(C57:L57,F57)&gt;1),AND(G57&lt;&gt;"",COUNTIF(C57:L57,G57)&gt;1),AND(H57&lt;&gt;"",COUNTIF(C57:L57,H57)&gt;1),AND(I57&lt;&gt;"",COUNTIF(C57:L57,I57)&gt;1),AND(J57&lt;&gt;"",COUNTIF(C57:L57,J57)&gt;1),AND(K57&lt;&gt;"",COUNTIF(C57:L57,K57)&gt;1),AND(L57&lt;&gt;"",COUNTIF(C57:L57,L57)&gt;1)),"NG：同じ資格が重複",IF(COUNTIF($B$11:$B$110,B57)&gt;1,"要確認：同名の職員","OK")))))</f>
        <v>対象外</v>
      </c>
      <c r="N57" s="7">
        <f t="shared" si="0"/>
        <v>0</v>
      </c>
    </row>
    <row r="58" spans="1:14" ht="28.2" customHeight="1">
      <c r="A58" s="78">
        <v>48</v>
      </c>
      <c r="B58" s="54"/>
      <c r="C58" s="61"/>
      <c r="D58" s="61"/>
      <c r="E58" s="61"/>
      <c r="F58" s="61"/>
      <c r="G58" s="61"/>
      <c r="H58" s="61"/>
      <c r="I58" s="61"/>
      <c r="J58" s="61"/>
      <c r="K58" s="61"/>
      <c r="L58" s="61"/>
      <c r="M58" s="31" t="str">
        <f>IF(COUNTA(B58:L58)=0,"対象外",IF(B58="","NG：氏名なし",IF(OR(AND(C58&lt;&gt;"",ISERROR(MATCH(C58,設定・マスタ!$H$5:$H$26,0))),AND(D58&lt;&gt;"",ISERROR(MATCH(D58,設定・マスタ!$H$5:$H$26,0))),AND(E58&lt;&gt;"",ISERROR(MATCH(E58,設定・マスタ!$H$5:$H$26,0))),AND(F58&lt;&gt;"",ISERROR(MATCH(F58,設定・マスタ!$H$5:$H$26,0))),AND(G58&lt;&gt;"",ISERROR(MATCH(G58,設定・マスタ!$H$5:$H$26,0))),AND(H58&lt;&gt;"",ISERROR(MATCH(H58,設定・マスタ!$H$5:$H$26,0))),AND(I58&lt;&gt;"",ISERROR(MATCH(I58,設定・マスタ!$H$5:$H$26,0))),AND(J58&lt;&gt;"",ISERROR(MATCH(J58,設定・マスタ!$H$5:$H$26,0))),AND(K58&lt;&gt;"",ISERROR(MATCH(K58,設定・マスタ!$H$5:$H$26,0))),AND(L58&lt;&gt;"",ISERROR(MATCH(L58,設定・マスタ!$H$5:$H$26,0)))),"NG：リストから選択",IF(OR(AND(C58&lt;&gt;"",COUNTIF(C58:L58,C58)&gt;1),AND(D58&lt;&gt;"",COUNTIF(C58:L58,D58)&gt;1),AND(E58&lt;&gt;"",COUNTIF(C58:L58,E58)&gt;1),AND(F58&lt;&gt;"",COUNTIF(C58:L58,F58)&gt;1),AND(G58&lt;&gt;"",COUNTIF(C58:L58,G58)&gt;1),AND(H58&lt;&gt;"",COUNTIF(C58:L58,H58)&gt;1),AND(I58&lt;&gt;"",COUNTIF(C58:L58,I58)&gt;1),AND(J58&lt;&gt;"",COUNTIF(C58:L58,J58)&gt;1),AND(K58&lt;&gt;"",COUNTIF(C58:L58,K58)&gt;1),AND(L58&lt;&gt;"",COUNTIF(C58:L58,L58)&gt;1)),"NG：同じ資格が重複",IF(COUNTIF($B$11:$B$110,B58)&gt;1,"要確認：同名の職員","OK")))))</f>
        <v>対象外</v>
      </c>
      <c r="N58" s="7">
        <f t="shared" si="0"/>
        <v>0</v>
      </c>
    </row>
    <row r="59" spans="1:14" ht="28.2" customHeight="1">
      <c r="A59" s="78">
        <v>49</v>
      </c>
      <c r="B59" s="54"/>
      <c r="C59" s="61"/>
      <c r="D59" s="61"/>
      <c r="E59" s="61"/>
      <c r="F59" s="61"/>
      <c r="G59" s="61"/>
      <c r="H59" s="61"/>
      <c r="I59" s="61"/>
      <c r="J59" s="61"/>
      <c r="K59" s="61"/>
      <c r="L59" s="61"/>
      <c r="M59" s="31" t="str">
        <f>IF(COUNTA(B59:L59)=0,"対象外",IF(B59="","NG：氏名なし",IF(OR(AND(C59&lt;&gt;"",ISERROR(MATCH(C59,設定・マスタ!$H$5:$H$26,0))),AND(D59&lt;&gt;"",ISERROR(MATCH(D59,設定・マスタ!$H$5:$H$26,0))),AND(E59&lt;&gt;"",ISERROR(MATCH(E59,設定・マスタ!$H$5:$H$26,0))),AND(F59&lt;&gt;"",ISERROR(MATCH(F59,設定・マスタ!$H$5:$H$26,0))),AND(G59&lt;&gt;"",ISERROR(MATCH(G59,設定・マスタ!$H$5:$H$26,0))),AND(H59&lt;&gt;"",ISERROR(MATCH(H59,設定・マスタ!$H$5:$H$26,0))),AND(I59&lt;&gt;"",ISERROR(MATCH(I59,設定・マスタ!$H$5:$H$26,0))),AND(J59&lt;&gt;"",ISERROR(MATCH(J59,設定・マスタ!$H$5:$H$26,0))),AND(K59&lt;&gt;"",ISERROR(MATCH(K59,設定・マスタ!$H$5:$H$26,0))),AND(L59&lt;&gt;"",ISERROR(MATCH(L59,設定・マスタ!$H$5:$H$26,0)))),"NG：リストから選択",IF(OR(AND(C59&lt;&gt;"",COUNTIF(C59:L59,C59)&gt;1),AND(D59&lt;&gt;"",COUNTIF(C59:L59,D59)&gt;1),AND(E59&lt;&gt;"",COUNTIF(C59:L59,E59)&gt;1),AND(F59&lt;&gt;"",COUNTIF(C59:L59,F59)&gt;1),AND(G59&lt;&gt;"",COUNTIF(C59:L59,G59)&gt;1),AND(H59&lt;&gt;"",COUNTIF(C59:L59,H59)&gt;1),AND(I59&lt;&gt;"",COUNTIF(C59:L59,I59)&gt;1),AND(J59&lt;&gt;"",COUNTIF(C59:L59,J59)&gt;1),AND(K59&lt;&gt;"",COUNTIF(C59:L59,K59)&gt;1),AND(L59&lt;&gt;"",COUNTIF(C59:L59,L59)&gt;1)),"NG：同じ資格が重複",IF(COUNTIF($B$11:$B$110,B59)&gt;1,"要確認：同名の職員","OK")))))</f>
        <v>対象外</v>
      </c>
      <c r="N59" s="7">
        <f t="shared" si="0"/>
        <v>0</v>
      </c>
    </row>
    <row r="60" spans="1:14" ht="28.2" customHeight="1">
      <c r="A60" s="78">
        <v>50</v>
      </c>
      <c r="B60" s="54"/>
      <c r="C60" s="61"/>
      <c r="D60" s="61"/>
      <c r="E60" s="61"/>
      <c r="F60" s="61"/>
      <c r="G60" s="61"/>
      <c r="H60" s="61"/>
      <c r="I60" s="61"/>
      <c r="J60" s="61"/>
      <c r="K60" s="61"/>
      <c r="L60" s="61"/>
      <c r="M60" s="31" t="str">
        <f>IF(COUNTA(B60:L60)=0,"対象外",IF(B60="","NG：氏名なし",IF(OR(AND(C60&lt;&gt;"",ISERROR(MATCH(C60,設定・マスタ!$H$5:$H$26,0))),AND(D60&lt;&gt;"",ISERROR(MATCH(D60,設定・マスタ!$H$5:$H$26,0))),AND(E60&lt;&gt;"",ISERROR(MATCH(E60,設定・マスタ!$H$5:$H$26,0))),AND(F60&lt;&gt;"",ISERROR(MATCH(F60,設定・マスタ!$H$5:$H$26,0))),AND(G60&lt;&gt;"",ISERROR(MATCH(G60,設定・マスタ!$H$5:$H$26,0))),AND(H60&lt;&gt;"",ISERROR(MATCH(H60,設定・マスタ!$H$5:$H$26,0))),AND(I60&lt;&gt;"",ISERROR(MATCH(I60,設定・マスタ!$H$5:$H$26,0))),AND(J60&lt;&gt;"",ISERROR(MATCH(J60,設定・マスタ!$H$5:$H$26,0))),AND(K60&lt;&gt;"",ISERROR(MATCH(K60,設定・マスタ!$H$5:$H$26,0))),AND(L60&lt;&gt;"",ISERROR(MATCH(L60,設定・マスタ!$H$5:$H$26,0)))),"NG：リストから選択",IF(OR(AND(C60&lt;&gt;"",COUNTIF(C60:L60,C60)&gt;1),AND(D60&lt;&gt;"",COUNTIF(C60:L60,D60)&gt;1),AND(E60&lt;&gt;"",COUNTIF(C60:L60,E60)&gt;1),AND(F60&lt;&gt;"",COUNTIF(C60:L60,F60)&gt;1),AND(G60&lt;&gt;"",COUNTIF(C60:L60,G60)&gt;1),AND(H60&lt;&gt;"",COUNTIF(C60:L60,H60)&gt;1),AND(I60&lt;&gt;"",COUNTIF(C60:L60,I60)&gt;1),AND(J60&lt;&gt;"",COUNTIF(C60:L60,J60)&gt;1),AND(K60&lt;&gt;"",COUNTIF(C60:L60,K60)&gt;1),AND(L60&lt;&gt;"",COUNTIF(C60:L60,L60)&gt;1)),"NG：同じ資格が重複",IF(COUNTIF($B$11:$B$110,B60)&gt;1,"要確認：同名の職員","OK")))))</f>
        <v>対象外</v>
      </c>
      <c r="N60" s="7">
        <f t="shared" si="0"/>
        <v>0</v>
      </c>
    </row>
    <row r="61" spans="1:14" ht="28.2" customHeight="1">
      <c r="A61" s="78">
        <v>51</v>
      </c>
      <c r="B61" s="54"/>
      <c r="C61" s="61"/>
      <c r="D61" s="61"/>
      <c r="E61" s="61"/>
      <c r="F61" s="61"/>
      <c r="G61" s="61"/>
      <c r="H61" s="61"/>
      <c r="I61" s="61"/>
      <c r="J61" s="61"/>
      <c r="K61" s="61"/>
      <c r="L61" s="61"/>
      <c r="M61" s="31" t="str">
        <f>IF(COUNTA(B61:L61)=0,"対象外",IF(B61="","NG：氏名なし",IF(OR(AND(C61&lt;&gt;"",ISERROR(MATCH(C61,設定・マスタ!$H$5:$H$26,0))),AND(D61&lt;&gt;"",ISERROR(MATCH(D61,設定・マスタ!$H$5:$H$26,0))),AND(E61&lt;&gt;"",ISERROR(MATCH(E61,設定・マスタ!$H$5:$H$26,0))),AND(F61&lt;&gt;"",ISERROR(MATCH(F61,設定・マスタ!$H$5:$H$26,0))),AND(G61&lt;&gt;"",ISERROR(MATCH(G61,設定・マスタ!$H$5:$H$26,0))),AND(H61&lt;&gt;"",ISERROR(MATCH(H61,設定・マスタ!$H$5:$H$26,0))),AND(I61&lt;&gt;"",ISERROR(MATCH(I61,設定・マスタ!$H$5:$H$26,0))),AND(J61&lt;&gt;"",ISERROR(MATCH(J61,設定・マスタ!$H$5:$H$26,0))),AND(K61&lt;&gt;"",ISERROR(MATCH(K61,設定・マスタ!$H$5:$H$26,0))),AND(L61&lt;&gt;"",ISERROR(MATCH(L61,設定・マスタ!$H$5:$H$26,0)))),"NG：リストから選択",IF(OR(AND(C61&lt;&gt;"",COUNTIF(C61:L61,C61)&gt;1),AND(D61&lt;&gt;"",COUNTIF(C61:L61,D61)&gt;1),AND(E61&lt;&gt;"",COUNTIF(C61:L61,E61)&gt;1),AND(F61&lt;&gt;"",COUNTIF(C61:L61,F61)&gt;1),AND(G61&lt;&gt;"",COUNTIF(C61:L61,G61)&gt;1),AND(H61&lt;&gt;"",COUNTIF(C61:L61,H61)&gt;1),AND(I61&lt;&gt;"",COUNTIF(C61:L61,I61)&gt;1),AND(J61&lt;&gt;"",COUNTIF(C61:L61,J61)&gt;1),AND(K61&lt;&gt;"",COUNTIF(C61:L61,K61)&gt;1),AND(L61&lt;&gt;"",COUNTIF(C61:L61,L61)&gt;1)),"NG：同じ資格が重複",IF(COUNTIF($B$11:$B$110,B61)&gt;1,"要確認：同名の職員","OK")))))</f>
        <v>対象外</v>
      </c>
      <c r="N61" s="7">
        <f t="shared" si="0"/>
        <v>0</v>
      </c>
    </row>
    <row r="62" spans="1:14" ht="28.2" customHeight="1">
      <c r="A62" s="78">
        <v>52</v>
      </c>
      <c r="B62" s="54"/>
      <c r="C62" s="61"/>
      <c r="D62" s="61"/>
      <c r="E62" s="61"/>
      <c r="F62" s="61"/>
      <c r="G62" s="61"/>
      <c r="H62" s="61"/>
      <c r="I62" s="61"/>
      <c r="J62" s="61"/>
      <c r="K62" s="61"/>
      <c r="L62" s="61"/>
      <c r="M62" s="31" t="str">
        <f>IF(COUNTA(B62:L62)=0,"対象外",IF(B62="","NG：氏名なし",IF(OR(AND(C62&lt;&gt;"",ISERROR(MATCH(C62,設定・マスタ!$H$5:$H$26,0))),AND(D62&lt;&gt;"",ISERROR(MATCH(D62,設定・マスタ!$H$5:$H$26,0))),AND(E62&lt;&gt;"",ISERROR(MATCH(E62,設定・マスタ!$H$5:$H$26,0))),AND(F62&lt;&gt;"",ISERROR(MATCH(F62,設定・マスタ!$H$5:$H$26,0))),AND(G62&lt;&gt;"",ISERROR(MATCH(G62,設定・マスタ!$H$5:$H$26,0))),AND(H62&lt;&gt;"",ISERROR(MATCH(H62,設定・マスタ!$H$5:$H$26,0))),AND(I62&lt;&gt;"",ISERROR(MATCH(I62,設定・マスタ!$H$5:$H$26,0))),AND(J62&lt;&gt;"",ISERROR(MATCH(J62,設定・マスタ!$H$5:$H$26,0))),AND(K62&lt;&gt;"",ISERROR(MATCH(K62,設定・マスタ!$H$5:$H$26,0))),AND(L62&lt;&gt;"",ISERROR(MATCH(L62,設定・マスタ!$H$5:$H$26,0)))),"NG：リストから選択",IF(OR(AND(C62&lt;&gt;"",COUNTIF(C62:L62,C62)&gt;1),AND(D62&lt;&gt;"",COUNTIF(C62:L62,D62)&gt;1),AND(E62&lt;&gt;"",COUNTIF(C62:L62,E62)&gt;1),AND(F62&lt;&gt;"",COUNTIF(C62:L62,F62)&gt;1),AND(G62&lt;&gt;"",COUNTIF(C62:L62,G62)&gt;1),AND(H62&lt;&gt;"",COUNTIF(C62:L62,H62)&gt;1),AND(I62&lt;&gt;"",COUNTIF(C62:L62,I62)&gt;1),AND(J62&lt;&gt;"",COUNTIF(C62:L62,J62)&gt;1),AND(K62&lt;&gt;"",COUNTIF(C62:L62,K62)&gt;1),AND(L62&lt;&gt;"",COUNTIF(C62:L62,L62)&gt;1)),"NG：同じ資格が重複",IF(COUNTIF($B$11:$B$110,B62)&gt;1,"要確認：同名の職員","OK")))))</f>
        <v>対象外</v>
      </c>
      <c r="N62" s="7">
        <f t="shared" si="0"/>
        <v>0</v>
      </c>
    </row>
    <row r="63" spans="1:14" ht="28.2" customHeight="1">
      <c r="A63" s="78">
        <v>53</v>
      </c>
      <c r="B63" s="54"/>
      <c r="C63" s="61"/>
      <c r="D63" s="61"/>
      <c r="E63" s="61"/>
      <c r="F63" s="61"/>
      <c r="G63" s="61"/>
      <c r="H63" s="61"/>
      <c r="I63" s="61"/>
      <c r="J63" s="61"/>
      <c r="K63" s="61"/>
      <c r="L63" s="61"/>
      <c r="M63" s="31" t="str">
        <f>IF(COUNTA(B63:L63)=0,"対象外",IF(B63="","NG：氏名なし",IF(OR(AND(C63&lt;&gt;"",ISERROR(MATCH(C63,設定・マスタ!$H$5:$H$26,0))),AND(D63&lt;&gt;"",ISERROR(MATCH(D63,設定・マスタ!$H$5:$H$26,0))),AND(E63&lt;&gt;"",ISERROR(MATCH(E63,設定・マスタ!$H$5:$H$26,0))),AND(F63&lt;&gt;"",ISERROR(MATCH(F63,設定・マスタ!$H$5:$H$26,0))),AND(G63&lt;&gt;"",ISERROR(MATCH(G63,設定・マスタ!$H$5:$H$26,0))),AND(H63&lt;&gt;"",ISERROR(MATCH(H63,設定・マスタ!$H$5:$H$26,0))),AND(I63&lt;&gt;"",ISERROR(MATCH(I63,設定・マスタ!$H$5:$H$26,0))),AND(J63&lt;&gt;"",ISERROR(MATCH(J63,設定・マスタ!$H$5:$H$26,0))),AND(K63&lt;&gt;"",ISERROR(MATCH(K63,設定・マスタ!$H$5:$H$26,0))),AND(L63&lt;&gt;"",ISERROR(MATCH(L63,設定・マスタ!$H$5:$H$26,0)))),"NG：リストから選択",IF(OR(AND(C63&lt;&gt;"",COUNTIF(C63:L63,C63)&gt;1),AND(D63&lt;&gt;"",COUNTIF(C63:L63,D63)&gt;1),AND(E63&lt;&gt;"",COUNTIF(C63:L63,E63)&gt;1),AND(F63&lt;&gt;"",COUNTIF(C63:L63,F63)&gt;1),AND(G63&lt;&gt;"",COUNTIF(C63:L63,G63)&gt;1),AND(H63&lt;&gt;"",COUNTIF(C63:L63,H63)&gt;1),AND(I63&lt;&gt;"",COUNTIF(C63:L63,I63)&gt;1),AND(J63&lt;&gt;"",COUNTIF(C63:L63,J63)&gt;1),AND(K63&lt;&gt;"",COUNTIF(C63:L63,K63)&gt;1),AND(L63&lt;&gt;"",COUNTIF(C63:L63,L63)&gt;1)),"NG：同じ資格が重複",IF(COUNTIF($B$11:$B$110,B63)&gt;1,"要確認：同名の職員","OK")))))</f>
        <v>対象外</v>
      </c>
      <c r="N63" s="7">
        <f t="shared" si="0"/>
        <v>0</v>
      </c>
    </row>
    <row r="64" spans="1:14" ht="28.2" customHeight="1">
      <c r="A64" s="78">
        <v>54</v>
      </c>
      <c r="B64" s="54"/>
      <c r="C64" s="61"/>
      <c r="D64" s="61"/>
      <c r="E64" s="61"/>
      <c r="F64" s="61"/>
      <c r="G64" s="61"/>
      <c r="H64" s="61"/>
      <c r="I64" s="61"/>
      <c r="J64" s="61"/>
      <c r="K64" s="61"/>
      <c r="L64" s="61"/>
      <c r="M64" s="31" t="str">
        <f>IF(COUNTA(B64:L64)=0,"対象外",IF(B64="","NG：氏名なし",IF(OR(AND(C64&lt;&gt;"",ISERROR(MATCH(C64,設定・マスタ!$H$5:$H$26,0))),AND(D64&lt;&gt;"",ISERROR(MATCH(D64,設定・マスタ!$H$5:$H$26,0))),AND(E64&lt;&gt;"",ISERROR(MATCH(E64,設定・マスタ!$H$5:$H$26,0))),AND(F64&lt;&gt;"",ISERROR(MATCH(F64,設定・マスタ!$H$5:$H$26,0))),AND(G64&lt;&gt;"",ISERROR(MATCH(G64,設定・マスタ!$H$5:$H$26,0))),AND(H64&lt;&gt;"",ISERROR(MATCH(H64,設定・マスタ!$H$5:$H$26,0))),AND(I64&lt;&gt;"",ISERROR(MATCH(I64,設定・マスタ!$H$5:$H$26,0))),AND(J64&lt;&gt;"",ISERROR(MATCH(J64,設定・マスタ!$H$5:$H$26,0))),AND(K64&lt;&gt;"",ISERROR(MATCH(K64,設定・マスタ!$H$5:$H$26,0))),AND(L64&lt;&gt;"",ISERROR(MATCH(L64,設定・マスタ!$H$5:$H$26,0)))),"NG：リストから選択",IF(OR(AND(C64&lt;&gt;"",COUNTIF(C64:L64,C64)&gt;1),AND(D64&lt;&gt;"",COUNTIF(C64:L64,D64)&gt;1),AND(E64&lt;&gt;"",COUNTIF(C64:L64,E64)&gt;1),AND(F64&lt;&gt;"",COUNTIF(C64:L64,F64)&gt;1),AND(G64&lt;&gt;"",COUNTIF(C64:L64,G64)&gt;1),AND(H64&lt;&gt;"",COUNTIF(C64:L64,H64)&gt;1),AND(I64&lt;&gt;"",COUNTIF(C64:L64,I64)&gt;1),AND(J64&lt;&gt;"",COUNTIF(C64:L64,J64)&gt;1),AND(K64&lt;&gt;"",COUNTIF(C64:L64,K64)&gt;1),AND(L64&lt;&gt;"",COUNTIF(C64:L64,L64)&gt;1)),"NG：同じ資格が重複",IF(COUNTIF($B$11:$B$110,B64)&gt;1,"要確認：同名の職員","OK")))))</f>
        <v>対象外</v>
      </c>
      <c r="N64" s="7">
        <f t="shared" si="0"/>
        <v>0</v>
      </c>
    </row>
    <row r="65" spans="1:14" ht="28.2" customHeight="1">
      <c r="A65" s="78">
        <v>55</v>
      </c>
      <c r="B65" s="54"/>
      <c r="C65" s="61"/>
      <c r="D65" s="61"/>
      <c r="E65" s="61"/>
      <c r="F65" s="61"/>
      <c r="G65" s="61"/>
      <c r="H65" s="61"/>
      <c r="I65" s="61"/>
      <c r="J65" s="61"/>
      <c r="K65" s="61"/>
      <c r="L65" s="61"/>
      <c r="M65" s="31" t="str">
        <f>IF(COUNTA(B65:L65)=0,"対象外",IF(B65="","NG：氏名なし",IF(OR(AND(C65&lt;&gt;"",ISERROR(MATCH(C65,設定・マスタ!$H$5:$H$26,0))),AND(D65&lt;&gt;"",ISERROR(MATCH(D65,設定・マスタ!$H$5:$H$26,0))),AND(E65&lt;&gt;"",ISERROR(MATCH(E65,設定・マスタ!$H$5:$H$26,0))),AND(F65&lt;&gt;"",ISERROR(MATCH(F65,設定・マスタ!$H$5:$H$26,0))),AND(G65&lt;&gt;"",ISERROR(MATCH(G65,設定・マスタ!$H$5:$H$26,0))),AND(H65&lt;&gt;"",ISERROR(MATCH(H65,設定・マスタ!$H$5:$H$26,0))),AND(I65&lt;&gt;"",ISERROR(MATCH(I65,設定・マスタ!$H$5:$H$26,0))),AND(J65&lt;&gt;"",ISERROR(MATCH(J65,設定・マスタ!$H$5:$H$26,0))),AND(K65&lt;&gt;"",ISERROR(MATCH(K65,設定・マスタ!$H$5:$H$26,0))),AND(L65&lt;&gt;"",ISERROR(MATCH(L65,設定・マスタ!$H$5:$H$26,0)))),"NG：リストから選択",IF(OR(AND(C65&lt;&gt;"",COUNTIF(C65:L65,C65)&gt;1),AND(D65&lt;&gt;"",COUNTIF(C65:L65,D65)&gt;1),AND(E65&lt;&gt;"",COUNTIF(C65:L65,E65)&gt;1),AND(F65&lt;&gt;"",COUNTIF(C65:L65,F65)&gt;1),AND(G65&lt;&gt;"",COUNTIF(C65:L65,G65)&gt;1),AND(H65&lt;&gt;"",COUNTIF(C65:L65,H65)&gt;1),AND(I65&lt;&gt;"",COUNTIF(C65:L65,I65)&gt;1),AND(J65&lt;&gt;"",COUNTIF(C65:L65,J65)&gt;1),AND(K65&lt;&gt;"",COUNTIF(C65:L65,K65)&gt;1),AND(L65&lt;&gt;"",COUNTIF(C65:L65,L65)&gt;1)),"NG：同じ資格が重複",IF(COUNTIF($B$11:$B$110,B65)&gt;1,"要確認：同名の職員","OK")))))</f>
        <v>対象外</v>
      </c>
      <c r="N65" s="7">
        <f t="shared" si="0"/>
        <v>0</v>
      </c>
    </row>
    <row r="66" spans="1:14" ht="28.2" customHeight="1">
      <c r="A66" s="78">
        <v>56</v>
      </c>
      <c r="B66" s="54"/>
      <c r="C66" s="61"/>
      <c r="D66" s="61"/>
      <c r="E66" s="61"/>
      <c r="F66" s="61"/>
      <c r="G66" s="61"/>
      <c r="H66" s="61"/>
      <c r="I66" s="61"/>
      <c r="J66" s="61"/>
      <c r="K66" s="61"/>
      <c r="L66" s="61"/>
      <c r="M66" s="31" t="str">
        <f>IF(COUNTA(B66:L66)=0,"対象外",IF(B66="","NG：氏名なし",IF(OR(AND(C66&lt;&gt;"",ISERROR(MATCH(C66,設定・マスタ!$H$5:$H$26,0))),AND(D66&lt;&gt;"",ISERROR(MATCH(D66,設定・マスタ!$H$5:$H$26,0))),AND(E66&lt;&gt;"",ISERROR(MATCH(E66,設定・マスタ!$H$5:$H$26,0))),AND(F66&lt;&gt;"",ISERROR(MATCH(F66,設定・マスタ!$H$5:$H$26,0))),AND(G66&lt;&gt;"",ISERROR(MATCH(G66,設定・マスタ!$H$5:$H$26,0))),AND(H66&lt;&gt;"",ISERROR(MATCH(H66,設定・マスタ!$H$5:$H$26,0))),AND(I66&lt;&gt;"",ISERROR(MATCH(I66,設定・マスタ!$H$5:$H$26,0))),AND(J66&lt;&gt;"",ISERROR(MATCH(J66,設定・マスタ!$H$5:$H$26,0))),AND(K66&lt;&gt;"",ISERROR(MATCH(K66,設定・マスタ!$H$5:$H$26,0))),AND(L66&lt;&gt;"",ISERROR(MATCH(L66,設定・マスタ!$H$5:$H$26,0)))),"NG：リストから選択",IF(OR(AND(C66&lt;&gt;"",COUNTIF(C66:L66,C66)&gt;1),AND(D66&lt;&gt;"",COUNTIF(C66:L66,D66)&gt;1),AND(E66&lt;&gt;"",COUNTIF(C66:L66,E66)&gt;1),AND(F66&lt;&gt;"",COUNTIF(C66:L66,F66)&gt;1),AND(G66&lt;&gt;"",COUNTIF(C66:L66,G66)&gt;1),AND(H66&lt;&gt;"",COUNTIF(C66:L66,H66)&gt;1),AND(I66&lt;&gt;"",COUNTIF(C66:L66,I66)&gt;1),AND(J66&lt;&gt;"",COUNTIF(C66:L66,J66)&gt;1),AND(K66&lt;&gt;"",COUNTIF(C66:L66,K66)&gt;1),AND(L66&lt;&gt;"",COUNTIF(C66:L66,L66)&gt;1)),"NG：同じ資格が重複",IF(COUNTIF($B$11:$B$110,B66)&gt;1,"要確認：同名の職員","OK")))))</f>
        <v>対象外</v>
      </c>
      <c r="N66" s="7">
        <f t="shared" si="0"/>
        <v>0</v>
      </c>
    </row>
    <row r="67" spans="1:14" ht="28.2" customHeight="1">
      <c r="A67" s="78">
        <v>57</v>
      </c>
      <c r="B67" s="54"/>
      <c r="C67" s="61"/>
      <c r="D67" s="61"/>
      <c r="E67" s="61"/>
      <c r="F67" s="61"/>
      <c r="G67" s="61"/>
      <c r="H67" s="61"/>
      <c r="I67" s="61"/>
      <c r="J67" s="61"/>
      <c r="K67" s="61"/>
      <c r="L67" s="61"/>
      <c r="M67" s="31" t="str">
        <f>IF(COUNTA(B67:L67)=0,"対象外",IF(B67="","NG：氏名なし",IF(OR(AND(C67&lt;&gt;"",ISERROR(MATCH(C67,設定・マスタ!$H$5:$H$26,0))),AND(D67&lt;&gt;"",ISERROR(MATCH(D67,設定・マスタ!$H$5:$H$26,0))),AND(E67&lt;&gt;"",ISERROR(MATCH(E67,設定・マスタ!$H$5:$H$26,0))),AND(F67&lt;&gt;"",ISERROR(MATCH(F67,設定・マスタ!$H$5:$H$26,0))),AND(G67&lt;&gt;"",ISERROR(MATCH(G67,設定・マスタ!$H$5:$H$26,0))),AND(H67&lt;&gt;"",ISERROR(MATCH(H67,設定・マスタ!$H$5:$H$26,0))),AND(I67&lt;&gt;"",ISERROR(MATCH(I67,設定・マスタ!$H$5:$H$26,0))),AND(J67&lt;&gt;"",ISERROR(MATCH(J67,設定・マスタ!$H$5:$H$26,0))),AND(K67&lt;&gt;"",ISERROR(MATCH(K67,設定・マスタ!$H$5:$H$26,0))),AND(L67&lt;&gt;"",ISERROR(MATCH(L67,設定・マスタ!$H$5:$H$26,0)))),"NG：リストから選択",IF(OR(AND(C67&lt;&gt;"",COUNTIF(C67:L67,C67)&gt;1),AND(D67&lt;&gt;"",COUNTIF(C67:L67,D67)&gt;1),AND(E67&lt;&gt;"",COUNTIF(C67:L67,E67)&gt;1),AND(F67&lt;&gt;"",COUNTIF(C67:L67,F67)&gt;1),AND(G67&lt;&gt;"",COUNTIF(C67:L67,G67)&gt;1),AND(H67&lt;&gt;"",COUNTIF(C67:L67,H67)&gt;1),AND(I67&lt;&gt;"",COUNTIF(C67:L67,I67)&gt;1),AND(J67&lt;&gt;"",COUNTIF(C67:L67,J67)&gt;1),AND(K67&lt;&gt;"",COUNTIF(C67:L67,K67)&gt;1),AND(L67&lt;&gt;"",COUNTIF(C67:L67,L67)&gt;1)),"NG：同じ資格が重複",IF(COUNTIF($B$11:$B$110,B67)&gt;1,"要確認：同名の職員","OK")))))</f>
        <v>対象外</v>
      </c>
      <c r="N67" s="7">
        <f t="shared" si="0"/>
        <v>0</v>
      </c>
    </row>
    <row r="68" spans="1:14" ht="28.2" customHeight="1">
      <c r="A68" s="78">
        <v>58</v>
      </c>
      <c r="B68" s="54"/>
      <c r="C68" s="61"/>
      <c r="D68" s="61"/>
      <c r="E68" s="61"/>
      <c r="F68" s="61"/>
      <c r="G68" s="61"/>
      <c r="H68" s="61"/>
      <c r="I68" s="61"/>
      <c r="J68" s="61"/>
      <c r="K68" s="61"/>
      <c r="L68" s="61"/>
      <c r="M68" s="31" t="str">
        <f>IF(COUNTA(B68:L68)=0,"対象外",IF(B68="","NG：氏名なし",IF(OR(AND(C68&lt;&gt;"",ISERROR(MATCH(C68,設定・マスタ!$H$5:$H$26,0))),AND(D68&lt;&gt;"",ISERROR(MATCH(D68,設定・マスタ!$H$5:$H$26,0))),AND(E68&lt;&gt;"",ISERROR(MATCH(E68,設定・マスタ!$H$5:$H$26,0))),AND(F68&lt;&gt;"",ISERROR(MATCH(F68,設定・マスタ!$H$5:$H$26,0))),AND(G68&lt;&gt;"",ISERROR(MATCH(G68,設定・マスタ!$H$5:$H$26,0))),AND(H68&lt;&gt;"",ISERROR(MATCH(H68,設定・マスタ!$H$5:$H$26,0))),AND(I68&lt;&gt;"",ISERROR(MATCH(I68,設定・マスタ!$H$5:$H$26,0))),AND(J68&lt;&gt;"",ISERROR(MATCH(J68,設定・マスタ!$H$5:$H$26,0))),AND(K68&lt;&gt;"",ISERROR(MATCH(K68,設定・マスタ!$H$5:$H$26,0))),AND(L68&lt;&gt;"",ISERROR(MATCH(L68,設定・マスタ!$H$5:$H$26,0)))),"NG：リストから選択",IF(OR(AND(C68&lt;&gt;"",COUNTIF(C68:L68,C68)&gt;1),AND(D68&lt;&gt;"",COUNTIF(C68:L68,D68)&gt;1),AND(E68&lt;&gt;"",COUNTIF(C68:L68,E68)&gt;1),AND(F68&lt;&gt;"",COUNTIF(C68:L68,F68)&gt;1),AND(G68&lt;&gt;"",COUNTIF(C68:L68,G68)&gt;1),AND(H68&lt;&gt;"",COUNTIF(C68:L68,H68)&gt;1),AND(I68&lt;&gt;"",COUNTIF(C68:L68,I68)&gt;1),AND(J68&lt;&gt;"",COUNTIF(C68:L68,J68)&gt;1),AND(K68&lt;&gt;"",COUNTIF(C68:L68,K68)&gt;1),AND(L68&lt;&gt;"",COUNTIF(C68:L68,L68)&gt;1)),"NG：同じ資格が重複",IF(COUNTIF($B$11:$B$110,B68)&gt;1,"要確認：同名の職員","OK")))))</f>
        <v>対象外</v>
      </c>
      <c r="N68" s="7">
        <f t="shared" si="0"/>
        <v>0</v>
      </c>
    </row>
    <row r="69" spans="1:14" ht="28.2" customHeight="1">
      <c r="A69" s="78">
        <v>59</v>
      </c>
      <c r="B69" s="54"/>
      <c r="C69" s="61"/>
      <c r="D69" s="61"/>
      <c r="E69" s="61"/>
      <c r="F69" s="61"/>
      <c r="G69" s="61"/>
      <c r="H69" s="61"/>
      <c r="I69" s="61"/>
      <c r="J69" s="61"/>
      <c r="K69" s="61"/>
      <c r="L69" s="61"/>
      <c r="M69" s="31" t="str">
        <f>IF(COUNTA(B69:L69)=0,"対象外",IF(B69="","NG：氏名なし",IF(OR(AND(C69&lt;&gt;"",ISERROR(MATCH(C69,設定・マスタ!$H$5:$H$26,0))),AND(D69&lt;&gt;"",ISERROR(MATCH(D69,設定・マスタ!$H$5:$H$26,0))),AND(E69&lt;&gt;"",ISERROR(MATCH(E69,設定・マスタ!$H$5:$H$26,0))),AND(F69&lt;&gt;"",ISERROR(MATCH(F69,設定・マスタ!$H$5:$H$26,0))),AND(G69&lt;&gt;"",ISERROR(MATCH(G69,設定・マスタ!$H$5:$H$26,0))),AND(H69&lt;&gt;"",ISERROR(MATCH(H69,設定・マスタ!$H$5:$H$26,0))),AND(I69&lt;&gt;"",ISERROR(MATCH(I69,設定・マスタ!$H$5:$H$26,0))),AND(J69&lt;&gt;"",ISERROR(MATCH(J69,設定・マスタ!$H$5:$H$26,0))),AND(K69&lt;&gt;"",ISERROR(MATCH(K69,設定・マスタ!$H$5:$H$26,0))),AND(L69&lt;&gt;"",ISERROR(MATCH(L69,設定・マスタ!$H$5:$H$26,0)))),"NG：リストから選択",IF(OR(AND(C69&lt;&gt;"",COUNTIF(C69:L69,C69)&gt;1),AND(D69&lt;&gt;"",COUNTIF(C69:L69,D69)&gt;1),AND(E69&lt;&gt;"",COUNTIF(C69:L69,E69)&gt;1),AND(F69&lt;&gt;"",COUNTIF(C69:L69,F69)&gt;1),AND(G69&lt;&gt;"",COUNTIF(C69:L69,G69)&gt;1),AND(H69&lt;&gt;"",COUNTIF(C69:L69,H69)&gt;1),AND(I69&lt;&gt;"",COUNTIF(C69:L69,I69)&gt;1),AND(J69&lt;&gt;"",COUNTIF(C69:L69,J69)&gt;1),AND(K69&lt;&gt;"",COUNTIF(C69:L69,K69)&gt;1),AND(L69&lt;&gt;"",COUNTIF(C69:L69,L69)&gt;1)),"NG：同じ資格が重複",IF(COUNTIF($B$11:$B$110,B69)&gt;1,"要確認：同名の職員","OK")))))</f>
        <v>対象外</v>
      </c>
      <c r="N69" s="7">
        <f t="shared" si="0"/>
        <v>0</v>
      </c>
    </row>
    <row r="70" spans="1:14" ht="28.2" customHeight="1">
      <c r="A70" s="78">
        <v>60</v>
      </c>
      <c r="B70" s="54"/>
      <c r="C70" s="61"/>
      <c r="D70" s="61"/>
      <c r="E70" s="61"/>
      <c r="F70" s="61"/>
      <c r="G70" s="61"/>
      <c r="H70" s="61"/>
      <c r="I70" s="61"/>
      <c r="J70" s="61"/>
      <c r="K70" s="61"/>
      <c r="L70" s="61"/>
      <c r="M70" s="31" t="str">
        <f>IF(COUNTA(B70:L70)=0,"対象外",IF(B70="","NG：氏名なし",IF(OR(AND(C70&lt;&gt;"",ISERROR(MATCH(C70,設定・マスタ!$H$5:$H$26,0))),AND(D70&lt;&gt;"",ISERROR(MATCH(D70,設定・マスタ!$H$5:$H$26,0))),AND(E70&lt;&gt;"",ISERROR(MATCH(E70,設定・マスタ!$H$5:$H$26,0))),AND(F70&lt;&gt;"",ISERROR(MATCH(F70,設定・マスタ!$H$5:$H$26,0))),AND(G70&lt;&gt;"",ISERROR(MATCH(G70,設定・マスタ!$H$5:$H$26,0))),AND(H70&lt;&gt;"",ISERROR(MATCH(H70,設定・マスタ!$H$5:$H$26,0))),AND(I70&lt;&gt;"",ISERROR(MATCH(I70,設定・マスタ!$H$5:$H$26,0))),AND(J70&lt;&gt;"",ISERROR(MATCH(J70,設定・マスタ!$H$5:$H$26,0))),AND(K70&lt;&gt;"",ISERROR(MATCH(K70,設定・マスタ!$H$5:$H$26,0))),AND(L70&lt;&gt;"",ISERROR(MATCH(L70,設定・マスタ!$H$5:$H$26,0)))),"NG：リストから選択",IF(OR(AND(C70&lt;&gt;"",COUNTIF(C70:L70,C70)&gt;1),AND(D70&lt;&gt;"",COUNTIF(C70:L70,D70)&gt;1),AND(E70&lt;&gt;"",COUNTIF(C70:L70,E70)&gt;1),AND(F70&lt;&gt;"",COUNTIF(C70:L70,F70)&gt;1),AND(G70&lt;&gt;"",COUNTIF(C70:L70,G70)&gt;1),AND(H70&lt;&gt;"",COUNTIF(C70:L70,H70)&gt;1),AND(I70&lt;&gt;"",COUNTIF(C70:L70,I70)&gt;1),AND(J70&lt;&gt;"",COUNTIF(C70:L70,J70)&gt;1),AND(K70&lt;&gt;"",COUNTIF(C70:L70,K70)&gt;1),AND(L70&lt;&gt;"",COUNTIF(C70:L70,L70)&gt;1)),"NG：同じ資格が重複",IF(COUNTIF($B$11:$B$110,B70)&gt;1,"要確認：同名の職員","OK")))))</f>
        <v>対象外</v>
      </c>
      <c r="N70" s="7">
        <f t="shared" si="0"/>
        <v>0</v>
      </c>
    </row>
    <row r="71" spans="1:14" ht="28.2" customHeight="1">
      <c r="A71" s="78">
        <v>61</v>
      </c>
      <c r="B71" s="54"/>
      <c r="C71" s="61"/>
      <c r="D71" s="61"/>
      <c r="E71" s="61"/>
      <c r="F71" s="61"/>
      <c r="G71" s="61"/>
      <c r="H71" s="61"/>
      <c r="I71" s="61"/>
      <c r="J71" s="61"/>
      <c r="K71" s="61"/>
      <c r="L71" s="61"/>
      <c r="M71" s="31" t="str">
        <f>IF(COUNTA(B71:L71)=0,"対象外",IF(B71="","NG：氏名なし",IF(OR(AND(C71&lt;&gt;"",ISERROR(MATCH(C71,設定・マスタ!$H$5:$H$26,0))),AND(D71&lt;&gt;"",ISERROR(MATCH(D71,設定・マスタ!$H$5:$H$26,0))),AND(E71&lt;&gt;"",ISERROR(MATCH(E71,設定・マスタ!$H$5:$H$26,0))),AND(F71&lt;&gt;"",ISERROR(MATCH(F71,設定・マスタ!$H$5:$H$26,0))),AND(G71&lt;&gt;"",ISERROR(MATCH(G71,設定・マスタ!$H$5:$H$26,0))),AND(H71&lt;&gt;"",ISERROR(MATCH(H71,設定・マスタ!$H$5:$H$26,0))),AND(I71&lt;&gt;"",ISERROR(MATCH(I71,設定・マスタ!$H$5:$H$26,0))),AND(J71&lt;&gt;"",ISERROR(MATCH(J71,設定・マスタ!$H$5:$H$26,0))),AND(K71&lt;&gt;"",ISERROR(MATCH(K71,設定・マスタ!$H$5:$H$26,0))),AND(L71&lt;&gt;"",ISERROR(MATCH(L71,設定・マスタ!$H$5:$H$26,0)))),"NG：リストから選択",IF(OR(AND(C71&lt;&gt;"",COUNTIF(C71:L71,C71)&gt;1),AND(D71&lt;&gt;"",COUNTIF(C71:L71,D71)&gt;1),AND(E71&lt;&gt;"",COUNTIF(C71:L71,E71)&gt;1),AND(F71&lt;&gt;"",COUNTIF(C71:L71,F71)&gt;1),AND(G71&lt;&gt;"",COUNTIF(C71:L71,G71)&gt;1),AND(H71&lt;&gt;"",COUNTIF(C71:L71,H71)&gt;1),AND(I71&lt;&gt;"",COUNTIF(C71:L71,I71)&gt;1),AND(J71&lt;&gt;"",COUNTIF(C71:L71,J71)&gt;1),AND(K71&lt;&gt;"",COUNTIF(C71:L71,K71)&gt;1),AND(L71&lt;&gt;"",COUNTIF(C71:L71,L71)&gt;1)),"NG：同じ資格が重複",IF(COUNTIF($B$11:$B$110,B71)&gt;1,"要確認：同名の職員","OK")))))</f>
        <v>対象外</v>
      </c>
      <c r="N71" s="7">
        <f t="shared" si="0"/>
        <v>0</v>
      </c>
    </row>
    <row r="72" spans="1:14" ht="28.2" customHeight="1">
      <c r="A72" s="78">
        <v>62</v>
      </c>
      <c r="B72" s="54"/>
      <c r="C72" s="61"/>
      <c r="D72" s="61"/>
      <c r="E72" s="61"/>
      <c r="F72" s="61"/>
      <c r="G72" s="61"/>
      <c r="H72" s="61"/>
      <c r="I72" s="61"/>
      <c r="J72" s="61"/>
      <c r="K72" s="61"/>
      <c r="L72" s="61"/>
      <c r="M72" s="31" t="str">
        <f>IF(COUNTA(B72:L72)=0,"対象外",IF(B72="","NG：氏名なし",IF(OR(AND(C72&lt;&gt;"",ISERROR(MATCH(C72,設定・マスタ!$H$5:$H$26,0))),AND(D72&lt;&gt;"",ISERROR(MATCH(D72,設定・マスタ!$H$5:$H$26,0))),AND(E72&lt;&gt;"",ISERROR(MATCH(E72,設定・マスタ!$H$5:$H$26,0))),AND(F72&lt;&gt;"",ISERROR(MATCH(F72,設定・マスタ!$H$5:$H$26,0))),AND(G72&lt;&gt;"",ISERROR(MATCH(G72,設定・マスタ!$H$5:$H$26,0))),AND(H72&lt;&gt;"",ISERROR(MATCH(H72,設定・マスタ!$H$5:$H$26,0))),AND(I72&lt;&gt;"",ISERROR(MATCH(I72,設定・マスタ!$H$5:$H$26,0))),AND(J72&lt;&gt;"",ISERROR(MATCH(J72,設定・マスタ!$H$5:$H$26,0))),AND(K72&lt;&gt;"",ISERROR(MATCH(K72,設定・マスタ!$H$5:$H$26,0))),AND(L72&lt;&gt;"",ISERROR(MATCH(L72,設定・マスタ!$H$5:$H$26,0)))),"NG：リストから選択",IF(OR(AND(C72&lt;&gt;"",COUNTIF(C72:L72,C72)&gt;1),AND(D72&lt;&gt;"",COUNTIF(C72:L72,D72)&gt;1),AND(E72&lt;&gt;"",COUNTIF(C72:L72,E72)&gt;1),AND(F72&lt;&gt;"",COUNTIF(C72:L72,F72)&gt;1),AND(G72&lt;&gt;"",COUNTIF(C72:L72,G72)&gt;1),AND(H72&lt;&gt;"",COUNTIF(C72:L72,H72)&gt;1),AND(I72&lt;&gt;"",COUNTIF(C72:L72,I72)&gt;1),AND(J72&lt;&gt;"",COUNTIF(C72:L72,J72)&gt;1),AND(K72&lt;&gt;"",COUNTIF(C72:L72,K72)&gt;1),AND(L72&lt;&gt;"",COUNTIF(C72:L72,L72)&gt;1)),"NG：同じ資格が重複",IF(COUNTIF($B$11:$B$110,B72)&gt;1,"要確認：同名の職員","OK")))))</f>
        <v>対象外</v>
      </c>
      <c r="N72" s="7">
        <f t="shared" si="0"/>
        <v>0</v>
      </c>
    </row>
    <row r="73" spans="1:14" ht="28.2" customHeight="1">
      <c r="A73" s="78">
        <v>63</v>
      </c>
      <c r="B73" s="54"/>
      <c r="C73" s="61"/>
      <c r="D73" s="61"/>
      <c r="E73" s="61"/>
      <c r="F73" s="61"/>
      <c r="G73" s="61"/>
      <c r="H73" s="61"/>
      <c r="I73" s="61"/>
      <c r="J73" s="61"/>
      <c r="K73" s="61"/>
      <c r="L73" s="61"/>
      <c r="M73" s="31" t="str">
        <f>IF(COUNTA(B73:L73)=0,"対象外",IF(B73="","NG：氏名なし",IF(OR(AND(C73&lt;&gt;"",ISERROR(MATCH(C73,設定・マスタ!$H$5:$H$26,0))),AND(D73&lt;&gt;"",ISERROR(MATCH(D73,設定・マスタ!$H$5:$H$26,0))),AND(E73&lt;&gt;"",ISERROR(MATCH(E73,設定・マスタ!$H$5:$H$26,0))),AND(F73&lt;&gt;"",ISERROR(MATCH(F73,設定・マスタ!$H$5:$H$26,0))),AND(G73&lt;&gt;"",ISERROR(MATCH(G73,設定・マスタ!$H$5:$H$26,0))),AND(H73&lt;&gt;"",ISERROR(MATCH(H73,設定・マスタ!$H$5:$H$26,0))),AND(I73&lt;&gt;"",ISERROR(MATCH(I73,設定・マスタ!$H$5:$H$26,0))),AND(J73&lt;&gt;"",ISERROR(MATCH(J73,設定・マスタ!$H$5:$H$26,0))),AND(K73&lt;&gt;"",ISERROR(MATCH(K73,設定・マスタ!$H$5:$H$26,0))),AND(L73&lt;&gt;"",ISERROR(MATCH(L73,設定・マスタ!$H$5:$H$26,0)))),"NG：リストから選択",IF(OR(AND(C73&lt;&gt;"",COUNTIF(C73:L73,C73)&gt;1),AND(D73&lt;&gt;"",COUNTIF(C73:L73,D73)&gt;1),AND(E73&lt;&gt;"",COUNTIF(C73:L73,E73)&gt;1),AND(F73&lt;&gt;"",COUNTIF(C73:L73,F73)&gt;1),AND(G73&lt;&gt;"",COUNTIF(C73:L73,G73)&gt;1),AND(H73&lt;&gt;"",COUNTIF(C73:L73,H73)&gt;1),AND(I73&lt;&gt;"",COUNTIF(C73:L73,I73)&gt;1),AND(J73&lt;&gt;"",COUNTIF(C73:L73,J73)&gt;1),AND(K73&lt;&gt;"",COUNTIF(C73:L73,K73)&gt;1),AND(L73&lt;&gt;"",COUNTIF(C73:L73,L73)&gt;1)),"NG：同じ資格が重複",IF(COUNTIF($B$11:$B$110,B73)&gt;1,"要確認：同名の職員","OK")))))</f>
        <v>対象外</v>
      </c>
      <c r="N73" s="7">
        <f t="shared" si="0"/>
        <v>0</v>
      </c>
    </row>
    <row r="74" spans="1:14" ht="28.2" customHeight="1">
      <c r="A74" s="78">
        <v>64</v>
      </c>
      <c r="B74" s="54"/>
      <c r="C74" s="61"/>
      <c r="D74" s="61"/>
      <c r="E74" s="61"/>
      <c r="F74" s="61"/>
      <c r="G74" s="61"/>
      <c r="H74" s="61"/>
      <c r="I74" s="61"/>
      <c r="J74" s="61"/>
      <c r="K74" s="61"/>
      <c r="L74" s="61"/>
      <c r="M74" s="31" t="str">
        <f>IF(COUNTA(B74:L74)=0,"対象外",IF(B74="","NG：氏名なし",IF(OR(AND(C74&lt;&gt;"",ISERROR(MATCH(C74,設定・マスタ!$H$5:$H$26,0))),AND(D74&lt;&gt;"",ISERROR(MATCH(D74,設定・マスタ!$H$5:$H$26,0))),AND(E74&lt;&gt;"",ISERROR(MATCH(E74,設定・マスタ!$H$5:$H$26,0))),AND(F74&lt;&gt;"",ISERROR(MATCH(F74,設定・マスタ!$H$5:$H$26,0))),AND(G74&lt;&gt;"",ISERROR(MATCH(G74,設定・マスタ!$H$5:$H$26,0))),AND(H74&lt;&gt;"",ISERROR(MATCH(H74,設定・マスタ!$H$5:$H$26,0))),AND(I74&lt;&gt;"",ISERROR(MATCH(I74,設定・マスタ!$H$5:$H$26,0))),AND(J74&lt;&gt;"",ISERROR(MATCH(J74,設定・マスタ!$H$5:$H$26,0))),AND(K74&lt;&gt;"",ISERROR(MATCH(K74,設定・マスタ!$H$5:$H$26,0))),AND(L74&lt;&gt;"",ISERROR(MATCH(L74,設定・マスタ!$H$5:$H$26,0)))),"NG：リストから選択",IF(OR(AND(C74&lt;&gt;"",COUNTIF(C74:L74,C74)&gt;1),AND(D74&lt;&gt;"",COUNTIF(C74:L74,D74)&gt;1),AND(E74&lt;&gt;"",COUNTIF(C74:L74,E74)&gt;1),AND(F74&lt;&gt;"",COUNTIF(C74:L74,F74)&gt;1),AND(G74&lt;&gt;"",COUNTIF(C74:L74,G74)&gt;1),AND(H74&lt;&gt;"",COUNTIF(C74:L74,H74)&gt;1),AND(I74&lt;&gt;"",COUNTIF(C74:L74,I74)&gt;1),AND(J74&lt;&gt;"",COUNTIF(C74:L74,J74)&gt;1),AND(K74&lt;&gt;"",COUNTIF(C74:L74,K74)&gt;1),AND(L74&lt;&gt;"",COUNTIF(C74:L74,L74)&gt;1)),"NG：同じ資格が重複",IF(COUNTIF($B$11:$B$110,B74)&gt;1,"要確認：同名の職員","OK")))))</f>
        <v>対象外</v>
      </c>
      <c r="N74" s="7">
        <f t="shared" si="0"/>
        <v>0</v>
      </c>
    </row>
    <row r="75" spans="1:14" ht="28.2" customHeight="1">
      <c r="A75" s="78">
        <v>65</v>
      </c>
      <c r="B75" s="54"/>
      <c r="C75" s="61"/>
      <c r="D75" s="61"/>
      <c r="E75" s="61"/>
      <c r="F75" s="61"/>
      <c r="G75" s="61"/>
      <c r="H75" s="61"/>
      <c r="I75" s="61"/>
      <c r="J75" s="61"/>
      <c r="K75" s="61"/>
      <c r="L75" s="61"/>
      <c r="M75" s="31" t="str">
        <f>IF(COUNTA(B75:L75)=0,"対象外",IF(B75="","NG：氏名なし",IF(OR(AND(C75&lt;&gt;"",ISERROR(MATCH(C75,設定・マスタ!$H$5:$H$26,0))),AND(D75&lt;&gt;"",ISERROR(MATCH(D75,設定・マスタ!$H$5:$H$26,0))),AND(E75&lt;&gt;"",ISERROR(MATCH(E75,設定・マスタ!$H$5:$H$26,0))),AND(F75&lt;&gt;"",ISERROR(MATCH(F75,設定・マスタ!$H$5:$H$26,0))),AND(G75&lt;&gt;"",ISERROR(MATCH(G75,設定・マスタ!$H$5:$H$26,0))),AND(H75&lt;&gt;"",ISERROR(MATCH(H75,設定・マスタ!$H$5:$H$26,0))),AND(I75&lt;&gt;"",ISERROR(MATCH(I75,設定・マスタ!$H$5:$H$26,0))),AND(J75&lt;&gt;"",ISERROR(MATCH(J75,設定・マスタ!$H$5:$H$26,0))),AND(K75&lt;&gt;"",ISERROR(MATCH(K75,設定・マスタ!$H$5:$H$26,0))),AND(L75&lt;&gt;"",ISERROR(MATCH(L75,設定・マスタ!$H$5:$H$26,0)))),"NG：リストから選択",IF(OR(AND(C75&lt;&gt;"",COUNTIF(C75:L75,C75)&gt;1),AND(D75&lt;&gt;"",COUNTIF(C75:L75,D75)&gt;1),AND(E75&lt;&gt;"",COUNTIF(C75:L75,E75)&gt;1),AND(F75&lt;&gt;"",COUNTIF(C75:L75,F75)&gt;1),AND(G75&lt;&gt;"",COUNTIF(C75:L75,G75)&gt;1),AND(H75&lt;&gt;"",COUNTIF(C75:L75,H75)&gt;1),AND(I75&lt;&gt;"",COUNTIF(C75:L75,I75)&gt;1),AND(J75&lt;&gt;"",COUNTIF(C75:L75,J75)&gt;1),AND(K75&lt;&gt;"",COUNTIF(C75:L75,K75)&gt;1),AND(L75&lt;&gt;"",COUNTIF(C75:L75,L75)&gt;1)),"NG：同じ資格が重複",IF(COUNTIF($B$11:$B$110,B75)&gt;1,"要確認：同名の職員","OK")))))</f>
        <v>対象外</v>
      </c>
      <c r="N75" s="7">
        <f t="shared" ref="N75:N110" si="1">IF(LEFT(M75,2)="NG",1,0)</f>
        <v>0</v>
      </c>
    </row>
    <row r="76" spans="1:14" ht="28.2" customHeight="1">
      <c r="A76" s="78">
        <v>66</v>
      </c>
      <c r="B76" s="54"/>
      <c r="C76" s="61"/>
      <c r="D76" s="61"/>
      <c r="E76" s="61"/>
      <c r="F76" s="61"/>
      <c r="G76" s="61"/>
      <c r="H76" s="61"/>
      <c r="I76" s="61"/>
      <c r="J76" s="61"/>
      <c r="K76" s="61"/>
      <c r="L76" s="61"/>
      <c r="M76" s="31" t="str">
        <f>IF(COUNTA(B76:L76)=0,"対象外",IF(B76="","NG：氏名なし",IF(OR(AND(C76&lt;&gt;"",ISERROR(MATCH(C76,設定・マスタ!$H$5:$H$26,0))),AND(D76&lt;&gt;"",ISERROR(MATCH(D76,設定・マスタ!$H$5:$H$26,0))),AND(E76&lt;&gt;"",ISERROR(MATCH(E76,設定・マスタ!$H$5:$H$26,0))),AND(F76&lt;&gt;"",ISERROR(MATCH(F76,設定・マスタ!$H$5:$H$26,0))),AND(G76&lt;&gt;"",ISERROR(MATCH(G76,設定・マスタ!$H$5:$H$26,0))),AND(H76&lt;&gt;"",ISERROR(MATCH(H76,設定・マスタ!$H$5:$H$26,0))),AND(I76&lt;&gt;"",ISERROR(MATCH(I76,設定・マスタ!$H$5:$H$26,0))),AND(J76&lt;&gt;"",ISERROR(MATCH(J76,設定・マスタ!$H$5:$H$26,0))),AND(K76&lt;&gt;"",ISERROR(MATCH(K76,設定・マスタ!$H$5:$H$26,0))),AND(L76&lt;&gt;"",ISERROR(MATCH(L76,設定・マスタ!$H$5:$H$26,0)))),"NG：リストから選択",IF(OR(AND(C76&lt;&gt;"",COUNTIF(C76:L76,C76)&gt;1),AND(D76&lt;&gt;"",COUNTIF(C76:L76,D76)&gt;1),AND(E76&lt;&gt;"",COUNTIF(C76:L76,E76)&gt;1),AND(F76&lt;&gt;"",COUNTIF(C76:L76,F76)&gt;1),AND(G76&lt;&gt;"",COUNTIF(C76:L76,G76)&gt;1),AND(H76&lt;&gt;"",COUNTIF(C76:L76,H76)&gt;1),AND(I76&lt;&gt;"",COUNTIF(C76:L76,I76)&gt;1),AND(J76&lt;&gt;"",COUNTIF(C76:L76,J76)&gt;1),AND(K76&lt;&gt;"",COUNTIF(C76:L76,K76)&gt;1),AND(L76&lt;&gt;"",COUNTIF(C76:L76,L76)&gt;1)),"NG：同じ資格が重複",IF(COUNTIF($B$11:$B$110,B76)&gt;1,"要確認：同名の職員","OK")))))</f>
        <v>対象外</v>
      </c>
      <c r="N76" s="7">
        <f t="shared" si="1"/>
        <v>0</v>
      </c>
    </row>
    <row r="77" spans="1:14" ht="28.2" customHeight="1">
      <c r="A77" s="78">
        <v>67</v>
      </c>
      <c r="B77" s="54"/>
      <c r="C77" s="61"/>
      <c r="D77" s="61"/>
      <c r="E77" s="61"/>
      <c r="F77" s="61"/>
      <c r="G77" s="61"/>
      <c r="H77" s="61"/>
      <c r="I77" s="61"/>
      <c r="J77" s="61"/>
      <c r="K77" s="61"/>
      <c r="L77" s="61"/>
      <c r="M77" s="31" t="str">
        <f>IF(COUNTA(B77:L77)=0,"対象外",IF(B77="","NG：氏名なし",IF(OR(AND(C77&lt;&gt;"",ISERROR(MATCH(C77,設定・マスタ!$H$5:$H$26,0))),AND(D77&lt;&gt;"",ISERROR(MATCH(D77,設定・マスタ!$H$5:$H$26,0))),AND(E77&lt;&gt;"",ISERROR(MATCH(E77,設定・マスタ!$H$5:$H$26,0))),AND(F77&lt;&gt;"",ISERROR(MATCH(F77,設定・マスタ!$H$5:$H$26,0))),AND(G77&lt;&gt;"",ISERROR(MATCH(G77,設定・マスタ!$H$5:$H$26,0))),AND(H77&lt;&gt;"",ISERROR(MATCH(H77,設定・マスタ!$H$5:$H$26,0))),AND(I77&lt;&gt;"",ISERROR(MATCH(I77,設定・マスタ!$H$5:$H$26,0))),AND(J77&lt;&gt;"",ISERROR(MATCH(J77,設定・マスタ!$H$5:$H$26,0))),AND(K77&lt;&gt;"",ISERROR(MATCH(K77,設定・マスタ!$H$5:$H$26,0))),AND(L77&lt;&gt;"",ISERROR(MATCH(L77,設定・マスタ!$H$5:$H$26,0)))),"NG：リストから選択",IF(OR(AND(C77&lt;&gt;"",COUNTIF(C77:L77,C77)&gt;1),AND(D77&lt;&gt;"",COUNTIF(C77:L77,D77)&gt;1),AND(E77&lt;&gt;"",COUNTIF(C77:L77,E77)&gt;1),AND(F77&lt;&gt;"",COUNTIF(C77:L77,F77)&gt;1),AND(G77&lt;&gt;"",COUNTIF(C77:L77,G77)&gt;1),AND(H77&lt;&gt;"",COUNTIF(C77:L77,H77)&gt;1),AND(I77&lt;&gt;"",COUNTIF(C77:L77,I77)&gt;1),AND(J77&lt;&gt;"",COUNTIF(C77:L77,J77)&gt;1),AND(K77&lt;&gt;"",COUNTIF(C77:L77,K77)&gt;1),AND(L77&lt;&gt;"",COUNTIF(C77:L77,L77)&gt;1)),"NG：同じ資格が重複",IF(COUNTIF($B$11:$B$110,B77)&gt;1,"要確認：同名の職員","OK")))))</f>
        <v>対象外</v>
      </c>
      <c r="N77" s="7">
        <f t="shared" si="1"/>
        <v>0</v>
      </c>
    </row>
    <row r="78" spans="1:14" ht="28.2" customHeight="1">
      <c r="A78" s="78">
        <v>68</v>
      </c>
      <c r="B78" s="54"/>
      <c r="C78" s="61"/>
      <c r="D78" s="61"/>
      <c r="E78" s="61"/>
      <c r="F78" s="61"/>
      <c r="G78" s="61"/>
      <c r="H78" s="61"/>
      <c r="I78" s="61"/>
      <c r="J78" s="61"/>
      <c r="K78" s="61"/>
      <c r="L78" s="61"/>
      <c r="M78" s="31" t="str">
        <f>IF(COUNTA(B78:L78)=0,"対象外",IF(B78="","NG：氏名なし",IF(OR(AND(C78&lt;&gt;"",ISERROR(MATCH(C78,設定・マスタ!$H$5:$H$26,0))),AND(D78&lt;&gt;"",ISERROR(MATCH(D78,設定・マスタ!$H$5:$H$26,0))),AND(E78&lt;&gt;"",ISERROR(MATCH(E78,設定・マスタ!$H$5:$H$26,0))),AND(F78&lt;&gt;"",ISERROR(MATCH(F78,設定・マスタ!$H$5:$H$26,0))),AND(G78&lt;&gt;"",ISERROR(MATCH(G78,設定・マスタ!$H$5:$H$26,0))),AND(H78&lt;&gt;"",ISERROR(MATCH(H78,設定・マスタ!$H$5:$H$26,0))),AND(I78&lt;&gt;"",ISERROR(MATCH(I78,設定・マスタ!$H$5:$H$26,0))),AND(J78&lt;&gt;"",ISERROR(MATCH(J78,設定・マスタ!$H$5:$H$26,0))),AND(K78&lt;&gt;"",ISERROR(MATCH(K78,設定・マスタ!$H$5:$H$26,0))),AND(L78&lt;&gt;"",ISERROR(MATCH(L78,設定・マスタ!$H$5:$H$26,0)))),"NG：リストから選択",IF(OR(AND(C78&lt;&gt;"",COUNTIF(C78:L78,C78)&gt;1),AND(D78&lt;&gt;"",COUNTIF(C78:L78,D78)&gt;1),AND(E78&lt;&gt;"",COUNTIF(C78:L78,E78)&gt;1),AND(F78&lt;&gt;"",COUNTIF(C78:L78,F78)&gt;1),AND(G78&lt;&gt;"",COUNTIF(C78:L78,G78)&gt;1),AND(H78&lt;&gt;"",COUNTIF(C78:L78,H78)&gt;1),AND(I78&lt;&gt;"",COUNTIF(C78:L78,I78)&gt;1),AND(J78&lt;&gt;"",COUNTIF(C78:L78,J78)&gt;1),AND(K78&lt;&gt;"",COUNTIF(C78:L78,K78)&gt;1),AND(L78&lt;&gt;"",COUNTIF(C78:L78,L78)&gt;1)),"NG：同じ資格が重複",IF(COUNTIF($B$11:$B$110,B78)&gt;1,"要確認：同名の職員","OK")))))</f>
        <v>対象外</v>
      </c>
      <c r="N78" s="7">
        <f t="shared" si="1"/>
        <v>0</v>
      </c>
    </row>
    <row r="79" spans="1:14" ht="28.2" customHeight="1">
      <c r="A79" s="78">
        <v>69</v>
      </c>
      <c r="B79" s="54"/>
      <c r="C79" s="61"/>
      <c r="D79" s="61"/>
      <c r="E79" s="61"/>
      <c r="F79" s="61"/>
      <c r="G79" s="61"/>
      <c r="H79" s="61"/>
      <c r="I79" s="61"/>
      <c r="J79" s="61"/>
      <c r="K79" s="61"/>
      <c r="L79" s="61"/>
      <c r="M79" s="31" t="str">
        <f>IF(COUNTA(B79:L79)=0,"対象外",IF(B79="","NG：氏名なし",IF(OR(AND(C79&lt;&gt;"",ISERROR(MATCH(C79,設定・マスタ!$H$5:$H$26,0))),AND(D79&lt;&gt;"",ISERROR(MATCH(D79,設定・マスタ!$H$5:$H$26,0))),AND(E79&lt;&gt;"",ISERROR(MATCH(E79,設定・マスタ!$H$5:$H$26,0))),AND(F79&lt;&gt;"",ISERROR(MATCH(F79,設定・マスタ!$H$5:$H$26,0))),AND(G79&lt;&gt;"",ISERROR(MATCH(G79,設定・マスタ!$H$5:$H$26,0))),AND(H79&lt;&gt;"",ISERROR(MATCH(H79,設定・マスタ!$H$5:$H$26,0))),AND(I79&lt;&gt;"",ISERROR(MATCH(I79,設定・マスタ!$H$5:$H$26,0))),AND(J79&lt;&gt;"",ISERROR(MATCH(J79,設定・マスタ!$H$5:$H$26,0))),AND(K79&lt;&gt;"",ISERROR(MATCH(K79,設定・マスタ!$H$5:$H$26,0))),AND(L79&lt;&gt;"",ISERROR(MATCH(L79,設定・マスタ!$H$5:$H$26,0)))),"NG：リストから選択",IF(OR(AND(C79&lt;&gt;"",COUNTIF(C79:L79,C79)&gt;1),AND(D79&lt;&gt;"",COUNTIF(C79:L79,D79)&gt;1),AND(E79&lt;&gt;"",COUNTIF(C79:L79,E79)&gt;1),AND(F79&lt;&gt;"",COUNTIF(C79:L79,F79)&gt;1),AND(G79&lt;&gt;"",COUNTIF(C79:L79,G79)&gt;1),AND(H79&lt;&gt;"",COUNTIF(C79:L79,H79)&gt;1),AND(I79&lt;&gt;"",COUNTIF(C79:L79,I79)&gt;1),AND(J79&lt;&gt;"",COUNTIF(C79:L79,J79)&gt;1),AND(K79&lt;&gt;"",COUNTIF(C79:L79,K79)&gt;1),AND(L79&lt;&gt;"",COUNTIF(C79:L79,L79)&gt;1)),"NG：同じ資格が重複",IF(COUNTIF($B$11:$B$110,B79)&gt;1,"要確認：同名の職員","OK")))))</f>
        <v>対象外</v>
      </c>
      <c r="N79" s="7">
        <f t="shared" si="1"/>
        <v>0</v>
      </c>
    </row>
    <row r="80" spans="1:14" ht="28.2" customHeight="1">
      <c r="A80" s="78">
        <v>70</v>
      </c>
      <c r="B80" s="54"/>
      <c r="C80" s="61"/>
      <c r="D80" s="61"/>
      <c r="E80" s="61"/>
      <c r="F80" s="61"/>
      <c r="G80" s="61"/>
      <c r="H80" s="61"/>
      <c r="I80" s="61"/>
      <c r="J80" s="61"/>
      <c r="K80" s="61"/>
      <c r="L80" s="61"/>
      <c r="M80" s="31" t="str">
        <f>IF(COUNTA(B80:L80)=0,"対象外",IF(B80="","NG：氏名なし",IF(OR(AND(C80&lt;&gt;"",ISERROR(MATCH(C80,設定・マスタ!$H$5:$H$26,0))),AND(D80&lt;&gt;"",ISERROR(MATCH(D80,設定・マスタ!$H$5:$H$26,0))),AND(E80&lt;&gt;"",ISERROR(MATCH(E80,設定・マスタ!$H$5:$H$26,0))),AND(F80&lt;&gt;"",ISERROR(MATCH(F80,設定・マスタ!$H$5:$H$26,0))),AND(G80&lt;&gt;"",ISERROR(MATCH(G80,設定・マスタ!$H$5:$H$26,0))),AND(H80&lt;&gt;"",ISERROR(MATCH(H80,設定・マスタ!$H$5:$H$26,0))),AND(I80&lt;&gt;"",ISERROR(MATCH(I80,設定・マスタ!$H$5:$H$26,0))),AND(J80&lt;&gt;"",ISERROR(MATCH(J80,設定・マスタ!$H$5:$H$26,0))),AND(K80&lt;&gt;"",ISERROR(MATCH(K80,設定・マスタ!$H$5:$H$26,0))),AND(L80&lt;&gt;"",ISERROR(MATCH(L80,設定・マスタ!$H$5:$H$26,0)))),"NG：リストから選択",IF(OR(AND(C80&lt;&gt;"",COUNTIF(C80:L80,C80)&gt;1),AND(D80&lt;&gt;"",COUNTIF(C80:L80,D80)&gt;1),AND(E80&lt;&gt;"",COUNTIF(C80:L80,E80)&gt;1),AND(F80&lt;&gt;"",COUNTIF(C80:L80,F80)&gt;1),AND(G80&lt;&gt;"",COUNTIF(C80:L80,G80)&gt;1),AND(H80&lt;&gt;"",COUNTIF(C80:L80,H80)&gt;1),AND(I80&lt;&gt;"",COUNTIF(C80:L80,I80)&gt;1),AND(J80&lt;&gt;"",COUNTIF(C80:L80,J80)&gt;1),AND(K80&lt;&gt;"",COUNTIF(C80:L80,K80)&gt;1),AND(L80&lt;&gt;"",COUNTIF(C80:L80,L80)&gt;1)),"NG：同じ資格が重複",IF(COUNTIF($B$11:$B$110,B80)&gt;1,"要確認：同名の職員","OK")))))</f>
        <v>対象外</v>
      </c>
      <c r="N80" s="7">
        <f t="shared" si="1"/>
        <v>0</v>
      </c>
    </row>
    <row r="81" spans="1:14" ht="28.2" customHeight="1">
      <c r="A81" s="78">
        <v>71</v>
      </c>
      <c r="B81" s="54"/>
      <c r="C81" s="61"/>
      <c r="D81" s="61"/>
      <c r="E81" s="61"/>
      <c r="F81" s="61"/>
      <c r="G81" s="61"/>
      <c r="H81" s="61"/>
      <c r="I81" s="61"/>
      <c r="J81" s="61"/>
      <c r="K81" s="61"/>
      <c r="L81" s="61"/>
      <c r="M81" s="31" t="str">
        <f>IF(COUNTA(B81:L81)=0,"対象外",IF(B81="","NG：氏名なし",IF(OR(AND(C81&lt;&gt;"",ISERROR(MATCH(C81,設定・マスタ!$H$5:$H$26,0))),AND(D81&lt;&gt;"",ISERROR(MATCH(D81,設定・マスタ!$H$5:$H$26,0))),AND(E81&lt;&gt;"",ISERROR(MATCH(E81,設定・マスタ!$H$5:$H$26,0))),AND(F81&lt;&gt;"",ISERROR(MATCH(F81,設定・マスタ!$H$5:$H$26,0))),AND(G81&lt;&gt;"",ISERROR(MATCH(G81,設定・マスタ!$H$5:$H$26,0))),AND(H81&lt;&gt;"",ISERROR(MATCH(H81,設定・マスタ!$H$5:$H$26,0))),AND(I81&lt;&gt;"",ISERROR(MATCH(I81,設定・マスタ!$H$5:$H$26,0))),AND(J81&lt;&gt;"",ISERROR(MATCH(J81,設定・マスタ!$H$5:$H$26,0))),AND(K81&lt;&gt;"",ISERROR(MATCH(K81,設定・マスタ!$H$5:$H$26,0))),AND(L81&lt;&gt;"",ISERROR(MATCH(L81,設定・マスタ!$H$5:$H$26,0)))),"NG：リストから選択",IF(OR(AND(C81&lt;&gt;"",COUNTIF(C81:L81,C81)&gt;1),AND(D81&lt;&gt;"",COUNTIF(C81:L81,D81)&gt;1),AND(E81&lt;&gt;"",COUNTIF(C81:L81,E81)&gt;1),AND(F81&lt;&gt;"",COUNTIF(C81:L81,F81)&gt;1),AND(G81&lt;&gt;"",COUNTIF(C81:L81,G81)&gt;1),AND(H81&lt;&gt;"",COUNTIF(C81:L81,H81)&gt;1),AND(I81&lt;&gt;"",COUNTIF(C81:L81,I81)&gt;1),AND(J81&lt;&gt;"",COUNTIF(C81:L81,J81)&gt;1),AND(K81&lt;&gt;"",COUNTIF(C81:L81,K81)&gt;1),AND(L81&lt;&gt;"",COUNTIF(C81:L81,L81)&gt;1)),"NG：同じ資格が重複",IF(COUNTIF($B$11:$B$110,B81)&gt;1,"要確認：同名の職員","OK")))))</f>
        <v>対象外</v>
      </c>
      <c r="N81" s="7">
        <f t="shared" si="1"/>
        <v>0</v>
      </c>
    </row>
    <row r="82" spans="1:14" ht="28.2" customHeight="1">
      <c r="A82" s="78">
        <v>72</v>
      </c>
      <c r="B82" s="54"/>
      <c r="C82" s="61"/>
      <c r="D82" s="61"/>
      <c r="E82" s="61"/>
      <c r="F82" s="61"/>
      <c r="G82" s="61"/>
      <c r="H82" s="61"/>
      <c r="I82" s="61"/>
      <c r="J82" s="61"/>
      <c r="K82" s="61"/>
      <c r="L82" s="61"/>
      <c r="M82" s="31" t="str">
        <f>IF(COUNTA(B82:L82)=0,"対象外",IF(B82="","NG：氏名なし",IF(OR(AND(C82&lt;&gt;"",ISERROR(MATCH(C82,設定・マスタ!$H$5:$H$26,0))),AND(D82&lt;&gt;"",ISERROR(MATCH(D82,設定・マスタ!$H$5:$H$26,0))),AND(E82&lt;&gt;"",ISERROR(MATCH(E82,設定・マスタ!$H$5:$H$26,0))),AND(F82&lt;&gt;"",ISERROR(MATCH(F82,設定・マスタ!$H$5:$H$26,0))),AND(G82&lt;&gt;"",ISERROR(MATCH(G82,設定・マスタ!$H$5:$H$26,0))),AND(H82&lt;&gt;"",ISERROR(MATCH(H82,設定・マスタ!$H$5:$H$26,0))),AND(I82&lt;&gt;"",ISERROR(MATCH(I82,設定・マスタ!$H$5:$H$26,0))),AND(J82&lt;&gt;"",ISERROR(MATCH(J82,設定・マスタ!$H$5:$H$26,0))),AND(K82&lt;&gt;"",ISERROR(MATCH(K82,設定・マスタ!$H$5:$H$26,0))),AND(L82&lt;&gt;"",ISERROR(MATCH(L82,設定・マスタ!$H$5:$H$26,0)))),"NG：リストから選択",IF(OR(AND(C82&lt;&gt;"",COUNTIF(C82:L82,C82)&gt;1),AND(D82&lt;&gt;"",COUNTIF(C82:L82,D82)&gt;1),AND(E82&lt;&gt;"",COUNTIF(C82:L82,E82)&gt;1),AND(F82&lt;&gt;"",COUNTIF(C82:L82,F82)&gt;1),AND(G82&lt;&gt;"",COUNTIF(C82:L82,G82)&gt;1),AND(H82&lt;&gt;"",COUNTIF(C82:L82,H82)&gt;1),AND(I82&lt;&gt;"",COUNTIF(C82:L82,I82)&gt;1),AND(J82&lt;&gt;"",COUNTIF(C82:L82,J82)&gt;1),AND(K82&lt;&gt;"",COUNTIF(C82:L82,K82)&gt;1),AND(L82&lt;&gt;"",COUNTIF(C82:L82,L82)&gt;1)),"NG：同じ資格が重複",IF(COUNTIF($B$11:$B$110,B82)&gt;1,"要確認：同名の職員","OK")))))</f>
        <v>対象外</v>
      </c>
      <c r="N82" s="7">
        <f t="shared" si="1"/>
        <v>0</v>
      </c>
    </row>
    <row r="83" spans="1:14" ht="28.2" customHeight="1">
      <c r="A83" s="78">
        <v>73</v>
      </c>
      <c r="B83" s="54"/>
      <c r="C83" s="61"/>
      <c r="D83" s="61"/>
      <c r="E83" s="61"/>
      <c r="F83" s="61"/>
      <c r="G83" s="61"/>
      <c r="H83" s="61"/>
      <c r="I83" s="61"/>
      <c r="J83" s="61"/>
      <c r="K83" s="61"/>
      <c r="L83" s="61"/>
      <c r="M83" s="31" t="str">
        <f>IF(COUNTA(B83:L83)=0,"対象外",IF(B83="","NG：氏名なし",IF(OR(AND(C83&lt;&gt;"",ISERROR(MATCH(C83,設定・マスタ!$H$5:$H$26,0))),AND(D83&lt;&gt;"",ISERROR(MATCH(D83,設定・マスタ!$H$5:$H$26,0))),AND(E83&lt;&gt;"",ISERROR(MATCH(E83,設定・マスタ!$H$5:$H$26,0))),AND(F83&lt;&gt;"",ISERROR(MATCH(F83,設定・マスタ!$H$5:$H$26,0))),AND(G83&lt;&gt;"",ISERROR(MATCH(G83,設定・マスタ!$H$5:$H$26,0))),AND(H83&lt;&gt;"",ISERROR(MATCH(H83,設定・マスタ!$H$5:$H$26,0))),AND(I83&lt;&gt;"",ISERROR(MATCH(I83,設定・マスタ!$H$5:$H$26,0))),AND(J83&lt;&gt;"",ISERROR(MATCH(J83,設定・マスタ!$H$5:$H$26,0))),AND(K83&lt;&gt;"",ISERROR(MATCH(K83,設定・マスタ!$H$5:$H$26,0))),AND(L83&lt;&gt;"",ISERROR(MATCH(L83,設定・マスタ!$H$5:$H$26,0)))),"NG：リストから選択",IF(OR(AND(C83&lt;&gt;"",COUNTIF(C83:L83,C83)&gt;1),AND(D83&lt;&gt;"",COUNTIF(C83:L83,D83)&gt;1),AND(E83&lt;&gt;"",COUNTIF(C83:L83,E83)&gt;1),AND(F83&lt;&gt;"",COUNTIF(C83:L83,F83)&gt;1),AND(G83&lt;&gt;"",COUNTIF(C83:L83,G83)&gt;1),AND(H83&lt;&gt;"",COUNTIF(C83:L83,H83)&gt;1),AND(I83&lt;&gt;"",COUNTIF(C83:L83,I83)&gt;1),AND(J83&lt;&gt;"",COUNTIF(C83:L83,J83)&gt;1),AND(K83&lt;&gt;"",COUNTIF(C83:L83,K83)&gt;1),AND(L83&lt;&gt;"",COUNTIF(C83:L83,L83)&gt;1)),"NG：同じ資格が重複",IF(COUNTIF($B$11:$B$110,B83)&gt;1,"要確認：同名の職員","OK")))))</f>
        <v>対象外</v>
      </c>
      <c r="N83" s="7">
        <f t="shared" si="1"/>
        <v>0</v>
      </c>
    </row>
    <row r="84" spans="1:14" ht="28.2" customHeight="1">
      <c r="A84" s="78">
        <v>74</v>
      </c>
      <c r="B84" s="54"/>
      <c r="C84" s="61"/>
      <c r="D84" s="61"/>
      <c r="E84" s="61"/>
      <c r="F84" s="61"/>
      <c r="G84" s="61"/>
      <c r="H84" s="61"/>
      <c r="I84" s="61"/>
      <c r="J84" s="61"/>
      <c r="K84" s="61"/>
      <c r="L84" s="61"/>
      <c r="M84" s="31" t="str">
        <f>IF(COUNTA(B84:L84)=0,"対象外",IF(B84="","NG：氏名なし",IF(OR(AND(C84&lt;&gt;"",ISERROR(MATCH(C84,設定・マスタ!$H$5:$H$26,0))),AND(D84&lt;&gt;"",ISERROR(MATCH(D84,設定・マスタ!$H$5:$H$26,0))),AND(E84&lt;&gt;"",ISERROR(MATCH(E84,設定・マスタ!$H$5:$H$26,0))),AND(F84&lt;&gt;"",ISERROR(MATCH(F84,設定・マスタ!$H$5:$H$26,0))),AND(G84&lt;&gt;"",ISERROR(MATCH(G84,設定・マスタ!$H$5:$H$26,0))),AND(H84&lt;&gt;"",ISERROR(MATCH(H84,設定・マスタ!$H$5:$H$26,0))),AND(I84&lt;&gt;"",ISERROR(MATCH(I84,設定・マスタ!$H$5:$H$26,0))),AND(J84&lt;&gt;"",ISERROR(MATCH(J84,設定・マスタ!$H$5:$H$26,0))),AND(K84&lt;&gt;"",ISERROR(MATCH(K84,設定・マスタ!$H$5:$H$26,0))),AND(L84&lt;&gt;"",ISERROR(MATCH(L84,設定・マスタ!$H$5:$H$26,0)))),"NG：リストから選択",IF(OR(AND(C84&lt;&gt;"",COUNTIF(C84:L84,C84)&gt;1),AND(D84&lt;&gt;"",COUNTIF(C84:L84,D84)&gt;1),AND(E84&lt;&gt;"",COUNTIF(C84:L84,E84)&gt;1),AND(F84&lt;&gt;"",COUNTIF(C84:L84,F84)&gt;1),AND(G84&lt;&gt;"",COUNTIF(C84:L84,G84)&gt;1),AND(H84&lt;&gt;"",COUNTIF(C84:L84,H84)&gt;1),AND(I84&lt;&gt;"",COUNTIF(C84:L84,I84)&gt;1),AND(J84&lt;&gt;"",COUNTIF(C84:L84,J84)&gt;1),AND(K84&lt;&gt;"",COUNTIF(C84:L84,K84)&gt;1),AND(L84&lt;&gt;"",COUNTIF(C84:L84,L84)&gt;1)),"NG：同じ資格が重複",IF(COUNTIF($B$11:$B$110,B84)&gt;1,"要確認：同名の職員","OK")))))</f>
        <v>対象外</v>
      </c>
      <c r="N84" s="7">
        <f t="shared" si="1"/>
        <v>0</v>
      </c>
    </row>
    <row r="85" spans="1:14" ht="28.2" customHeight="1">
      <c r="A85" s="78">
        <v>75</v>
      </c>
      <c r="B85" s="54"/>
      <c r="C85" s="61"/>
      <c r="D85" s="61"/>
      <c r="E85" s="61"/>
      <c r="F85" s="61"/>
      <c r="G85" s="61"/>
      <c r="H85" s="61"/>
      <c r="I85" s="61"/>
      <c r="J85" s="61"/>
      <c r="K85" s="61"/>
      <c r="L85" s="61"/>
      <c r="M85" s="31" t="str">
        <f>IF(COUNTA(B85:L85)=0,"対象外",IF(B85="","NG：氏名なし",IF(OR(AND(C85&lt;&gt;"",ISERROR(MATCH(C85,設定・マスタ!$H$5:$H$26,0))),AND(D85&lt;&gt;"",ISERROR(MATCH(D85,設定・マスタ!$H$5:$H$26,0))),AND(E85&lt;&gt;"",ISERROR(MATCH(E85,設定・マスタ!$H$5:$H$26,0))),AND(F85&lt;&gt;"",ISERROR(MATCH(F85,設定・マスタ!$H$5:$H$26,0))),AND(G85&lt;&gt;"",ISERROR(MATCH(G85,設定・マスタ!$H$5:$H$26,0))),AND(H85&lt;&gt;"",ISERROR(MATCH(H85,設定・マスタ!$H$5:$H$26,0))),AND(I85&lt;&gt;"",ISERROR(MATCH(I85,設定・マスタ!$H$5:$H$26,0))),AND(J85&lt;&gt;"",ISERROR(MATCH(J85,設定・マスタ!$H$5:$H$26,0))),AND(K85&lt;&gt;"",ISERROR(MATCH(K85,設定・マスタ!$H$5:$H$26,0))),AND(L85&lt;&gt;"",ISERROR(MATCH(L85,設定・マスタ!$H$5:$H$26,0)))),"NG：リストから選択",IF(OR(AND(C85&lt;&gt;"",COUNTIF(C85:L85,C85)&gt;1),AND(D85&lt;&gt;"",COUNTIF(C85:L85,D85)&gt;1),AND(E85&lt;&gt;"",COUNTIF(C85:L85,E85)&gt;1),AND(F85&lt;&gt;"",COUNTIF(C85:L85,F85)&gt;1),AND(G85&lt;&gt;"",COUNTIF(C85:L85,G85)&gt;1),AND(H85&lt;&gt;"",COUNTIF(C85:L85,H85)&gt;1),AND(I85&lt;&gt;"",COUNTIF(C85:L85,I85)&gt;1),AND(J85&lt;&gt;"",COUNTIF(C85:L85,J85)&gt;1),AND(K85&lt;&gt;"",COUNTIF(C85:L85,K85)&gt;1),AND(L85&lt;&gt;"",COUNTIF(C85:L85,L85)&gt;1)),"NG：同じ資格が重複",IF(COUNTIF($B$11:$B$110,B85)&gt;1,"要確認：同名の職員","OK")))))</f>
        <v>対象外</v>
      </c>
      <c r="N85" s="7">
        <f t="shared" si="1"/>
        <v>0</v>
      </c>
    </row>
    <row r="86" spans="1:14" ht="28.2" customHeight="1">
      <c r="A86" s="78">
        <v>76</v>
      </c>
      <c r="B86" s="54"/>
      <c r="C86" s="61"/>
      <c r="D86" s="61"/>
      <c r="E86" s="61"/>
      <c r="F86" s="61"/>
      <c r="G86" s="61"/>
      <c r="H86" s="61"/>
      <c r="I86" s="61"/>
      <c r="J86" s="61"/>
      <c r="K86" s="61"/>
      <c r="L86" s="61"/>
      <c r="M86" s="31" t="str">
        <f>IF(COUNTA(B86:L86)=0,"対象外",IF(B86="","NG：氏名なし",IF(OR(AND(C86&lt;&gt;"",ISERROR(MATCH(C86,設定・マスタ!$H$5:$H$26,0))),AND(D86&lt;&gt;"",ISERROR(MATCH(D86,設定・マスタ!$H$5:$H$26,0))),AND(E86&lt;&gt;"",ISERROR(MATCH(E86,設定・マスタ!$H$5:$H$26,0))),AND(F86&lt;&gt;"",ISERROR(MATCH(F86,設定・マスタ!$H$5:$H$26,0))),AND(G86&lt;&gt;"",ISERROR(MATCH(G86,設定・マスタ!$H$5:$H$26,0))),AND(H86&lt;&gt;"",ISERROR(MATCH(H86,設定・マスタ!$H$5:$H$26,0))),AND(I86&lt;&gt;"",ISERROR(MATCH(I86,設定・マスタ!$H$5:$H$26,0))),AND(J86&lt;&gt;"",ISERROR(MATCH(J86,設定・マスタ!$H$5:$H$26,0))),AND(K86&lt;&gt;"",ISERROR(MATCH(K86,設定・マスタ!$H$5:$H$26,0))),AND(L86&lt;&gt;"",ISERROR(MATCH(L86,設定・マスタ!$H$5:$H$26,0)))),"NG：リストから選択",IF(OR(AND(C86&lt;&gt;"",COUNTIF(C86:L86,C86)&gt;1),AND(D86&lt;&gt;"",COUNTIF(C86:L86,D86)&gt;1),AND(E86&lt;&gt;"",COUNTIF(C86:L86,E86)&gt;1),AND(F86&lt;&gt;"",COUNTIF(C86:L86,F86)&gt;1),AND(G86&lt;&gt;"",COUNTIF(C86:L86,G86)&gt;1),AND(H86&lt;&gt;"",COUNTIF(C86:L86,H86)&gt;1),AND(I86&lt;&gt;"",COUNTIF(C86:L86,I86)&gt;1),AND(J86&lt;&gt;"",COUNTIF(C86:L86,J86)&gt;1),AND(K86&lt;&gt;"",COUNTIF(C86:L86,K86)&gt;1),AND(L86&lt;&gt;"",COUNTIF(C86:L86,L86)&gt;1)),"NG：同じ資格が重複",IF(COUNTIF($B$11:$B$110,B86)&gt;1,"要確認：同名の職員","OK")))))</f>
        <v>対象外</v>
      </c>
      <c r="N86" s="7">
        <f t="shared" si="1"/>
        <v>0</v>
      </c>
    </row>
    <row r="87" spans="1:14" ht="28.2" customHeight="1">
      <c r="A87" s="78">
        <v>77</v>
      </c>
      <c r="B87" s="54"/>
      <c r="C87" s="61"/>
      <c r="D87" s="61"/>
      <c r="E87" s="61"/>
      <c r="F87" s="61"/>
      <c r="G87" s="61"/>
      <c r="H87" s="61"/>
      <c r="I87" s="61"/>
      <c r="J87" s="61"/>
      <c r="K87" s="61"/>
      <c r="L87" s="61"/>
      <c r="M87" s="31" t="str">
        <f>IF(COUNTA(B87:L87)=0,"対象外",IF(B87="","NG：氏名なし",IF(OR(AND(C87&lt;&gt;"",ISERROR(MATCH(C87,設定・マスタ!$H$5:$H$26,0))),AND(D87&lt;&gt;"",ISERROR(MATCH(D87,設定・マスタ!$H$5:$H$26,0))),AND(E87&lt;&gt;"",ISERROR(MATCH(E87,設定・マスタ!$H$5:$H$26,0))),AND(F87&lt;&gt;"",ISERROR(MATCH(F87,設定・マスタ!$H$5:$H$26,0))),AND(G87&lt;&gt;"",ISERROR(MATCH(G87,設定・マスタ!$H$5:$H$26,0))),AND(H87&lt;&gt;"",ISERROR(MATCH(H87,設定・マスタ!$H$5:$H$26,0))),AND(I87&lt;&gt;"",ISERROR(MATCH(I87,設定・マスタ!$H$5:$H$26,0))),AND(J87&lt;&gt;"",ISERROR(MATCH(J87,設定・マスタ!$H$5:$H$26,0))),AND(K87&lt;&gt;"",ISERROR(MATCH(K87,設定・マスタ!$H$5:$H$26,0))),AND(L87&lt;&gt;"",ISERROR(MATCH(L87,設定・マスタ!$H$5:$H$26,0)))),"NG：リストから選択",IF(OR(AND(C87&lt;&gt;"",COUNTIF(C87:L87,C87)&gt;1),AND(D87&lt;&gt;"",COUNTIF(C87:L87,D87)&gt;1),AND(E87&lt;&gt;"",COUNTIF(C87:L87,E87)&gt;1),AND(F87&lt;&gt;"",COUNTIF(C87:L87,F87)&gt;1),AND(G87&lt;&gt;"",COUNTIF(C87:L87,G87)&gt;1),AND(H87&lt;&gt;"",COUNTIF(C87:L87,H87)&gt;1),AND(I87&lt;&gt;"",COUNTIF(C87:L87,I87)&gt;1),AND(J87&lt;&gt;"",COUNTIF(C87:L87,J87)&gt;1),AND(K87&lt;&gt;"",COUNTIF(C87:L87,K87)&gt;1),AND(L87&lt;&gt;"",COUNTIF(C87:L87,L87)&gt;1)),"NG：同じ資格が重複",IF(COUNTIF($B$11:$B$110,B87)&gt;1,"要確認：同名の職員","OK")))))</f>
        <v>対象外</v>
      </c>
      <c r="N87" s="7">
        <f t="shared" si="1"/>
        <v>0</v>
      </c>
    </row>
    <row r="88" spans="1:14" ht="28.2" customHeight="1">
      <c r="A88" s="78">
        <v>78</v>
      </c>
      <c r="B88" s="54"/>
      <c r="C88" s="61"/>
      <c r="D88" s="61"/>
      <c r="E88" s="61"/>
      <c r="F88" s="61"/>
      <c r="G88" s="61"/>
      <c r="H88" s="61"/>
      <c r="I88" s="61"/>
      <c r="J88" s="61"/>
      <c r="K88" s="61"/>
      <c r="L88" s="61"/>
      <c r="M88" s="31" t="str">
        <f>IF(COUNTA(B88:L88)=0,"対象外",IF(B88="","NG：氏名なし",IF(OR(AND(C88&lt;&gt;"",ISERROR(MATCH(C88,設定・マスタ!$H$5:$H$26,0))),AND(D88&lt;&gt;"",ISERROR(MATCH(D88,設定・マスタ!$H$5:$H$26,0))),AND(E88&lt;&gt;"",ISERROR(MATCH(E88,設定・マスタ!$H$5:$H$26,0))),AND(F88&lt;&gt;"",ISERROR(MATCH(F88,設定・マスタ!$H$5:$H$26,0))),AND(G88&lt;&gt;"",ISERROR(MATCH(G88,設定・マスタ!$H$5:$H$26,0))),AND(H88&lt;&gt;"",ISERROR(MATCH(H88,設定・マスタ!$H$5:$H$26,0))),AND(I88&lt;&gt;"",ISERROR(MATCH(I88,設定・マスタ!$H$5:$H$26,0))),AND(J88&lt;&gt;"",ISERROR(MATCH(J88,設定・マスタ!$H$5:$H$26,0))),AND(K88&lt;&gt;"",ISERROR(MATCH(K88,設定・マスタ!$H$5:$H$26,0))),AND(L88&lt;&gt;"",ISERROR(MATCH(L88,設定・マスタ!$H$5:$H$26,0)))),"NG：リストから選択",IF(OR(AND(C88&lt;&gt;"",COUNTIF(C88:L88,C88)&gt;1),AND(D88&lt;&gt;"",COUNTIF(C88:L88,D88)&gt;1),AND(E88&lt;&gt;"",COUNTIF(C88:L88,E88)&gt;1),AND(F88&lt;&gt;"",COUNTIF(C88:L88,F88)&gt;1),AND(G88&lt;&gt;"",COUNTIF(C88:L88,G88)&gt;1),AND(H88&lt;&gt;"",COUNTIF(C88:L88,H88)&gt;1),AND(I88&lt;&gt;"",COUNTIF(C88:L88,I88)&gt;1),AND(J88&lt;&gt;"",COUNTIF(C88:L88,J88)&gt;1),AND(K88&lt;&gt;"",COUNTIF(C88:L88,K88)&gt;1),AND(L88&lt;&gt;"",COUNTIF(C88:L88,L88)&gt;1)),"NG：同じ資格が重複",IF(COUNTIF($B$11:$B$110,B88)&gt;1,"要確認：同名の職員","OK")))))</f>
        <v>対象外</v>
      </c>
      <c r="N88" s="7">
        <f t="shared" si="1"/>
        <v>0</v>
      </c>
    </row>
    <row r="89" spans="1:14" ht="28.2" customHeight="1">
      <c r="A89" s="78">
        <v>79</v>
      </c>
      <c r="B89" s="54"/>
      <c r="C89" s="61"/>
      <c r="D89" s="61"/>
      <c r="E89" s="61"/>
      <c r="F89" s="61"/>
      <c r="G89" s="61"/>
      <c r="H89" s="61"/>
      <c r="I89" s="61"/>
      <c r="J89" s="61"/>
      <c r="K89" s="61"/>
      <c r="L89" s="61"/>
      <c r="M89" s="31" t="str">
        <f>IF(COUNTA(B89:L89)=0,"対象外",IF(B89="","NG：氏名なし",IF(OR(AND(C89&lt;&gt;"",ISERROR(MATCH(C89,設定・マスタ!$H$5:$H$26,0))),AND(D89&lt;&gt;"",ISERROR(MATCH(D89,設定・マスタ!$H$5:$H$26,0))),AND(E89&lt;&gt;"",ISERROR(MATCH(E89,設定・マスタ!$H$5:$H$26,0))),AND(F89&lt;&gt;"",ISERROR(MATCH(F89,設定・マスタ!$H$5:$H$26,0))),AND(G89&lt;&gt;"",ISERROR(MATCH(G89,設定・マスタ!$H$5:$H$26,0))),AND(H89&lt;&gt;"",ISERROR(MATCH(H89,設定・マスタ!$H$5:$H$26,0))),AND(I89&lt;&gt;"",ISERROR(MATCH(I89,設定・マスタ!$H$5:$H$26,0))),AND(J89&lt;&gt;"",ISERROR(MATCH(J89,設定・マスタ!$H$5:$H$26,0))),AND(K89&lt;&gt;"",ISERROR(MATCH(K89,設定・マスタ!$H$5:$H$26,0))),AND(L89&lt;&gt;"",ISERROR(MATCH(L89,設定・マスタ!$H$5:$H$26,0)))),"NG：リストから選択",IF(OR(AND(C89&lt;&gt;"",COUNTIF(C89:L89,C89)&gt;1),AND(D89&lt;&gt;"",COUNTIF(C89:L89,D89)&gt;1),AND(E89&lt;&gt;"",COUNTIF(C89:L89,E89)&gt;1),AND(F89&lt;&gt;"",COUNTIF(C89:L89,F89)&gt;1),AND(G89&lt;&gt;"",COUNTIF(C89:L89,G89)&gt;1),AND(H89&lt;&gt;"",COUNTIF(C89:L89,H89)&gt;1),AND(I89&lt;&gt;"",COUNTIF(C89:L89,I89)&gt;1),AND(J89&lt;&gt;"",COUNTIF(C89:L89,J89)&gt;1),AND(K89&lt;&gt;"",COUNTIF(C89:L89,K89)&gt;1),AND(L89&lt;&gt;"",COUNTIF(C89:L89,L89)&gt;1)),"NG：同じ資格が重複",IF(COUNTIF($B$11:$B$110,B89)&gt;1,"要確認：同名の職員","OK")))))</f>
        <v>対象外</v>
      </c>
      <c r="N89" s="7">
        <f t="shared" si="1"/>
        <v>0</v>
      </c>
    </row>
    <row r="90" spans="1:14" ht="28.2" customHeight="1">
      <c r="A90" s="78">
        <v>80</v>
      </c>
      <c r="B90" s="54"/>
      <c r="C90" s="61"/>
      <c r="D90" s="61"/>
      <c r="E90" s="61"/>
      <c r="F90" s="61"/>
      <c r="G90" s="61"/>
      <c r="H90" s="61"/>
      <c r="I90" s="61"/>
      <c r="J90" s="61"/>
      <c r="K90" s="61"/>
      <c r="L90" s="61"/>
      <c r="M90" s="31" t="str">
        <f>IF(COUNTA(B90:L90)=0,"対象外",IF(B90="","NG：氏名なし",IF(OR(AND(C90&lt;&gt;"",ISERROR(MATCH(C90,設定・マスタ!$H$5:$H$26,0))),AND(D90&lt;&gt;"",ISERROR(MATCH(D90,設定・マスタ!$H$5:$H$26,0))),AND(E90&lt;&gt;"",ISERROR(MATCH(E90,設定・マスタ!$H$5:$H$26,0))),AND(F90&lt;&gt;"",ISERROR(MATCH(F90,設定・マスタ!$H$5:$H$26,0))),AND(G90&lt;&gt;"",ISERROR(MATCH(G90,設定・マスタ!$H$5:$H$26,0))),AND(H90&lt;&gt;"",ISERROR(MATCH(H90,設定・マスタ!$H$5:$H$26,0))),AND(I90&lt;&gt;"",ISERROR(MATCH(I90,設定・マスタ!$H$5:$H$26,0))),AND(J90&lt;&gt;"",ISERROR(MATCH(J90,設定・マスタ!$H$5:$H$26,0))),AND(K90&lt;&gt;"",ISERROR(MATCH(K90,設定・マスタ!$H$5:$H$26,0))),AND(L90&lt;&gt;"",ISERROR(MATCH(L90,設定・マスタ!$H$5:$H$26,0)))),"NG：リストから選択",IF(OR(AND(C90&lt;&gt;"",COUNTIF(C90:L90,C90)&gt;1),AND(D90&lt;&gt;"",COUNTIF(C90:L90,D90)&gt;1),AND(E90&lt;&gt;"",COUNTIF(C90:L90,E90)&gt;1),AND(F90&lt;&gt;"",COUNTIF(C90:L90,F90)&gt;1),AND(G90&lt;&gt;"",COUNTIF(C90:L90,G90)&gt;1),AND(H90&lt;&gt;"",COUNTIF(C90:L90,H90)&gt;1),AND(I90&lt;&gt;"",COUNTIF(C90:L90,I90)&gt;1),AND(J90&lt;&gt;"",COUNTIF(C90:L90,J90)&gt;1),AND(K90&lt;&gt;"",COUNTIF(C90:L90,K90)&gt;1),AND(L90&lt;&gt;"",COUNTIF(C90:L90,L90)&gt;1)),"NG：同じ資格が重複",IF(COUNTIF($B$11:$B$110,B90)&gt;1,"要確認：同名の職員","OK")))))</f>
        <v>対象外</v>
      </c>
      <c r="N90" s="7">
        <f t="shared" si="1"/>
        <v>0</v>
      </c>
    </row>
    <row r="91" spans="1:14" ht="28.2" customHeight="1">
      <c r="A91" s="78">
        <v>81</v>
      </c>
      <c r="B91" s="54"/>
      <c r="C91" s="61"/>
      <c r="D91" s="61"/>
      <c r="E91" s="61"/>
      <c r="F91" s="61"/>
      <c r="G91" s="61"/>
      <c r="H91" s="61"/>
      <c r="I91" s="61"/>
      <c r="J91" s="61"/>
      <c r="K91" s="61"/>
      <c r="L91" s="61"/>
      <c r="M91" s="31" t="str">
        <f>IF(COUNTA(B91:L91)=0,"対象外",IF(B91="","NG：氏名なし",IF(OR(AND(C91&lt;&gt;"",ISERROR(MATCH(C91,設定・マスタ!$H$5:$H$26,0))),AND(D91&lt;&gt;"",ISERROR(MATCH(D91,設定・マスタ!$H$5:$H$26,0))),AND(E91&lt;&gt;"",ISERROR(MATCH(E91,設定・マスタ!$H$5:$H$26,0))),AND(F91&lt;&gt;"",ISERROR(MATCH(F91,設定・マスタ!$H$5:$H$26,0))),AND(G91&lt;&gt;"",ISERROR(MATCH(G91,設定・マスタ!$H$5:$H$26,0))),AND(H91&lt;&gt;"",ISERROR(MATCH(H91,設定・マスタ!$H$5:$H$26,0))),AND(I91&lt;&gt;"",ISERROR(MATCH(I91,設定・マスタ!$H$5:$H$26,0))),AND(J91&lt;&gt;"",ISERROR(MATCH(J91,設定・マスタ!$H$5:$H$26,0))),AND(K91&lt;&gt;"",ISERROR(MATCH(K91,設定・マスタ!$H$5:$H$26,0))),AND(L91&lt;&gt;"",ISERROR(MATCH(L91,設定・マスタ!$H$5:$H$26,0)))),"NG：リストから選択",IF(OR(AND(C91&lt;&gt;"",COUNTIF(C91:L91,C91)&gt;1),AND(D91&lt;&gt;"",COUNTIF(C91:L91,D91)&gt;1),AND(E91&lt;&gt;"",COUNTIF(C91:L91,E91)&gt;1),AND(F91&lt;&gt;"",COUNTIF(C91:L91,F91)&gt;1),AND(G91&lt;&gt;"",COUNTIF(C91:L91,G91)&gt;1),AND(H91&lt;&gt;"",COUNTIF(C91:L91,H91)&gt;1),AND(I91&lt;&gt;"",COUNTIF(C91:L91,I91)&gt;1),AND(J91&lt;&gt;"",COUNTIF(C91:L91,J91)&gt;1),AND(K91&lt;&gt;"",COUNTIF(C91:L91,K91)&gt;1),AND(L91&lt;&gt;"",COUNTIF(C91:L91,L91)&gt;1)),"NG：同じ資格が重複",IF(COUNTIF($B$11:$B$110,B91)&gt;1,"要確認：同名の職員","OK")))))</f>
        <v>対象外</v>
      </c>
      <c r="N91" s="7">
        <f t="shared" si="1"/>
        <v>0</v>
      </c>
    </row>
    <row r="92" spans="1:14" ht="28.2" customHeight="1">
      <c r="A92" s="78">
        <v>82</v>
      </c>
      <c r="B92" s="54"/>
      <c r="C92" s="61"/>
      <c r="D92" s="61"/>
      <c r="E92" s="61"/>
      <c r="F92" s="61"/>
      <c r="G92" s="61"/>
      <c r="H92" s="61"/>
      <c r="I92" s="61"/>
      <c r="J92" s="61"/>
      <c r="K92" s="61"/>
      <c r="L92" s="61"/>
      <c r="M92" s="31" t="str">
        <f>IF(COUNTA(B92:L92)=0,"対象外",IF(B92="","NG：氏名なし",IF(OR(AND(C92&lt;&gt;"",ISERROR(MATCH(C92,設定・マスタ!$H$5:$H$26,0))),AND(D92&lt;&gt;"",ISERROR(MATCH(D92,設定・マスタ!$H$5:$H$26,0))),AND(E92&lt;&gt;"",ISERROR(MATCH(E92,設定・マスタ!$H$5:$H$26,0))),AND(F92&lt;&gt;"",ISERROR(MATCH(F92,設定・マスタ!$H$5:$H$26,0))),AND(G92&lt;&gt;"",ISERROR(MATCH(G92,設定・マスタ!$H$5:$H$26,0))),AND(H92&lt;&gt;"",ISERROR(MATCH(H92,設定・マスタ!$H$5:$H$26,0))),AND(I92&lt;&gt;"",ISERROR(MATCH(I92,設定・マスタ!$H$5:$H$26,0))),AND(J92&lt;&gt;"",ISERROR(MATCH(J92,設定・マスタ!$H$5:$H$26,0))),AND(K92&lt;&gt;"",ISERROR(MATCH(K92,設定・マスタ!$H$5:$H$26,0))),AND(L92&lt;&gt;"",ISERROR(MATCH(L92,設定・マスタ!$H$5:$H$26,0)))),"NG：リストから選択",IF(OR(AND(C92&lt;&gt;"",COUNTIF(C92:L92,C92)&gt;1),AND(D92&lt;&gt;"",COUNTIF(C92:L92,D92)&gt;1),AND(E92&lt;&gt;"",COUNTIF(C92:L92,E92)&gt;1),AND(F92&lt;&gt;"",COUNTIF(C92:L92,F92)&gt;1),AND(G92&lt;&gt;"",COUNTIF(C92:L92,G92)&gt;1),AND(H92&lt;&gt;"",COUNTIF(C92:L92,H92)&gt;1),AND(I92&lt;&gt;"",COUNTIF(C92:L92,I92)&gt;1),AND(J92&lt;&gt;"",COUNTIF(C92:L92,J92)&gt;1),AND(K92&lt;&gt;"",COUNTIF(C92:L92,K92)&gt;1),AND(L92&lt;&gt;"",COUNTIF(C92:L92,L92)&gt;1)),"NG：同じ資格が重複",IF(COUNTIF($B$11:$B$110,B92)&gt;1,"要確認：同名の職員","OK")))))</f>
        <v>対象外</v>
      </c>
      <c r="N92" s="7">
        <f t="shared" si="1"/>
        <v>0</v>
      </c>
    </row>
    <row r="93" spans="1:14" ht="28.2" customHeight="1">
      <c r="A93" s="78">
        <v>83</v>
      </c>
      <c r="B93" s="54"/>
      <c r="C93" s="61"/>
      <c r="D93" s="61"/>
      <c r="E93" s="61"/>
      <c r="F93" s="61"/>
      <c r="G93" s="61"/>
      <c r="H93" s="61"/>
      <c r="I93" s="61"/>
      <c r="J93" s="61"/>
      <c r="K93" s="61"/>
      <c r="L93" s="61"/>
      <c r="M93" s="31" t="str">
        <f>IF(COUNTA(B93:L93)=0,"対象外",IF(B93="","NG：氏名なし",IF(OR(AND(C93&lt;&gt;"",ISERROR(MATCH(C93,設定・マスタ!$H$5:$H$26,0))),AND(D93&lt;&gt;"",ISERROR(MATCH(D93,設定・マスタ!$H$5:$H$26,0))),AND(E93&lt;&gt;"",ISERROR(MATCH(E93,設定・マスタ!$H$5:$H$26,0))),AND(F93&lt;&gt;"",ISERROR(MATCH(F93,設定・マスタ!$H$5:$H$26,0))),AND(G93&lt;&gt;"",ISERROR(MATCH(G93,設定・マスタ!$H$5:$H$26,0))),AND(H93&lt;&gt;"",ISERROR(MATCH(H93,設定・マスタ!$H$5:$H$26,0))),AND(I93&lt;&gt;"",ISERROR(MATCH(I93,設定・マスタ!$H$5:$H$26,0))),AND(J93&lt;&gt;"",ISERROR(MATCH(J93,設定・マスタ!$H$5:$H$26,0))),AND(K93&lt;&gt;"",ISERROR(MATCH(K93,設定・マスタ!$H$5:$H$26,0))),AND(L93&lt;&gt;"",ISERROR(MATCH(L93,設定・マスタ!$H$5:$H$26,0)))),"NG：リストから選択",IF(OR(AND(C93&lt;&gt;"",COUNTIF(C93:L93,C93)&gt;1),AND(D93&lt;&gt;"",COUNTIF(C93:L93,D93)&gt;1),AND(E93&lt;&gt;"",COUNTIF(C93:L93,E93)&gt;1),AND(F93&lt;&gt;"",COUNTIF(C93:L93,F93)&gt;1),AND(G93&lt;&gt;"",COUNTIF(C93:L93,G93)&gt;1),AND(H93&lt;&gt;"",COUNTIF(C93:L93,H93)&gt;1),AND(I93&lt;&gt;"",COUNTIF(C93:L93,I93)&gt;1),AND(J93&lt;&gt;"",COUNTIF(C93:L93,J93)&gt;1),AND(K93&lt;&gt;"",COUNTIF(C93:L93,K93)&gt;1),AND(L93&lt;&gt;"",COUNTIF(C93:L93,L93)&gt;1)),"NG：同じ資格が重複",IF(COUNTIF($B$11:$B$110,B93)&gt;1,"要確認：同名の職員","OK")))))</f>
        <v>対象外</v>
      </c>
      <c r="N93" s="7">
        <f t="shared" si="1"/>
        <v>0</v>
      </c>
    </row>
    <row r="94" spans="1:14" ht="28.2" customHeight="1">
      <c r="A94" s="78">
        <v>84</v>
      </c>
      <c r="B94" s="54"/>
      <c r="C94" s="61"/>
      <c r="D94" s="61"/>
      <c r="E94" s="61"/>
      <c r="F94" s="61"/>
      <c r="G94" s="61"/>
      <c r="H94" s="61"/>
      <c r="I94" s="61"/>
      <c r="J94" s="61"/>
      <c r="K94" s="61"/>
      <c r="L94" s="61"/>
      <c r="M94" s="31" t="str">
        <f>IF(COUNTA(B94:L94)=0,"対象外",IF(B94="","NG：氏名なし",IF(OR(AND(C94&lt;&gt;"",ISERROR(MATCH(C94,設定・マスタ!$H$5:$H$26,0))),AND(D94&lt;&gt;"",ISERROR(MATCH(D94,設定・マスタ!$H$5:$H$26,0))),AND(E94&lt;&gt;"",ISERROR(MATCH(E94,設定・マスタ!$H$5:$H$26,0))),AND(F94&lt;&gt;"",ISERROR(MATCH(F94,設定・マスタ!$H$5:$H$26,0))),AND(G94&lt;&gt;"",ISERROR(MATCH(G94,設定・マスタ!$H$5:$H$26,0))),AND(H94&lt;&gt;"",ISERROR(MATCH(H94,設定・マスタ!$H$5:$H$26,0))),AND(I94&lt;&gt;"",ISERROR(MATCH(I94,設定・マスタ!$H$5:$H$26,0))),AND(J94&lt;&gt;"",ISERROR(MATCH(J94,設定・マスタ!$H$5:$H$26,0))),AND(K94&lt;&gt;"",ISERROR(MATCH(K94,設定・マスタ!$H$5:$H$26,0))),AND(L94&lt;&gt;"",ISERROR(MATCH(L94,設定・マスタ!$H$5:$H$26,0)))),"NG：リストから選択",IF(OR(AND(C94&lt;&gt;"",COUNTIF(C94:L94,C94)&gt;1),AND(D94&lt;&gt;"",COUNTIF(C94:L94,D94)&gt;1),AND(E94&lt;&gt;"",COUNTIF(C94:L94,E94)&gt;1),AND(F94&lt;&gt;"",COUNTIF(C94:L94,F94)&gt;1),AND(G94&lt;&gt;"",COUNTIF(C94:L94,G94)&gt;1),AND(H94&lt;&gt;"",COUNTIF(C94:L94,H94)&gt;1),AND(I94&lt;&gt;"",COUNTIF(C94:L94,I94)&gt;1),AND(J94&lt;&gt;"",COUNTIF(C94:L94,J94)&gt;1),AND(K94&lt;&gt;"",COUNTIF(C94:L94,K94)&gt;1),AND(L94&lt;&gt;"",COUNTIF(C94:L94,L94)&gt;1)),"NG：同じ資格が重複",IF(COUNTIF($B$11:$B$110,B94)&gt;1,"要確認：同名の職員","OK")))))</f>
        <v>対象外</v>
      </c>
      <c r="N94" s="7">
        <f t="shared" si="1"/>
        <v>0</v>
      </c>
    </row>
    <row r="95" spans="1:14" ht="28.2" customHeight="1">
      <c r="A95" s="78">
        <v>85</v>
      </c>
      <c r="B95" s="54"/>
      <c r="C95" s="61"/>
      <c r="D95" s="61"/>
      <c r="E95" s="61"/>
      <c r="F95" s="61"/>
      <c r="G95" s="61"/>
      <c r="H95" s="61"/>
      <c r="I95" s="61"/>
      <c r="J95" s="61"/>
      <c r="K95" s="61"/>
      <c r="L95" s="61"/>
      <c r="M95" s="31" t="str">
        <f>IF(COUNTA(B95:L95)=0,"対象外",IF(B95="","NG：氏名なし",IF(OR(AND(C95&lt;&gt;"",ISERROR(MATCH(C95,設定・マスタ!$H$5:$H$26,0))),AND(D95&lt;&gt;"",ISERROR(MATCH(D95,設定・マスタ!$H$5:$H$26,0))),AND(E95&lt;&gt;"",ISERROR(MATCH(E95,設定・マスタ!$H$5:$H$26,0))),AND(F95&lt;&gt;"",ISERROR(MATCH(F95,設定・マスタ!$H$5:$H$26,0))),AND(G95&lt;&gt;"",ISERROR(MATCH(G95,設定・マスタ!$H$5:$H$26,0))),AND(H95&lt;&gt;"",ISERROR(MATCH(H95,設定・マスタ!$H$5:$H$26,0))),AND(I95&lt;&gt;"",ISERROR(MATCH(I95,設定・マスタ!$H$5:$H$26,0))),AND(J95&lt;&gt;"",ISERROR(MATCH(J95,設定・マスタ!$H$5:$H$26,0))),AND(K95&lt;&gt;"",ISERROR(MATCH(K95,設定・マスタ!$H$5:$H$26,0))),AND(L95&lt;&gt;"",ISERROR(MATCH(L95,設定・マスタ!$H$5:$H$26,0)))),"NG：リストから選択",IF(OR(AND(C95&lt;&gt;"",COUNTIF(C95:L95,C95)&gt;1),AND(D95&lt;&gt;"",COUNTIF(C95:L95,D95)&gt;1),AND(E95&lt;&gt;"",COUNTIF(C95:L95,E95)&gt;1),AND(F95&lt;&gt;"",COUNTIF(C95:L95,F95)&gt;1),AND(G95&lt;&gt;"",COUNTIF(C95:L95,G95)&gt;1),AND(H95&lt;&gt;"",COUNTIF(C95:L95,H95)&gt;1),AND(I95&lt;&gt;"",COUNTIF(C95:L95,I95)&gt;1),AND(J95&lt;&gt;"",COUNTIF(C95:L95,J95)&gt;1),AND(K95&lt;&gt;"",COUNTIF(C95:L95,K95)&gt;1),AND(L95&lt;&gt;"",COUNTIF(C95:L95,L95)&gt;1)),"NG：同じ資格が重複",IF(COUNTIF($B$11:$B$110,B95)&gt;1,"要確認：同名の職員","OK")))))</f>
        <v>対象外</v>
      </c>
      <c r="N95" s="7">
        <f t="shared" si="1"/>
        <v>0</v>
      </c>
    </row>
    <row r="96" spans="1:14" ht="28.2" customHeight="1">
      <c r="A96" s="78">
        <v>86</v>
      </c>
      <c r="B96" s="54"/>
      <c r="C96" s="61"/>
      <c r="D96" s="61"/>
      <c r="E96" s="61"/>
      <c r="F96" s="61"/>
      <c r="G96" s="61"/>
      <c r="H96" s="61"/>
      <c r="I96" s="61"/>
      <c r="J96" s="61"/>
      <c r="K96" s="61"/>
      <c r="L96" s="61"/>
      <c r="M96" s="31" t="str">
        <f>IF(COUNTA(B96:L96)=0,"対象外",IF(B96="","NG：氏名なし",IF(OR(AND(C96&lt;&gt;"",ISERROR(MATCH(C96,設定・マスタ!$H$5:$H$26,0))),AND(D96&lt;&gt;"",ISERROR(MATCH(D96,設定・マスタ!$H$5:$H$26,0))),AND(E96&lt;&gt;"",ISERROR(MATCH(E96,設定・マスタ!$H$5:$H$26,0))),AND(F96&lt;&gt;"",ISERROR(MATCH(F96,設定・マスタ!$H$5:$H$26,0))),AND(G96&lt;&gt;"",ISERROR(MATCH(G96,設定・マスタ!$H$5:$H$26,0))),AND(H96&lt;&gt;"",ISERROR(MATCH(H96,設定・マスタ!$H$5:$H$26,0))),AND(I96&lt;&gt;"",ISERROR(MATCH(I96,設定・マスタ!$H$5:$H$26,0))),AND(J96&lt;&gt;"",ISERROR(MATCH(J96,設定・マスタ!$H$5:$H$26,0))),AND(K96&lt;&gt;"",ISERROR(MATCH(K96,設定・マスタ!$H$5:$H$26,0))),AND(L96&lt;&gt;"",ISERROR(MATCH(L96,設定・マスタ!$H$5:$H$26,0)))),"NG：リストから選択",IF(OR(AND(C96&lt;&gt;"",COUNTIF(C96:L96,C96)&gt;1),AND(D96&lt;&gt;"",COUNTIF(C96:L96,D96)&gt;1),AND(E96&lt;&gt;"",COUNTIF(C96:L96,E96)&gt;1),AND(F96&lt;&gt;"",COUNTIF(C96:L96,F96)&gt;1),AND(G96&lt;&gt;"",COUNTIF(C96:L96,G96)&gt;1),AND(H96&lt;&gt;"",COUNTIF(C96:L96,H96)&gt;1),AND(I96&lt;&gt;"",COUNTIF(C96:L96,I96)&gt;1),AND(J96&lt;&gt;"",COUNTIF(C96:L96,J96)&gt;1),AND(K96&lt;&gt;"",COUNTIF(C96:L96,K96)&gt;1),AND(L96&lt;&gt;"",COUNTIF(C96:L96,L96)&gt;1)),"NG：同じ資格が重複",IF(COUNTIF($B$11:$B$110,B96)&gt;1,"要確認：同名の職員","OK")))))</f>
        <v>対象外</v>
      </c>
      <c r="N96" s="7">
        <f t="shared" si="1"/>
        <v>0</v>
      </c>
    </row>
    <row r="97" spans="1:14" ht="28.2" customHeight="1">
      <c r="A97" s="78">
        <v>87</v>
      </c>
      <c r="B97" s="54"/>
      <c r="C97" s="61"/>
      <c r="D97" s="61"/>
      <c r="E97" s="61"/>
      <c r="F97" s="61"/>
      <c r="G97" s="61"/>
      <c r="H97" s="61"/>
      <c r="I97" s="61"/>
      <c r="J97" s="61"/>
      <c r="K97" s="61"/>
      <c r="L97" s="61"/>
      <c r="M97" s="31" t="str">
        <f>IF(COUNTA(B97:L97)=0,"対象外",IF(B97="","NG：氏名なし",IF(OR(AND(C97&lt;&gt;"",ISERROR(MATCH(C97,設定・マスタ!$H$5:$H$26,0))),AND(D97&lt;&gt;"",ISERROR(MATCH(D97,設定・マスタ!$H$5:$H$26,0))),AND(E97&lt;&gt;"",ISERROR(MATCH(E97,設定・マスタ!$H$5:$H$26,0))),AND(F97&lt;&gt;"",ISERROR(MATCH(F97,設定・マスタ!$H$5:$H$26,0))),AND(G97&lt;&gt;"",ISERROR(MATCH(G97,設定・マスタ!$H$5:$H$26,0))),AND(H97&lt;&gt;"",ISERROR(MATCH(H97,設定・マスタ!$H$5:$H$26,0))),AND(I97&lt;&gt;"",ISERROR(MATCH(I97,設定・マスタ!$H$5:$H$26,0))),AND(J97&lt;&gt;"",ISERROR(MATCH(J97,設定・マスタ!$H$5:$H$26,0))),AND(K97&lt;&gt;"",ISERROR(MATCH(K97,設定・マスタ!$H$5:$H$26,0))),AND(L97&lt;&gt;"",ISERROR(MATCH(L97,設定・マスタ!$H$5:$H$26,0)))),"NG：リストから選択",IF(OR(AND(C97&lt;&gt;"",COUNTIF(C97:L97,C97)&gt;1),AND(D97&lt;&gt;"",COUNTIF(C97:L97,D97)&gt;1),AND(E97&lt;&gt;"",COUNTIF(C97:L97,E97)&gt;1),AND(F97&lt;&gt;"",COUNTIF(C97:L97,F97)&gt;1),AND(G97&lt;&gt;"",COUNTIF(C97:L97,G97)&gt;1),AND(H97&lt;&gt;"",COUNTIF(C97:L97,H97)&gt;1),AND(I97&lt;&gt;"",COUNTIF(C97:L97,I97)&gt;1),AND(J97&lt;&gt;"",COUNTIF(C97:L97,J97)&gt;1),AND(K97&lt;&gt;"",COUNTIF(C97:L97,K97)&gt;1),AND(L97&lt;&gt;"",COUNTIF(C97:L97,L97)&gt;1)),"NG：同じ資格が重複",IF(COUNTIF($B$11:$B$110,B97)&gt;1,"要確認：同名の職員","OK")))))</f>
        <v>対象外</v>
      </c>
      <c r="N97" s="7">
        <f t="shared" si="1"/>
        <v>0</v>
      </c>
    </row>
    <row r="98" spans="1:14" ht="28.2" customHeight="1">
      <c r="A98" s="78">
        <v>88</v>
      </c>
      <c r="B98" s="54"/>
      <c r="C98" s="61"/>
      <c r="D98" s="61"/>
      <c r="E98" s="61"/>
      <c r="F98" s="61"/>
      <c r="G98" s="61"/>
      <c r="H98" s="61"/>
      <c r="I98" s="61"/>
      <c r="J98" s="61"/>
      <c r="K98" s="61"/>
      <c r="L98" s="61"/>
      <c r="M98" s="31" t="str">
        <f>IF(COUNTA(B98:L98)=0,"対象外",IF(B98="","NG：氏名なし",IF(OR(AND(C98&lt;&gt;"",ISERROR(MATCH(C98,設定・マスタ!$H$5:$H$26,0))),AND(D98&lt;&gt;"",ISERROR(MATCH(D98,設定・マスタ!$H$5:$H$26,0))),AND(E98&lt;&gt;"",ISERROR(MATCH(E98,設定・マスタ!$H$5:$H$26,0))),AND(F98&lt;&gt;"",ISERROR(MATCH(F98,設定・マスタ!$H$5:$H$26,0))),AND(G98&lt;&gt;"",ISERROR(MATCH(G98,設定・マスタ!$H$5:$H$26,0))),AND(H98&lt;&gt;"",ISERROR(MATCH(H98,設定・マスタ!$H$5:$H$26,0))),AND(I98&lt;&gt;"",ISERROR(MATCH(I98,設定・マスタ!$H$5:$H$26,0))),AND(J98&lt;&gt;"",ISERROR(MATCH(J98,設定・マスタ!$H$5:$H$26,0))),AND(K98&lt;&gt;"",ISERROR(MATCH(K98,設定・マスタ!$H$5:$H$26,0))),AND(L98&lt;&gt;"",ISERROR(MATCH(L98,設定・マスタ!$H$5:$H$26,0)))),"NG：リストから選択",IF(OR(AND(C98&lt;&gt;"",COUNTIF(C98:L98,C98)&gt;1),AND(D98&lt;&gt;"",COUNTIF(C98:L98,D98)&gt;1),AND(E98&lt;&gt;"",COUNTIF(C98:L98,E98)&gt;1),AND(F98&lt;&gt;"",COUNTIF(C98:L98,F98)&gt;1),AND(G98&lt;&gt;"",COUNTIF(C98:L98,G98)&gt;1),AND(H98&lt;&gt;"",COUNTIF(C98:L98,H98)&gt;1),AND(I98&lt;&gt;"",COUNTIF(C98:L98,I98)&gt;1),AND(J98&lt;&gt;"",COUNTIF(C98:L98,J98)&gt;1),AND(K98&lt;&gt;"",COUNTIF(C98:L98,K98)&gt;1),AND(L98&lt;&gt;"",COUNTIF(C98:L98,L98)&gt;1)),"NG：同じ資格が重複",IF(COUNTIF($B$11:$B$110,B98)&gt;1,"要確認：同名の職員","OK")))))</f>
        <v>対象外</v>
      </c>
      <c r="N98" s="7">
        <f t="shared" si="1"/>
        <v>0</v>
      </c>
    </row>
    <row r="99" spans="1:14" ht="28.2" customHeight="1">
      <c r="A99" s="78">
        <v>89</v>
      </c>
      <c r="B99" s="54"/>
      <c r="C99" s="61"/>
      <c r="D99" s="61"/>
      <c r="E99" s="61"/>
      <c r="F99" s="61"/>
      <c r="G99" s="61"/>
      <c r="H99" s="61"/>
      <c r="I99" s="61"/>
      <c r="J99" s="61"/>
      <c r="K99" s="61"/>
      <c r="L99" s="61"/>
      <c r="M99" s="31" t="str">
        <f>IF(COUNTA(B99:L99)=0,"対象外",IF(B99="","NG：氏名なし",IF(OR(AND(C99&lt;&gt;"",ISERROR(MATCH(C99,設定・マスタ!$H$5:$H$26,0))),AND(D99&lt;&gt;"",ISERROR(MATCH(D99,設定・マスタ!$H$5:$H$26,0))),AND(E99&lt;&gt;"",ISERROR(MATCH(E99,設定・マスタ!$H$5:$H$26,0))),AND(F99&lt;&gt;"",ISERROR(MATCH(F99,設定・マスタ!$H$5:$H$26,0))),AND(G99&lt;&gt;"",ISERROR(MATCH(G99,設定・マスタ!$H$5:$H$26,0))),AND(H99&lt;&gt;"",ISERROR(MATCH(H99,設定・マスタ!$H$5:$H$26,0))),AND(I99&lt;&gt;"",ISERROR(MATCH(I99,設定・マスタ!$H$5:$H$26,0))),AND(J99&lt;&gt;"",ISERROR(MATCH(J99,設定・マスタ!$H$5:$H$26,0))),AND(K99&lt;&gt;"",ISERROR(MATCH(K99,設定・マスタ!$H$5:$H$26,0))),AND(L99&lt;&gt;"",ISERROR(MATCH(L99,設定・マスタ!$H$5:$H$26,0)))),"NG：リストから選択",IF(OR(AND(C99&lt;&gt;"",COUNTIF(C99:L99,C99)&gt;1),AND(D99&lt;&gt;"",COUNTIF(C99:L99,D99)&gt;1),AND(E99&lt;&gt;"",COUNTIF(C99:L99,E99)&gt;1),AND(F99&lt;&gt;"",COUNTIF(C99:L99,F99)&gt;1),AND(G99&lt;&gt;"",COUNTIF(C99:L99,G99)&gt;1),AND(H99&lt;&gt;"",COUNTIF(C99:L99,H99)&gt;1),AND(I99&lt;&gt;"",COUNTIF(C99:L99,I99)&gt;1),AND(J99&lt;&gt;"",COUNTIF(C99:L99,J99)&gt;1),AND(K99&lt;&gt;"",COUNTIF(C99:L99,K99)&gt;1),AND(L99&lt;&gt;"",COUNTIF(C99:L99,L99)&gt;1)),"NG：同じ資格が重複",IF(COUNTIF($B$11:$B$110,B99)&gt;1,"要確認：同名の職員","OK")))))</f>
        <v>対象外</v>
      </c>
      <c r="N99" s="7">
        <f t="shared" si="1"/>
        <v>0</v>
      </c>
    </row>
    <row r="100" spans="1:14" ht="28.2" customHeight="1">
      <c r="A100" s="78">
        <v>90</v>
      </c>
      <c r="B100" s="54"/>
      <c r="C100" s="61"/>
      <c r="D100" s="61"/>
      <c r="E100" s="61"/>
      <c r="F100" s="61"/>
      <c r="G100" s="61"/>
      <c r="H100" s="61"/>
      <c r="I100" s="61"/>
      <c r="J100" s="61"/>
      <c r="K100" s="61"/>
      <c r="L100" s="61"/>
      <c r="M100" s="31" t="str">
        <f>IF(COUNTA(B100:L100)=0,"対象外",IF(B100="","NG：氏名なし",IF(OR(AND(C100&lt;&gt;"",ISERROR(MATCH(C100,設定・マスタ!$H$5:$H$26,0))),AND(D100&lt;&gt;"",ISERROR(MATCH(D100,設定・マスタ!$H$5:$H$26,0))),AND(E100&lt;&gt;"",ISERROR(MATCH(E100,設定・マスタ!$H$5:$H$26,0))),AND(F100&lt;&gt;"",ISERROR(MATCH(F100,設定・マスタ!$H$5:$H$26,0))),AND(G100&lt;&gt;"",ISERROR(MATCH(G100,設定・マスタ!$H$5:$H$26,0))),AND(H100&lt;&gt;"",ISERROR(MATCH(H100,設定・マスタ!$H$5:$H$26,0))),AND(I100&lt;&gt;"",ISERROR(MATCH(I100,設定・マスタ!$H$5:$H$26,0))),AND(J100&lt;&gt;"",ISERROR(MATCH(J100,設定・マスタ!$H$5:$H$26,0))),AND(K100&lt;&gt;"",ISERROR(MATCH(K100,設定・マスタ!$H$5:$H$26,0))),AND(L100&lt;&gt;"",ISERROR(MATCH(L100,設定・マスタ!$H$5:$H$26,0)))),"NG：リストから選択",IF(OR(AND(C100&lt;&gt;"",COUNTIF(C100:L100,C100)&gt;1),AND(D100&lt;&gt;"",COUNTIF(C100:L100,D100)&gt;1),AND(E100&lt;&gt;"",COUNTIF(C100:L100,E100)&gt;1),AND(F100&lt;&gt;"",COUNTIF(C100:L100,F100)&gt;1),AND(G100&lt;&gt;"",COUNTIF(C100:L100,G100)&gt;1),AND(H100&lt;&gt;"",COUNTIF(C100:L100,H100)&gt;1),AND(I100&lt;&gt;"",COUNTIF(C100:L100,I100)&gt;1),AND(J100&lt;&gt;"",COUNTIF(C100:L100,J100)&gt;1),AND(K100&lt;&gt;"",COUNTIF(C100:L100,K100)&gt;1),AND(L100&lt;&gt;"",COUNTIF(C100:L100,L100)&gt;1)),"NG：同じ資格が重複",IF(COUNTIF($B$11:$B$110,B100)&gt;1,"要確認：同名の職員","OK")))))</f>
        <v>対象外</v>
      </c>
      <c r="N100" s="7">
        <f t="shared" si="1"/>
        <v>0</v>
      </c>
    </row>
    <row r="101" spans="1:14" ht="28.2" customHeight="1">
      <c r="A101" s="78">
        <v>91</v>
      </c>
      <c r="B101" s="54"/>
      <c r="C101" s="61"/>
      <c r="D101" s="61"/>
      <c r="E101" s="61"/>
      <c r="F101" s="61"/>
      <c r="G101" s="61"/>
      <c r="H101" s="61"/>
      <c r="I101" s="61"/>
      <c r="J101" s="61"/>
      <c r="K101" s="61"/>
      <c r="L101" s="61"/>
      <c r="M101" s="31" t="str">
        <f>IF(COUNTA(B101:L101)=0,"対象外",IF(B101="","NG：氏名なし",IF(OR(AND(C101&lt;&gt;"",ISERROR(MATCH(C101,設定・マスタ!$H$5:$H$26,0))),AND(D101&lt;&gt;"",ISERROR(MATCH(D101,設定・マスタ!$H$5:$H$26,0))),AND(E101&lt;&gt;"",ISERROR(MATCH(E101,設定・マスタ!$H$5:$H$26,0))),AND(F101&lt;&gt;"",ISERROR(MATCH(F101,設定・マスタ!$H$5:$H$26,0))),AND(G101&lt;&gt;"",ISERROR(MATCH(G101,設定・マスタ!$H$5:$H$26,0))),AND(H101&lt;&gt;"",ISERROR(MATCH(H101,設定・マスタ!$H$5:$H$26,0))),AND(I101&lt;&gt;"",ISERROR(MATCH(I101,設定・マスタ!$H$5:$H$26,0))),AND(J101&lt;&gt;"",ISERROR(MATCH(J101,設定・マスタ!$H$5:$H$26,0))),AND(K101&lt;&gt;"",ISERROR(MATCH(K101,設定・マスタ!$H$5:$H$26,0))),AND(L101&lt;&gt;"",ISERROR(MATCH(L101,設定・マスタ!$H$5:$H$26,0)))),"NG：リストから選択",IF(OR(AND(C101&lt;&gt;"",COUNTIF(C101:L101,C101)&gt;1),AND(D101&lt;&gt;"",COUNTIF(C101:L101,D101)&gt;1),AND(E101&lt;&gt;"",COUNTIF(C101:L101,E101)&gt;1),AND(F101&lt;&gt;"",COUNTIF(C101:L101,F101)&gt;1),AND(G101&lt;&gt;"",COUNTIF(C101:L101,G101)&gt;1),AND(H101&lt;&gt;"",COUNTIF(C101:L101,H101)&gt;1),AND(I101&lt;&gt;"",COUNTIF(C101:L101,I101)&gt;1),AND(J101&lt;&gt;"",COUNTIF(C101:L101,J101)&gt;1),AND(K101&lt;&gt;"",COUNTIF(C101:L101,K101)&gt;1),AND(L101&lt;&gt;"",COUNTIF(C101:L101,L101)&gt;1)),"NG：同じ資格が重複",IF(COUNTIF($B$11:$B$110,B101)&gt;1,"要確認：同名の職員","OK")))))</f>
        <v>対象外</v>
      </c>
      <c r="N101" s="7">
        <f t="shared" si="1"/>
        <v>0</v>
      </c>
    </row>
    <row r="102" spans="1:14" ht="28.2" customHeight="1">
      <c r="A102" s="78">
        <v>92</v>
      </c>
      <c r="B102" s="54"/>
      <c r="C102" s="61"/>
      <c r="D102" s="61"/>
      <c r="E102" s="61"/>
      <c r="F102" s="61"/>
      <c r="G102" s="61"/>
      <c r="H102" s="61"/>
      <c r="I102" s="61"/>
      <c r="J102" s="61"/>
      <c r="K102" s="61"/>
      <c r="L102" s="61"/>
      <c r="M102" s="31" t="str">
        <f>IF(COUNTA(B102:L102)=0,"対象外",IF(B102="","NG：氏名なし",IF(OR(AND(C102&lt;&gt;"",ISERROR(MATCH(C102,設定・マスタ!$H$5:$H$26,0))),AND(D102&lt;&gt;"",ISERROR(MATCH(D102,設定・マスタ!$H$5:$H$26,0))),AND(E102&lt;&gt;"",ISERROR(MATCH(E102,設定・マスタ!$H$5:$H$26,0))),AND(F102&lt;&gt;"",ISERROR(MATCH(F102,設定・マスタ!$H$5:$H$26,0))),AND(G102&lt;&gt;"",ISERROR(MATCH(G102,設定・マスタ!$H$5:$H$26,0))),AND(H102&lt;&gt;"",ISERROR(MATCH(H102,設定・マスタ!$H$5:$H$26,0))),AND(I102&lt;&gt;"",ISERROR(MATCH(I102,設定・マスタ!$H$5:$H$26,0))),AND(J102&lt;&gt;"",ISERROR(MATCH(J102,設定・マスタ!$H$5:$H$26,0))),AND(K102&lt;&gt;"",ISERROR(MATCH(K102,設定・マスタ!$H$5:$H$26,0))),AND(L102&lt;&gt;"",ISERROR(MATCH(L102,設定・マスタ!$H$5:$H$26,0)))),"NG：リストから選択",IF(OR(AND(C102&lt;&gt;"",COUNTIF(C102:L102,C102)&gt;1),AND(D102&lt;&gt;"",COUNTIF(C102:L102,D102)&gt;1),AND(E102&lt;&gt;"",COUNTIF(C102:L102,E102)&gt;1),AND(F102&lt;&gt;"",COUNTIF(C102:L102,F102)&gt;1),AND(G102&lt;&gt;"",COUNTIF(C102:L102,G102)&gt;1),AND(H102&lt;&gt;"",COUNTIF(C102:L102,H102)&gt;1),AND(I102&lt;&gt;"",COUNTIF(C102:L102,I102)&gt;1),AND(J102&lt;&gt;"",COUNTIF(C102:L102,J102)&gt;1),AND(K102&lt;&gt;"",COUNTIF(C102:L102,K102)&gt;1),AND(L102&lt;&gt;"",COUNTIF(C102:L102,L102)&gt;1)),"NG：同じ資格が重複",IF(COUNTIF($B$11:$B$110,B102)&gt;1,"要確認：同名の職員","OK")))))</f>
        <v>対象外</v>
      </c>
      <c r="N102" s="7">
        <f t="shared" si="1"/>
        <v>0</v>
      </c>
    </row>
    <row r="103" spans="1:14" ht="28.2" customHeight="1">
      <c r="A103" s="78">
        <v>93</v>
      </c>
      <c r="B103" s="54"/>
      <c r="C103" s="61"/>
      <c r="D103" s="61"/>
      <c r="E103" s="61"/>
      <c r="F103" s="61"/>
      <c r="G103" s="61"/>
      <c r="H103" s="61"/>
      <c r="I103" s="61"/>
      <c r="J103" s="61"/>
      <c r="K103" s="61"/>
      <c r="L103" s="61"/>
      <c r="M103" s="31" t="str">
        <f>IF(COUNTA(B103:L103)=0,"対象外",IF(B103="","NG：氏名なし",IF(OR(AND(C103&lt;&gt;"",ISERROR(MATCH(C103,設定・マスタ!$H$5:$H$26,0))),AND(D103&lt;&gt;"",ISERROR(MATCH(D103,設定・マスタ!$H$5:$H$26,0))),AND(E103&lt;&gt;"",ISERROR(MATCH(E103,設定・マスタ!$H$5:$H$26,0))),AND(F103&lt;&gt;"",ISERROR(MATCH(F103,設定・マスタ!$H$5:$H$26,0))),AND(G103&lt;&gt;"",ISERROR(MATCH(G103,設定・マスタ!$H$5:$H$26,0))),AND(H103&lt;&gt;"",ISERROR(MATCH(H103,設定・マスタ!$H$5:$H$26,0))),AND(I103&lt;&gt;"",ISERROR(MATCH(I103,設定・マスタ!$H$5:$H$26,0))),AND(J103&lt;&gt;"",ISERROR(MATCH(J103,設定・マスタ!$H$5:$H$26,0))),AND(K103&lt;&gt;"",ISERROR(MATCH(K103,設定・マスタ!$H$5:$H$26,0))),AND(L103&lt;&gt;"",ISERROR(MATCH(L103,設定・マスタ!$H$5:$H$26,0)))),"NG：リストから選択",IF(OR(AND(C103&lt;&gt;"",COUNTIF(C103:L103,C103)&gt;1),AND(D103&lt;&gt;"",COUNTIF(C103:L103,D103)&gt;1),AND(E103&lt;&gt;"",COUNTIF(C103:L103,E103)&gt;1),AND(F103&lt;&gt;"",COUNTIF(C103:L103,F103)&gt;1),AND(G103&lt;&gt;"",COUNTIF(C103:L103,G103)&gt;1),AND(H103&lt;&gt;"",COUNTIF(C103:L103,H103)&gt;1),AND(I103&lt;&gt;"",COUNTIF(C103:L103,I103)&gt;1),AND(J103&lt;&gt;"",COUNTIF(C103:L103,J103)&gt;1),AND(K103&lt;&gt;"",COUNTIF(C103:L103,K103)&gt;1),AND(L103&lt;&gt;"",COUNTIF(C103:L103,L103)&gt;1)),"NG：同じ資格が重複",IF(COUNTIF($B$11:$B$110,B103)&gt;1,"要確認：同名の職員","OK")))))</f>
        <v>対象外</v>
      </c>
      <c r="N103" s="7">
        <f t="shared" si="1"/>
        <v>0</v>
      </c>
    </row>
    <row r="104" spans="1:14" ht="28.2" customHeight="1">
      <c r="A104" s="78">
        <v>94</v>
      </c>
      <c r="B104" s="54"/>
      <c r="C104" s="61"/>
      <c r="D104" s="61"/>
      <c r="E104" s="61"/>
      <c r="F104" s="61"/>
      <c r="G104" s="61"/>
      <c r="H104" s="61"/>
      <c r="I104" s="61"/>
      <c r="J104" s="61"/>
      <c r="K104" s="61"/>
      <c r="L104" s="61"/>
      <c r="M104" s="31" t="str">
        <f>IF(COUNTA(B104:L104)=0,"対象外",IF(B104="","NG：氏名なし",IF(OR(AND(C104&lt;&gt;"",ISERROR(MATCH(C104,設定・マスタ!$H$5:$H$26,0))),AND(D104&lt;&gt;"",ISERROR(MATCH(D104,設定・マスタ!$H$5:$H$26,0))),AND(E104&lt;&gt;"",ISERROR(MATCH(E104,設定・マスタ!$H$5:$H$26,0))),AND(F104&lt;&gt;"",ISERROR(MATCH(F104,設定・マスタ!$H$5:$H$26,0))),AND(G104&lt;&gt;"",ISERROR(MATCH(G104,設定・マスタ!$H$5:$H$26,0))),AND(H104&lt;&gt;"",ISERROR(MATCH(H104,設定・マスタ!$H$5:$H$26,0))),AND(I104&lt;&gt;"",ISERROR(MATCH(I104,設定・マスタ!$H$5:$H$26,0))),AND(J104&lt;&gt;"",ISERROR(MATCH(J104,設定・マスタ!$H$5:$H$26,0))),AND(K104&lt;&gt;"",ISERROR(MATCH(K104,設定・マスタ!$H$5:$H$26,0))),AND(L104&lt;&gt;"",ISERROR(MATCH(L104,設定・マスタ!$H$5:$H$26,0)))),"NG：リストから選択",IF(OR(AND(C104&lt;&gt;"",COUNTIF(C104:L104,C104)&gt;1),AND(D104&lt;&gt;"",COUNTIF(C104:L104,D104)&gt;1),AND(E104&lt;&gt;"",COUNTIF(C104:L104,E104)&gt;1),AND(F104&lt;&gt;"",COUNTIF(C104:L104,F104)&gt;1),AND(G104&lt;&gt;"",COUNTIF(C104:L104,G104)&gt;1),AND(H104&lt;&gt;"",COUNTIF(C104:L104,H104)&gt;1),AND(I104&lt;&gt;"",COUNTIF(C104:L104,I104)&gt;1),AND(J104&lt;&gt;"",COUNTIF(C104:L104,J104)&gt;1),AND(K104&lt;&gt;"",COUNTIF(C104:L104,K104)&gt;1),AND(L104&lt;&gt;"",COUNTIF(C104:L104,L104)&gt;1)),"NG：同じ資格が重複",IF(COUNTIF($B$11:$B$110,B104)&gt;1,"要確認：同名の職員","OK")))))</f>
        <v>対象外</v>
      </c>
      <c r="N104" s="7">
        <f t="shared" si="1"/>
        <v>0</v>
      </c>
    </row>
    <row r="105" spans="1:14" ht="28.2" customHeight="1">
      <c r="A105" s="78">
        <v>95</v>
      </c>
      <c r="B105" s="54"/>
      <c r="C105" s="61"/>
      <c r="D105" s="61"/>
      <c r="E105" s="61"/>
      <c r="F105" s="61"/>
      <c r="G105" s="61"/>
      <c r="H105" s="61"/>
      <c r="I105" s="61"/>
      <c r="J105" s="61"/>
      <c r="K105" s="61"/>
      <c r="L105" s="61"/>
      <c r="M105" s="31" t="str">
        <f>IF(COUNTA(B105:L105)=0,"対象外",IF(B105="","NG：氏名なし",IF(OR(AND(C105&lt;&gt;"",ISERROR(MATCH(C105,設定・マスタ!$H$5:$H$26,0))),AND(D105&lt;&gt;"",ISERROR(MATCH(D105,設定・マスタ!$H$5:$H$26,0))),AND(E105&lt;&gt;"",ISERROR(MATCH(E105,設定・マスタ!$H$5:$H$26,0))),AND(F105&lt;&gt;"",ISERROR(MATCH(F105,設定・マスタ!$H$5:$H$26,0))),AND(G105&lt;&gt;"",ISERROR(MATCH(G105,設定・マスタ!$H$5:$H$26,0))),AND(H105&lt;&gt;"",ISERROR(MATCH(H105,設定・マスタ!$H$5:$H$26,0))),AND(I105&lt;&gt;"",ISERROR(MATCH(I105,設定・マスタ!$H$5:$H$26,0))),AND(J105&lt;&gt;"",ISERROR(MATCH(J105,設定・マスタ!$H$5:$H$26,0))),AND(K105&lt;&gt;"",ISERROR(MATCH(K105,設定・マスタ!$H$5:$H$26,0))),AND(L105&lt;&gt;"",ISERROR(MATCH(L105,設定・マスタ!$H$5:$H$26,0)))),"NG：リストから選択",IF(OR(AND(C105&lt;&gt;"",COUNTIF(C105:L105,C105)&gt;1),AND(D105&lt;&gt;"",COUNTIF(C105:L105,D105)&gt;1),AND(E105&lt;&gt;"",COUNTIF(C105:L105,E105)&gt;1),AND(F105&lt;&gt;"",COUNTIF(C105:L105,F105)&gt;1),AND(G105&lt;&gt;"",COUNTIF(C105:L105,G105)&gt;1),AND(H105&lt;&gt;"",COUNTIF(C105:L105,H105)&gt;1),AND(I105&lt;&gt;"",COUNTIF(C105:L105,I105)&gt;1),AND(J105&lt;&gt;"",COUNTIF(C105:L105,J105)&gt;1),AND(K105&lt;&gt;"",COUNTIF(C105:L105,K105)&gt;1),AND(L105&lt;&gt;"",COUNTIF(C105:L105,L105)&gt;1)),"NG：同じ資格が重複",IF(COUNTIF($B$11:$B$110,B105)&gt;1,"要確認：同名の職員","OK")))))</f>
        <v>対象外</v>
      </c>
      <c r="N105" s="7">
        <f t="shared" si="1"/>
        <v>0</v>
      </c>
    </row>
    <row r="106" spans="1:14" ht="28.2" customHeight="1">
      <c r="A106" s="78">
        <v>96</v>
      </c>
      <c r="B106" s="54"/>
      <c r="C106" s="61"/>
      <c r="D106" s="61"/>
      <c r="E106" s="61"/>
      <c r="F106" s="61"/>
      <c r="G106" s="61"/>
      <c r="H106" s="61"/>
      <c r="I106" s="61"/>
      <c r="J106" s="61"/>
      <c r="K106" s="61"/>
      <c r="L106" s="61"/>
      <c r="M106" s="31" t="str">
        <f>IF(COUNTA(B106:L106)=0,"対象外",IF(B106="","NG：氏名なし",IF(OR(AND(C106&lt;&gt;"",ISERROR(MATCH(C106,設定・マスタ!$H$5:$H$26,0))),AND(D106&lt;&gt;"",ISERROR(MATCH(D106,設定・マスタ!$H$5:$H$26,0))),AND(E106&lt;&gt;"",ISERROR(MATCH(E106,設定・マスタ!$H$5:$H$26,0))),AND(F106&lt;&gt;"",ISERROR(MATCH(F106,設定・マスタ!$H$5:$H$26,0))),AND(G106&lt;&gt;"",ISERROR(MATCH(G106,設定・マスタ!$H$5:$H$26,0))),AND(H106&lt;&gt;"",ISERROR(MATCH(H106,設定・マスタ!$H$5:$H$26,0))),AND(I106&lt;&gt;"",ISERROR(MATCH(I106,設定・マスタ!$H$5:$H$26,0))),AND(J106&lt;&gt;"",ISERROR(MATCH(J106,設定・マスタ!$H$5:$H$26,0))),AND(K106&lt;&gt;"",ISERROR(MATCH(K106,設定・マスタ!$H$5:$H$26,0))),AND(L106&lt;&gt;"",ISERROR(MATCH(L106,設定・マスタ!$H$5:$H$26,0)))),"NG：リストから選択",IF(OR(AND(C106&lt;&gt;"",COUNTIF(C106:L106,C106)&gt;1),AND(D106&lt;&gt;"",COUNTIF(C106:L106,D106)&gt;1),AND(E106&lt;&gt;"",COUNTIF(C106:L106,E106)&gt;1),AND(F106&lt;&gt;"",COUNTIF(C106:L106,F106)&gt;1),AND(G106&lt;&gt;"",COUNTIF(C106:L106,G106)&gt;1),AND(H106&lt;&gt;"",COUNTIF(C106:L106,H106)&gt;1),AND(I106&lt;&gt;"",COUNTIF(C106:L106,I106)&gt;1),AND(J106&lt;&gt;"",COUNTIF(C106:L106,J106)&gt;1),AND(K106&lt;&gt;"",COUNTIF(C106:L106,K106)&gt;1),AND(L106&lt;&gt;"",COUNTIF(C106:L106,L106)&gt;1)),"NG：同じ資格が重複",IF(COUNTIF($B$11:$B$110,B106)&gt;1,"要確認：同名の職員","OK")))))</f>
        <v>対象外</v>
      </c>
      <c r="N106" s="7">
        <f t="shared" si="1"/>
        <v>0</v>
      </c>
    </row>
    <row r="107" spans="1:14" ht="28.2" customHeight="1">
      <c r="A107" s="78">
        <v>97</v>
      </c>
      <c r="B107" s="54"/>
      <c r="C107" s="61"/>
      <c r="D107" s="61"/>
      <c r="E107" s="61"/>
      <c r="F107" s="61"/>
      <c r="G107" s="61"/>
      <c r="H107" s="61"/>
      <c r="I107" s="61"/>
      <c r="J107" s="61"/>
      <c r="K107" s="61"/>
      <c r="L107" s="61"/>
      <c r="M107" s="31" t="str">
        <f>IF(COUNTA(B107:L107)=0,"対象外",IF(B107="","NG：氏名なし",IF(OR(AND(C107&lt;&gt;"",ISERROR(MATCH(C107,設定・マスタ!$H$5:$H$26,0))),AND(D107&lt;&gt;"",ISERROR(MATCH(D107,設定・マスタ!$H$5:$H$26,0))),AND(E107&lt;&gt;"",ISERROR(MATCH(E107,設定・マスタ!$H$5:$H$26,0))),AND(F107&lt;&gt;"",ISERROR(MATCH(F107,設定・マスタ!$H$5:$H$26,0))),AND(G107&lt;&gt;"",ISERROR(MATCH(G107,設定・マスタ!$H$5:$H$26,0))),AND(H107&lt;&gt;"",ISERROR(MATCH(H107,設定・マスタ!$H$5:$H$26,0))),AND(I107&lt;&gt;"",ISERROR(MATCH(I107,設定・マスタ!$H$5:$H$26,0))),AND(J107&lt;&gt;"",ISERROR(MATCH(J107,設定・マスタ!$H$5:$H$26,0))),AND(K107&lt;&gt;"",ISERROR(MATCH(K107,設定・マスタ!$H$5:$H$26,0))),AND(L107&lt;&gt;"",ISERROR(MATCH(L107,設定・マスタ!$H$5:$H$26,0)))),"NG：リストから選択",IF(OR(AND(C107&lt;&gt;"",COUNTIF(C107:L107,C107)&gt;1),AND(D107&lt;&gt;"",COUNTIF(C107:L107,D107)&gt;1),AND(E107&lt;&gt;"",COUNTIF(C107:L107,E107)&gt;1),AND(F107&lt;&gt;"",COUNTIF(C107:L107,F107)&gt;1),AND(G107&lt;&gt;"",COUNTIF(C107:L107,G107)&gt;1),AND(H107&lt;&gt;"",COUNTIF(C107:L107,H107)&gt;1),AND(I107&lt;&gt;"",COUNTIF(C107:L107,I107)&gt;1),AND(J107&lt;&gt;"",COUNTIF(C107:L107,J107)&gt;1),AND(K107&lt;&gt;"",COUNTIF(C107:L107,K107)&gt;1),AND(L107&lt;&gt;"",COUNTIF(C107:L107,L107)&gt;1)),"NG：同じ資格が重複",IF(COUNTIF($B$11:$B$110,B107)&gt;1,"要確認：同名の職員","OK")))))</f>
        <v>対象外</v>
      </c>
      <c r="N107" s="7">
        <f t="shared" si="1"/>
        <v>0</v>
      </c>
    </row>
    <row r="108" spans="1:14" ht="28.2" customHeight="1">
      <c r="A108" s="78">
        <v>98</v>
      </c>
      <c r="B108" s="54"/>
      <c r="C108" s="61"/>
      <c r="D108" s="61"/>
      <c r="E108" s="61"/>
      <c r="F108" s="61"/>
      <c r="G108" s="61"/>
      <c r="H108" s="61"/>
      <c r="I108" s="61"/>
      <c r="J108" s="61"/>
      <c r="K108" s="61"/>
      <c r="L108" s="61"/>
      <c r="M108" s="31" t="str">
        <f>IF(COUNTA(B108:L108)=0,"対象外",IF(B108="","NG：氏名なし",IF(OR(AND(C108&lt;&gt;"",ISERROR(MATCH(C108,設定・マスタ!$H$5:$H$26,0))),AND(D108&lt;&gt;"",ISERROR(MATCH(D108,設定・マスタ!$H$5:$H$26,0))),AND(E108&lt;&gt;"",ISERROR(MATCH(E108,設定・マスタ!$H$5:$H$26,0))),AND(F108&lt;&gt;"",ISERROR(MATCH(F108,設定・マスタ!$H$5:$H$26,0))),AND(G108&lt;&gt;"",ISERROR(MATCH(G108,設定・マスタ!$H$5:$H$26,0))),AND(H108&lt;&gt;"",ISERROR(MATCH(H108,設定・マスタ!$H$5:$H$26,0))),AND(I108&lt;&gt;"",ISERROR(MATCH(I108,設定・マスタ!$H$5:$H$26,0))),AND(J108&lt;&gt;"",ISERROR(MATCH(J108,設定・マスタ!$H$5:$H$26,0))),AND(K108&lt;&gt;"",ISERROR(MATCH(K108,設定・マスタ!$H$5:$H$26,0))),AND(L108&lt;&gt;"",ISERROR(MATCH(L108,設定・マスタ!$H$5:$H$26,0)))),"NG：リストから選択",IF(OR(AND(C108&lt;&gt;"",COUNTIF(C108:L108,C108)&gt;1),AND(D108&lt;&gt;"",COUNTIF(C108:L108,D108)&gt;1),AND(E108&lt;&gt;"",COUNTIF(C108:L108,E108)&gt;1),AND(F108&lt;&gt;"",COUNTIF(C108:L108,F108)&gt;1),AND(G108&lt;&gt;"",COUNTIF(C108:L108,G108)&gt;1),AND(H108&lt;&gt;"",COUNTIF(C108:L108,H108)&gt;1),AND(I108&lt;&gt;"",COUNTIF(C108:L108,I108)&gt;1),AND(J108&lt;&gt;"",COUNTIF(C108:L108,J108)&gt;1),AND(K108&lt;&gt;"",COUNTIF(C108:L108,K108)&gt;1),AND(L108&lt;&gt;"",COUNTIF(C108:L108,L108)&gt;1)),"NG：同じ資格が重複",IF(COUNTIF($B$11:$B$110,B108)&gt;1,"要確認：同名の職員","OK")))))</f>
        <v>対象外</v>
      </c>
      <c r="N108" s="7">
        <f t="shared" si="1"/>
        <v>0</v>
      </c>
    </row>
    <row r="109" spans="1:14" ht="28.2" customHeight="1">
      <c r="A109" s="78">
        <v>99</v>
      </c>
      <c r="B109" s="54"/>
      <c r="C109" s="61"/>
      <c r="D109" s="61"/>
      <c r="E109" s="61"/>
      <c r="F109" s="61"/>
      <c r="G109" s="61"/>
      <c r="H109" s="61"/>
      <c r="I109" s="61"/>
      <c r="J109" s="61"/>
      <c r="K109" s="61"/>
      <c r="L109" s="61"/>
      <c r="M109" s="31" t="str">
        <f>IF(COUNTA(B109:L109)=0,"対象外",IF(B109="","NG：氏名なし",IF(OR(AND(C109&lt;&gt;"",ISERROR(MATCH(C109,設定・マスタ!$H$5:$H$26,0))),AND(D109&lt;&gt;"",ISERROR(MATCH(D109,設定・マスタ!$H$5:$H$26,0))),AND(E109&lt;&gt;"",ISERROR(MATCH(E109,設定・マスタ!$H$5:$H$26,0))),AND(F109&lt;&gt;"",ISERROR(MATCH(F109,設定・マスタ!$H$5:$H$26,0))),AND(G109&lt;&gt;"",ISERROR(MATCH(G109,設定・マスタ!$H$5:$H$26,0))),AND(H109&lt;&gt;"",ISERROR(MATCH(H109,設定・マスタ!$H$5:$H$26,0))),AND(I109&lt;&gt;"",ISERROR(MATCH(I109,設定・マスタ!$H$5:$H$26,0))),AND(J109&lt;&gt;"",ISERROR(MATCH(J109,設定・マスタ!$H$5:$H$26,0))),AND(K109&lt;&gt;"",ISERROR(MATCH(K109,設定・マスタ!$H$5:$H$26,0))),AND(L109&lt;&gt;"",ISERROR(MATCH(L109,設定・マスタ!$H$5:$H$26,0)))),"NG：リストから選択",IF(OR(AND(C109&lt;&gt;"",COUNTIF(C109:L109,C109)&gt;1),AND(D109&lt;&gt;"",COUNTIF(C109:L109,D109)&gt;1),AND(E109&lt;&gt;"",COUNTIF(C109:L109,E109)&gt;1),AND(F109&lt;&gt;"",COUNTIF(C109:L109,F109)&gt;1),AND(G109&lt;&gt;"",COUNTIF(C109:L109,G109)&gt;1),AND(H109&lt;&gt;"",COUNTIF(C109:L109,H109)&gt;1),AND(I109&lt;&gt;"",COUNTIF(C109:L109,I109)&gt;1),AND(J109&lt;&gt;"",COUNTIF(C109:L109,J109)&gt;1),AND(K109&lt;&gt;"",COUNTIF(C109:L109,K109)&gt;1),AND(L109&lt;&gt;"",COUNTIF(C109:L109,L109)&gt;1)),"NG：同じ資格が重複",IF(COUNTIF($B$11:$B$110,B109)&gt;1,"要確認：同名の職員","OK")))))</f>
        <v>対象外</v>
      </c>
      <c r="N109" s="7">
        <f t="shared" si="1"/>
        <v>0</v>
      </c>
    </row>
    <row r="110" spans="1:14" ht="28.2" customHeight="1">
      <c r="A110" s="78">
        <v>100</v>
      </c>
      <c r="B110" s="54"/>
      <c r="C110" s="61"/>
      <c r="D110" s="61"/>
      <c r="E110" s="61"/>
      <c r="F110" s="61"/>
      <c r="G110" s="61"/>
      <c r="H110" s="61"/>
      <c r="I110" s="61"/>
      <c r="J110" s="61"/>
      <c r="K110" s="61"/>
      <c r="L110" s="61"/>
      <c r="M110" s="31" t="str">
        <f>IF(COUNTA(B110:L110)=0,"対象外",IF(B110="","NG：氏名なし",IF(OR(AND(C110&lt;&gt;"",ISERROR(MATCH(C110,設定・マスタ!$H$5:$H$26,0))),AND(D110&lt;&gt;"",ISERROR(MATCH(D110,設定・マスタ!$H$5:$H$26,0))),AND(E110&lt;&gt;"",ISERROR(MATCH(E110,設定・マスタ!$H$5:$H$26,0))),AND(F110&lt;&gt;"",ISERROR(MATCH(F110,設定・マスタ!$H$5:$H$26,0))),AND(G110&lt;&gt;"",ISERROR(MATCH(G110,設定・マスタ!$H$5:$H$26,0))),AND(H110&lt;&gt;"",ISERROR(MATCH(H110,設定・マスタ!$H$5:$H$26,0))),AND(I110&lt;&gt;"",ISERROR(MATCH(I110,設定・マスタ!$H$5:$H$26,0))),AND(J110&lt;&gt;"",ISERROR(MATCH(J110,設定・マスタ!$H$5:$H$26,0))),AND(K110&lt;&gt;"",ISERROR(MATCH(K110,設定・マスタ!$H$5:$H$26,0))),AND(L110&lt;&gt;"",ISERROR(MATCH(L110,設定・マスタ!$H$5:$H$26,0)))),"NG：リストから選択",IF(OR(AND(C110&lt;&gt;"",COUNTIF(C110:L110,C110)&gt;1),AND(D110&lt;&gt;"",COUNTIF(C110:L110,D110)&gt;1),AND(E110&lt;&gt;"",COUNTIF(C110:L110,E110)&gt;1),AND(F110&lt;&gt;"",COUNTIF(C110:L110,F110)&gt;1),AND(G110&lt;&gt;"",COUNTIF(C110:L110,G110)&gt;1),AND(H110&lt;&gt;"",COUNTIF(C110:L110,H110)&gt;1),AND(I110&lt;&gt;"",COUNTIF(C110:L110,I110)&gt;1),AND(J110&lt;&gt;"",COUNTIF(C110:L110,J110)&gt;1),AND(K110&lt;&gt;"",COUNTIF(C110:L110,K110)&gt;1),AND(L110&lt;&gt;"",COUNTIF(C110:L110,L110)&gt;1)),"NG：同じ資格が重複",IF(COUNTIF($B$11:$B$110,B110)&gt;1,"要確認：同名の職員","OK")))))</f>
        <v>対象外</v>
      </c>
      <c r="N110" s="7">
        <f t="shared" si="1"/>
        <v>0</v>
      </c>
    </row>
    <row r="111" spans="1:14" ht="34.200000000000003" customHeight="1">
      <c r="A111" s="78"/>
      <c r="B111" s="78"/>
      <c r="C111" s="78"/>
      <c r="D111" s="78"/>
      <c r="E111" s="78"/>
      <c r="F111" s="78"/>
      <c r="G111" s="78"/>
      <c r="H111" s="78"/>
      <c r="I111" s="78"/>
      <c r="J111" s="78"/>
      <c r="K111" s="78"/>
      <c r="L111" s="78"/>
      <c r="M111" s="78"/>
    </row>
    <row r="112" spans="1:14" ht="34.200000000000003" customHeight="1">
      <c r="A112" s="78"/>
      <c r="B112" s="78"/>
      <c r="C112" s="78"/>
      <c r="D112" s="78"/>
      <c r="E112" s="78"/>
      <c r="F112" s="78"/>
      <c r="G112" s="78"/>
      <c r="H112" s="78"/>
      <c r="I112" s="78"/>
      <c r="J112" s="78"/>
      <c r="K112" s="78"/>
      <c r="L112" s="78"/>
      <c r="M112" s="78"/>
    </row>
    <row r="113" spans="1:13" ht="34.200000000000003" customHeight="1">
      <c r="A113" s="78"/>
      <c r="B113" s="78"/>
      <c r="C113" s="78"/>
      <c r="D113" s="78"/>
      <c r="E113" s="78"/>
      <c r="F113" s="78"/>
      <c r="G113" s="78"/>
      <c r="H113" s="78"/>
      <c r="I113" s="78"/>
      <c r="J113" s="78"/>
      <c r="K113" s="78"/>
      <c r="L113" s="78"/>
      <c r="M113" s="78"/>
    </row>
    <row r="114" spans="1:13" ht="34.200000000000003" customHeight="1">
      <c r="A114" s="230" t="s">
        <v>232</v>
      </c>
      <c r="B114" s="230"/>
      <c r="C114" s="230"/>
      <c r="D114" s="230"/>
      <c r="E114" s="230"/>
      <c r="F114" s="230"/>
      <c r="G114" s="230"/>
      <c r="H114" s="230"/>
      <c r="I114" s="230"/>
      <c r="J114" s="230"/>
      <c r="K114" s="230"/>
      <c r="L114" s="230"/>
      <c r="M114" s="230"/>
    </row>
    <row r="115" spans="1:13" ht="34.200000000000003" customHeight="1">
      <c r="A115" s="81"/>
      <c r="B115" s="243" t="s">
        <v>233</v>
      </c>
      <c r="C115" s="243"/>
      <c r="D115" s="243" t="s">
        <v>133</v>
      </c>
      <c r="E115" s="243"/>
      <c r="F115" s="243"/>
      <c r="G115" s="243"/>
      <c r="H115" s="243"/>
      <c r="I115" s="243"/>
      <c r="J115" s="243"/>
      <c r="K115" s="243"/>
      <c r="L115" s="81" t="s">
        <v>234</v>
      </c>
      <c r="M115" s="81" t="s">
        <v>235</v>
      </c>
    </row>
    <row r="116" spans="1:13" ht="34.200000000000003" customHeight="1">
      <c r="A116" s="78"/>
      <c r="B116" s="242" t="str">
        <f>設定・マスタ!D5</f>
        <v>111</v>
      </c>
      <c r="C116" s="227"/>
      <c r="D116" s="227" t="str">
        <f>設定・マスタ!E5</f>
        <v>１級建設機械施工技士</v>
      </c>
      <c r="E116" s="227"/>
      <c r="F116" s="227"/>
      <c r="G116" s="227"/>
      <c r="H116" s="227"/>
      <c r="I116" s="227"/>
      <c r="J116" s="227"/>
      <c r="K116" s="227"/>
      <c r="L116" s="8" t="str" cm="1">
        <f t="array" ref="L116">IF(OR($B$7="名簿を入力",$B$7="該当者なし"),SUMPRODUCT(($B$11:$B$110&lt;&gt;"")*(((C$11:C$110=INDEX(設定・マスタ!$H$5:$H$26,MATCH($B116,設定・マスタ!$D$5:$D$26,0)))+(D$11:D$110=INDEX(設定・マスタ!$H$5:$H$26,MATCH($B116,設定・マスタ!$D$5:$D$26,0)))+(E$11:E$110=INDEX(設定・マスタ!$H$5:$H$26,MATCH($B116,設定・マスタ!$D$5:$D$26,0)))+(F$11:F$110=INDEX(設定・マスタ!$H$5:$H$26,MATCH($B116,設定・マスタ!$D$5:$D$26,0)))+(G$11:G$110=INDEX(設定・マスタ!$H$5:$H$26,MATCH($B116,設定・マスタ!$D$5:$D$26,0)))+(H$11:H$110=INDEX(設定・マスタ!$H$5:$H$26,MATCH($B116,設定・マスタ!$D$5:$D$26,0)))+(I$11:I$110=INDEX(設定・マスタ!$H$5:$H$26,MATCH($B116,設定・マスタ!$D$5:$D$26,0)))+(J$11:J$110=INDEX(設定・マスタ!$H$5:$H$26,MATCH($B116,設定・マスタ!$D$5:$D$26,0)))+(K$11:K$110=INDEX(設定・マスタ!$H$5:$H$26,MATCH($B116,設定・マスタ!$D$5:$D$26,0)))+(L$11:L$110=INDEX(設定・マスタ!$H$5:$H$26,MATCH($B116,設定・マスタ!$D$5:$D$26,0))))&gt;0)),"")</f>
        <v/>
      </c>
      <c r="M116" s="78" t="str">
        <f t="shared" ref="M116:M137" si="2">IF($B$8=0,"OK","要修正")</f>
        <v>要修正</v>
      </c>
    </row>
    <row r="117" spans="1:13" ht="34.200000000000003" customHeight="1">
      <c r="A117" s="78"/>
      <c r="B117" s="242" t="str">
        <f>設定・マスタ!D6</f>
        <v>113</v>
      </c>
      <c r="C117" s="227"/>
      <c r="D117" s="227" t="str">
        <f>設定・マスタ!E6</f>
        <v>１級土木施工管理技士</v>
      </c>
      <c r="E117" s="227"/>
      <c r="F117" s="227"/>
      <c r="G117" s="227"/>
      <c r="H117" s="227"/>
      <c r="I117" s="227"/>
      <c r="J117" s="227"/>
      <c r="K117" s="227"/>
      <c r="L117" s="8" t="str" cm="1">
        <f t="array" ref="L117">IF(OR($B$7="名簿を入力",$B$7="該当者なし"),SUMPRODUCT(($B$11:$B$110&lt;&gt;"")*(((C$11:C$110=INDEX(設定・マスタ!$H$5:$H$26,MATCH($B117,設定・マスタ!$D$5:$D$26,0)))+(D$11:D$110=INDEX(設定・マスタ!$H$5:$H$26,MATCH($B117,設定・マスタ!$D$5:$D$26,0)))+(E$11:E$110=INDEX(設定・マスタ!$H$5:$H$26,MATCH($B117,設定・マスタ!$D$5:$D$26,0)))+(F$11:F$110=INDEX(設定・マスタ!$H$5:$H$26,MATCH($B117,設定・マスタ!$D$5:$D$26,0)))+(G$11:G$110=INDEX(設定・マスタ!$H$5:$H$26,MATCH($B117,設定・マスタ!$D$5:$D$26,0)))+(H$11:H$110=INDEX(設定・マスタ!$H$5:$H$26,MATCH($B117,設定・マスタ!$D$5:$D$26,0)))+(I$11:I$110=INDEX(設定・マスタ!$H$5:$H$26,MATCH($B117,設定・マスタ!$D$5:$D$26,0)))+(J$11:J$110=INDEX(設定・マスタ!$H$5:$H$26,MATCH($B117,設定・マスタ!$D$5:$D$26,0)))+(K$11:K$110=INDEX(設定・マスタ!$H$5:$H$26,MATCH($B117,設定・マスタ!$D$5:$D$26,0)))+(L$11:L$110=INDEX(設定・マスタ!$H$5:$H$26,MATCH($B117,設定・マスタ!$D$5:$D$26,0))))&gt;0)),"")</f>
        <v/>
      </c>
      <c r="M117" s="78" t="str">
        <f t="shared" si="2"/>
        <v>要修正</v>
      </c>
    </row>
    <row r="118" spans="1:13" ht="34.200000000000003" customHeight="1">
      <c r="A118" s="78"/>
      <c r="B118" s="242" t="str">
        <f>設定・マスタ!D7</f>
        <v>212</v>
      </c>
      <c r="C118" s="227"/>
      <c r="D118" s="227" t="str">
        <f>設定・マスタ!E7</f>
        <v>２級建設機械施工技士</v>
      </c>
      <c r="E118" s="227"/>
      <c r="F118" s="227"/>
      <c r="G118" s="227"/>
      <c r="H118" s="227"/>
      <c r="I118" s="227"/>
      <c r="J118" s="227"/>
      <c r="K118" s="227"/>
      <c r="L118" s="8" t="str" cm="1">
        <f t="array" ref="L118">IF(OR($B$7="名簿を入力",$B$7="該当者なし"),SUMPRODUCT(($B$11:$B$110&lt;&gt;"")*(((C$11:C$110=INDEX(設定・マスタ!$H$5:$H$26,MATCH($B118,設定・マスタ!$D$5:$D$26,0)))+(D$11:D$110=INDEX(設定・マスタ!$H$5:$H$26,MATCH($B118,設定・マスタ!$D$5:$D$26,0)))+(E$11:E$110=INDEX(設定・マスタ!$H$5:$H$26,MATCH($B118,設定・マスタ!$D$5:$D$26,0)))+(F$11:F$110=INDEX(設定・マスタ!$H$5:$H$26,MATCH($B118,設定・マスタ!$D$5:$D$26,0)))+(G$11:G$110=INDEX(設定・マスタ!$H$5:$H$26,MATCH($B118,設定・マスタ!$D$5:$D$26,0)))+(H$11:H$110=INDEX(設定・マスタ!$H$5:$H$26,MATCH($B118,設定・マスタ!$D$5:$D$26,0)))+(I$11:I$110=INDEX(設定・マスタ!$H$5:$H$26,MATCH($B118,設定・マスタ!$D$5:$D$26,0)))+(J$11:J$110=INDEX(設定・マスタ!$H$5:$H$26,MATCH($B118,設定・マスタ!$D$5:$D$26,0)))+(K$11:K$110=INDEX(設定・マスタ!$H$5:$H$26,MATCH($B118,設定・マスタ!$D$5:$D$26,0)))+(L$11:L$110=INDEX(設定・マスタ!$H$5:$H$26,MATCH($B118,設定・マスタ!$D$5:$D$26,0))))&gt;0)),"")</f>
        <v/>
      </c>
      <c r="M118" s="78" t="str">
        <f t="shared" si="2"/>
        <v>要修正</v>
      </c>
    </row>
    <row r="119" spans="1:13" ht="34.200000000000003" customHeight="1">
      <c r="A119" s="78"/>
      <c r="B119" s="242" t="str">
        <f>設定・マスタ!D8</f>
        <v>214</v>
      </c>
      <c r="C119" s="227"/>
      <c r="D119" s="227" t="str">
        <f>設定・マスタ!E8</f>
        <v>２級土木施工管理技士（土木）</v>
      </c>
      <c r="E119" s="227"/>
      <c r="F119" s="227"/>
      <c r="G119" s="227"/>
      <c r="H119" s="227"/>
      <c r="I119" s="227"/>
      <c r="J119" s="227"/>
      <c r="K119" s="227"/>
      <c r="L119" s="8" t="str" cm="1">
        <f t="array" ref="L119">IF(OR($B$7="名簿を入力",$B$7="該当者なし"),SUMPRODUCT(($B$11:$B$110&lt;&gt;"")*(((C$11:C$110=INDEX(設定・マスタ!$H$5:$H$26,MATCH($B119,設定・マスタ!$D$5:$D$26,0)))+(D$11:D$110=INDEX(設定・マスタ!$H$5:$H$26,MATCH($B119,設定・マスタ!$D$5:$D$26,0)))+(E$11:E$110=INDEX(設定・マスタ!$H$5:$H$26,MATCH($B119,設定・マスタ!$D$5:$D$26,0)))+(F$11:F$110=INDEX(設定・マスタ!$H$5:$H$26,MATCH($B119,設定・マスタ!$D$5:$D$26,0)))+(G$11:G$110=INDEX(設定・マスタ!$H$5:$H$26,MATCH($B119,設定・マスタ!$D$5:$D$26,0)))+(H$11:H$110=INDEX(設定・マスタ!$H$5:$H$26,MATCH($B119,設定・マスタ!$D$5:$D$26,0)))+(I$11:I$110=INDEX(設定・マスタ!$H$5:$H$26,MATCH($B119,設定・マスタ!$D$5:$D$26,0)))+(J$11:J$110=INDEX(設定・マスタ!$H$5:$H$26,MATCH($B119,設定・マスタ!$D$5:$D$26,0)))+(K$11:K$110=INDEX(設定・マスタ!$H$5:$H$26,MATCH($B119,設定・マスタ!$D$5:$D$26,0)))+(L$11:L$110=INDEX(設定・マスタ!$H$5:$H$26,MATCH($B119,設定・マスタ!$D$5:$D$26,0))))&gt;0)),"")</f>
        <v/>
      </c>
      <c r="M119" s="78" t="str">
        <f t="shared" si="2"/>
        <v>要修正</v>
      </c>
    </row>
    <row r="120" spans="1:13" ht="34.200000000000003" customHeight="1">
      <c r="A120" s="78"/>
      <c r="B120" s="242" t="str">
        <f>設定・マスタ!D9</f>
        <v>709</v>
      </c>
      <c r="C120" s="227"/>
      <c r="D120" s="227" t="str">
        <f>設定・マスタ!E9</f>
        <v>技術士：建設部門</v>
      </c>
      <c r="E120" s="227"/>
      <c r="F120" s="227"/>
      <c r="G120" s="227"/>
      <c r="H120" s="227"/>
      <c r="I120" s="227"/>
      <c r="J120" s="227"/>
      <c r="K120" s="227"/>
      <c r="L120" s="8" t="str" cm="1">
        <f t="array" ref="L120">IF(OR($B$7="名簿を入力",$B$7="該当者なし"),SUMPRODUCT(($B$11:$B$110&lt;&gt;"")*(((C$11:C$110=INDEX(設定・マスタ!$H$5:$H$26,MATCH($B120,設定・マスタ!$D$5:$D$26,0)))+(D$11:D$110=INDEX(設定・マスタ!$H$5:$H$26,MATCH($B120,設定・マスタ!$D$5:$D$26,0)))+(E$11:E$110=INDEX(設定・マスタ!$H$5:$H$26,MATCH($B120,設定・マスタ!$D$5:$D$26,0)))+(F$11:F$110=INDEX(設定・マスタ!$H$5:$H$26,MATCH($B120,設定・マスタ!$D$5:$D$26,0)))+(G$11:G$110=INDEX(設定・マスタ!$H$5:$H$26,MATCH($B120,設定・マスタ!$D$5:$D$26,0)))+(H$11:H$110=INDEX(設定・マスタ!$H$5:$H$26,MATCH($B120,設定・マスタ!$D$5:$D$26,0)))+(I$11:I$110=INDEX(設定・マスタ!$H$5:$H$26,MATCH($B120,設定・マスタ!$D$5:$D$26,0)))+(J$11:J$110=INDEX(設定・マスタ!$H$5:$H$26,MATCH($B120,設定・マスタ!$D$5:$D$26,0)))+(K$11:K$110=INDEX(設定・マスタ!$H$5:$H$26,MATCH($B120,設定・マスタ!$D$5:$D$26,0)))+(L$11:L$110=INDEX(設定・マスタ!$H$5:$H$26,MATCH($B120,設定・マスタ!$D$5:$D$26,0))))&gt;0)),"")</f>
        <v/>
      </c>
      <c r="M120" s="78" t="str">
        <f t="shared" si="2"/>
        <v>要修正</v>
      </c>
    </row>
    <row r="121" spans="1:13" ht="34.200000000000003" customHeight="1">
      <c r="A121" s="78"/>
      <c r="B121" s="242" t="str">
        <f>設定・マスタ!D10</f>
        <v>712</v>
      </c>
      <c r="C121" s="227"/>
      <c r="D121" s="227" t="str">
        <f>設定・マスタ!E10</f>
        <v>技術士：農業部門</v>
      </c>
      <c r="E121" s="227"/>
      <c r="F121" s="227"/>
      <c r="G121" s="227"/>
      <c r="H121" s="227"/>
      <c r="I121" s="227"/>
      <c r="J121" s="227"/>
      <c r="K121" s="227"/>
      <c r="L121" s="8" t="str" cm="1">
        <f t="array" ref="L121">IF(OR($B$7="名簿を入力",$B$7="該当者なし"),SUMPRODUCT(($B$11:$B$110&lt;&gt;"")*(((C$11:C$110=INDEX(設定・マスタ!$H$5:$H$26,MATCH($B121,設定・マスタ!$D$5:$D$26,0)))+(D$11:D$110=INDEX(設定・マスタ!$H$5:$H$26,MATCH($B121,設定・マスタ!$D$5:$D$26,0)))+(E$11:E$110=INDEX(設定・マスタ!$H$5:$H$26,MATCH($B121,設定・マスタ!$D$5:$D$26,0)))+(F$11:F$110=INDEX(設定・マスタ!$H$5:$H$26,MATCH($B121,設定・マスタ!$D$5:$D$26,0)))+(G$11:G$110=INDEX(設定・マスタ!$H$5:$H$26,MATCH($B121,設定・マスタ!$D$5:$D$26,0)))+(H$11:H$110=INDEX(設定・マスタ!$H$5:$H$26,MATCH($B121,設定・マスタ!$D$5:$D$26,0)))+(I$11:I$110=INDEX(設定・マスタ!$H$5:$H$26,MATCH($B121,設定・マスタ!$D$5:$D$26,0)))+(J$11:J$110=INDEX(設定・マスタ!$H$5:$H$26,MATCH($B121,設定・マスタ!$D$5:$D$26,0)))+(K$11:K$110=INDEX(設定・マスタ!$H$5:$H$26,MATCH($B121,設定・マスタ!$D$5:$D$26,0)))+(L$11:L$110=INDEX(設定・マスタ!$H$5:$H$26,MATCH($B121,設定・マスタ!$D$5:$D$26,0))))&gt;0)),"")</f>
        <v/>
      </c>
      <c r="M121" s="78" t="str">
        <f t="shared" si="2"/>
        <v>要修正</v>
      </c>
    </row>
    <row r="122" spans="1:13" ht="34.200000000000003" customHeight="1">
      <c r="A122" s="78"/>
      <c r="B122" s="242" t="str">
        <f>設定・マスタ!D11</f>
        <v>713</v>
      </c>
      <c r="C122" s="227"/>
      <c r="D122" s="227" t="str">
        <f>設定・マスタ!E11</f>
        <v>技術士：森林部門</v>
      </c>
      <c r="E122" s="227"/>
      <c r="F122" s="227"/>
      <c r="G122" s="227"/>
      <c r="H122" s="227"/>
      <c r="I122" s="227"/>
      <c r="J122" s="227"/>
      <c r="K122" s="227"/>
      <c r="L122" s="8" t="str" cm="1">
        <f t="array" ref="L122">IF(OR($B$7="名簿を入力",$B$7="該当者なし"),SUMPRODUCT(($B$11:$B$110&lt;&gt;"")*(((C$11:C$110=INDEX(設定・マスタ!$H$5:$H$26,MATCH($B122,設定・マスタ!$D$5:$D$26,0)))+(D$11:D$110=INDEX(設定・マスタ!$H$5:$H$26,MATCH($B122,設定・マスタ!$D$5:$D$26,0)))+(E$11:E$110=INDEX(設定・マスタ!$H$5:$H$26,MATCH($B122,設定・マスタ!$D$5:$D$26,0)))+(F$11:F$110=INDEX(設定・マスタ!$H$5:$H$26,MATCH($B122,設定・マスタ!$D$5:$D$26,0)))+(G$11:G$110=INDEX(設定・マスタ!$H$5:$H$26,MATCH($B122,設定・マスタ!$D$5:$D$26,0)))+(H$11:H$110=INDEX(設定・マスタ!$H$5:$H$26,MATCH($B122,設定・マスタ!$D$5:$D$26,0)))+(I$11:I$110=INDEX(設定・マスタ!$H$5:$H$26,MATCH($B122,設定・マスタ!$D$5:$D$26,0)))+(J$11:J$110=INDEX(設定・マスタ!$H$5:$H$26,MATCH($B122,設定・マスタ!$D$5:$D$26,0)))+(K$11:K$110=INDEX(設定・マスタ!$H$5:$H$26,MATCH($B122,設定・マスタ!$D$5:$D$26,0)))+(L$11:L$110=INDEX(設定・マスタ!$H$5:$H$26,MATCH($B122,設定・マスタ!$D$5:$D$26,0))))&gt;0)),"")</f>
        <v/>
      </c>
      <c r="M122" s="78" t="str">
        <f t="shared" si="2"/>
        <v>要修正</v>
      </c>
    </row>
    <row r="123" spans="1:13" ht="34.200000000000003" customHeight="1">
      <c r="A123" s="78"/>
      <c r="B123" s="242" t="str">
        <f>設定・マスタ!D12</f>
        <v>714</v>
      </c>
      <c r="C123" s="227"/>
      <c r="D123" s="227" t="str">
        <f>設定・マスタ!E12</f>
        <v>技術士：水産部門</v>
      </c>
      <c r="E123" s="227"/>
      <c r="F123" s="227"/>
      <c r="G123" s="227"/>
      <c r="H123" s="227"/>
      <c r="I123" s="227"/>
      <c r="J123" s="227"/>
      <c r="K123" s="227"/>
      <c r="L123" s="8" t="str" cm="1">
        <f t="array" ref="L123">IF(OR($B$7="名簿を入力",$B$7="該当者なし"),SUMPRODUCT(($B$11:$B$110&lt;&gt;"")*(((C$11:C$110=INDEX(設定・マスタ!$H$5:$H$26,MATCH($B123,設定・マスタ!$D$5:$D$26,0)))+(D$11:D$110=INDEX(設定・マスタ!$H$5:$H$26,MATCH($B123,設定・マスタ!$D$5:$D$26,0)))+(E$11:E$110=INDEX(設定・マスタ!$H$5:$H$26,MATCH($B123,設定・マスタ!$D$5:$D$26,0)))+(F$11:F$110=INDEX(設定・マスタ!$H$5:$H$26,MATCH($B123,設定・マスタ!$D$5:$D$26,0)))+(G$11:G$110=INDEX(設定・マスタ!$H$5:$H$26,MATCH($B123,設定・マスタ!$D$5:$D$26,0)))+(H$11:H$110=INDEX(設定・マスタ!$H$5:$H$26,MATCH($B123,設定・マスタ!$D$5:$D$26,0)))+(I$11:I$110=INDEX(設定・マスタ!$H$5:$H$26,MATCH($B123,設定・マスタ!$D$5:$D$26,0)))+(J$11:J$110=INDEX(設定・マスタ!$H$5:$H$26,MATCH($B123,設定・マスタ!$D$5:$D$26,0)))+(K$11:K$110=INDEX(設定・マスタ!$H$5:$H$26,MATCH($B123,設定・マスタ!$D$5:$D$26,0)))+(L$11:L$110=INDEX(設定・マスタ!$H$5:$H$26,MATCH($B123,設定・マスタ!$D$5:$D$26,0))))&gt;0)),"")</f>
        <v/>
      </c>
      <c r="M123" s="78" t="str">
        <f t="shared" si="2"/>
        <v>要修正</v>
      </c>
    </row>
    <row r="124" spans="1:13" ht="34.200000000000003" customHeight="1">
      <c r="A124" s="78"/>
      <c r="B124" s="242" t="str">
        <f>設定・マスタ!D13</f>
        <v>120</v>
      </c>
      <c r="C124" s="227"/>
      <c r="D124" s="227" t="str">
        <f>設定・マスタ!E13</f>
        <v>１級建築施工管理技士</v>
      </c>
      <c r="E124" s="227"/>
      <c r="F124" s="227"/>
      <c r="G124" s="227"/>
      <c r="H124" s="227"/>
      <c r="I124" s="227"/>
      <c r="J124" s="227"/>
      <c r="K124" s="227"/>
      <c r="L124" s="8" t="str" cm="1">
        <f t="array" ref="L124">IF(OR($B$7="名簿を入力",$B$7="該当者なし"),SUMPRODUCT(($B$11:$B$110&lt;&gt;"")*(((C$11:C$110=INDEX(設定・マスタ!$H$5:$H$26,MATCH($B124,設定・マスタ!$D$5:$D$26,0)))+(D$11:D$110=INDEX(設定・マスタ!$H$5:$H$26,MATCH($B124,設定・マスタ!$D$5:$D$26,0)))+(E$11:E$110=INDEX(設定・マスタ!$H$5:$H$26,MATCH($B124,設定・マスタ!$D$5:$D$26,0)))+(F$11:F$110=INDEX(設定・マスタ!$H$5:$H$26,MATCH($B124,設定・マスタ!$D$5:$D$26,0)))+(G$11:G$110=INDEX(設定・マスタ!$H$5:$H$26,MATCH($B124,設定・マスタ!$D$5:$D$26,0)))+(H$11:H$110=INDEX(設定・マスタ!$H$5:$H$26,MATCH($B124,設定・マスタ!$D$5:$D$26,0)))+(I$11:I$110=INDEX(設定・マスタ!$H$5:$H$26,MATCH($B124,設定・マスタ!$D$5:$D$26,0)))+(J$11:J$110=INDEX(設定・マスタ!$H$5:$H$26,MATCH($B124,設定・マスタ!$D$5:$D$26,0)))+(K$11:K$110=INDEX(設定・マスタ!$H$5:$H$26,MATCH($B124,設定・マスタ!$D$5:$D$26,0)))+(L$11:L$110=INDEX(設定・マスタ!$H$5:$H$26,MATCH($B124,設定・マスタ!$D$5:$D$26,0))))&gt;0)),"")</f>
        <v/>
      </c>
      <c r="M124" s="78" t="str">
        <f t="shared" si="2"/>
        <v>要修正</v>
      </c>
    </row>
    <row r="125" spans="1:13" ht="34.200000000000003" customHeight="1">
      <c r="A125" s="78"/>
      <c r="B125" s="242" t="str">
        <f>設定・マスタ!D14</f>
        <v>137</v>
      </c>
      <c r="C125" s="227"/>
      <c r="D125" s="227" t="str">
        <f>設定・マスタ!E14</f>
        <v>１級建築士</v>
      </c>
      <c r="E125" s="227"/>
      <c r="F125" s="227"/>
      <c r="G125" s="227"/>
      <c r="H125" s="227"/>
      <c r="I125" s="227"/>
      <c r="J125" s="227"/>
      <c r="K125" s="227"/>
      <c r="L125" s="8" t="str" cm="1">
        <f t="array" ref="L125">IF(OR($B$7="名簿を入力",$B$7="該当者なし"),SUMPRODUCT(($B$11:$B$110&lt;&gt;"")*(((C$11:C$110=INDEX(設定・マスタ!$H$5:$H$26,MATCH($B125,設定・マスタ!$D$5:$D$26,0)))+(D$11:D$110=INDEX(設定・マスタ!$H$5:$H$26,MATCH($B125,設定・マスタ!$D$5:$D$26,0)))+(E$11:E$110=INDEX(設定・マスタ!$H$5:$H$26,MATCH($B125,設定・マスタ!$D$5:$D$26,0)))+(F$11:F$110=INDEX(設定・マスタ!$H$5:$H$26,MATCH($B125,設定・マスタ!$D$5:$D$26,0)))+(G$11:G$110=INDEX(設定・マスタ!$H$5:$H$26,MATCH($B125,設定・マスタ!$D$5:$D$26,0)))+(H$11:H$110=INDEX(設定・マスタ!$H$5:$H$26,MATCH($B125,設定・マスタ!$D$5:$D$26,0)))+(I$11:I$110=INDEX(設定・マスタ!$H$5:$H$26,MATCH($B125,設定・マスタ!$D$5:$D$26,0)))+(J$11:J$110=INDEX(設定・マスタ!$H$5:$H$26,MATCH($B125,設定・マスタ!$D$5:$D$26,0)))+(K$11:K$110=INDEX(設定・マスタ!$H$5:$H$26,MATCH($B125,設定・マスタ!$D$5:$D$26,0)))+(L$11:L$110=INDEX(設定・マスタ!$H$5:$H$26,MATCH($B125,設定・マスタ!$D$5:$D$26,0))))&gt;0)),"")</f>
        <v/>
      </c>
      <c r="M125" s="78" t="str">
        <f t="shared" si="2"/>
        <v>要修正</v>
      </c>
    </row>
    <row r="126" spans="1:13" ht="34.200000000000003" customHeight="1">
      <c r="A126" s="78"/>
      <c r="B126" s="242" t="str">
        <f>設定・マスタ!D15</f>
        <v>221</v>
      </c>
      <c r="C126" s="227"/>
      <c r="D126" s="227" t="str">
        <f>設定・マスタ!E15</f>
        <v>２級建築施工管理技士</v>
      </c>
      <c r="E126" s="227"/>
      <c r="F126" s="227"/>
      <c r="G126" s="227"/>
      <c r="H126" s="227"/>
      <c r="I126" s="227"/>
      <c r="J126" s="227"/>
      <c r="K126" s="227"/>
      <c r="L126" s="8" t="str" cm="1">
        <f t="array" ref="L126">IF(OR($B$7="名簿を入力",$B$7="該当者なし"),SUMPRODUCT(($B$11:$B$110&lt;&gt;"")*(((C$11:C$110=INDEX(設定・マスタ!$H$5:$H$26,MATCH($B126,設定・マスタ!$D$5:$D$26,0)))+(D$11:D$110=INDEX(設定・マスタ!$H$5:$H$26,MATCH($B126,設定・マスタ!$D$5:$D$26,0)))+(E$11:E$110=INDEX(設定・マスタ!$H$5:$H$26,MATCH($B126,設定・マスタ!$D$5:$D$26,0)))+(F$11:F$110=INDEX(設定・マスタ!$H$5:$H$26,MATCH($B126,設定・マスタ!$D$5:$D$26,0)))+(G$11:G$110=INDEX(設定・マスタ!$H$5:$H$26,MATCH($B126,設定・マスタ!$D$5:$D$26,0)))+(H$11:H$110=INDEX(設定・マスタ!$H$5:$H$26,MATCH($B126,設定・マスタ!$D$5:$D$26,0)))+(I$11:I$110=INDEX(設定・マスタ!$H$5:$H$26,MATCH($B126,設定・マスタ!$D$5:$D$26,0)))+(J$11:J$110=INDEX(設定・マスタ!$H$5:$H$26,MATCH($B126,設定・マスタ!$D$5:$D$26,0)))+(K$11:K$110=INDEX(設定・マスタ!$H$5:$H$26,MATCH($B126,設定・マスタ!$D$5:$D$26,0)))+(L$11:L$110=INDEX(設定・マスタ!$H$5:$H$26,MATCH($B126,設定・マスタ!$D$5:$D$26,0))))&gt;0)),"")</f>
        <v/>
      </c>
      <c r="M126" s="78" t="str">
        <f t="shared" si="2"/>
        <v>要修正</v>
      </c>
    </row>
    <row r="127" spans="1:13" ht="34.200000000000003" customHeight="1">
      <c r="A127" s="78"/>
      <c r="B127" s="242" t="str">
        <f>設定・マスタ!D16</f>
        <v>238</v>
      </c>
      <c r="C127" s="227"/>
      <c r="D127" s="227" t="str">
        <f>設定・マスタ!E16</f>
        <v>２級建築士</v>
      </c>
      <c r="E127" s="227"/>
      <c r="F127" s="227"/>
      <c r="G127" s="227"/>
      <c r="H127" s="227"/>
      <c r="I127" s="227"/>
      <c r="J127" s="227"/>
      <c r="K127" s="227"/>
      <c r="L127" s="8" t="str" cm="1">
        <f t="array" ref="L127">IF(OR($B$7="名簿を入力",$B$7="該当者なし"),SUMPRODUCT(($B$11:$B$110&lt;&gt;"")*(((C$11:C$110=INDEX(設定・マスタ!$H$5:$H$26,MATCH($B127,設定・マスタ!$D$5:$D$26,0)))+(D$11:D$110=INDEX(設定・マスタ!$H$5:$H$26,MATCH($B127,設定・マスタ!$D$5:$D$26,0)))+(E$11:E$110=INDEX(設定・マスタ!$H$5:$H$26,MATCH($B127,設定・マスタ!$D$5:$D$26,0)))+(F$11:F$110=INDEX(設定・マスタ!$H$5:$H$26,MATCH($B127,設定・マスタ!$D$5:$D$26,0)))+(G$11:G$110=INDEX(設定・マスタ!$H$5:$H$26,MATCH($B127,設定・マスタ!$D$5:$D$26,0)))+(H$11:H$110=INDEX(設定・マスタ!$H$5:$H$26,MATCH($B127,設定・マスタ!$D$5:$D$26,0)))+(I$11:I$110=INDEX(設定・マスタ!$H$5:$H$26,MATCH($B127,設定・マスタ!$D$5:$D$26,0)))+(J$11:J$110=INDEX(設定・マスタ!$H$5:$H$26,MATCH($B127,設定・マスタ!$D$5:$D$26,0)))+(K$11:K$110=INDEX(設定・マスタ!$H$5:$H$26,MATCH($B127,設定・マスタ!$D$5:$D$26,0)))+(L$11:L$110=INDEX(設定・マスタ!$H$5:$H$26,MATCH($B127,設定・マスタ!$D$5:$D$26,0))))&gt;0)),"")</f>
        <v/>
      </c>
      <c r="M127" s="78" t="str">
        <f t="shared" si="2"/>
        <v>要修正</v>
      </c>
    </row>
    <row r="128" spans="1:13" ht="34.200000000000003" customHeight="1">
      <c r="A128" s="78"/>
      <c r="B128" s="242" t="str">
        <f>設定・マスタ!D17</f>
        <v>076</v>
      </c>
      <c r="C128" s="227"/>
      <c r="D128" s="227" t="str">
        <f>設定・マスタ!E17</f>
        <v>建築積算士（建築コスト管理士含む）</v>
      </c>
      <c r="E128" s="227"/>
      <c r="F128" s="227"/>
      <c r="G128" s="227"/>
      <c r="H128" s="227"/>
      <c r="I128" s="227"/>
      <c r="J128" s="227"/>
      <c r="K128" s="227"/>
      <c r="L128" s="8" t="str" cm="1">
        <f t="array" ref="L128">IF(OR($B$7="名簿を入力",$B$7="該当者なし"),SUMPRODUCT(($B$11:$B$110&lt;&gt;"")*(((C$11:C$110=INDEX(設定・マスタ!$H$5:$H$26,MATCH($B128,設定・マスタ!$D$5:$D$26,0)))+(D$11:D$110=INDEX(設定・マスタ!$H$5:$H$26,MATCH($B128,設定・マスタ!$D$5:$D$26,0)))+(E$11:E$110=INDEX(設定・マスタ!$H$5:$H$26,MATCH($B128,設定・マスタ!$D$5:$D$26,0)))+(F$11:F$110=INDEX(設定・マスタ!$H$5:$H$26,MATCH($B128,設定・マスタ!$D$5:$D$26,0)))+(G$11:G$110=INDEX(設定・マスタ!$H$5:$H$26,MATCH($B128,設定・マスタ!$D$5:$D$26,0)))+(H$11:H$110=INDEX(設定・マスタ!$H$5:$H$26,MATCH($B128,設定・マスタ!$D$5:$D$26,0)))+(I$11:I$110=INDEX(設定・マスタ!$H$5:$H$26,MATCH($B128,設定・マスタ!$D$5:$D$26,0)))+(J$11:J$110=INDEX(設定・マスタ!$H$5:$H$26,MATCH($B128,設定・マスタ!$D$5:$D$26,0)))+(K$11:K$110=INDEX(設定・マスタ!$H$5:$H$26,MATCH($B128,設定・マスタ!$D$5:$D$26,0)))+(L$11:L$110=INDEX(設定・マスタ!$H$5:$H$26,MATCH($B128,設定・マスタ!$D$5:$D$26,0))))&gt;0)),"")</f>
        <v/>
      </c>
      <c r="M128" s="78" t="str">
        <f t="shared" si="2"/>
        <v>要修正</v>
      </c>
    </row>
    <row r="129" spans="1:13" ht="34.200000000000003" customHeight="1">
      <c r="A129" s="78"/>
      <c r="B129" s="242" t="str">
        <f>設定・マスタ!D18</f>
        <v>127</v>
      </c>
      <c r="C129" s="227"/>
      <c r="D129" s="227" t="str">
        <f>設定・マスタ!E18</f>
        <v>１級電気工事施工管理技士</v>
      </c>
      <c r="E129" s="227"/>
      <c r="F129" s="227"/>
      <c r="G129" s="227"/>
      <c r="H129" s="227"/>
      <c r="I129" s="227"/>
      <c r="J129" s="227"/>
      <c r="K129" s="227"/>
      <c r="L129" s="8" t="str" cm="1">
        <f t="array" ref="L129">IF(OR($B$7="名簿を入力",$B$7="該当者なし"),SUMPRODUCT(($B$11:$B$110&lt;&gt;"")*(((C$11:C$110=INDEX(設定・マスタ!$H$5:$H$26,MATCH($B129,設定・マスタ!$D$5:$D$26,0)))+(D$11:D$110=INDEX(設定・マスタ!$H$5:$H$26,MATCH($B129,設定・マスタ!$D$5:$D$26,0)))+(E$11:E$110=INDEX(設定・マスタ!$H$5:$H$26,MATCH($B129,設定・マスタ!$D$5:$D$26,0)))+(F$11:F$110=INDEX(設定・マスタ!$H$5:$H$26,MATCH($B129,設定・マスタ!$D$5:$D$26,0)))+(G$11:G$110=INDEX(設定・マスタ!$H$5:$H$26,MATCH($B129,設定・マスタ!$D$5:$D$26,0)))+(H$11:H$110=INDEX(設定・マスタ!$H$5:$H$26,MATCH($B129,設定・マスタ!$D$5:$D$26,0)))+(I$11:I$110=INDEX(設定・マスタ!$H$5:$H$26,MATCH($B129,設定・マスタ!$D$5:$D$26,0)))+(J$11:J$110=INDEX(設定・マスタ!$H$5:$H$26,MATCH($B129,設定・マスタ!$D$5:$D$26,0)))+(K$11:K$110=INDEX(設定・マスタ!$H$5:$H$26,MATCH($B129,設定・マスタ!$D$5:$D$26,0)))+(L$11:L$110=INDEX(設定・マスタ!$H$5:$H$26,MATCH($B129,設定・マスタ!$D$5:$D$26,0))))&gt;0)),"")</f>
        <v/>
      </c>
      <c r="M129" s="78" t="str">
        <f t="shared" si="2"/>
        <v>要修正</v>
      </c>
    </row>
    <row r="130" spans="1:13" ht="34.200000000000003" customHeight="1">
      <c r="A130" s="78"/>
      <c r="B130" s="242" t="str">
        <f>設定・マスタ!D19</f>
        <v>228</v>
      </c>
      <c r="C130" s="227"/>
      <c r="D130" s="227" t="str">
        <f>設定・マスタ!E19</f>
        <v>２級電気工事施工管理技士</v>
      </c>
      <c r="E130" s="227"/>
      <c r="F130" s="227"/>
      <c r="G130" s="227"/>
      <c r="H130" s="227"/>
      <c r="I130" s="227"/>
      <c r="J130" s="227"/>
      <c r="K130" s="227"/>
      <c r="L130" s="8" t="str" cm="1">
        <f t="array" ref="L130">IF(OR($B$7="名簿を入力",$B$7="該当者なし"),SUMPRODUCT(($B$11:$B$110&lt;&gt;"")*(((C$11:C$110=INDEX(設定・マスタ!$H$5:$H$26,MATCH($B130,設定・マスタ!$D$5:$D$26,0)))+(D$11:D$110=INDEX(設定・マスタ!$H$5:$H$26,MATCH($B130,設定・マスタ!$D$5:$D$26,0)))+(E$11:E$110=INDEX(設定・マスタ!$H$5:$H$26,MATCH($B130,設定・マスタ!$D$5:$D$26,0)))+(F$11:F$110=INDEX(設定・マスタ!$H$5:$H$26,MATCH($B130,設定・マスタ!$D$5:$D$26,0)))+(G$11:G$110=INDEX(設定・マスタ!$H$5:$H$26,MATCH($B130,設定・マスタ!$D$5:$D$26,0)))+(H$11:H$110=INDEX(設定・マスタ!$H$5:$H$26,MATCH($B130,設定・マスタ!$D$5:$D$26,0)))+(I$11:I$110=INDEX(設定・マスタ!$H$5:$H$26,MATCH($B130,設定・マスタ!$D$5:$D$26,0)))+(J$11:J$110=INDEX(設定・マスタ!$H$5:$H$26,MATCH($B130,設定・マスタ!$D$5:$D$26,0)))+(K$11:K$110=INDEX(設定・マスタ!$H$5:$H$26,MATCH($B130,設定・マスタ!$D$5:$D$26,0)))+(L$11:L$110=INDEX(設定・マスタ!$H$5:$H$26,MATCH($B130,設定・マスタ!$D$5:$D$26,0))))&gt;0)),"")</f>
        <v/>
      </c>
      <c r="M130" s="78" t="str">
        <f t="shared" si="2"/>
        <v>要修正</v>
      </c>
    </row>
    <row r="131" spans="1:13" ht="34.200000000000003" customHeight="1">
      <c r="A131" s="78"/>
      <c r="B131" s="242" t="str">
        <f>設定・マスタ!D20</f>
        <v>155</v>
      </c>
      <c r="C131" s="227"/>
      <c r="D131" s="227" t="str">
        <f>設定・マスタ!E20</f>
        <v>第一種電気工事士</v>
      </c>
      <c r="E131" s="227"/>
      <c r="F131" s="227"/>
      <c r="G131" s="227"/>
      <c r="H131" s="227"/>
      <c r="I131" s="227"/>
      <c r="J131" s="227"/>
      <c r="K131" s="227"/>
      <c r="L131" s="8" t="str" cm="1">
        <f t="array" ref="L131">IF(OR($B$7="名簿を入力",$B$7="該当者なし"),SUMPRODUCT(($B$11:$B$110&lt;&gt;"")*(((C$11:C$110=INDEX(設定・マスタ!$H$5:$H$26,MATCH($B131,設定・マスタ!$D$5:$D$26,0)))+(D$11:D$110=INDEX(設定・マスタ!$H$5:$H$26,MATCH($B131,設定・マスタ!$D$5:$D$26,0)))+(E$11:E$110=INDEX(設定・マスタ!$H$5:$H$26,MATCH($B131,設定・マスタ!$D$5:$D$26,0)))+(F$11:F$110=INDEX(設定・マスタ!$H$5:$H$26,MATCH($B131,設定・マスタ!$D$5:$D$26,0)))+(G$11:G$110=INDEX(設定・マスタ!$H$5:$H$26,MATCH($B131,設定・マスタ!$D$5:$D$26,0)))+(H$11:H$110=INDEX(設定・マスタ!$H$5:$H$26,MATCH($B131,設定・マスタ!$D$5:$D$26,0)))+(I$11:I$110=INDEX(設定・マスタ!$H$5:$H$26,MATCH($B131,設定・マスタ!$D$5:$D$26,0)))+(J$11:J$110=INDEX(設定・マスタ!$H$5:$H$26,MATCH($B131,設定・マスタ!$D$5:$D$26,0)))+(K$11:K$110=INDEX(設定・マスタ!$H$5:$H$26,MATCH($B131,設定・マスタ!$D$5:$D$26,0)))+(L$11:L$110=INDEX(設定・マスタ!$H$5:$H$26,MATCH($B131,設定・マスタ!$D$5:$D$26,0))))&gt;0)),"")</f>
        <v/>
      </c>
      <c r="M131" s="78" t="str">
        <f t="shared" si="2"/>
        <v>要修正</v>
      </c>
    </row>
    <row r="132" spans="1:13" ht="34.200000000000003" customHeight="1">
      <c r="A132" s="78"/>
      <c r="B132" s="242" t="str">
        <f>設定・マスタ!D21</f>
        <v>129</v>
      </c>
      <c r="C132" s="227"/>
      <c r="D132" s="227" t="str">
        <f>設定・マスタ!E21</f>
        <v>１級管工事施工管理技士</v>
      </c>
      <c r="E132" s="227"/>
      <c r="F132" s="227"/>
      <c r="G132" s="227"/>
      <c r="H132" s="227"/>
      <c r="I132" s="227"/>
      <c r="J132" s="227"/>
      <c r="K132" s="227"/>
      <c r="L132" s="8" t="str" cm="1">
        <f t="array" ref="L132">IF(OR($B$7="名簿を入力",$B$7="該当者なし"),SUMPRODUCT(($B$11:$B$110&lt;&gt;"")*(((C$11:C$110=INDEX(設定・マスタ!$H$5:$H$26,MATCH($B132,設定・マスタ!$D$5:$D$26,0)))+(D$11:D$110=INDEX(設定・マスタ!$H$5:$H$26,MATCH($B132,設定・マスタ!$D$5:$D$26,0)))+(E$11:E$110=INDEX(設定・マスタ!$H$5:$H$26,MATCH($B132,設定・マスタ!$D$5:$D$26,0)))+(F$11:F$110=INDEX(設定・マスタ!$H$5:$H$26,MATCH($B132,設定・マスタ!$D$5:$D$26,0)))+(G$11:G$110=INDEX(設定・マスタ!$H$5:$H$26,MATCH($B132,設定・マスタ!$D$5:$D$26,0)))+(H$11:H$110=INDEX(設定・マスタ!$H$5:$H$26,MATCH($B132,設定・マスタ!$D$5:$D$26,0)))+(I$11:I$110=INDEX(設定・マスタ!$H$5:$H$26,MATCH($B132,設定・マスタ!$D$5:$D$26,0)))+(J$11:J$110=INDEX(設定・マスタ!$H$5:$H$26,MATCH($B132,設定・マスタ!$D$5:$D$26,0)))+(K$11:K$110=INDEX(設定・マスタ!$H$5:$H$26,MATCH($B132,設定・マスタ!$D$5:$D$26,0)))+(L$11:L$110=INDEX(設定・マスタ!$H$5:$H$26,MATCH($B132,設定・マスタ!$D$5:$D$26,0))))&gt;0)),"")</f>
        <v/>
      </c>
      <c r="M132" s="78" t="str">
        <f t="shared" si="2"/>
        <v>要修正</v>
      </c>
    </row>
    <row r="133" spans="1:13" ht="34.200000000000003" customHeight="1">
      <c r="A133" s="78"/>
      <c r="B133" s="242" t="str">
        <f>設定・マスタ!D22</f>
        <v>230</v>
      </c>
      <c r="C133" s="227"/>
      <c r="D133" s="227" t="str">
        <f>設定・マスタ!E22</f>
        <v>２級管工事施工管理技士</v>
      </c>
      <c r="E133" s="227"/>
      <c r="F133" s="227"/>
      <c r="G133" s="227"/>
      <c r="H133" s="227"/>
      <c r="I133" s="227"/>
      <c r="J133" s="227"/>
      <c r="K133" s="227"/>
      <c r="L133" s="8" t="str" cm="1">
        <f t="array" ref="L133">IF(OR($B$7="名簿を入力",$B$7="該当者なし"),SUMPRODUCT(($B$11:$B$110&lt;&gt;"")*(((C$11:C$110=INDEX(設定・マスタ!$H$5:$H$26,MATCH($B133,設定・マスタ!$D$5:$D$26,0)))+(D$11:D$110=INDEX(設定・マスタ!$H$5:$H$26,MATCH($B133,設定・マスタ!$D$5:$D$26,0)))+(E$11:E$110=INDEX(設定・マスタ!$H$5:$H$26,MATCH($B133,設定・マスタ!$D$5:$D$26,0)))+(F$11:F$110=INDEX(設定・マスタ!$H$5:$H$26,MATCH($B133,設定・マスタ!$D$5:$D$26,0)))+(G$11:G$110=INDEX(設定・マスタ!$H$5:$H$26,MATCH($B133,設定・マスタ!$D$5:$D$26,0)))+(H$11:H$110=INDEX(設定・マスタ!$H$5:$H$26,MATCH($B133,設定・マスタ!$D$5:$D$26,0)))+(I$11:I$110=INDEX(設定・マスタ!$H$5:$H$26,MATCH($B133,設定・マスタ!$D$5:$D$26,0)))+(J$11:J$110=INDEX(設定・マスタ!$H$5:$H$26,MATCH($B133,設定・マスタ!$D$5:$D$26,0)))+(K$11:K$110=INDEX(設定・マスタ!$H$5:$H$26,MATCH($B133,設定・マスタ!$D$5:$D$26,0)))+(L$11:L$110=INDEX(設定・マスタ!$H$5:$H$26,MATCH($B133,設定・マスタ!$D$5:$D$26,0))))&gt;0)),"")</f>
        <v/>
      </c>
      <c r="M133" s="78" t="str">
        <f t="shared" si="2"/>
        <v>要修正</v>
      </c>
    </row>
    <row r="134" spans="1:13" ht="34.200000000000003" customHeight="1">
      <c r="A134" s="78"/>
      <c r="B134" s="242" t="str">
        <f>設定・マスタ!D23</f>
        <v>133</v>
      </c>
      <c r="C134" s="227"/>
      <c r="D134" s="227" t="str">
        <f>設定・マスタ!E23</f>
        <v>１級造園施工管理技士</v>
      </c>
      <c r="E134" s="227"/>
      <c r="F134" s="227"/>
      <c r="G134" s="227"/>
      <c r="H134" s="227"/>
      <c r="I134" s="227"/>
      <c r="J134" s="227"/>
      <c r="K134" s="227"/>
      <c r="L134" s="8" t="str" cm="1">
        <f t="array" ref="L134">IF(OR($B$7="名簿を入力",$B$7="該当者なし"),SUMPRODUCT(($B$11:$B$110&lt;&gt;"")*(((C$11:C$110=INDEX(設定・マスタ!$H$5:$H$26,MATCH($B134,設定・マスタ!$D$5:$D$26,0)))+(D$11:D$110=INDEX(設定・マスタ!$H$5:$H$26,MATCH($B134,設定・マスタ!$D$5:$D$26,0)))+(E$11:E$110=INDEX(設定・マスタ!$H$5:$H$26,MATCH($B134,設定・マスタ!$D$5:$D$26,0)))+(F$11:F$110=INDEX(設定・マスタ!$H$5:$H$26,MATCH($B134,設定・マスタ!$D$5:$D$26,0)))+(G$11:G$110=INDEX(設定・マスタ!$H$5:$H$26,MATCH($B134,設定・マスタ!$D$5:$D$26,0)))+(H$11:H$110=INDEX(設定・マスタ!$H$5:$H$26,MATCH($B134,設定・マスタ!$D$5:$D$26,0)))+(I$11:I$110=INDEX(設定・マスタ!$H$5:$H$26,MATCH($B134,設定・マスタ!$D$5:$D$26,0)))+(J$11:J$110=INDEX(設定・マスタ!$H$5:$H$26,MATCH($B134,設定・マスタ!$D$5:$D$26,0)))+(K$11:K$110=INDEX(設定・マスタ!$H$5:$H$26,MATCH($B134,設定・マスタ!$D$5:$D$26,0)))+(L$11:L$110=INDEX(設定・マスタ!$H$5:$H$26,MATCH($B134,設定・マスタ!$D$5:$D$26,0))))&gt;0)),"")</f>
        <v/>
      </c>
      <c r="M134" s="78" t="str">
        <f t="shared" si="2"/>
        <v>要修正</v>
      </c>
    </row>
    <row r="135" spans="1:13" ht="34.200000000000003" customHeight="1">
      <c r="A135" s="78"/>
      <c r="B135" s="242" t="str">
        <f>設定・マスタ!D24</f>
        <v>234</v>
      </c>
      <c r="C135" s="227"/>
      <c r="D135" s="227" t="str">
        <f>設定・マスタ!E24</f>
        <v>２級造園施工管理技士</v>
      </c>
      <c r="E135" s="227"/>
      <c r="F135" s="227"/>
      <c r="G135" s="227"/>
      <c r="H135" s="227"/>
      <c r="I135" s="227"/>
      <c r="J135" s="227"/>
      <c r="K135" s="227"/>
      <c r="L135" s="8" t="str" cm="1">
        <f t="array" ref="L135">IF(OR($B$7="名簿を入力",$B$7="該当者なし"),SUMPRODUCT(($B$11:$B$110&lt;&gt;"")*(((C$11:C$110=INDEX(設定・マスタ!$H$5:$H$26,MATCH($B135,設定・マスタ!$D$5:$D$26,0)))+(D$11:D$110=INDEX(設定・マスタ!$H$5:$H$26,MATCH($B135,設定・マスタ!$D$5:$D$26,0)))+(E$11:E$110=INDEX(設定・マスタ!$H$5:$H$26,MATCH($B135,設定・マスタ!$D$5:$D$26,0)))+(F$11:F$110=INDEX(設定・マスタ!$H$5:$H$26,MATCH($B135,設定・マスタ!$D$5:$D$26,0)))+(G$11:G$110=INDEX(設定・マスタ!$H$5:$H$26,MATCH($B135,設定・マスタ!$D$5:$D$26,0)))+(H$11:H$110=INDEX(設定・マスタ!$H$5:$H$26,MATCH($B135,設定・マスタ!$D$5:$D$26,0)))+(I$11:I$110=INDEX(設定・マスタ!$H$5:$H$26,MATCH($B135,設定・マスタ!$D$5:$D$26,0)))+(J$11:J$110=INDEX(設定・マスタ!$H$5:$H$26,MATCH($B135,設定・マスタ!$D$5:$D$26,0)))+(K$11:K$110=INDEX(設定・マスタ!$H$5:$H$26,MATCH($B135,設定・マスタ!$D$5:$D$26,0)))+(L$11:L$110=INDEX(設定・マスタ!$H$5:$H$26,MATCH($B135,設定・マスタ!$D$5:$D$26,0))))&gt;0)),"")</f>
        <v/>
      </c>
      <c r="M135" s="78" t="str">
        <f t="shared" si="2"/>
        <v>要修正</v>
      </c>
    </row>
    <row r="136" spans="1:13" ht="34.200000000000003" customHeight="1">
      <c r="A136" s="78"/>
      <c r="B136" s="242" t="str">
        <f>設定・マスタ!D25</f>
        <v>710</v>
      </c>
      <c r="C136" s="227"/>
      <c r="D136" s="227" t="str">
        <f>設定・マスタ!E25</f>
        <v>技術士：上下水道部門</v>
      </c>
      <c r="E136" s="227"/>
      <c r="F136" s="227"/>
      <c r="G136" s="227"/>
      <c r="H136" s="227"/>
      <c r="I136" s="227"/>
      <c r="J136" s="227"/>
      <c r="K136" s="227"/>
      <c r="L136" s="8" t="str" cm="1">
        <f t="array" ref="L136">IF(OR($B$7="名簿を入力",$B$7="該当者なし"),SUMPRODUCT(($B$11:$B$110&lt;&gt;"")*(((C$11:C$110=INDEX(設定・マスタ!$H$5:$H$26,MATCH($B136,設定・マスタ!$D$5:$D$26,0)))+(D$11:D$110=INDEX(設定・マスタ!$H$5:$H$26,MATCH($B136,設定・マスタ!$D$5:$D$26,0)))+(E$11:E$110=INDEX(設定・マスタ!$H$5:$H$26,MATCH($B136,設定・マスタ!$D$5:$D$26,0)))+(F$11:F$110=INDEX(設定・マスタ!$H$5:$H$26,MATCH($B136,設定・マスタ!$D$5:$D$26,0)))+(G$11:G$110=INDEX(設定・マスタ!$H$5:$H$26,MATCH($B136,設定・マスタ!$D$5:$D$26,0)))+(H$11:H$110=INDEX(設定・マスタ!$H$5:$H$26,MATCH($B136,設定・マスタ!$D$5:$D$26,0)))+(I$11:I$110=INDEX(設定・マスタ!$H$5:$H$26,MATCH($B136,設定・マスタ!$D$5:$D$26,0)))+(J$11:J$110=INDEX(設定・マスタ!$H$5:$H$26,MATCH($B136,設定・マスタ!$D$5:$D$26,0)))+(K$11:K$110=INDEX(設定・マスタ!$H$5:$H$26,MATCH($B136,設定・マスタ!$D$5:$D$26,0)))+(L$11:L$110=INDEX(設定・マスタ!$H$5:$H$26,MATCH($B136,設定・マスタ!$D$5:$D$26,0))))&gt;0)),"")</f>
        <v/>
      </c>
      <c r="M136" s="78" t="str">
        <f t="shared" si="2"/>
        <v>要修正</v>
      </c>
    </row>
    <row r="137" spans="1:13" ht="34.200000000000003" customHeight="1">
      <c r="A137" s="78"/>
      <c r="B137" s="242" t="str">
        <f>設定・マスタ!D26</f>
        <v>711</v>
      </c>
      <c r="C137" s="227"/>
      <c r="D137" s="227" t="str">
        <f>設定・マスタ!E26</f>
        <v>技術士：衛生工学部門</v>
      </c>
      <c r="E137" s="227"/>
      <c r="F137" s="227"/>
      <c r="G137" s="227"/>
      <c r="H137" s="227"/>
      <c r="I137" s="227"/>
      <c r="J137" s="227"/>
      <c r="K137" s="227"/>
      <c r="L137" s="8" t="str" cm="1">
        <f t="array" ref="L137">IF(OR($B$7="名簿を入力",$B$7="該当者なし"),SUMPRODUCT(($B$11:$B$110&lt;&gt;"")*(((C$11:C$110=INDEX(設定・マスタ!$H$5:$H$26,MATCH($B137,設定・マスタ!$D$5:$D$26,0)))+(D$11:D$110=INDEX(設定・マスタ!$H$5:$H$26,MATCH($B137,設定・マスタ!$D$5:$D$26,0)))+(E$11:E$110=INDEX(設定・マスタ!$H$5:$H$26,MATCH($B137,設定・マスタ!$D$5:$D$26,0)))+(F$11:F$110=INDEX(設定・マスタ!$H$5:$H$26,MATCH($B137,設定・マスタ!$D$5:$D$26,0)))+(G$11:G$110=INDEX(設定・マスタ!$H$5:$H$26,MATCH($B137,設定・マスタ!$D$5:$D$26,0)))+(H$11:H$110=INDEX(設定・マスタ!$H$5:$H$26,MATCH($B137,設定・マスタ!$D$5:$D$26,0)))+(I$11:I$110=INDEX(設定・マスタ!$H$5:$H$26,MATCH($B137,設定・マスタ!$D$5:$D$26,0)))+(J$11:J$110=INDEX(設定・マスタ!$H$5:$H$26,MATCH($B137,設定・マスタ!$D$5:$D$26,0)))+(K$11:K$110=INDEX(設定・マスタ!$H$5:$H$26,MATCH($B137,設定・マスタ!$D$5:$D$26,0)))+(L$11:L$110=INDEX(設定・マスタ!$H$5:$H$26,MATCH($B137,設定・マスタ!$D$5:$D$26,0))))&gt;0)),"")</f>
        <v/>
      </c>
      <c r="M137" s="78" t="str">
        <f t="shared" si="2"/>
        <v>要修正</v>
      </c>
    </row>
    <row r="138" spans="1:13" ht="34.200000000000003" customHeight="1">
      <c r="A138" s="78"/>
      <c r="B138" s="78"/>
      <c r="C138" s="78"/>
      <c r="D138" s="78"/>
      <c r="E138" s="78"/>
      <c r="F138" s="78"/>
      <c r="G138" s="78"/>
      <c r="H138" s="78"/>
      <c r="I138" s="78"/>
      <c r="J138" s="78"/>
      <c r="K138" s="78"/>
      <c r="L138" s="78"/>
      <c r="M138" s="78"/>
    </row>
    <row r="139" spans="1:13" ht="34.200000000000003" customHeight="1">
      <c r="A139" s="227" t="s">
        <v>236</v>
      </c>
      <c r="B139" s="227"/>
      <c r="C139" s="227"/>
      <c r="D139" s="227"/>
      <c r="E139" s="227"/>
      <c r="F139" s="227"/>
      <c r="G139" s="227"/>
      <c r="H139" s="227"/>
      <c r="I139" s="227"/>
      <c r="J139" s="227"/>
      <c r="K139" s="227"/>
      <c r="L139" s="227"/>
      <c r="M139" s="227"/>
    </row>
    <row r="140" spans="1:13" ht="34.200000000000003" customHeight="1">
      <c r="A140" s="227" t="s">
        <v>488</v>
      </c>
      <c r="B140" s="227"/>
      <c r="C140" s="227"/>
      <c r="D140" s="227"/>
      <c r="E140" s="227"/>
      <c r="F140" s="227"/>
      <c r="G140" s="227"/>
      <c r="H140" s="227"/>
      <c r="I140" s="227"/>
      <c r="J140" s="227"/>
      <c r="K140" s="227"/>
      <c r="L140" s="227"/>
      <c r="M140" s="227"/>
    </row>
    <row r="141" spans="1:13" ht="34.200000000000003" customHeight="1">
      <c r="A141" s="78"/>
      <c r="B141" s="78"/>
      <c r="C141" s="78"/>
      <c r="D141" s="78"/>
      <c r="E141" s="78"/>
      <c r="F141" s="78"/>
      <c r="G141" s="78"/>
      <c r="H141" s="78"/>
      <c r="I141" s="78"/>
      <c r="J141" s="78"/>
      <c r="K141" s="78"/>
      <c r="L141" s="78"/>
      <c r="M141" s="78"/>
    </row>
  </sheetData>
  <sheetProtection sheet="1" selectLockedCells="1"/>
  <mergeCells count="57">
    <mergeCell ref="B136:C136"/>
    <mergeCell ref="D136:K136"/>
    <mergeCell ref="B137:C137"/>
    <mergeCell ref="D137:K137"/>
    <mergeCell ref="A140:M140"/>
    <mergeCell ref="A139:M139"/>
    <mergeCell ref="B133:C133"/>
    <mergeCell ref="D133:K133"/>
    <mergeCell ref="B134:C134"/>
    <mergeCell ref="D134:K134"/>
    <mergeCell ref="B135:C135"/>
    <mergeCell ref="D135:K135"/>
    <mergeCell ref="B130:C130"/>
    <mergeCell ref="D130:K130"/>
    <mergeCell ref="B131:C131"/>
    <mergeCell ref="D131:K131"/>
    <mergeCell ref="B132:C132"/>
    <mergeCell ref="D132:K132"/>
    <mergeCell ref="B127:C127"/>
    <mergeCell ref="D127:K127"/>
    <mergeCell ref="B128:C128"/>
    <mergeCell ref="D128:K128"/>
    <mergeCell ref="B129:C129"/>
    <mergeCell ref="D129:K129"/>
    <mergeCell ref="B124:C124"/>
    <mergeCell ref="D124:K124"/>
    <mergeCell ref="B125:C125"/>
    <mergeCell ref="D125:K125"/>
    <mergeCell ref="B126:C126"/>
    <mergeCell ref="D126:K126"/>
    <mergeCell ref="B121:C121"/>
    <mergeCell ref="D121:K121"/>
    <mergeCell ref="B122:C122"/>
    <mergeCell ref="D122:K122"/>
    <mergeCell ref="B123:C123"/>
    <mergeCell ref="D123:K123"/>
    <mergeCell ref="A2:M2"/>
    <mergeCell ref="B116:C116"/>
    <mergeCell ref="D116:K116"/>
    <mergeCell ref="B117:C117"/>
    <mergeCell ref="D117:K117"/>
    <mergeCell ref="A4:M4"/>
    <mergeCell ref="A114:M114"/>
    <mergeCell ref="B115:C115"/>
    <mergeCell ref="D115:K115"/>
    <mergeCell ref="A3:J3"/>
    <mergeCell ref="B5:D5"/>
    <mergeCell ref="G5:I5"/>
    <mergeCell ref="A6:L6"/>
    <mergeCell ref="B7:D7"/>
    <mergeCell ref="A9:M9"/>
    <mergeCell ref="B118:C118"/>
    <mergeCell ref="D118:K118"/>
    <mergeCell ref="B119:C119"/>
    <mergeCell ref="D119:K119"/>
    <mergeCell ref="B120:C120"/>
    <mergeCell ref="D120:K120"/>
  </mergeCells>
  <phoneticPr fontId="3"/>
  <conditionalFormatting sqref="B11:B110">
    <cfRule type="expression" dxfId="7" priority="8">
      <formula>AND(COUNTA($C11:$L11)&gt;0,$B11="")</formula>
    </cfRule>
  </conditionalFormatting>
  <conditionalFormatting sqref="M5">
    <cfRule type="expression" dxfId="6" priority="3">
      <formula>LEFT(M5,2)="NG"</formula>
    </cfRule>
    <cfRule type="expression" dxfId="5" priority="4">
      <formula>LEFT(M5,3)="未入力"</formula>
    </cfRule>
  </conditionalFormatting>
  <conditionalFormatting sqref="M7:M8">
    <cfRule type="expression" dxfId="4" priority="5">
      <formula>LEFT(M7,2)="NG"</formula>
    </cfRule>
    <cfRule type="expression" dxfId="3" priority="6">
      <formula>LEFT(M7,3)="未入力"</formula>
    </cfRule>
  </conditionalFormatting>
  <conditionalFormatting sqref="M8">
    <cfRule type="expression" dxfId="2" priority="7">
      <formula>$B$8&gt;0</formula>
    </cfRule>
  </conditionalFormatting>
  <conditionalFormatting sqref="M11:M110">
    <cfRule type="expression" dxfId="1" priority="1">
      <formula>LEFT(M11,2)="NG"</formula>
    </cfRule>
    <cfRule type="expression" dxfId="0" priority="2">
      <formula>LEFT(M11,3)="未入力"</formula>
    </cfRule>
  </conditionalFormatting>
  <dataValidations count="3">
    <dataValidation type="list" sqref="B7" xr:uid="{48FAD7FA-5A0E-480C-A7D5-A133AAD62E64}">
      <formula1>"名簿を入力,該当者なし"</formula1>
    </dataValidation>
    <dataValidation type="list" sqref="C11:L110" xr:uid="{C3774A00-F99C-47A4-9284-71E2F223B579}">
      <formula1>INDIRECT("'設定・マスタ'!$H$5:$H$26")</formula1>
    </dataValidation>
    <dataValidation type="list" sqref="B5" xr:uid="{69171774-8A1E-4407-9E30-AC16D212A7E7}">
      <formula1>"会社全体,委任先営業所"</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88F48-99FB-424F-A922-32E4674AB87D}">
  <sheetPr>
    <tabColor rgb="FF92D050"/>
    <pageSetUpPr fitToPage="1"/>
  </sheetPr>
  <dimension ref="A1:BB53"/>
  <sheetViews>
    <sheetView zoomScale="96" zoomScaleNormal="96" workbookViewId="0">
      <selection activeCell="AE12" sqref="AE12"/>
    </sheetView>
  </sheetViews>
  <sheetFormatPr defaultColWidth="1.59765625" defaultRowHeight="18"/>
  <cols>
    <col min="1" max="16384" width="1.59765625" style="195"/>
  </cols>
  <sheetData>
    <row r="1" spans="1:54" ht="15" customHeight="1">
      <c r="A1" s="193" t="s">
        <v>356</v>
      </c>
      <c r="B1" s="193"/>
      <c r="C1" s="193"/>
      <c r="D1" s="193"/>
      <c r="E1" s="193"/>
      <c r="F1" s="193"/>
      <c r="G1" s="193"/>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row>
    <row r="2" spans="1:54" ht="15" customHeight="1">
      <c r="A2" s="193"/>
      <c r="B2" s="193"/>
      <c r="C2" s="193"/>
      <c r="D2" s="193"/>
      <c r="E2" s="193"/>
      <c r="F2" s="193"/>
      <c r="G2" s="193"/>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row>
    <row r="3" spans="1:54" ht="15" customHeight="1">
      <c r="A3" s="193"/>
      <c r="B3" s="193"/>
      <c r="C3" s="193"/>
      <c r="D3" s="193"/>
      <c r="E3" s="193"/>
      <c r="F3" s="193"/>
      <c r="G3" s="193"/>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row>
    <row r="4" spans="1:54" s="199" customFormat="1" ht="20.399999999999999" customHeight="1">
      <c r="A4" s="250"/>
      <c r="B4" s="250"/>
      <c r="C4" s="250"/>
      <c r="D4" s="250"/>
      <c r="E4" s="250"/>
      <c r="F4" s="250"/>
      <c r="G4" s="250"/>
      <c r="H4" s="196"/>
      <c r="I4" s="197" t="s">
        <v>357</v>
      </c>
      <c r="J4" s="198"/>
      <c r="K4" s="198"/>
      <c r="L4" s="198"/>
      <c r="M4" s="198"/>
      <c r="N4" s="198"/>
      <c r="O4" s="197"/>
      <c r="P4" s="198"/>
      <c r="Q4" s="198"/>
      <c r="R4" s="198"/>
      <c r="S4" s="198"/>
      <c r="T4" s="197"/>
      <c r="U4" s="198"/>
      <c r="V4" s="198"/>
      <c r="W4" s="198"/>
      <c r="X4" s="198" t="s">
        <v>358</v>
      </c>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row>
    <row r="5" spans="1:54" s="199" customFormat="1" ht="9" customHeight="1">
      <c r="A5" s="200"/>
      <c r="B5" s="200"/>
      <c r="C5" s="200"/>
      <c r="D5" s="200"/>
      <c r="E5" s="200"/>
      <c r="F5" s="200"/>
      <c r="G5" s="200"/>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196"/>
      <c r="AU5" s="196"/>
      <c r="AV5" s="196"/>
      <c r="AW5" s="196"/>
      <c r="AX5" s="196"/>
      <c r="AY5" s="196"/>
      <c r="AZ5" s="196"/>
      <c r="BA5" s="196"/>
      <c r="BB5" s="196"/>
    </row>
    <row r="6" spans="1:54" ht="16.5" customHeight="1">
      <c r="A6" s="251" t="s">
        <v>359</v>
      </c>
      <c r="B6" s="252"/>
      <c r="C6" s="252"/>
      <c r="D6" s="252"/>
      <c r="E6" s="252"/>
      <c r="F6" s="252"/>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3"/>
    </row>
    <row r="7" spans="1:54" ht="16.5" customHeight="1">
      <c r="A7" s="254"/>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c r="AY7" s="255"/>
      <c r="AZ7" s="255"/>
      <c r="BA7" s="255"/>
      <c r="BB7" s="256"/>
    </row>
    <row r="8" spans="1:54" ht="20.100000000000001" customHeight="1">
      <c r="A8" s="257" t="s">
        <v>360</v>
      </c>
      <c r="B8" s="258"/>
      <c r="C8" s="258"/>
      <c r="D8" s="259"/>
      <c r="E8" s="201"/>
      <c r="F8" s="266" t="s">
        <v>361</v>
      </c>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c r="AX8" s="266"/>
      <c r="AY8" s="266"/>
      <c r="AZ8" s="266"/>
      <c r="BA8" s="266"/>
      <c r="BB8" s="267"/>
    </row>
    <row r="9" spans="1:54" ht="20.100000000000001" customHeight="1">
      <c r="A9" s="260"/>
      <c r="B9" s="261"/>
      <c r="C9" s="261"/>
      <c r="D9" s="262"/>
      <c r="E9" s="202"/>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4"/>
    </row>
    <row r="10" spans="1:54" ht="15" customHeight="1">
      <c r="A10" s="260"/>
      <c r="B10" s="261"/>
      <c r="C10" s="261"/>
      <c r="D10" s="262"/>
      <c r="E10" s="202"/>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2"/>
      <c r="BB10" s="204"/>
    </row>
    <row r="11" spans="1:54" ht="15" customHeight="1">
      <c r="A11" s="260"/>
      <c r="B11" s="261"/>
      <c r="C11" s="261"/>
      <c r="D11" s="26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c r="BA11" s="202"/>
      <c r="BB11" s="204"/>
    </row>
    <row r="12" spans="1:54" ht="15" customHeight="1">
      <c r="A12" s="260"/>
      <c r="B12" s="261"/>
      <c r="C12" s="261"/>
      <c r="D12" s="262"/>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2"/>
      <c r="AR12" s="202"/>
      <c r="AS12" s="202"/>
      <c r="AT12" s="202"/>
      <c r="AU12" s="202"/>
      <c r="AV12" s="202"/>
      <c r="AW12" s="202"/>
      <c r="AX12" s="202"/>
      <c r="AY12" s="202"/>
      <c r="AZ12" s="202"/>
      <c r="BA12" s="202"/>
      <c r="BB12" s="204"/>
    </row>
    <row r="13" spans="1:54" ht="15" customHeight="1">
      <c r="A13" s="260"/>
      <c r="B13" s="261"/>
      <c r="C13" s="261"/>
      <c r="D13" s="26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4"/>
    </row>
    <row r="14" spans="1:54" ht="15" customHeight="1">
      <c r="A14" s="260"/>
      <c r="B14" s="261"/>
      <c r="C14" s="261"/>
      <c r="D14" s="26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4"/>
    </row>
    <row r="15" spans="1:54" ht="15" customHeight="1">
      <c r="A15" s="260"/>
      <c r="B15" s="261"/>
      <c r="C15" s="261"/>
      <c r="D15" s="26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4"/>
    </row>
    <row r="16" spans="1:54" ht="15" customHeight="1">
      <c r="A16" s="260"/>
      <c r="B16" s="261"/>
      <c r="C16" s="261"/>
      <c r="D16" s="26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4"/>
    </row>
    <row r="17" spans="1:54" ht="15" customHeight="1">
      <c r="A17" s="260"/>
      <c r="B17" s="261"/>
      <c r="C17" s="261"/>
      <c r="D17" s="26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4"/>
    </row>
    <row r="18" spans="1:54" ht="15" customHeight="1">
      <c r="A18" s="260"/>
      <c r="B18" s="261"/>
      <c r="C18" s="261"/>
      <c r="D18" s="26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4"/>
    </row>
    <row r="19" spans="1:54" ht="15" customHeight="1">
      <c r="A19" s="260"/>
      <c r="B19" s="261"/>
      <c r="C19" s="261"/>
      <c r="D19" s="26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4"/>
    </row>
    <row r="20" spans="1:54" ht="15" customHeight="1">
      <c r="A20" s="260"/>
      <c r="B20" s="261"/>
      <c r="C20" s="261"/>
      <c r="D20" s="262"/>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4"/>
    </row>
    <row r="21" spans="1:54" ht="15" customHeight="1">
      <c r="A21" s="260"/>
      <c r="B21" s="261"/>
      <c r="C21" s="261"/>
      <c r="D21" s="26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4"/>
    </row>
    <row r="22" spans="1:54" ht="15" customHeight="1">
      <c r="A22" s="260"/>
      <c r="B22" s="261"/>
      <c r="C22" s="261"/>
      <c r="D22" s="26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4"/>
    </row>
    <row r="23" spans="1:54" ht="15" customHeight="1">
      <c r="A23" s="260"/>
      <c r="B23" s="261"/>
      <c r="C23" s="261"/>
      <c r="D23" s="262"/>
      <c r="E23" s="202"/>
      <c r="F23" s="202"/>
      <c r="G23" s="202"/>
      <c r="H23" s="206"/>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4"/>
    </row>
    <row r="24" spans="1:54" ht="15" customHeight="1">
      <c r="A24" s="260"/>
      <c r="B24" s="261"/>
      <c r="C24" s="261"/>
      <c r="D24" s="26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4"/>
    </row>
    <row r="25" spans="1:54" ht="15" customHeight="1">
      <c r="A25" s="260"/>
      <c r="B25" s="261"/>
      <c r="C25" s="261"/>
      <c r="D25" s="26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4"/>
    </row>
    <row r="26" spans="1:54" ht="15" customHeight="1">
      <c r="A26" s="260"/>
      <c r="B26" s="261"/>
      <c r="C26" s="261"/>
      <c r="D26" s="26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4"/>
    </row>
    <row r="27" spans="1:54" ht="15" customHeight="1">
      <c r="A27" s="260"/>
      <c r="B27" s="261"/>
      <c r="C27" s="261"/>
      <c r="D27" s="26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4"/>
    </row>
    <row r="28" spans="1:54" ht="15" customHeight="1">
      <c r="A28" s="260"/>
      <c r="B28" s="261"/>
      <c r="C28" s="261"/>
      <c r="D28" s="26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4"/>
    </row>
    <row r="29" spans="1:54" ht="15" customHeight="1">
      <c r="A29" s="260"/>
      <c r="B29" s="261"/>
      <c r="C29" s="261"/>
      <c r="D29" s="26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4"/>
    </row>
    <row r="30" spans="1:54" ht="15" customHeight="1">
      <c r="A30" s="260"/>
      <c r="B30" s="261"/>
      <c r="C30" s="261"/>
      <c r="D30" s="26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4"/>
    </row>
    <row r="31" spans="1:54" ht="15" customHeight="1">
      <c r="A31" s="260"/>
      <c r="B31" s="261"/>
      <c r="C31" s="261"/>
      <c r="D31" s="262"/>
      <c r="E31" s="207"/>
      <c r="F31" s="208"/>
      <c r="G31" s="208"/>
      <c r="H31" s="208"/>
      <c r="I31" s="208"/>
      <c r="J31" s="208"/>
      <c r="K31" s="208"/>
      <c r="L31" s="208"/>
      <c r="M31" s="208"/>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10"/>
    </row>
    <row r="32" spans="1:54" ht="15" customHeight="1">
      <c r="A32" s="260"/>
      <c r="B32" s="261"/>
      <c r="C32" s="261"/>
      <c r="D32" s="262"/>
      <c r="E32" s="207"/>
      <c r="F32" s="208"/>
      <c r="G32" s="208"/>
      <c r="H32" s="208"/>
      <c r="I32" s="208"/>
      <c r="J32" s="208"/>
      <c r="K32" s="208"/>
      <c r="L32" s="208"/>
      <c r="M32" s="208"/>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10"/>
    </row>
    <row r="33" spans="1:54" ht="15" customHeight="1">
      <c r="A33" s="260"/>
      <c r="B33" s="261"/>
      <c r="C33" s="261"/>
      <c r="D33" s="262"/>
      <c r="E33" s="207"/>
      <c r="F33" s="208"/>
      <c r="G33" s="208"/>
      <c r="H33" s="208"/>
      <c r="I33" s="208"/>
      <c r="J33" s="208"/>
      <c r="K33" s="208"/>
      <c r="L33" s="208"/>
      <c r="M33" s="208"/>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10"/>
    </row>
    <row r="34" spans="1:54" ht="15" customHeight="1">
      <c r="A34" s="260"/>
      <c r="B34" s="261"/>
      <c r="C34" s="261"/>
      <c r="D34" s="262"/>
      <c r="E34" s="207"/>
      <c r="F34" s="208"/>
      <c r="G34" s="208"/>
      <c r="H34" s="208"/>
      <c r="I34" s="208"/>
      <c r="J34" s="208"/>
      <c r="K34" s="208"/>
      <c r="L34" s="208"/>
      <c r="M34" s="208"/>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10"/>
    </row>
    <row r="35" spans="1:54" ht="15" customHeight="1">
      <c r="A35" s="260"/>
      <c r="B35" s="261"/>
      <c r="C35" s="261"/>
      <c r="D35" s="262"/>
      <c r="E35" s="207"/>
      <c r="F35" s="208"/>
      <c r="G35" s="208"/>
      <c r="H35" s="208"/>
      <c r="I35" s="208"/>
      <c r="J35" s="208"/>
      <c r="K35" s="208"/>
      <c r="L35" s="208"/>
      <c r="M35" s="208"/>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10"/>
    </row>
    <row r="36" spans="1:54" ht="15" customHeight="1">
      <c r="A36" s="260"/>
      <c r="B36" s="261"/>
      <c r="C36" s="261"/>
      <c r="D36" s="262"/>
      <c r="E36" s="207"/>
      <c r="F36" s="208"/>
      <c r="G36" s="208"/>
      <c r="H36" s="208"/>
      <c r="I36" s="208"/>
      <c r="J36" s="208"/>
      <c r="K36" s="208"/>
      <c r="L36" s="208"/>
      <c r="M36" s="208"/>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10"/>
    </row>
    <row r="37" spans="1:54" ht="15" customHeight="1">
      <c r="A37" s="260"/>
      <c r="B37" s="261"/>
      <c r="C37" s="261"/>
      <c r="D37" s="262"/>
      <c r="E37" s="207"/>
      <c r="F37" s="208"/>
      <c r="G37" s="208"/>
      <c r="H37" s="208"/>
      <c r="I37" s="208"/>
      <c r="J37" s="208"/>
      <c r="K37" s="208"/>
      <c r="L37" s="208"/>
      <c r="M37" s="208"/>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10"/>
    </row>
    <row r="38" spans="1:54" ht="20.100000000000001" customHeight="1">
      <c r="A38" s="260"/>
      <c r="B38" s="261"/>
      <c r="C38" s="261"/>
      <c r="D38" s="262"/>
      <c r="E38" s="211"/>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2"/>
      <c r="BB38" s="204"/>
    </row>
    <row r="39" spans="1:54" ht="20.100000000000001" customHeight="1">
      <c r="A39" s="260"/>
      <c r="B39" s="261"/>
      <c r="C39" s="261"/>
      <c r="D39" s="262"/>
      <c r="E39" s="202"/>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2"/>
      <c r="BB39" s="204"/>
    </row>
    <row r="40" spans="1:54" ht="15" customHeight="1">
      <c r="A40" s="260"/>
      <c r="B40" s="261"/>
      <c r="C40" s="261"/>
      <c r="D40" s="262"/>
      <c r="E40" s="202"/>
      <c r="F40" s="202"/>
      <c r="G40" s="202"/>
      <c r="H40" s="202"/>
      <c r="I40" s="202"/>
      <c r="J40" s="202"/>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2"/>
      <c r="AY40" s="202"/>
      <c r="AZ40" s="202"/>
      <c r="BA40" s="202"/>
      <c r="BB40" s="204"/>
    </row>
    <row r="41" spans="1:54" ht="15" customHeight="1">
      <c r="A41" s="260"/>
      <c r="B41" s="261"/>
      <c r="C41" s="261"/>
      <c r="D41" s="262"/>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4"/>
    </row>
    <row r="42" spans="1:54" ht="15" customHeight="1">
      <c r="A42" s="260"/>
      <c r="B42" s="261"/>
      <c r="C42" s="261"/>
      <c r="D42" s="262"/>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4"/>
    </row>
    <row r="43" spans="1:54" ht="15" customHeight="1">
      <c r="A43" s="260"/>
      <c r="B43" s="261"/>
      <c r="C43" s="261"/>
      <c r="D43" s="26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4"/>
    </row>
    <row r="44" spans="1:54" ht="15" customHeight="1">
      <c r="A44" s="260"/>
      <c r="B44" s="261"/>
      <c r="C44" s="261"/>
      <c r="D44" s="26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4"/>
    </row>
    <row r="45" spans="1:54" ht="15" customHeight="1">
      <c r="A45" s="260"/>
      <c r="B45" s="261"/>
      <c r="C45" s="261"/>
      <c r="D45" s="26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4"/>
    </row>
    <row r="46" spans="1:54" ht="15" customHeight="1">
      <c r="A46" s="263"/>
      <c r="B46" s="264"/>
      <c r="C46" s="264"/>
      <c r="D46" s="265"/>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4"/>
    </row>
    <row r="47" spans="1:54" ht="15" customHeight="1">
      <c r="A47" s="268" t="s">
        <v>362</v>
      </c>
      <c r="B47" s="268"/>
      <c r="C47" s="268"/>
      <c r="D47" s="268"/>
      <c r="E47" s="212" t="s">
        <v>363</v>
      </c>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13"/>
    </row>
    <row r="48" spans="1:54" ht="15" customHeight="1">
      <c r="A48" s="268"/>
      <c r="B48" s="268"/>
      <c r="C48" s="268"/>
      <c r="D48" s="268"/>
      <c r="E48" s="202"/>
      <c r="F48" s="206"/>
      <c r="G48" s="214"/>
      <c r="H48" s="206" t="s">
        <v>617</v>
      </c>
      <c r="I48" s="206"/>
      <c r="J48" s="206"/>
      <c r="K48" s="206" t="s">
        <v>618</v>
      </c>
      <c r="L48" s="202"/>
      <c r="M48" s="202"/>
      <c r="N48" s="202"/>
      <c r="O48" s="206" t="s">
        <v>617</v>
      </c>
      <c r="P48" s="214"/>
      <c r="Q48" s="214" t="s">
        <v>619</v>
      </c>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4"/>
    </row>
    <row r="49" spans="1:54" ht="15" customHeight="1">
      <c r="A49" s="268"/>
      <c r="B49" s="268"/>
      <c r="C49" s="268"/>
      <c r="D49" s="268"/>
      <c r="E49" s="215"/>
      <c r="F49" s="216"/>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6"/>
      <c r="AT49" s="216"/>
      <c r="AU49" s="216"/>
      <c r="AV49" s="216"/>
      <c r="AW49" s="216"/>
      <c r="AX49" s="216"/>
      <c r="AY49" s="216"/>
      <c r="AZ49" s="216"/>
      <c r="BA49" s="216"/>
      <c r="BB49" s="217"/>
    </row>
    <row r="50" spans="1:54" ht="15" customHeight="1">
      <c r="A50" s="218"/>
      <c r="B50" s="218"/>
      <c r="C50" s="218"/>
      <c r="D50" s="218"/>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row>
    <row r="51" spans="1:54" ht="9.9" customHeight="1"/>
    <row r="52" spans="1:54" ht="9.9" customHeight="1"/>
    <row r="53" spans="1:54" ht="9.9" customHeight="1"/>
  </sheetData>
  <sheetProtection formatCells="0" formatColumns="0" formatRows="0" sort="0" autoFilter="0" pivotTables="0"/>
  <mergeCells count="5">
    <mergeCell ref="A4:G4"/>
    <mergeCell ref="A6:BB7"/>
    <mergeCell ref="A8:D46"/>
    <mergeCell ref="F8:BB8"/>
    <mergeCell ref="A47:D49"/>
  </mergeCells>
  <phoneticPr fontId="3"/>
  <dataValidations count="1">
    <dataValidation type="list" allowBlank="1" showInputMessage="1" sqref="H48 O48" xr:uid="{9BCF79C5-DB6E-4FAC-8495-30B786A12312}">
      <formula1>"□,■"</formula1>
    </dataValidation>
  </dataValidations>
  <pageMargins left="0.7" right="0.7" top="0.75" bottom="0.75" header="0.3" footer="0.3"/>
  <pageSetup paperSize="9" scale="9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4D425-615F-4ED9-8675-B93DEB40588A}">
  <sheetPr>
    <tabColor rgb="FF92D050"/>
    <pageSetUpPr fitToPage="1"/>
  </sheetPr>
  <dimension ref="A1:BB55"/>
  <sheetViews>
    <sheetView zoomScale="85" zoomScaleNormal="85" workbookViewId="0">
      <selection activeCell="AJ17" sqref="AJ17"/>
    </sheetView>
  </sheetViews>
  <sheetFormatPr defaultColWidth="1.59765625" defaultRowHeight="18"/>
  <cols>
    <col min="1" max="16384" width="1.59765625" style="112"/>
  </cols>
  <sheetData>
    <row r="1" spans="1:54" ht="15" customHeight="1">
      <c r="A1" s="110" t="s">
        <v>364</v>
      </c>
      <c r="B1" s="110"/>
      <c r="C1" s="110"/>
      <c r="D1" s="110"/>
      <c r="E1" s="110"/>
      <c r="F1" s="110"/>
      <c r="G1" s="110"/>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row>
    <row r="2" spans="1:54" ht="27.6" customHeight="1">
      <c r="A2" s="110"/>
      <c r="B2" s="110"/>
      <c r="C2" s="110"/>
      <c r="D2" s="110"/>
      <c r="E2" s="110"/>
      <c r="F2" s="110"/>
      <c r="G2" s="110"/>
      <c r="H2" s="111"/>
      <c r="I2" s="113" t="s">
        <v>357</v>
      </c>
      <c r="J2" s="114"/>
      <c r="K2" s="114"/>
      <c r="L2" s="114"/>
      <c r="M2" s="114"/>
      <c r="N2" s="114"/>
      <c r="O2" s="113"/>
      <c r="P2" s="114"/>
      <c r="Q2" s="114"/>
      <c r="R2" s="114"/>
      <c r="S2" s="114"/>
      <c r="T2" s="113"/>
      <c r="U2" s="114"/>
      <c r="V2" s="114"/>
      <c r="W2" s="114"/>
      <c r="X2" s="114" t="s">
        <v>358</v>
      </c>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row>
    <row r="3" spans="1:54" ht="9.9" customHeight="1">
      <c r="A3" s="284"/>
      <c r="B3" s="284"/>
      <c r="C3" s="284"/>
      <c r="D3" s="284"/>
      <c r="E3" s="284"/>
      <c r="F3" s="284"/>
      <c r="G3" s="284"/>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3"/>
      <c r="AH3" s="123"/>
      <c r="AI3" s="123"/>
      <c r="AJ3" s="123"/>
      <c r="AK3" s="123"/>
      <c r="AL3" s="124"/>
      <c r="AM3" s="123"/>
      <c r="AN3" s="123"/>
      <c r="AO3" s="123"/>
      <c r="AP3" s="123"/>
      <c r="AQ3" s="123"/>
      <c r="AR3" s="123"/>
      <c r="AS3" s="123"/>
      <c r="AT3" s="123"/>
      <c r="AU3" s="123"/>
      <c r="AV3" s="123"/>
      <c r="AW3" s="123"/>
      <c r="AX3" s="123"/>
      <c r="AY3" s="123"/>
      <c r="AZ3" s="123"/>
      <c r="BA3" s="122"/>
      <c r="BB3" s="122"/>
    </row>
    <row r="4" spans="1:54" ht="16.5" customHeight="1">
      <c r="A4" s="285" t="s">
        <v>365</v>
      </c>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7"/>
    </row>
    <row r="5" spans="1:54" ht="16.5" customHeight="1">
      <c r="A5" s="288"/>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90"/>
    </row>
    <row r="6" spans="1:54" ht="20.100000000000001" customHeight="1">
      <c r="A6" s="269" t="s">
        <v>366</v>
      </c>
      <c r="B6" s="270"/>
      <c r="C6" s="270"/>
      <c r="D6" s="271"/>
      <c r="E6" s="115"/>
      <c r="F6" s="278" t="s">
        <v>1814</v>
      </c>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8"/>
      <c r="AR6" s="278"/>
      <c r="AS6" s="278"/>
      <c r="AT6" s="278"/>
      <c r="AU6" s="278"/>
      <c r="AV6" s="278"/>
      <c r="AW6" s="278"/>
      <c r="AX6" s="278"/>
      <c r="AY6" s="278"/>
      <c r="AZ6" s="278"/>
      <c r="BA6" s="278"/>
      <c r="BB6" s="120"/>
    </row>
    <row r="7" spans="1:54" ht="20.100000000000001" customHeight="1">
      <c r="A7" s="272"/>
      <c r="B7" s="273"/>
      <c r="C7" s="273"/>
      <c r="D7" s="274"/>
      <c r="E7" s="116"/>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79"/>
      <c r="AX7" s="279"/>
      <c r="AY7" s="279"/>
      <c r="AZ7" s="279"/>
      <c r="BA7" s="279"/>
      <c r="BB7" s="117"/>
    </row>
    <row r="8" spans="1:54" ht="15" customHeight="1">
      <c r="A8" s="272"/>
      <c r="B8" s="273"/>
      <c r="C8" s="273"/>
      <c r="D8" s="274"/>
      <c r="E8" s="116"/>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6"/>
      <c r="BB8" s="117"/>
    </row>
    <row r="9" spans="1:54" ht="15" customHeight="1">
      <c r="A9" s="272"/>
      <c r="B9" s="273"/>
      <c r="C9" s="273"/>
      <c r="D9" s="274"/>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7"/>
    </row>
    <row r="10" spans="1:54" ht="15" customHeight="1">
      <c r="A10" s="272"/>
      <c r="B10" s="273"/>
      <c r="C10" s="273"/>
      <c r="D10" s="274"/>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7"/>
    </row>
    <row r="11" spans="1:54" ht="15" customHeight="1">
      <c r="A11" s="272"/>
      <c r="B11" s="273"/>
      <c r="C11" s="273"/>
      <c r="D11" s="274"/>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7"/>
    </row>
    <row r="12" spans="1:54" ht="15" customHeight="1">
      <c r="A12" s="272"/>
      <c r="B12" s="273"/>
      <c r="C12" s="273"/>
      <c r="D12" s="274"/>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25"/>
      <c r="AR12" s="116"/>
      <c r="AS12" s="116"/>
      <c r="AT12" s="116"/>
      <c r="AU12" s="116"/>
      <c r="AV12" s="116"/>
      <c r="AW12" s="116"/>
      <c r="AX12" s="116"/>
      <c r="AY12" s="116"/>
      <c r="AZ12" s="116"/>
      <c r="BA12" s="116"/>
      <c r="BB12" s="117"/>
    </row>
    <row r="13" spans="1:54" ht="15" customHeight="1">
      <c r="A13" s="272"/>
      <c r="B13" s="273"/>
      <c r="C13" s="273"/>
      <c r="D13" s="274"/>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7"/>
    </row>
    <row r="14" spans="1:54" ht="15" customHeight="1">
      <c r="A14" s="272"/>
      <c r="B14" s="273"/>
      <c r="C14" s="273"/>
      <c r="D14" s="274"/>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7"/>
    </row>
    <row r="15" spans="1:54" ht="15" customHeight="1">
      <c r="A15" s="272"/>
      <c r="B15" s="273"/>
      <c r="C15" s="273"/>
      <c r="D15" s="274"/>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7"/>
    </row>
    <row r="16" spans="1:54" ht="15" customHeight="1">
      <c r="A16" s="272"/>
      <c r="B16" s="273"/>
      <c r="C16" s="273"/>
      <c r="D16" s="274"/>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7"/>
    </row>
    <row r="17" spans="1:54" ht="15" customHeight="1">
      <c r="A17" s="272"/>
      <c r="B17" s="273"/>
      <c r="C17" s="273"/>
      <c r="D17" s="274"/>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7"/>
    </row>
    <row r="18" spans="1:54" ht="15" customHeight="1">
      <c r="A18" s="272"/>
      <c r="B18" s="273"/>
      <c r="C18" s="273"/>
      <c r="D18" s="274"/>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7"/>
    </row>
    <row r="19" spans="1:54" ht="15" customHeight="1">
      <c r="A19" s="272"/>
      <c r="B19" s="273"/>
      <c r="C19" s="273"/>
      <c r="D19" s="274"/>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7"/>
    </row>
    <row r="20" spans="1:54" ht="15" customHeight="1">
      <c r="A20" s="272"/>
      <c r="B20" s="273"/>
      <c r="C20" s="273"/>
      <c r="D20" s="274"/>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7"/>
    </row>
    <row r="21" spans="1:54" ht="15" customHeight="1">
      <c r="A21" s="272"/>
      <c r="B21" s="273"/>
      <c r="C21" s="273"/>
      <c r="D21" s="274"/>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7"/>
    </row>
    <row r="22" spans="1:54" ht="15" customHeight="1">
      <c r="A22" s="272"/>
      <c r="B22" s="273"/>
      <c r="C22" s="273"/>
      <c r="D22" s="274"/>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7"/>
    </row>
    <row r="23" spans="1:54" ht="15" customHeight="1">
      <c r="A23" s="272"/>
      <c r="B23" s="273"/>
      <c r="C23" s="273"/>
      <c r="D23" s="274"/>
      <c r="E23" s="116"/>
      <c r="F23" s="116"/>
      <c r="G23" s="116"/>
      <c r="H23" s="119"/>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7"/>
    </row>
    <row r="24" spans="1:54" ht="15" customHeight="1">
      <c r="A24" s="272"/>
      <c r="B24" s="273"/>
      <c r="C24" s="273"/>
      <c r="D24" s="274"/>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7"/>
    </row>
    <row r="25" spans="1:54" ht="15" customHeight="1">
      <c r="A25" s="272"/>
      <c r="B25" s="273"/>
      <c r="C25" s="273"/>
      <c r="D25" s="274"/>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7"/>
    </row>
    <row r="26" spans="1:54" ht="15" customHeight="1">
      <c r="A26" s="272"/>
      <c r="B26" s="273"/>
      <c r="C26" s="273"/>
      <c r="D26" s="274"/>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7"/>
    </row>
    <row r="27" spans="1:54" ht="15" customHeight="1">
      <c r="A27" s="272"/>
      <c r="B27" s="273"/>
      <c r="C27" s="273"/>
      <c r="D27" s="274"/>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7"/>
    </row>
    <row r="28" spans="1:54" ht="15" customHeight="1">
      <c r="A28" s="272"/>
      <c r="B28" s="273"/>
      <c r="C28" s="273"/>
      <c r="D28" s="274"/>
      <c r="E28" s="291" t="s">
        <v>367</v>
      </c>
      <c r="F28" s="292"/>
      <c r="G28" s="292"/>
      <c r="H28" s="292"/>
      <c r="I28" s="292"/>
      <c r="J28" s="292"/>
      <c r="K28" s="292"/>
      <c r="L28" s="292"/>
      <c r="M28" s="292"/>
      <c r="N28" s="126"/>
      <c r="O28" s="127" t="s">
        <v>617</v>
      </c>
      <c r="P28" s="127"/>
      <c r="Q28" s="127" t="s">
        <v>620</v>
      </c>
      <c r="R28" s="127"/>
      <c r="S28" s="127"/>
      <c r="T28" s="127"/>
      <c r="U28" s="127"/>
      <c r="V28" s="127"/>
      <c r="W28" s="127"/>
      <c r="X28" s="127"/>
      <c r="Y28" s="127"/>
      <c r="Z28" s="127" t="s">
        <v>617</v>
      </c>
      <c r="AA28" s="127"/>
      <c r="AB28" s="127" t="s">
        <v>621</v>
      </c>
      <c r="AC28" s="127"/>
      <c r="AD28" s="127"/>
      <c r="AE28" s="127"/>
      <c r="AF28" s="127"/>
      <c r="AG28" s="127"/>
      <c r="AH28" s="127"/>
      <c r="AI28" s="127"/>
      <c r="AJ28" s="127"/>
      <c r="AK28" s="127" t="s">
        <v>617</v>
      </c>
      <c r="AL28" s="127"/>
      <c r="AM28" s="127" t="s">
        <v>622</v>
      </c>
      <c r="AN28" s="127"/>
      <c r="AO28" s="127"/>
      <c r="AP28" s="127"/>
      <c r="AQ28" s="127"/>
      <c r="AR28" s="127"/>
      <c r="AS28" s="127"/>
      <c r="AT28" s="127"/>
      <c r="AU28" s="127"/>
      <c r="AV28" s="127"/>
      <c r="AW28" s="127"/>
      <c r="AX28" s="127"/>
      <c r="AY28" s="127"/>
      <c r="AZ28" s="127"/>
      <c r="BA28" s="127"/>
      <c r="BB28" s="128"/>
    </row>
    <row r="29" spans="1:54" ht="15" customHeight="1">
      <c r="A29" s="272"/>
      <c r="B29" s="273"/>
      <c r="C29" s="273"/>
      <c r="D29" s="274"/>
      <c r="E29" s="280" t="s">
        <v>368</v>
      </c>
      <c r="F29" s="281"/>
      <c r="G29" s="281"/>
      <c r="H29" s="281"/>
      <c r="I29" s="281"/>
      <c r="J29" s="281"/>
      <c r="K29" s="281"/>
      <c r="L29" s="281"/>
      <c r="M29" s="281"/>
      <c r="N29" s="129"/>
      <c r="O29" s="130" t="s">
        <v>617</v>
      </c>
      <c r="P29" s="130"/>
      <c r="Q29" s="130" t="s">
        <v>623</v>
      </c>
      <c r="R29" s="130"/>
      <c r="S29" s="130"/>
      <c r="T29" s="130"/>
      <c r="U29" s="130"/>
      <c r="V29" s="130"/>
      <c r="W29" s="130"/>
      <c r="X29" s="130"/>
      <c r="Y29" s="130"/>
      <c r="Z29" s="130" t="s">
        <v>617</v>
      </c>
      <c r="AA29" s="130"/>
      <c r="AB29" s="130" t="s">
        <v>624</v>
      </c>
      <c r="AC29" s="130"/>
      <c r="AD29" s="130"/>
      <c r="AE29" s="130"/>
      <c r="AF29" s="130"/>
      <c r="AG29" s="130" t="s">
        <v>617</v>
      </c>
      <c r="AH29" s="130"/>
      <c r="AI29" s="130" t="s">
        <v>625</v>
      </c>
      <c r="AJ29" s="130"/>
      <c r="AK29" s="130"/>
      <c r="AL29" s="130"/>
      <c r="AM29" s="130"/>
      <c r="AN29" s="130"/>
      <c r="AO29" s="130"/>
      <c r="AP29" s="130"/>
      <c r="AQ29" s="130"/>
      <c r="AR29" s="130"/>
      <c r="AS29" s="130"/>
      <c r="AT29" s="130"/>
      <c r="AU29" s="130"/>
      <c r="AV29" s="130"/>
      <c r="AW29" s="130"/>
      <c r="AX29" s="130"/>
      <c r="AY29" s="130" t="s">
        <v>626</v>
      </c>
      <c r="AZ29" s="130"/>
      <c r="BA29" s="130"/>
      <c r="BB29" s="131"/>
    </row>
    <row r="30" spans="1:54" ht="20.100000000000001" customHeight="1">
      <c r="A30" s="269" t="s">
        <v>369</v>
      </c>
      <c r="B30" s="270"/>
      <c r="C30" s="270"/>
      <c r="D30" s="271"/>
      <c r="E30" s="115"/>
      <c r="F30" s="278" t="s">
        <v>1815</v>
      </c>
      <c r="G30" s="278"/>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c r="AU30" s="278"/>
      <c r="AV30" s="278"/>
      <c r="AW30" s="278"/>
      <c r="AX30" s="278"/>
      <c r="AY30" s="278"/>
      <c r="AZ30" s="278"/>
      <c r="BA30" s="115"/>
      <c r="BB30" s="120"/>
    </row>
    <row r="31" spans="1:54" ht="20.100000000000001" customHeight="1">
      <c r="A31" s="272"/>
      <c r="B31" s="273"/>
      <c r="C31" s="273"/>
      <c r="D31" s="274"/>
      <c r="E31" s="116"/>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116"/>
      <c r="BB31" s="117"/>
    </row>
    <row r="32" spans="1:54" ht="20.100000000000001" customHeight="1">
      <c r="A32" s="272"/>
      <c r="B32" s="273"/>
      <c r="C32" s="273"/>
      <c r="D32" s="274"/>
      <c r="E32" s="116"/>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16"/>
      <c r="BB32" s="117"/>
    </row>
    <row r="33" spans="1:54" ht="20.100000000000001" customHeight="1">
      <c r="A33" s="272"/>
      <c r="B33" s="273"/>
      <c r="C33" s="273"/>
      <c r="D33" s="274"/>
      <c r="E33" s="116"/>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16"/>
      <c r="BB33" s="117"/>
    </row>
    <row r="34" spans="1:54" ht="15" customHeight="1">
      <c r="A34" s="272"/>
      <c r="B34" s="273"/>
      <c r="C34" s="273"/>
      <c r="D34" s="274"/>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7"/>
    </row>
    <row r="35" spans="1:54" ht="15" customHeight="1">
      <c r="A35" s="272"/>
      <c r="B35" s="273"/>
      <c r="C35" s="273"/>
      <c r="D35" s="274"/>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7"/>
    </row>
    <row r="36" spans="1:54" ht="15" customHeight="1">
      <c r="A36" s="272"/>
      <c r="B36" s="273"/>
      <c r="C36" s="273"/>
      <c r="D36" s="274"/>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7"/>
    </row>
    <row r="37" spans="1:54" ht="15" customHeight="1">
      <c r="A37" s="272"/>
      <c r="B37" s="273"/>
      <c r="C37" s="273"/>
      <c r="D37" s="274"/>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7"/>
    </row>
    <row r="38" spans="1:54" ht="15" customHeight="1">
      <c r="A38" s="272"/>
      <c r="B38" s="273"/>
      <c r="C38" s="273"/>
      <c r="D38" s="274"/>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7"/>
    </row>
    <row r="39" spans="1:54" ht="15" customHeight="1">
      <c r="A39" s="272"/>
      <c r="B39" s="273"/>
      <c r="C39" s="273"/>
      <c r="D39" s="274"/>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7"/>
    </row>
    <row r="40" spans="1:54" ht="15" customHeight="1">
      <c r="A40" s="272"/>
      <c r="B40" s="273"/>
      <c r="C40" s="273"/>
      <c r="D40" s="274"/>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7"/>
    </row>
    <row r="41" spans="1:54" ht="15" customHeight="1">
      <c r="A41" s="272"/>
      <c r="B41" s="273"/>
      <c r="C41" s="273"/>
      <c r="D41" s="274"/>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7"/>
    </row>
    <row r="42" spans="1:54" ht="15" customHeight="1">
      <c r="A42" s="272"/>
      <c r="B42" s="273"/>
      <c r="C42" s="273"/>
      <c r="D42" s="274"/>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7"/>
    </row>
    <row r="43" spans="1:54" ht="15" customHeight="1">
      <c r="A43" s="272"/>
      <c r="B43" s="273"/>
      <c r="C43" s="273"/>
      <c r="D43" s="274"/>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7"/>
    </row>
    <row r="44" spans="1:54" ht="15" customHeight="1">
      <c r="A44" s="272"/>
      <c r="B44" s="273"/>
      <c r="C44" s="273"/>
      <c r="D44" s="274"/>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7"/>
    </row>
    <row r="45" spans="1:54" ht="15" customHeight="1">
      <c r="A45" s="272"/>
      <c r="B45" s="273"/>
      <c r="C45" s="273"/>
      <c r="D45" s="274"/>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7"/>
    </row>
    <row r="46" spans="1:54" ht="15" customHeight="1">
      <c r="A46" s="272"/>
      <c r="B46" s="273"/>
      <c r="C46" s="273"/>
      <c r="D46" s="274"/>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7"/>
    </row>
    <row r="47" spans="1:54" ht="15" customHeight="1">
      <c r="A47" s="272"/>
      <c r="B47" s="273"/>
      <c r="C47" s="273"/>
      <c r="D47" s="274"/>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7"/>
    </row>
    <row r="48" spans="1:54" ht="15" customHeight="1">
      <c r="A48" s="272"/>
      <c r="B48" s="273"/>
      <c r="C48" s="273"/>
      <c r="D48" s="274"/>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7"/>
    </row>
    <row r="49" spans="1:54" ht="15" customHeight="1">
      <c r="A49" s="272"/>
      <c r="B49" s="273"/>
      <c r="C49" s="273"/>
      <c r="D49" s="274"/>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7"/>
    </row>
    <row r="50" spans="1:54" ht="15" customHeight="1">
      <c r="A50" s="272"/>
      <c r="B50" s="273"/>
      <c r="C50" s="273"/>
      <c r="D50" s="274"/>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7"/>
    </row>
    <row r="51" spans="1:54" ht="15" customHeight="1">
      <c r="A51" s="272"/>
      <c r="B51" s="273"/>
      <c r="C51" s="273"/>
      <c r="D51" s="274"/>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7"/>
    </row>
    <row r="52" spans="1:54" ht="15" customHeight="1">
      <c r="A52" s="275"/>
      <c r="B52" s="276"/>
      <c r="C52" s="276"/>
      <c r="D52" s="277"/>
      <c r="E52" s="280" t="s">
        <v>370</v>
      </c>
      <c r="F52" s="281"/>
      <c r="G52" s="281"/>
      <c r="H52" s="281"/>
      <c r="I52" s="281"/>
      <c r="J52" s="281"/>
      <c r="K52" s="281"/>
      <c r="L52" s="281"/>
      <c r="M52" s="281"/>
      <c r="N52" s="129"/>
      <c r="O52" s="130" t="s">
        <v>617</v>
      </c>
      <c r="P52" s="130"/>
      <c r="Q52" s="130" t="s">
        <v>627</v>
      </c>
      <c r="R52" s="130"/>
      <c r="S52" s="130"/>
      <c r="T52" s="130" t="s">
        <v>617</v>
      </c>
      <c r="U52" s="130"/>
      <c r="V52" s="130" t="s">
        <v>628</v>
      </c>
      <c r="W52" s="130"/>
      <c r="X52" s="130" t="s">
        <v>617</v>
      </c>
      <c r="Y52" s="130"/>
      <c r="Z52" s="130" t="s">
        <v>629</v>
      </c>
      <c r="AA52" s="130"/>
      <c r="AB52" s="130"/>
      <c r="AC52" s="130"/>
      <c r="AD52" s="130"/>
      <c r="AE52" s="130" t="s">
        <v>617</v>
      </c>
      <c r="AF52" s="130"/>
      <c r="AG52" s="130" t="s">
        <v>630</v>
      </c>
      <c r="AH52" s="130"/>
      <c r="AI52" s="130"/>
      <c r="AJ52" s="130"/>
      <c r="AK52" s="130"/>
      <c r="AL52" s="130" t="s">
        <v>617</v>
      </c>
      <c r="AM52" s="130"/>
      <c r="AN52" s="130" t="s">
        <v>631</v>
      </c>
      <c r="AO52" s="130"/>
      <c r="AP52" s="130"/>
      <c r="AQ52" s="130"/>
      <c r="AR52" s="130"/>
      <c r="AS52" s="130" t="s">
        <v>617</v>
      </c>
      <c r="AT52" s="130"/>
      <c r="AU52" s="130" t="s">
        <v>632</v>
      </c>
      <c r="AV52" s="130"/>
      <c r="AW52" s="130"/>
      <c r="AX52" s="130"/>
      <c r="AY52" s="130"/>
      <c r="AZ52" s="130"/>
      <c r="BA52" s="130"/>
      <c r="BB52" s="131"/>
    </row>
    <row r="53" spans="1:54" ht="15" customHeight="1">
      <c r="A53" s="133"/>
      <c r="B53" s="282"/>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c r="AS53" s="282"/>
      <c r="AT53" s="282"/>
      <c r="AU53" s="282"/>
      <c r="AV53" s="282"/>
      <c r="AW53" s="282"/>
      <c r="AX53" s="282"/>
      <c r="AY53" s="282"/>
      <c r="AZ53" s="282"/>
      <c r="BA53" s="282"/>
      <c r="BB53" s="115"/>
    </row>
    <row r="54" spans="1:54" ht="15" customHeight="1">
      <c r="A54" s="121"/>
      <c r="B54" s="283"/>
      <c r="C54" s="283"/>
      <c r="D54" s="283"/>
      <c r="E54" s="283"/>
      <c r="F54" s="283"/>
      <c r="G54" s="283"/>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c r="AJ54" s="283"/>
      <c r="AK54" s="283"/>
      <c r="AL54" s="283"/>
      <c r="AM54" s="283"/>
      <c r="AN54" s="283"/>
      <c r="AO54" s="283"/>
      <c r="AP54" s="283"/>
      <c r="AQ54" s="283"/>
      <c r="AR54" s="283"/>
      <c r="AS54" s="283"/>
      <c r="AT54" s="283"/>
      <c r="AU54" s="283"/>
      <c r="AV54" s="283"/>
      <c r="AW54" s="283"/>
      <c r="AX54" s="283"/>
      <c r="AY54" s="283"/>
      <c r="AZ54" s="283"/>
      <c r="BA54" s="283"/>
      <c r="BB54" s="116"/>
    </row>
    <row r="55" spans="1:54" ht="9.9" customHeight="1"/>
  </sheetData>
  <mergeCells count="10">
    <mergeCell ref="A30:D52"/>
    <mergeCell ref="F30:AZ31"/>
    <mergeCell ref="E52:M52"/>
    <mergeCell ref="B53:BA54"/>
    <mergeCell ref="A3:G3"/>
    <mergeCell ref="A4:BB5"/>
    <mergeCell ref="A6:D29"/>
    <mergeCell ref="F6:BA7"/>
    <mergeCell ref="E28:M28"/>
    <mergeCell ref="E29:M29"/>
  </mergeCells>
  <phoneticPr fontId="3"/>
  <dataValidations count="1">
    <dataValidation type="list" allowBlank="1" showInputMessage="1" showErrorMessage="1" sqref="AK28 Z28:Z29 O28:O29 AG29 O52 T52 X52 AE52 AL52 AS52" xr:uid="{52D76F77-E2DE-4873-A843-B65E7D86DE18}">
      <formula1>"□,■"</formula1>
    </dataValidation>
  </dataValidations>
  <pageMargins left="0.7" right="0.7" top="0.75" bottom="0.75" header="0.3" footer="0.3"/>
  <pageSetup paperSize="9" scale="8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31F3-C0E0-4EC2-B9F0-3E9D0B9F6873}">
  <sheetPr>
    <tabColor rgb="FF92D050"/>
    <pageSetUpPr fitToPage="1"/>
  </sheetPr>
  <dimension ref="A1:S47"/>
  <sheetViews>
    <sheetView zoomScale="85" zoomScaleNormal="85" zoomScaleSheetLayoutView="85" workbookViewId="0">
      <selection activeCell="B2" sqref="B2"/>
    </sheetView>
  </sheetViews>
  <sheetFormatPr defaultRowHeight="18"/>
  <cols>
    <col min="1" max="15" width="4.59765625" style="135" customWidth="1"/>
    <col min="16" max="18" width="6.59765625" style="135" customWidth="1"/>
    <col min="19" max="19" width="4.59765625" style="135" customWidth="1"/>
    <col min="20" max="256" width="8.69921875" style="135"/>
    <col min="257" max="275" width="4.59765625" style="135" customWidth="1"/>
    <col min="276" max="512" width="8.69921875" style="135"/>
    <col min="513" max="531" width="4.59765625" style="135" customWidth="1"/>
    <col min="532" max="768" width="8.69921875" style="135"/>
    <col min="769" max="787" width="4.59765625" style="135" customWidth="1"/>
    <col min="788" max="1024" width="8.69921875" style="135"/>
    <col min="1025" max="1043" width="4.59765625" style="135" customWidth="1"/>
    <col min="1044" max="1280" width="8.69921875" style="135"/>
    <col min="1281" max="1299" width="4.59765625" style="135" customWidth="1"/>
    <col min="1300" max="1536" width="8.69921875" style="135"/>
    <col min="1537" max="1555" width="4.59765625" style="135" customWidth="1"/>
    <col min="1556" max="1792" width="8.69921875" style="135"/>
    <col min="1793" max="1811" width="4.59765625" style="135" customWidth="1"/>
    <col min="1812" max="2048" width="8.69921875" style="135"/>
    <col min="2049" max="2067" width="4.59765625" style="135" customWidth="1"/>
    <col min="2068" max="2304" width="8.69921875" style="135"/>
    <col min="2305" max="2323" width="4.59765625" style="135" customWidth="1"/>
    <col min="2324" max="2560" width="8.69921875" style="135"/>
    <col min="2561" max="2579" width="4.59765625" style="135" customWidth="1"/>
    <col min="2580" max="2816" width="8.69921875" style="135"/>
    <col min="2817" max="2835" width="4.59765625" style="135" customWidth="1"/>
    <col min="2836" max="3072" width="8.69921875" style="135"/>
    <col min="3073" max="3091" width="4.59765625" style="135" customWidth="1"/>
    <col min="3092" max="3328" width="8.69921875" style="135"/>
    <col min="3329" max="3347" width="4.59765625" style="135" customWidth="1"/>
    <col min="3348" max="3584" width="8.69921875" style="135"/>
    <col min="3585" max="3603" width="4.59765625" style="135" customWidth="1"/>
    <col min="3604" max="3840" width="8.69921875" style="135"/>
    <col min="3841" max="3859" width="4.59765625" style="135" customWidth="1"/>
    <col min="3860" max="4096" width="8.69921875" style="135"/>
    <col min="4097" max="4115" width="4.59765625" style="135" customWidth="1"/>
    <col min="4116" max="4352" width="8.69921875" style="135"/>
    <col min="4353" max="4371" width="4.59765625" style="135" customWidth="1"/>
    <col min="4372" max="4608" width="8.69921875" style="135"/>
    <col min="4609" max="4627" width="4.59765625" style="135" customWidth="1"/>
    <col min="4628" max="4864" width="8.69921875" style="135"/>
    <col min="4865" max="4883" width="4.59765625" style="135" customWidth="1"/>
    <col min="4884" max="5120" width="8.69921875" style="135"/>
    <col min="5121" max="5139" width="4.59765625" style="135" customWidth="1"/>
    <col min="5140" max="5376" width="8.69921875" style="135"/>
    <col min="5377" max="5395" width="4.59765625" style="135" customWidth="1"/>
    <col min="5396" max="5632" width="8.69921875" style="135"/>
    <col min="5633" max="5651" width="4.59765625" style="135" customWidth="1"/>
    <col min="5652" max="5888" width="8.69921875" style="135"/>
    <col min="5889" max="5907" width="4.59765625" style="135" customWidth="1"/>
    <col min="5908" max="6144" width="8.69921875" style="135"/>
    <col min="6145" max="6163" width="4.59765625" style="135" customWidth="1"/>
    <col min="6164" max="6400" width="8.69921875" style="135"/>
    <col min="6401" max="6419" width="4.59765625" style="135" customWidth="1"/>
    <col min="6420" max="6656" width="8.69921875" style="135"/>
    <col min="6657" max="6675" width="4.59765625" style="135" customWidth="1"/>
    <col min="6676" max="6912" width="8.69921875" style="135"/>
    <col min="6913" max="6931" width="4.59765625" style="135" customWidth="1"/>
    <col min="6932" max="7168" width="8.69921875" style="135"/>
    <col min="7169" max="7187" width="4.59765625" style="135" customWidth="1"/>
    <col min="7188" max="7424" width="8.69921875" style="135"/>
    <col min="7425" max="7443" width="4.59765625" style="135" customWidth="1"/>
    <col min="7444" max="7680" width="8.69921875" style="135"/>
    <col min="7681" max="7699" width="4.59765625" style="135" customWidth="1"/>
    <col min="7700" max="7936" width="8.69921875" style="135"/>
    <col min="7937" max="7955" width="4.59765625" style="135" customWidth="1"/>
    <col min="7956" max="8192" width="8.69921875" style="135"/>
    <col min="8193" max="8211" width="4.59765625" style="135" customWidth="1"/>
    <col min="8212" max="8448" width="8.69921875" style="135"/>
    <col min="8449" max="8467" width="4.59765625" style="135" customWidth="1"/>
    <col min="8468" max="8704" width="8.69921875" style="135"/>
    <col min="8705" max="8723" width="4.59765625" style="135" customWidth="1"/>
    <col min="8724" max="8960" width="8.69921875" style="135"/>
    <col min="8961" max="8979" width="4.59765625" style="135" customWidth="1"/>
    <col min="8980" max="9216" width="8.69921875" style="135"/>
    <col min="9217" max="9235" width="4.59765625" style="135" customWidth="1"/>
    <col min="9236" max="9472" width="8.69921875" style="135"/>
    <col min="9473" max="9491" width="4.59765625" style="135" customWidth="1"/>
    <col min="9492" max="9728" width="8.69921875" style="135"/>
    <col min="9729" max="9747" width="4.59765625" style="135" customWidth="1"/>
    <col min="9748" max="9984" width="8.69921875" style="135"/>
    <col min="9985" max="10003" width="4.59765625" style="135" customWidth="1"/>
    <col min="10004" max="10240" width="8.69921875" style="135"/>
    <col min="10241" max="10259" width="4.59765625" style="135" customWidth="1"/>
    <col min="10260" max="10496" width="8.69921875" style="135"/>
    <col min="10497" max="10515" width="4.59765625" style="135" customWidth="1"/>
    <col min="10516" max="10752" width="8.69921875" style="135"/>
    <col min="10753" max="10771" width="4.59765625" style="135" customWidth="1"/>
    <col min="10772" max="11008" width="8.69921875" style="135"/>
    <col min="11009" max="11027" width="4.59765625" style="135" customWidth="1"/>
    <col min="11028" max="11264" width="8.69921875" style="135"/>
    <col min="11265" max="11283" width="4.59765625" style="135" customWidth="1"/>
    <col min="11284" max="11520" width="8.69921875" style="135"/>
    <col min="11521" max="11539" width="4.59765625" style="135" customWidth="1"/>
    <col min="11540" max="11776" width="8.69921875" style="135"/>
    <col min="11777" max="11795" width="4.59765625" style="135" customWidth="1"/>
    <col min="11796" max="12032" width="8.69921875" style="135"/>
    <col min="12033" max="12051" width="4.59765625" style="135" customWidth="1"/>
    <col min="12052" max="12288" width="8.69921875" style="135"/>
    <col min="12289" max="12307" width="4.59765625" style="135" customWidth="1"/>
    <col min="12308" max="12544" width="8.69921875" style="135"/>
    <col min="12545" max="12563" width="4.59765625" style="135" customWidth="1"/>
    <col min="12564" max="12800" width="8.69921875" style="135"/>
    <col min="12801" max="12819" width="4.59765625" style="135" customWidth="1"/>
    <col min="12820" max="13056" width="8.69921875" style="135"/>
    <col min="13057" max="13075" width="4.59765625" style="135" customWidth="1"/>
    <col min="13076" max="13312" width="8.69921875" style="135"/>
    <col min="13313" max="13331" width="4.59765625" style="135" customWidth="1"/>
    <col min="13332" max="13568" width="8.69921875" style="135"/>
    <col min="13569" max="13587" width="4.59765625" style="135" customWidth="1"/>
    <col min="13588" max="13824" width="8.69921875" style="135"/>
    <col min="13825" max="13843" width="4.59765625" style="135" customWidth="1"/>
    <col min="13844" max="14080" width="8.69921875" style="135"/>
    <col min="14081" max="14099" width="4.59765625" style="135" customWidth="1"/>
    <col min="14100" max="14336" width="8.69921875" style="135"/>
    <col min="14337" max="14355" width="4.59765625" style="135" customWidth="1"/>
    <col min="14356" max="14592" width="8.69921875" style="135"/>
    <col min="14593" max="14611" width="4.59765625" style="135" customWidth="1"/>
    <col min="14612" max="14848" width="8.69921875" style="135"/>
    <col min="14849" max="14867" width="4.59765625" style="135" customWidth="1"/>
    <col min="14868" max="15104" width="8.69921875" style="135"/>
    <col min="15105" max="15123" width="4.59765625" style="135" customWidth="1"/>
    <col min="15124" max="15360" width="8.69921875" style="135"/>
    <col min="15361" max="15379" width="4.59765625" style="135" customWidth="1"/>
    <col min="15380" max="15616" width="8.69921875" style="135"/>
    <col min="15617" max="15635" width="4.59765625" style="135" customWidth="1"/>
    <col min="15636" max="15872" width="8.69921875" style="135"/>
    <col min="15873" max="15891" width="4.59765625" style="135" customWidth="1"/>
    <col min="15892" max="16128" width="8.69921875" style="135"/>
    <col min="16129" max="16147" width="4.59765625" style="135" customWidth="1"/>
    <col min="16148" max="16384" width="8.69921875" style="135"/>
  </cols>
  <sheetData>
    <row r="1" spans="1:19" ht="16.5" customHeight="1">
      <c r="A1" s="134" t="s">
        <v>371</v>
      </c>
    </row>
    <row r="2" spans="1:19" ht="16.5" customHeight="1">
      <c r="A2" s="134"/>
      <c r="B2" s="134"/>
      <c r="C2" s="134"/>
      <c r="D2" s="134"/>
      <c r="E2" s="134"/>
      <c r="F2" s="134"/>
      <c r="G2" s="134"/>
      <c r="H2" s="134"/>
      <c r="I2" s="134"/>
      <c r="J2" s="134"/>
      <c r="K2" s="134"/>
      <c r="L2" s="134"/>
      <c r="O2" s="136" t="s">
        <v>633</v>
      </c>
      <c r="P2" s="137" t="s">
        <v>634</v>
      </c>
      <c r="Q2" s="137" t="s">
        <v>635</v>
      </c>
      <c r="R2" s="137" t="s">
        <v>636</v>
      </c>
      <c r="S2" s="138"/>
    </row>
    <row r="3" spans="1:19" ht="16.5" customHeight="1">
      <c r="A3" s="134" t="s">
        <v>372</v>
      </c>
      <c r="B3" s="139"/>
      <c r="C3" s="139"/>
      <c r="D3" s="139"/>
      <c r="E3" s="139"/>
      <c r="F3" s="139"/>
      <c r="G3" s="139"/>
      <c r="H3" s="139"/>
      <c r="I3" s="139"/>
      <c r="J3" s="139"/>
      <c r="K3" s="139"/>
      <c r="L3" s="139"/>
      <c r="M3" s="139"/>
      <c r="N3" s="139"/>
      <c r="O3" s="139"/>
      <c r="P3" s="139"/>
      <c r="Q3" s="139"/>
      <c r="R3" s="139"/>
      <c r="S3" s="139"/>
    </row>
    <row r="4" spans="1:19" ht="16.5" customHeight="1">
      <c r="A4" s="134"/>
    </row>
    <row r="5" spans="1:19" ht="16.5" customHeight="1">
      <c r="A5" s="293" t="s">
        <v>373</v>
      </c>
      <c r="B5" s="293"/>
      <c r="C5" s="293"/>
      <c r="D5" s="293"/>
      <c r="E5" s="293"/>
      <c r="F5" s="293"/>
      <c r="G5" s="293"/>
      <c r="H5" s="293"/>
      <c r="I5" s="293"/>
      <c r="J5" s="293"/>
      <c r="K5" s="293"/>
      <c r="L5" s="293"/>
      <c r="M5" s="293"/>
      <c r="N5" s="293"/>
      <c r="O5" s="293"/>
      <c r="P5" s="293"/>
      <c r="Q5" s="293"/>
      <c r="R5" s="293"/>
      <c r="S5" s="293"/>
    </row>
    <row r="6" spans="1:19" ht="16.5" customHeight="1">
      <c r="A6" s="134"/>
    </row>
    <row r="7" spans="1:19" ht="23.25" customHeight="1">
      <c r="A7" s="140"/>
      <c r="B7" s="140"/>
      <c r="C7" s="140"/>
      <c r="D7" s="140"/>
      <c r="E7" s="140"/>
      <c r="F7" s="140"/>
      <c r="G7" s="140"/>
      <c r="H7" s="140"/>
      <c r="I7" s="140"/>
      <c r="J7" s="140"/>
      <c r="K7" s="140"/>
      <c r="L7" s="140"/>
      <c r="M7" s="140"/>
      <c r="N7" s="140"/>
      <c r="O7" s="140"/>
      <c r="P7" s="140"/>
      <c r="Q7" s="140"/>
      <c r="R7" s="140"/>
      <c r="S7" s="140"/>
    </row>
    <row r="8" spans="1:19" ht="16.5" customHeight="1">
      <c r="A8" s="141"/>
      <c r="B8" s="134" t="s">
        <v>374</v>
      </c>
      <c r="E8" s="141"/>
      <c r="F8" s="141"/>
      <c r="G8" s="141"/>
      <c r="H8" s="141"/>
      <c r="I8" s="141"/>
      <c r="J8" s="141"/>
      <c r="K8" s="141"/>
      <c r="L8" s="141"/>
      <c r="M8" s="141"/>
      <c r="N8" s="141"/>
      <c r="O8" s="141"/>
      <c r="P8" s="141"/>
      <c r="Q8" s="141"/>
      <c r="R8" s="141"/>
      <c r="S8" s="141"/>
    </row>
    <row r="9" spans="1:19" ht="16.5" customHeight="1">
      <c r="A9" s="134"/>
      <c r="B9" s="134" t="s">
        <v>375</v>
      </c>
    </row>
    <row r="10" spans="1:19" ht="16.5" customHeight="1">
      <c r="B10" s="134"/>
    </row>
    <row r="11" spans="1:19" ht="16.5" customHeight="1">
      <c r="B11" s="134" t="s">
        <v>39</v>
      </c>
      <c r="G11" s="142"/>
    </row>
    <row r="12" spans="1:19" ht="16.5" customHeight="1">
      <c r="B12" s="134"/>
    </row>
    <row r="13" spans="1:19" ht="16.5" customHeight="1">
      <c r="B13" s="134" t="s">
        <v>376</v>
      </c>
    </row>
    <row r="14" spans="1:19" ht="16.5" customHeight="1">
      <c r="B14" s="134"/>
    </row>
    <row r="15" spans="1:19" ht="16.5" customHeight="1">
      <c r="A15" s="134"/>
      <c r="B15" s="134"/>
    </row>
    <row r="16" spans="1:19" ht="16.5" customHeight="1">
      <c r="A16" s="134"/>
      <c r="B16" s="134" t="s">
        <v>377</v>
      </c>
      <c r="O16" s="135" t="s">
        <v>378</v>
      </c>
    </row>
    <row r="17" spans="1:19" ht="16.5" customHeight="1">
      <c r="A17" s="134"/>
    </row>
    <row r="18" spans="1:19" ht="16.5" customHeight="1">
      <c r="A18" s="134"/>
    </row>
    <row r="19" spans="1:19" ht="16.5" customHeight="1">
      <c r="B19" s="134" t="s">
        <v>1803</v>
      </c>
    </row>
    <row r="20" spans="1:19" ht="16.5" customHeight="1">
      <c r="A20" s="134"/>
    </row>
    <row r="21" spans="1:19" ht="16.2" customHeight="1">
      <c r="A21" s="294" t="s">
        <v>379</v>
      </c>
      <c r="B21" s="294"/>
      <c r="C21" s="294"/>
      <c r="D21" s="294"/>
      <c r="E21" s="294"/>
      <c r="F21" s="294"/>
      <c r="G21" s="294"/>
      <c r="H21" s="295"/>
      <c r="I21" s="294"/>
      <c r="J21" s="294"/>
      <c r="K21" s="294"/>
      <c r="L21" s="294"/>
      <c r="M21" s="294"/>
      <c r="N21" s="294"/>
      <c r="O21" s="294"/>
      <c r="P21" s="294"/>
      <c r="Q21" s="294"/>
      <c r="R21" s="294"/>
      <c r="S21" s="294"/>
    </row>
    <row r="22" spans="1:19" ht="16.5" customHeight="1">
      <c r="A22" s="134"/>
      <c r="B22" s="134"/>
      <c r="C22" s="134"/>
      <c r="D22" s="134"/>
      <c r="E22" s="134"/>
      <c r="F22" s="134"/>
      <c r="G22" s="134"/>
      <c r="H22" s="143"/>
      <c r="I22" s="134"/>
      <c r="J22" s="134"/>
      <c r="K22" s="134"/>
      <c r="L22" s="134"/>
      <c r="M22" s="134"/>
      <c r="N22" s="134"/>
      <c r="O22" s="134"/>
      <c r="P22" s="134"/>
      <c r="Q22" s="134"/>
      <c r="R22" s="134"/>
      <c r="S22" s="134"/>
    </row>
    <row r="23" spans="1:19" ht="16.5" customHeight="1">
      <c r="A23" s="134" t="s">
        <v>380</v>
      </c>
      <c r="C23" s="138"/>
      <c r="D23" s="138"/>
      <c r="E23" s="138"/>
      <c r="F23" s="138"/>
      <c r="G23" s="138"/>
      <c r="H23" s="138"/>
      <c r="I23" s="138"/>
      <c r="J23" s="138"/>
      <c r="K23" s="138"/>
      <c r="L23" s="138"/>
      <c r="M23" s="138"/>
      <c r="N23" s="138"/>
      <c r="O23" s="138"/>
      <c r="P23" s="138"/>
      <c r="Q23" s="138"/>
      <c r="R23" s="138"/>
      <c r="S23" s="138"/>
    </row>
    <row r="24" spans="1:19" ht="16.2" customHeight="1">
      <c r="B24" s="134" t="s">
        <v>375</v>
      </c>
    </row>
    <row r="25" spans="1:19" ht="16.5" customHeight="1">
      <c r="A25" s="134"/>
    </row>
    <row r="26" spans="1:19" ht="16.5" customHeight="1">
      <c r="B26" s="134" t="s">
        <v>39</v>
      </c>
    </row>
    <row r="27" spans="1:19" ht="16.5" customHeight="1">
      <c r="B27" s="134"/>
    </row>
    <row r="28" spans="1:19" ht="21.6" customHeight="1">
      <c r="B28" s="134" t="s">
        <v>381</v>
      </c>
    </row>
    <row r="29" spans="1:19" ht="21.6" customHeight="1">
      <c r="B29" s="134" t="s">
        <v>382</v>
      </c>
    </row>
    <row r="30" spans="1:19" ht="16.5" customHeight="1">
      <c r="B30" s="134"/>
    </row>
    <row r="31" spans="1:19" ht="16.5" customHeight="1">
      <c r="A31" s="134"/>
      <c r="B31" s="134" t="s">
        <v>377</v>
      </c>
      <c r="O31" s="135" t="s">
        <v>383</v>
      </c>
    </row>
    <row r="32" spans="1:19" ht="16.5" customHeight="1">
      <c r="I32" s="144"/>
    </row>
    <row r="33" spans="1:9" ht="16.5" customHeight="1">
      <c r="D33" s="144"/>
    </row>
    <row r="34" spans="1:9" ht="16.5" customHeight="1">
      <c r="A34" s="145"/>
      <c r="I34" s="144"/>
    </row>
    <row r="35" spans="1:9" ht="16.5" customHeight="1">
      <c r="A35" s="134" t="s">
        <v>384</v>
      </c>
    </row>
    <row r="36" spans="1:9" ht="16.5" customHeight="1">
      <c r="B36" s="134" t="s">
        <v>385</v>
      </c>
    </row>
    <row r="37" spans="1:9" ht="16.5" customHeight="1">
      <c r="B37" s="134"/>
    </row>
    <row r="38" spans="1:9" ht="16.5" customHeight="1">
      <c r="A38" s="134"/>
    </row>
    <row r="39" spans="1:9" ht="16.5" customHeight="1">
      <c r="A39" s="134" t="s">
        <v>386</v>
      </c>
    </row>
    <row r="40" spans="1:9" ht="16.5" customHeight="1">
      <c r="B40" s="134" t="s">
        <v>387</v>
      </c>
    </row>
    <row r="41" spans="1:9" ht="16.5" customHeight="1">
      <c r="B41" s="134" t="s">
        <v>388</v>
      </c>
    </row>
    <row r="42" spans="1:9" ht="16.5" customHeight="1">
      <c r="B42" s="134" t="s">
        <v>389</v>
      </c>
    </row>
    <row r="43" spans="1:9" ht="16.5" customHeight="1">
      <c r="B43" s="134" t="s">
        <v>390</v>
      </c>
    </row>
    <row r="44" spans="1:9" ht="16.5" customHeight="1">
      <c r="B44" s="134" t="s">
        <v>391</v>
      </c>
    </row>
    <row r="45" spans="1:9" ht="16.5" customHeight="1">
      <c r="B45" s="134" t="s">
        <v>392</v>
      </c>
    </row>
    <row r="46" spans="1:9" ht="16.5" customHeight="1">
      <c r="B46" s="134" t="s">
        <v>393</v>
      </c>
    </row>
    <row r="47" spans="1:9" ht="16.5" customHeight="1">
      <c r="B47" s="134" t="s">
        <v>394</v>
      </c>
    </row>
  </sheetData>
  <sheetProtection selectLockedCells="1"/>
  <mergeCells count="2">
    <mergeCell ref="A5:S5"/>
    <mergeCell ref="A21:S21"/>
  </mergeCells>
  <phoneticPr fontId="3"/>
  <dataValidations count="3">
    <dataValidation type="list" allowBlank="1" showInputMessage="1" showErrorMessage="1" sqref="Q2" xr:uid="{B5E60081-65C2-4795-8136-7A4388946ADD}">
      <formula1>"月,1月,2月,3月,4月,5月,6月,7月,8月,9月,10月,11月,12月,1月,2月,3月"</formula1>
    </dataValidation>
    <dataValidation type="list" errorStyle="warning" allowBlank="1" showInputMessage="1" showErrorMessage="1" sqref="R2" xr:uid="{D592392A-2DA3-41C1-851B-AD21D22159FE}">
      <formula1>"日,1日,2日,3日,4日,5日,6日,7日,8日,9日,10日,11日,12日,13日,14日,15日,16日,17日,18日,19日,20日,21日,22日,23日,24日,25日,26日,27日,28日,29日,30日,31日"</formula1>
    </dataValidation>
    <dataValidation type="list" errorStyle="warning" allowBlank="1" showInputMessage="1" showErrorMessage="1" sqref="P2" xr:uid="{67414DE0-031F-4478-90A5-36DF46D6E489}">
      <formula1>"年,7年,8年,9年,10年"</formula1>
    </dataValidation>
  </dataValidations>
  <pageMargins left="0.7" right="0.7" top="0.75" bottom="0.75" header="0.3" footer="0.3"/>
  <pageSetup paperSize="9" scale="8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233F7-20C8-4126-8AD1-56FBF9994233}">
  <sheetPr>
    <tabColor rgb="FF92D050"/>
  </sheetPr>
  <dimension ref="A1:L37"/>
  <sheetViews>
    <sheetView zoomScale="70" zoomScaleNormal="70" workbookViewId="0">
      <selection activeCell="M11" sqref="M11"/>
    </sheetView>
  </sheetViews>
  <sheetFormatPr defaultRowHeight="18"/>
  <cols>
    <col min="1" max="1" width="8.69921875" style="146"/>
    <col min="2" max="2" width="9.3984375" style="146" customWidth="1"/>
    <col min="3" max="3" width="6.19921875" style="146" customWidth="1"/>
    <col min="4" max="4" width="6.09765625" style="146" customWidth="1"/>
    <col min="5" max="5" width="4.19921875" style="146" customWidth="1"/>
    <col min="6" max="7" width="11.5" style="146" customWidth="1"/>
    <col min="8" max="8" width="13.69921875" style="146" customWidth="1"/>
    <col min="9" max="9" width="15" style="146" customWidth="1"/>
    <col min="10" max="11" width="11.5" style="146" customWidth="1"/>
    <col min="12" max="12" width="10.8984375" style="146" customWidth="1"/>
    <col min="13" max="258" width="8.69921875" style="146"/>
    <col min="259" max="259" width="9.3984375" style="146" customWidth="1"/>
    <col min="260" max="260" width="11.5" style="146" customWidth="1"/>
    <col min="261" max="261" width="4.19921875" style="146" customWidth="1"/>
    <col min="262" max="263" width="11.5" style="146" customWidth="1"/>
    <col min="264" max="264" width="13.69921875" style="146" customWidth="1"/>
    <col min="265" max="265" width="15" style="146" customWidth="1"/>
    <col min="266" max="267" width="11.5" style="146" customWidth="1"/>
    <col min="268" max="514" width="8.69921875" style="146"/>
    <col min="515" max="515" width="9.3984375" style="146" customWidth="1"/>
    <col min="516" max="516" width="11.5" style="146" customWidth="1"/>
    <col min="517" max="517" width="4.19921875" style="146" customWidth="1"/>
    <col min="518" max="519" width="11.5" style="146" customWidth="1"/>
    <col min="520" max="520" width="13.69921875" style="146" customWidth="1"/>
    <col min="521" max="521" width="15" style="146" customWidth="1"/>
    <col min="522" max="523" width="11.5" style="146" customWidth="1"/>
    <col min="524" max="770" width="8.69921875" style="146"/>
    <col min="771" max="771" width="9.3984375" style="146" customWidth="1"/>
    <col min="772" max="772" width="11.5" style="146" customWidth="1"/>
    <col min="773" max="773" width="4.19921875" style="146" customWidth="1"/>
    <col min="774" max="775" width="11.5" style="146" customWidth="1"/>
    <col min="776" max="776" width="13.69921875" style="146" customWidth="1"/>
    <col min="777" max="777" width="15" style="146" customWidth="1"/>
    <col min="778" max="779" width="11.5" style="146" customWidth="1"/>
    <col min="780" max="1026" width="8.69921875" style="146"/>
    <col min="1027" max="1027" width="9.3984375" style="146" customWidth="1"/>
    <col min="1028" max="1028" width="11.5" style="146" customWidth="1"/>
    <col min="1029" max="1029" width="4.19921875" style="146" customWidth="1"/>
    <col min="1030" max="1031" width="11.5" style="146" customWidth="1"/>
    <col min="1032" max="1032" width="13.69921875" style="146" customWidth="1"/>
    <col min="1033" max="1033" width="15" style="146" customWidth="1"/>
    <col min="1034" max="1035" width="11.5" style="146" customWidth="1"/>
    <col min="1036" max="1282" width="8.69921875" style="146"/>
    <col min="1283" max="1283" width="9.3984375" style="146" customWidth="1"/>
    <col min="1284" max="1284" width="11.5" style="146" customWidth="1"/>
    <col min="1285" max="1285" width="4.19921875" style="146" customWidth="1"/>
    <col min="1286" max="1287" width="11.5" style="146" customWidth="1"/>
    <col min="1288" max="1288" width="13.69921875" style="146" customWidth="1"/>
    <col min="1289" max="1289" width="15" style="146" customWidth="1"/>
    <col min="1290" max="1291" width="11.5" style="146" customWidth="1"/>
    <col min="1292" max="1538" width="8.69921875" style="146"/>
    <col min="1539" max="1539" width="9.3984375" style="146" customWidth="1"/>
    <col min="1540" max="1540" width="11.5" style="146" customWidth="1"/>
    <col min="1541" max="1541" width="4.19921875" style="146" customWidth="1"/>
    <col min="1542" max="1543" width="11.5" style="146" customWidth="1"/>
    <col min="1544" max="1544" width="13.69921875" style="146" customWidth="1"/>
    <col min="1545" max="1545" width="15" style="146" customWidth="1"/>
    <col min="1546" max="1547" width="11.5" style="146" customWidth="1"/>
    <col min="1548" max="1794" width="8.69921875" style="146"/>
    <col min="1795" max="1795" width="9.3984375" style="146" customWidth="1"/>
    <col min="1796" max="1796" width="11.5" style="146" customWidth="1"/>
    <col min="1797" max="1797" width="4.19921875" style="146" customWidth="1"/>
    <col min="1798" max="1799" width="11.5" style="146" customWidth="1"/>
    <col min="1800" max="1800" width="13.69921875" style="146" customWidth="1"/>
    <col min="1801" max="1801" width="15" style="146" customWidth="1"/>
    <col min="1802" max="1803" width="11.5" style="146" customWidth="1"/>
    <col min="1804" max="2050" width="8.69921875" style="146"/>
    <col min="2051" max="2051" width="9.3984375" style="146" customWidth="1"/>
    <col min="2052" max="2052" width="11.5" style="146" customWidth="1"/>
    <col min="2053" max="2053" width="4.19921875" style="146" customWidth="1"/>
    <col min="2054" max="2055" width="11.5" style="146" customWidth="1"/>
    <col min="2056" max="2056" width="13.69921875" style="146" customWidth="1"/>
    <col min="2057" max="2057" width="15" style="146" customWidth="1"/>
    <col min="2058" max="2059" width="11.5" style="146" customWidth="1"/>
    <col min="2060" max="2306" width="8.69921875" style="146"/>
    <col min="2307" max="2307" width="9.3984375" style="146" customWidth="1"/>
    <col min="2308" max="2308" width="11.5" style="146" customWidth="1"/>
    <col min="2309" max="2309" width="4.19921875" style="146" customWidth="1"/>
    <col min="2310" max="2311" width="11.5" style="146" customWidth="1"/>
    <col min="2312" max="2312" width="13.69921875" style="146" customWidth="1"/>
    <col min="2313" max="2313" width="15" style="146" customWidth="1"/>
    <col min="2314" max="2315" width="11.5" style="146" customWidth="1"/>
    <col min="2316" max="2562" width="8.69921875" style="146"/>
    <col min="2563" max="2563" width="9.3984375" style="146" customWidth="1"/>
    <col min="2564" max="2564" width="11.5" style="146" customWidth="1"/>
    <col min="2565" max="2565" width="4.19921875" style="146" customWidth="1"/>
    <col min="2566" max="2567" width="11.5" style="146" customWidth="1"/>
    <col min="2568" max="2568" width="13.69921875" style="146" customWidth="1"/>
    <col min="2569" max="2569" width="15" style="146" customWidth="1"/>
    <col min="2570" max="2571" width="11.5" style="146" customWidth="1"/>
    <col min="2572" max="2818" width="8.69921875" style="146"/>
    <col min="2819" max="2819" width="9.3984375" style="146" customWidth="1"/>
    <col min="2820" max="2820" width="11.5" style="146" customWidth="1"/>
    <col min="2821" max="2821" width="4.19921875" style="146" customWidth="1"/>
    <col min="2822" max="2823" width="11.5" style="146" customWidth="1"/>
    <col min="2824" max="2824" width="13.69921875" style="146" customWidth="1"/>
    <col min="2825" max="2825" width="15" style="146" customWidth="1"/>
    <col min="2826" max="2827" width="11.5" style="146" customWidth="1"/>
    <col min="2828" max="3074" width="8.69921875" style="146"/>
    <col min="3075" max="3075" width="9.3984375" style="146" customWidth="1"/>
    <col min="3076" max="3076" width="11.5" style="146" customWidth="1"/>
    <col min="3077" max="3077" width="4.19921875" style="146" customWidth="1"/>
    <col min="3078" max="3079" width="11.5" style="146" customWidth="1"/>
    <col min="3080" max="3080" width="13.69921875" style="146" customWidth="1"/>
    <col min="3081" max="3081" width="15" style="146" customWidth="1"/>
    <col min="3082" max="3083" width="11.5" style="146" customWidth="1"/>
    <col min="3084" max="3330" width="8.69921875" style="146"/>
    <col min="3331" max="3331" width="9.3984375" style="146" customWidth="1"/>
    <col min="3332" max="3332" width="11.5" style="146" customWidth="1"/>
    <col min="3333" max="3333" width="4.19921875" style="146" customWidth="1"/>
    <col min="3334" max="3335" width="11.5" style="146" customWidth="1"/>
    <col min="3336" max="3336" width="13.69921875" style="146" customWidth="1"/>
    <col min="3337" max="3337" width="15" style="146" customWidth="1"/>
    <col min="3338" max="3339" width="11.5" style="146" customWidth="1"/>
    <col min="3340" max="3586" width="8.69921875" style="146"/>
    <col min="3587" max="3587" width="9.3984375" style="146" customWidth="1"/>
    <col min="3588" max="3588" width="11.5" style="146" customWidth="1"/>
    <col min="3589" max="3589" width="4.19921875" style="146" customWidth="1"/>
    <col min="3590" max="3591" width="11.5" style="146" customWidth="1"/>
    <col min="3592" max="3592" width="13.69921875" style="146" customWidth="1"/>
    <col min="3593" max="3593" width="15" style="146" customWidth="1"/>
    <col min="3594" max="3595" width="11.5" style="146" customWidth="1"/>
    <col min="3596" max="3842" width="8.69921875" style="146"/>
    <col min="3843" max="3843" width="9.3984375" style="146" customWidth="1"/>
    <col min="3844" max="3844" width="11.5" style="146" customWidth="1"/>
    <col min="3845" max="3845" width="4.19921875" style="146" customWidth="1"/>
    <col min="3846" max="3847" width="11.5" style="146" customWidth="1"/>
    <col min="3848" max="3848" width="13.69921875" style="146" customWidth="1"/>
    <col min="3849" max="3849" width="15" style="146" customWidth="1"/>
    <col min="3850" max="3851" width="11.5" style="146" customWidth="1"/>
    <col min="3852" max="4098" width="8.69921875" style="146"/>
    <col min="4099" max="4099" width="9.3984375" style="146" customWidth="1"/>
    <col min="4100" max="4100" width="11.5" style="146" customWidth="1"/>
    <col min="4101" max="4101" width="4.19921875" style="146" customWidth="1"/>
    <col min="4102" max="4103" width="11.5" style="146" customWidth="1"/>
    <col min="4104" max="4104" width="13.69921875" style="146" customWidth="1"/>
    <col min="4105" max="4105" width="15" style="146" customWidth="1"/>
    <col min="4106" max="4107" width="11.5" style="146" customWidth="1"/>
    <col min="4108" max="4354" width="8.69921875" style="146"/>
    <col min="4355" max="4355" width="9.3984375" style="146" customWidth="1"/>
    <col min="4356" max="4356" width="11.5" style="146" customWidth="1"/>
    <col min="4357" max="4357" width="4.19921875" style="146" customWidth="1"/>
    <col min="4358" max="4359" width="11.5" style="146" customWidth="1"/>
    <col min="4360" max="4360" width="13.69921875" style="146" customWidth="1"/>
    <col min="4361" max="4361" width="15" style="146" customWidth="1"/>
    <col min="4362" max="4363" width="11.5" style="146" customWidth="1"/>
    <col min="4364" max="4610" width="8.69921875" style="146"/>
    <col min="4611" max="4611" width="9.3984375" style="146" customWidth="1"/>
    <col min="4612" max="4612" width="11.5" style="146" customWidth="1"/>
    <col min="4613" max="4613" width="4.19921875" style="146" customWidth="1"/>
    <col min="4614" max="4615" width="11.5" style="146" customWidth="1"/>
    <col min="4616" max="4616" width="13.69921875" style="146" customWidth="1"/>
    <col min="4617" max="4617" width="15" style="146" customWidth="1"/>
    <col min="4618" max="4619" width="11.5" style="146" customWidth="1"/>
    <col min="4620" max="4866" width="8.69921875" style="146"/>
    <col min="4867" max="4867" width="9.3984375" style="146" customWidth="1"/>
    <col min="4868" max="4868" width="11.5" style="146" customWidth="1"/>
    <col min="4869" max="4869" width="4.19921875" style="146" customWidth="1"/>
    <col min="4870" max="4871" width="11.5" style="146" customWidth="1"/>
    <col min="4872" max="4872" width="13.69921875" style="146" customWidth="1"/>
    <col min="4873" max="4873" width="15" style="146" customWidth="1"/>
    <col min="4874" max="4875" width="11.5" style="146" customWidth="1"/>
    <col min="4876" max="5122" width="8.69921875" style="146"/>
    <col min="5123" max="5123" width="9.3984375" style="146" customWidth="1"/>
    <col min="5124" max="5124" width="11.5" style="146" customWidth="1"/>
    <col min="5125" max="5125" width="4.19921875" style="146" customWidth="1"/>
    <col min="5126" max="5127" width="11.5" style="146" customWidth="1"/>
    <col min="5128" max="5128" width="13.69921875" style="146" customWidth="1"/>
    <col min="5129" max="5129" width="15" style="146" customWidth="1"/>
    <col min="5130" max="5131" width="11.5" style="146" customWidth="1"/>
    <col min="5132" max="5378" width="8.69921875" style="146"/>
    <col min="5379" max="5379" width="9.3984375" style="146" customWidth="1"/>
    <col min="5380" max="5380" width="11.5" style="146" customWidth="1"/>
    <col min="5381" max="5381" width="4.19921875" style="146" customWidth="1"/>
    <col min="5382" max="5383" width="11.5" style="146" customWidth="1"/>
    <col min="5384" max="5384" width="13.69921875" style="146" customWidth="1"/>
    <col min="5385" max="5385" width="15" style="146" customWidth="1"/>
    <col min="5386" max="5387" width="11.5" style="146" customWidth="1"/>
    <col min="5388" max="5634" width="8.69921875" style="146"/>
    <col min="5635" max="5635" width="9.3984375" style="146" customWidth="1"/>
    <col min="5636" max="5636" width="11.5" style="146" customWidth="1"/>
    <col min="5637" max="5637" width="4.19921875" style="146" customWidth="1"/>
    <col min="5638" max="5639" width="11.5" style="146" customWidth="1"/>
    <col min="5640" max="5640" width="13.69921875" style="146" customWidth="1"/>
    <col min="5641" max="5641" width="15" style="146" customWidth="1"/>
    <col min="5642" max="5643" width="11.5" style="146" customWidth="1"/>
    <col min="5644" max="5890" width="8.69921875" style="146"/>
    <col min="5891" max="5891" width="9.3984375" style="146" customWidth="1"/>
    <col min="5892" max="5892" width="11.5" style="146" customWidth="1"/>
    <col min="5893" max="5893" width="4.19921875" style="146" customWidth="1"/>
    <col min="5894" max="5895" width="11.5" style="146" customWidth="1"/>
    <col min="5896" max="5896" width="13.69921875" style="146" customWidth="1"/>
    <col min="5897" max="5897" width="15" style="146" customWidth="1"/>
    <col min="5898" max="5899" width="11.5" style="146" customWidth="1"/>
    <col min="5900" max="6146" width="8.69921875" style="146"/>
    <col min="6147" max="6147" width="9.3984375" style="146" customWidth="1"/>
    <col min="6148" max="6148" width="11.5" style="146" customWidth="1"/>
    <col min="6149" max="6149" width="4.19921875" style="146" customWidth="1"/>
    <col min="6150" max="6151" width="11.5" style="146" customWidth="1"/>
    <col min="6152" max="6152" width="13.69921875" style="146" customWidth="1"/>
    <col min="6153" max="6153" width="15" style="146" customWidth="1"/>
    <col min="6154" max="6155" width="11.5" style="146" customWidth="1"/>
    <col min="6156" max="6402" width="8.69921875" style="146"/>
    <col min="6403" max="6403" width="9.3984375" style="146" customWidth="1"/>
    <col min="6404" max="6404" width="11.5" style="146" customWidth="1"/>
    <col min="6405" max="6405" width="4.19921875" style="146" customWidth="1"/>
    <col min="6406" max="6407" width="11.5" style="146" customWidth="1"/>
    <col min="6408" max="6408" width="13.69921875" style="146" customWidth="1"/>
    <col min="6409" max="6409" width="15" style="146" customWidth="1"/>
    <col min="6410" max="6411" width="11.5" style="146" customWidth="1"/>
    <col min="6412" max="6658" width="8.69921875" style="146"/>
    <col min="6659" max="6659" width="9.3984375" style="146" customWidth="1"/>
    <col min="6660" max="6660" width="11.5" style="146" customWidth="1"/>
    <col min="6661" max="6661" width="4.19921875" style="146" customWidth="1"/>
    <col min="6662" max="6663" width="11.5" style="146" customWidth="1"/>
    <col min="6664" max="6664" width="13.69921875" style="146" customWidth="1"/>
    <col min="6665" max="6665" width="15" style="146" customWidth="1"/>
    <col min="6666" max="6667" width="11.5" style="146" customWidth="1"/>
    <col min="6668" max="6914" width="8.69921875" style="146"/>
    <col min="6915" max="6915" width="9.3984375" style="146" customWidth="1"/>
    <col min="6916" max="6916" width="11.5" style="146" customWidth="1"/>
    <col min="6917" max="6917" width="4.19921875" style="146" customWidth="1"/>
    <col min="6918" max="6919" width="11.5" style="146" customWidth="1"/>
    <col min="6920" max="6920" width="13.69921875" style="146" customWidth="1"/>
    <col min="6921" max="6921" width="15" style="146" customWidth="1"/>
    <col min="6922" max="6923" width="11.5" style="146" customWidth="1"/>
    <col min="6924" max="7170" width="8.69921875" style="146"/>
    <col min="7171" max="7171" width="9.3984375" style="146" customWidth="1"/>
    <col min="7172" max="7172" width="11.5" style="146" customWidth="1"/>
    <col min="7173" max="7173" width="4.19921875" style="146" customWidth="1"/>
    <col min="7174" max="7175" width="11.5" style="146" customWidth="1"/>
    <col min="7176" max="7176" width="13.69921875" style="146" customWidth="1"/>
    <col min="7177" max="7177" width="15" style="146" customWidth="1"/>
    <col min="7178" max="7179" width="11.5" style="146" customWidth="1"/>
    <col min="7180" max="7426" width="8.69921875" style="146"/>
    <col min="7427" max="7427" width="9.3984375" style="146" customWidth="1"/>
    <col min="7428" max="7428" width="11.5" style="146" customWidth="1"/>
    <col min="7429" max="7429" width="4.19921875" style="146" customWidth="1"/>
    <col min="7430" max="7431" width="11.5" style="146" customWidth="1"/>
    <col min="7432" max="7432" width="13.69921875" style="146" customWidth="1"/>
    <col min="7433" max="7433" width="15" style="146" customWidth="1"/>
    <col min="7434" max="7435" width="11.5" style="146" customWidth="1"/>
    <col min="7436" max="7682" width="8.69921875" style="146"/>
    <col min="7683" max="7683" width="9.3984375" style="146" customWidth="1"/>
    <col min="7684" max="7684" width="11.5" style="146" customWidth="1"/>
    <col min="7685" max="7685" width="4.19921875" style="146" customWidth="1"/>
    <col min="7686" max="7687" width="11.5" style="146" customWidth="1"/>
    <col min="7688" max="7688" width="13.69921875" style="146" customWidth="1"/>
    <col min="7689" max="7689" width="15" style="146" customWidth="1"/>
    <col min="7690" max="7691" width="11.5" style="146" customWidth="1"/>
    <col min="7692" max="7938" width="8.69921875" style="146"/>
    <col min="7939" max="7939" width="9.3984375" style="146" customWidth="1"/>
    <col min="7940" max="7940" width="11.5" style="146" customWidth="1"/>
    <col min="7941" max="7941" width="4.19921875" style="146" customWidth="1"/>
    <col min="7942" max="7943" width="11.5" style="146" customWidth="1"/>
    <col min="7944" max="7944" width="13.69921875" style="146" customWidth="1"/>
    <col min="7945" max="7945" width="15" style="146" customWidth="1"/>
    <col min="7946" max="7947" width="11.5" style="146" customWidth="1"/>
    <col min="7948" max="8194" width="8.69921875" style="146"/>
    <col min="8195" max="8195" width="9.3984375" style="146" customWidth="1"/>
    <col min="8196" max="8196" width="11.5" style="146" customWidth="1"/>
    <col min="8197" max="8197" width="4.19921875" style="146" customWidth="1"/>
    <col min="8198" max="8199" width="11.5" style="146" customWidth="1"/>
    <col min="8200" max="8200" width="13.69921875" style="146" customWidth="1"/>
    <col min="8201" max="8201" width="15" style="146" customWidth="1"/>
    <col min="8202" max="8203" width="11.5" style="146" customWidth="1"/>
    <col min="8204" max="8450" width="8.69921875" style="146"/>
    <col min="8451" max="8451" width="9.3984375" style="146" customWidth="1"/>
    <col min="8452" max="8452" width="11.5" style="146" customWidth="1"/>
    <col min="8453" max="8453" width="4.19921875" style="146" customWidth="1"/>
    <col min="8454" max="8455" width="11.5" style="146" customWidth="1"/>
    <col min="8456" max="8456" width="13.69921875" style="146" customWidth="1"/>
    <col min="8457" max="8457" width="15" style="146" customWidth="1"/>
    <col min="8458" max="8459" width="11.5" style="146" customWidth="1"/>
    <col min="8460" max="8706" width="8.69921875" style="146"/>
    <col min="8707" max="8707" width="9.3984375" style="146" customWidth="1"/>
    <col min="8708" max="8708" width="11.5" style="146" customWidth="1"/>
    <col min="8709" max="8709" width="4.19921875" style="146" customWidth="1"/>
    <col min="8710" max="8711" width="11.5" style="146" customWidth="1"/>
    <col min="8712" max="8712" width="13.69921875" style="146" customWidth="1"/>
    <col min="8713" max="8713" width="15" style="146" customWidth="1"/>
    <col min="8714" max="8715" width="11.5" style="146" customWidth="1"/>
    <col min="8716" max="8962" width="8.69921875" style="146"/>
    <col min="8963" max="8963" width="9.3984375" style="146" customWidth="1"/>
    <col min="8964" max="8964" width="11.5" style="146" customWidth="1"/>
    <col min="8965" max="8965" width="4.19921875" style="146" customWidth="1"/>
    <col min="8966" max="8967" width="11.5" style="146" customWidth="1"/>
    <col min="8968" max="8968" width="13.69921875" style="146" customWidth="1"/>
    <col min="8969" max="8969" width="15" style="146" customWidth="1"/>
    <col min="8970" max="8971" width="11.5" style="146" customWidth="1"/>
    <col min="8972" max="9218" width="8.69921875" style="146"/>
    <col min="9219" max="9219" width="9.3984375" style="146" customWidth="1"/>
    <col min="9220" max="9220" width="11.5" style="146" customWidth="1"/>
    <col min="9221" max="9221" width="4.19921875" style="146" customWidth="1"/>
    <col min="9222" max="9223" width="11.5" style="146" customWidth="1"/>
    <col min="9224" max="9224" width="13.69921875" style="146" customWidth="1"/>
    <col min="9225" max="9225" width="15" style="146" customWidth="1"/>
    <col min="9226" max="9227" width="11.5" style="146" customWidth="1"/>
    <col min="9228" max="9474" width="8.69921875" style="146"/>
    <col min="9475" max="9475" width="9.3984375" style="146" customWidth="1"/>
    <col min="9476" max="9476" width="11.5" style="146" customWidth="1"/>
    <col min="9477" max="9477" width="4.19921875" style="146" customWidth="1"/>
    <col min="9478" max="9479" width="11.5" style="146" customWidth="1"/>
    <col min="9480" max="9480" width="13.69921875" style="146" customWidth="1"/>
    <col min="9481" max="9481" width="15" style="146" customWidth="1"/>
    <col min="9482" max="9483" width="11.5" style="146" customWidth="1"/>
    <col min="9484" max="9730" width="8.69921875" style="146"/>
    <col min="9731" max="9731" width="9.3984375" style="146" customWidth="1"/>
    <col min="9732" max="9732" width="11.5" style="146" customWidth="1"/>
    <col min="9733" max="9733" width="4.19921875" style="146" customWidth="1"/>
    <col min="9734" max="9735" width="11.5" style="146" customWidth="1"/>
    <col min="9736" max="9736" width="13.69921875" style="146" customWidth="1"/>
    <col min="9737" max="9737" width="15" style="146" customWidth="1"/>
    <col min="9738" max="9739" width="11.5" style="146" customWidth="1"/>
    <col min="9740" max="9986" width="8.69921875" style="146"/>
    <col min="9987" max="9987" width="9.3984375" style="146" customWidth="1"/>
    <col min="9988" max="9988" width="11.5" style="146" customWidth="1"/>
    <col min="9989" max="9989" width="4.19921875" style="146" customWidth="1"/>
    <col min="9990" max="9991" width="11.5" style="146" customWidth="1"/>
    <col min="9992" max="9992" width="13.69921875" style="146" customWidth="1"/>
    <col min="9993" max="9993" width="15" style="146" customWidth="1"/>
    <col min="9994" max="9995" width="11.5" style="146" customWidth="1"/>
    <col min="9996" max="10242" width="8.69921875" style="146"/>
    <col min="10243" max="10243" width="9.3984375" style="146" customWidth="1"/>
    <col min="10244" max="10244" width="11.5" style="146" customWidth="1"/>
    <col min="10245" max="10245" width="4.19921875" style="146" customWidth="1"/>
    <col min="10246" max="10247" width="11.5" style="146" customWidth="1"/>
    <col min="10248" max="10248" width="13.69921875" style="146" customWidth="1"/>
    <col min="10249" max="10249" width="15" style="146" customWidth="1"/>
    <col min="10250" max="10251" width="11.5" style="146" customWidth="1"/>
    <col min="10252" max="10498" width="8.69921875" style="146"/>
    <col min="10499" max="10499" width="9.3984375" style="146" customWidth="1"/>
    <col min="10500" max="10500" width="11.5" style="146" customWidth="1"/>
    <col min="10501" max="10501" width="4.19921875" style="146" customWidth="1"/>
    <col min="10502" max="10503" width="11.5" style="146" customWidth="1"/>
    <col min="10504" max="10504" width="13.69921875" style="146" customWidth="1"/>
    <col min="10505" max="10505" width="15" style="146" customWidth="1"/>
    <col min="10506" max="10507" width="11.5" style="146" customWidth="1"/>
    <col min="10508" max="10754" width="8.69921875" style="146"/>
    <col min="10755" max="10755" width="9.3984375" style="146" customWidth="1"/>
    <col min="10756" max="10756" width="11.5" style="146" customWidth="1"/>
    <col min="10757" max="10757" width="4.19921875" style="146" customWidth="1"/>
    <col min="10758" max="10759" width="11.5" style="146" customWidth="1"/>
    <col min="10760" max="10760" width="13.69921875" style="146" customWidth="1"/>
    <col min="10761" max="10761" width="15" style="146" customWidth="1"/>
    <col min="10762" max="10763" width="11.5" style="146" customWidth="1"/>
    <col min="10764" max="11010" width="8.69921875" style="146"/>
    <col min="11011" max="11011" width="9.3984375" style="146" customWidth="1"/>
    <col min="11012" max="11012" width="11.5" style="146" customWidth="1"/>
    <col min="11013" max="11013" width="4.19921875" style="146" customWidth="1"/>
    <col min="11014" max="11015" width="11.5" style="146" customWidth="1"/>
    <col min="11016" max="11016" width="13.69921875" style="146" customWidth="1"/>
    <col min="11017" max="11017" width="15" style="146" customWidth="1"/>
    <col min="11018" max="11019" width="11.5" style="146" customWidth="1"/>
    <col min="11020" max="11266" width="8.69921875" style="146"/>
    <col min="11267" max="11267" width="9.3984375" style="146" customWidth="1"/>
    <col min="11268" max="11268" width="11.5" style="146" customWidth="1"/>
    <col min="11269" max="11269" width="4.19921875" style="146" customWidth="1"/>
    <col min="11270" max="11271" width="11.5" style="146" customWidth="1"/>
    <col min="11272" max="11272" width="13.69921875" style="146" customWidth="1"/>
    <col min="11273" max="11273" width="15" style="146" customWidth="1"/>
    <col min="11274" max="11275" width="11.5" style="146" customWidth="1"/>
    <col min="11276" max="11522" width="8.69921875" style="146"/>
    <col min="11523" max="11523" width="9.3984375" style="146" customWidth="1"/>
    <col min="11524" max="11524" width="11.5" style="146" customWidth="1"/>
    <col min="11525" max="11525" width="4.19921875" style="146" customWidth="1"/>
    <col min="11526" max="11527" width="11.5" style="146" customWidth="1"/>
    <col min="11528" max="11528" width="13.69921875" style="146" customWidth="1"/>
    <col min="11529" max="11529" width="15" style="146" customWidth="1"/>
    <col min="11530" max="11531" width="11.5" style="146" customWidth="1"/>
    <col min="11532" max="11778" width="8.69921875" style="146"/>
    <col min="11779" max="11779" width="9.3984375" style="146" customWidth="1"/>
    <col min="11780" max="11780" width="11.5" style="146" customWidth="1"/>
    <col min="11781" max="11781" width="4.19921875" style="146" customWidth="1"/>
    <col min="11782" max="11783" width="11.5" style="146" customWidth="1"/>
    <col min="11784" max="11784" width="13.69921875" style="146" customWidth="1"/>
    <col min="11785" max="11785" width="15" style="146" customWidth="1"/>
    <col min="11786" max="11787" width="11.5" style="146" customWidth="1"/>
    <col min="11788" max="12034" width="8.69921875" style="146"/>
    <col min="12035" max="12035" width="9.3984375" style="146" customWidth="1"/>
    <col min="12036" max="12036" width="11.5" style="146" customWidth="1"/>
    <col min="12037" max="12037" width="4.19921875" style="146" customWidth="1"/>
    <col min="12038" max="12039" width="11.5" style="146" customWidth="1"/>
    <col min="12040" max="12040" width="13.69921875" style="146" customWidth="1"/>
    <col min="12041" max="12041" width="15" style="146" customWidth="1"/>
    <col min="12042" max="12043" width="11.5" style="146" customWidth="1"/>
    <col min="12044" max="12290" width="8.69921875" style="146"/>
    <col min="12291" max="12291" width="9.3984375" style="146" customWidth="1"/>
    <col min="12292" max="12292" width="11.5" style="146" customWidth="1"/>
    <col min="12293" max="12293" width="4.19921875" style="146" customWidth="1"/>
    <col min="12294" max="12295" width="11.5" style="146" customWidth="1"/>
    <col min="12296" max="12296" width="13.69921875" style="146" customWidth="1"/>
    <col min="12297" max="12297" width="15" style="146" customWidth="1"/>
    <col min="12298" max="12299" width="11.5" style="146" customWidth="1"/>
    <col min="12300" max="12546" width="8.69921875" style="146"/>
    <col min="12547" max="12547" width="9.3984375" style="146" customWidth="1"/>
    <col min="12548" max="12548" width="11.5" style="146" customWidth="1"/>
    <col min="12549" max="12549" width="4.19921875" style="146" customWidth="1"/>
    <col min="12550" max="12551" width="11.5" style="146" customWidth="1"/>
    <col min="12552" max="12552" width="13.69921875" style="146" customWidth="1"/>
    <col min="12553" max="12553" width="15" style="146" customWidth="1"/>
    <col min="12554" max="12555" width="11.5" style="146" customWidth="1"/>
    <col min="12556" max="12802" width="8.69921875" style="146"/>
    <col min="12803" max="12803" width="9.3984375" style="146" customWidth="1"/>
    <col min="12804" max="12804" width="11.5" style="146" customWidth="1"/>
    <col min="12805" max="12805" width="4.19921875" style="146" customWidth="1"/>
    <col min="12806" max="12807" width="11.5" style="146" customWidth="1"/>
    <col min="12808" max="12808" width="13.69921875" style="146" customWidth="1"/>
    <col min="12809" max="12809" width="15" style="146" customWidth="1"/>
    <col min="12810" max="12811" width="11.5" style="146" customWidth="1"/>
    <col min="12812" max="13058" width="8.69921875" style="146"/>
    <col min="13059" max="13059" width="9.3984375" style="146" customWidth="1"/>
    <col min="13060" max="13060" width="11.5" style="146" customWidth="1"/>
    <col min="13061" max="13061" width="4.19921875" style="146" customWidth="1"/>
    <col min="13062" max="13063" width="11.5" style="146" customWidth="1"/>
    <col min="13064" max="13064" width="13.69921875" style="146" customWidth="1"/>
    <col min="13065" max="13065" width="15" style="146" customWidth="1"/>
    <col min="13066" max="13067" width="11.5" style="146" customWidth="1"/>
    <col min="13068" max="13314" width="8.69921875" style="146"/>
    <col min="13315" max="13315" width="9.3984375" style="146" customWidth="1"/>
    <col min="13316" max="13316" width="11.5" style="146" customWidth="1"/>
    <col min="13317" max="13317" width="4.19921875" style="146" customWidth="1"/>
    <col min="13318" max="13319" width="11.5" style="146" customWidth="1"/>
    <col min="13320" max="13320" width="13.69921875" style="146" customWidth="1"/>
    <col min="13321" max="13321" width="15" style="146" customWidth="1"/>
    <col min="13322" max="13323" width="11.5" style="146" customWidth="1"/>
    <col min="13324" max="13570" width="8.69921875" style="146"/>
    <col min="13571" max="13571" width="9.3984375" style="146" customWidth="1"/>
    <col min="13572" max="13572" width="11.5" style="146" customWidth="1"/>
    <col min="13573" max="13573" width="4.19921875" style="146" customWidth="1"/>
    <col min="13574" max="13575" width="11.5" style="146" customWidth="1"/>
    <col min="13576" max="13576" width="13.69921875" style="146" customWidth="1"/>
    <col min="13577" max="13577" width="15" style="146" customWidth="1"/>
    <col min="13578" max="13579" width="11.5" style="146" customWidth="1"/>
    <col min="13580" max="13826" width="8.69921875" style="146"/>
    <col min="13827" max="13827" width="9.3984375" style="146" customWidth="1"/>
    <col min="13828" max="13828" width="11.5" style="146" customWidth="1"/>
    <col min="13829" max="13829" width="4.19921875" style="146" customWidth="1"/>
    <col min="13830" max="13831" width="11.5" style="146" customWidth="1"/>
    <col min="13832" max="13832" width="13.69921875" style="146" customWidth="1"/>
    <col min="13833" max="13833" width="15" style="146" customWidth="1"/>
    <col min="13834" max="13835" width="11.5" style="146" customWidth="1"/>
    <col min="13836" max="14082" width="8.69921875" style="146"/>
    <col min="14083" max="14083" width="9.3984375" style="146" customWidth="1"/>
    <col min="14084" max="14084" width="11.5" style="146" customWidth="1"/>
    <col min="14085" max="14085" width="4.19921875" style="146" customWidth="1"/>
    <col min="14086" max="14087" width="11.5" style="146" customWidth="1"/>
    <col min="14088" max="14088" width="13.69921875" style="146" customWidth="1"/>
    <col min="14089" max="14089" width="15" style="146" customWidth="1"/>
    <col min="14090" max="14091" width="11.5" style="146" customWidth="1"/>
    <col min="14092" max="14338" width="8.69921875" style="146"/>
    <col min="14339" max="14339" width="9.3984375" style="146" customWidth="1"/>
    <col min="14340" max="14340" width="11.5" style="146" customWidth="1"/>
    <col min="14341" max="14341" width="4.19921875" style="146" customWidth="1"/>
    <col min="14342" max="14343" width="11.5" style="146" customWidth="1"/>
    <col min="14344" max="14344" width="13.69921875" style="146" customWidth="1"/>
    <col min="14345" max="14345" width="15" style="146" customWidth="1"/>
    <col min="14346" max="14347" width="11.5" style="146" customWidth="1"/>
    <col min="14348" max="14594" width="8.69921875" style="146"/>
    <col min="14595" max="14595" width="9.3984375" style="146" customWidth="1"/>
    <col min="14596" max="14596" width="11.5" style="146" customWidth="1"/>
    <col min="14597" max="14597" width="4.19921875" style="146" customWidth="1"/>
    <col min="14598" max="14599" width="11.5" style="146" customWidth="1"/>
    <col min="14600" max="14600" width="13.69921875" style="146" customWidth="1"/>
    <col min="14601" max="14601" width="15" style="146" customWidth="1"/>
    <col min="14602" max="14603" width="11.5" style="146" customWidth="1"/>
    <col min="14604" max="14850" width="8.69921875" style="146"/>
    <col min="14851" max="14851" width="9.3984375" style="146" customWidth="1"/>
    <col min="14852" max="14852" width="11.5" style="146" customWidth="1"/>
    <col min="14853" max="14853" width="4.19921875" style="146" customWidth="1"/>
    <col min="14854" max="14855" width="11.5" style="146" customWidth="1"/>
    <col min="14856" max="14856" width="13.69921875" style="146" customWidth="1"/>
    <col min="14857" max="14857" width="15" style="146" customWidth="1"/>
    <col min="14858" max="14859" width="11.5" style="146" customWidth="1"/>
    <col min="14860" max="15106" width="8.69921875" style="146"/>
    <col min="15107" max="15107" width="9.3984375" style="146" customWidth="1"/>
    <col min="15108" max="15108" width="11.5" style="146" customWidth="1"/>
    <col min="15109" max="15109" width="4.19921875" style="146" customWidth="1"/>
    <col min="15110" max="15111" width="11.5" style="146" customWidth="1"/>
    <col min="15112" max="15112" width="13.69921875" style="146" customWidth="1"/>
    <col min="15113" max="15113" width="15" style="146" customWidth="1"/>
    <col min="15114" max="15115" width="11.5" style="146" customWidth="1"/>
    <col min="15116" max="15362" width="8.69921875" style="146"/>
    <col min="15363" max="15363" width="9.3984375" style="146" customWidth="1"/>
    <col min="15364" max="15364" width="11.5" style="146" customWidth="1"/>
    <col min="15365" max="15365" width="4.19921875" style="146" customWidth="1"/>
    <col min="15366" max="15367" width="11.5" style="146" customWidth="1"/>
    <col min="15368" max="15368" width="13.69921875" style="146" customWidth="1"/>
    <col min="15369" max="15369" width="15" style="146" customWidth="1"/>
    <col min="15370" max="15371" width="11.5" style="146" customWidth="1"/>
    <col min="15372" max="15618" width="8.69921875" style="146"/>
    <col min="15619" max="15619" width="9.3984375" style="146" customWidth="1"/>
    <col min="15620" max="15620" width="11.5" style="146" customWidth="1"/>
    <col min="15621" max="15621" width="4.19921875" style="146" customWidth="1"/>
    <col min="15622" max="15623" width="11.5" style="146" customWidth="1"/>
    <col min="15624" max="15624" width="13.69921875" style="146" customWidth="1"/>
    <col min="15625" max="15625" width="15" style="146" customWidth="1"/>
    <col min="15626" max="15627" width="11.5" style="146" customWidth="1"/>
    <col min="15628" max="15874" width="8.69921875" style="146"/>
    <col min="15875" max="15875" width="9.3984375" style="146" customWidth="1"/>
    <col min="15876" max="15876" width="11.5" style="146" customWidth="1"/>
    <col min="15877" max="15877" width="4.19921875" style="146" customWidth="1"/>
    <col min="15878" max="15879" width="11.5" style="146" customWidth="1"/>
    <col min="15880" max="15880" width="13.69921875" style="146" customWidth="1"/>
    <col min="15881" max="15881" width="15" style="146" customWidth="1"/>
    <col min="15882" max="15883" width="11.5" style="146" customWidth="1"/>
    <col min="15884" max="16130" width="8.69921875" style="146"/>
    <col min="16131" max="16131" width="9.3984375" style="146" customWidth="1"/>
    <col min="16132" max="16132" width="11.5" style="146" customWidth="1"/>
    <col min="16133" max="16133" width="4.19921875" style="146" customWidth="1"/>
    <col min="16134" max="16135" width="11.5" style="146" customWidth="1"/>
    <col min="16136" max="16136" width="13.69921875" style="146" customWidth="1"/>
    <col min="16137" max="16137" width="15" style="146" customWidth="1"/>
    <col min="16138" max="16139" width="11.5" style="146" customWidth="1"/>
    <col min="16140" max="16384" width="8.69921875" style="146"/>
  </cols>
  <sheetData>
    <row r="1" spans="1:12" ht="24" customHeight="1">
      <c r="A1" s="298" t="s">
        <v>395</v>
      </c>
      <c r="B1" s="298"/>
      <c r="I1" s="147" t="s">
        <v>633</v>
      </c>
      <c r="J1" s="148" t="s">
        <v>634</v>
      </c>
      <c r="K1" s="148" t="s">
        <v>635</v>
      </c>
      <c r="L1" s="148" t="s">
        <v>636</v>
      </c>
    </row>
    <row r="2" spans="1:12" ht="31.5" customHeight="1">
      <c r="A2" s="299" t="s">
        <v>396</v>
      </c>
      <c r="B2" s="299"/>
      <c r="C2" s="299"/>
      <c r="D2" s="299"/>
      <c r="E2" s="299"/>
      <c r="F2" s="299"/>
      <c r="G2" s="299"/>
      <c r="H2" s="299"/>
      <c r="I2" s="299"/>
      <c r="J2" s="299"/>
      <c r="K2" s="299"/>
      <c r="L2" s="299"/>
    </row>
    <row r="3" spans="1:12" ht="23.25" customHeight="1">
      <c r="B3" s="149"/>
      <c r="C3" s="150"/>
      <c r="D3" s="150"/>
      <c r="E3" s="150"/>
      <c r="F3" s="150"/>
      <c r="G3" s="150"/>
      <c r="H3" s="150"/>
      <c r="I3" s="150"/>
      <c r="J3" s="150"/>
      <c r="K3" s="150"/>
      <c r="L3" s="150"/>
    </row>
    <row r="4" spans="1:12" ht="23.25" customHeight="1">
      <c r="B4" s="150"/>
      <c r="C4" s="150"/>
      <c r="D4" s="150"/>
      <c r="E4" s="150"/>
      <c r="F4" s="150"/>
      <c r="G4" s="150"/>
      <c r="H4" s="150"/>
      <c r="I4" s="150"/>
      <c r="J4" s="150"/>
      <c r="K4" s="150"/>
      <c r="L4" s="150"/>
    </row>
    <row r="5" spans="1:12" ht="51.75" customHeight="1">
      <c r="B5" s="151" t="s">
        <v>397</v>
      </c>
      <c r="C5" s="151"/>
      <c r="D5" s="151"/>
      <c r="E5" s="151"/>
    </row>
    <row r="6" spans="1:12" ht="55.95" customHeight="1"/>
    <row r="7" spans="1:12" ht="55.95" customHeight="1"/>
    <row r="8" spans="1:12" ht="20.25" customHeight="1">
      <c r="B8" s="300" t="s">
        <v>398</v>
      </c>
      <c r="C8" s="300"/>
      <c r="D8" s="300"/>
      <c r="E8" s="300"/>
      <c r="F8" s="300"/>
      <c r="G8" s="300"/>
      <c r="H8" s="300"/>
      <c r="I8" s="300"/>
      <c r="J8" s="300"/>
      <c r="K8" s="300"/>
      <c r="L8" s="300"/>
    </row>
    <row r="9" spans="1:12" ht="20.25" customHeight="1">
      <c r="B9" s="300"/>
      <c r="C9" s="300"/>
      <c r="D9" s="300"/>
      <c r="E9" s="300"/>
      <c r="F9" s="300"/>
      <c r="G9" s="300"/>
      <c r="H9" s="300"/>
      <c r="I9" s="300"/>
      <c r="J9" s="300"/>
      <c r="K9" s="300"/>
      <c r="L9" s="300"/>
    </row>
    <row r="10" spans="1:12" ht="20.25" customHeight="1">
      <c r="B10" s="152"/>
      <c r="C10" s="152"/>
      <c r="D10" s="152"/>
      <c r="E10" s="152"/>
      <c r="F10" s="152"/>
      <c r="G10" s="152"/>
      <c r="H10" s="152"/>
      <c r="I10" s="152"/>
      <c r="J10" s="152"/>
      <c r="K10" s="152"/>
      <c r="L10" s="152"/>
    </row>
    <row r="11" spans="1:12" ht="39.75" customHeight="1"/>
    <row r="12" spans="1:12" s="151" customFormat="1" ht="20.25" customHeight="1">
      <c r="B12" s="301"/>
      <c r="C12" s="301"/>
      <c r="D12" s="301"/>
      <c r="E12" s="301"/>
      <c r="F12" s="301"/>
    </row>
    <row r="13" spans="1:12" s="151" customFormat="1" ht="36.75" customHeight="1">
      <c r="I13" s="146"/>
    </row>
    <row r="14" spans="1:12" s="151" customFormat="1" ht="20.25" customHeight="1">
      <c r="A14" s="302" t="s">
        <v>399</v>
      </c>
      <c r="B14" s="302"/>
      <c r="C14" s="302"/>
      <c r="D14" s="153"/>
      <c r="E14" s="153"/>
    </row>
    <row r="15" spans="1:12" s="151" customFormat="1" ht="20.25" customHeight="1">
      <c r="B15" s="154"/>
      <c r="C15" s="154"/>
      <c r="D15" s="154"/>
      <c r="E15" s="155"/>
    </row>
    <row r="16" spans="1:12" s="151" customFormat="1" ht="20.25" customHeight="1">
      <c r="A16" s="302" t="s">
        <v>400</v>
      </c>
      <c r="B16" s="302"/>
      <c r="C16" s="302"/>
      <c r="D16" s="156"/>
      <c r="E16" s="156"/>
    </row>
    <row r="17" spans="1:8" s="151" customFormat="1" ht="20.25" customHeight="1">
      <c r="B17" s="154"/>
      <c r="C17" s="154"/>
      <c r="D17" s="154"/>
      <c r="E17" s="155"/>
    </row>
    <row r="18" spans="1:8" s="151" customFormat="1" ht="19.95" customHeight="1">
      <c r="A18" s="296" t="s">
        <v>637</v>
      </c>
      <c r="B18" s="296"/>
      <c r="C18" s="296"/>
      <c r="D18" s="157"/>
      <c r="E18" s="157"/>
    </row>
    <row r="19" spans="1:8" s="151" customFormat="1" ht="20.25" customHeight="1">
      <c r="H19" s="158"/>
    </row>
    <row r="20" spans="1:8" s="151" customFormat="1" ht="20.25" customHeight="1">
      <c r="A20" s="296" t="s">
        <v>638</v>
      </c>
      <c r="B20" s="296"/>
      <c r="C20" s="296"/>
      <c r="H20" s="158"/>
    </row>
    <row r="21" spans="1:8" s="151" customFormat="1" ht="20.25" customHeight="1"/>
    <row r="22" spans="1:8" ht="19.95" customHeight="1"/>
    <row r="23" spans="1:8" ht="20.25" customHeight="1"/>
    <row r="24" spans="1:8" ht="20.25" customHeight="1"/>
    <row r="25" spans="1:8" ht="20.25" customHeight="1"/>
    <row r="26" spans="1:8" ht="51.75" customHeight="1">
      <c r="B26" s="151"/>
    </row>
    <row r="27" spans="1:8" ht="18.75" customHeight="1"/>
    <row r="28" spans="1:8" ht="18.75" customHeight="1">
      <c r="B28" s="159"/>
      <c r="H28" s="159"/>
    </row>
    <row r="29" spans="1:8" ht="18.75" customHeight="1"/>
    <row r="30" spans="1:8" ht="18.75" customHeight="1"/>
    <row r="31" spans="1:8" ht="18.75" customHeight="1"/>
    <row r="32" spans="1:8" ht="18.75" customHeight="1"/>
    <row r="33" spans="3:11" ht="26.25" customHeight="1"/>
    <row r="34" spans="3:11" ht="33.75" customHeight="1"/>
    <row r="35" spans="3:11" ht="33.75" customHeight="1">
      <c r="C35" s="297" t="s">
        <v>401</v>
      </c>
      <c r="D35" s="297"/>
      <c r="E35" s="297"/>
      <c r="F35" s="297"/>
      <c r="G35" s="297"/>
      <c r="H35" s="297"/>
      <c r="I35" s="297"/>
      <c r="J35" s="297"/>
      <c r="K35" s="297"/>
    </row>
    <row r="36" spans="3:11" ht="20.25" customHeight="1"/>
    <row r="37" spans="3:11" ht="20.25" customHeight="1"/>
  </sheetData>
  <sheetProtection selectLockedCells="1"/>
  <mergeCells count="9">
    <mergeCell ref="A18:C18"/>
    <mergeCell ref="C35:K35"/>
    <mergeCell ref="A1:B1"/>
    <mergeCell ref="A2:L2"/>
    <mergeCell ref="B8:L9"/>
    <mergeCell ref="B12:F12"/>
    <mergeCell ref="A14:C14"/>
    <mergeCell ref="A16:C16"/>
    <mergeCell ref="A20:C20"/>
  </mergeCells>
  <phoneticPr fontId="3"/>
  <dataValidations count="3">
    <dataValidation type="list" errorStyle="warning" allowBlank="1" showInputMessage="1" showErrorMessage="1" sqref="J1" xr:uid="{F6D35437-BB10-49E9-834F-E48FE97B67DF}">
      <formula1>"年,7年,8年,9年,10年"</formula1>
    </dataValidation>
    <dataValidation type="list" allowBlank="1" showInputMessage="1" showErrorMessage="1" sqref="K1" xr:uid="{6D8BC263-3E98-43CE-8708-EAA433CA9E1B}">
      <formula1>"月,1月,2月,3月,4月,5月,6月,7月,8月,9月,10月,11月,12月,1月,2月,3月"</formula1>
    </dataValidation>
    <dataValidation type="list" errorStyle="warning" allowBlank="1" showInputMessage="1" showErrorMessage="1" sqref="L1" xr:uid="{14450C46-E2CF-4146-8A92-97F8CE911F9F}">
      <formula1>"日,1日,2日,3日,4日,5日,6日,7日,8日,9日,10日,11日,12日,13日,14日,15日,16日,17日,18日,19日,20日,21日,22日,23日,24日,25日,26日,27日,28日,29日,30日,31日"</formula1>
    </dataValidation>
  </dataValidations>
  <pageMargins left="0.39370078740157483" right="0.39370078740157483" top="0.98425196850393704" bottom="0.6692913385826772" header="0.51181102362204722" footer="0.51181102362204722"/>
  <pageSetup paperSize="9" scale="7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66385-79BA-47DF-8FFA-58F87727D009}">
  <sheetPr>
    <tabColor rgb="FFFFC000"/>
    <pageSetUpPr fitToPage="1"/>
  </sheetPr>
  <dimension ref="A2:J54"/>
  <sheetViews>
    <sheetView zoomScale="70" zoomScaleNormal="70" workbookViewId="0"/>
  </sheetViews>
  <sheetFormatPr defaultColWidth="9" defaultRowHeight="18"/>
  <cols>
    <col min="1" max="1" width="9" style="160"/>
    <col min="2" max="2" width="3.09765625" style="160" customWidth="1"/>
    <col min="3" max="3" width="12.3984375" style="160" customWidth="1"/>
    <col min="4" max="9" width="9" style="160"/>
    <col min="10" max="10" width="9.69921875" style="160" customWidth="1"/>
    <col min="11" max="11" width="6" style="160" customWidth="1"/>
    <col min="12" max="16384" width="9" style="160"/>
  </cols>
  <sheetData>
    <row r="2" spans="1:10" ht="23.4">
      <c r="A2" s="160" t="s">
        <v>402</v>
      </c>
      <c r="G2" s="147"/>
      <c r="H2" s="147"/>
      <c r="I2" s="147"/>
      <c r="J2" s="147"/>
    </row>
    <row r="3" spans="1:10" ht="23.4">
      <c r="A3" s="161"/>
      <c r="B3" s="161"/>
      <c r="C3" s="161"/>
      <c r="D3" s="161"/>
      <c r="E3" s="161"/>
      <c r="F3" s="161"/>
      <c r="G3" s="147" t="s">
        <v>633</v>
      </c>
      <c r="H3" s="148" t="s">
        <v>634</v>
      </c>
      <c r="I3" s="148" t="s">
        <v>635</v>
      </c>
      <c r="J3" s="148" t="s">
        <v>636</v>
      </c>
    </row>
    <row r="4" spans="1:10">
      <c r="A4" s="162"/>
      <c r="B4" s="162"/>
      <c r="C4" s="162"/>
      <c r="D4" s="162"/>
      <c r="E4" s="162"/>
      <c r="F4" s="162"/>
      <c r="G4" s="162"/>
      <c r="H4" s="162"/>
      <c r="I4" s="162"/>
      <c r="J4" s="162"/>
    </row>
    <row r="5" spans="1:10" ht="39">
      <c r="A5" s="303" t="s">
        <v>403</v>
      </c>
      <c r="B5" s="303"/>
      <c r="C5" s="303"/>
      <c r="D5" s="303"/>
      <c r="E5" s="303"/>
      <c r="F5" s="303"/>
      <c r="G5" s="303"/>
      <c r="H5" s="303"/>
      <c r="I5" s="303"/>
      <c r="J5" s="303"/>
    </row>
    <row r="7" spans="1:10" ht="19.8">
      <c r="A7" s="163" t="s">
        <v>404</v>
      </c>
    </row>
    <row r="8" spans="1:10">
      <c r="E8" s="162" t="s">
        <v>405</v>
      </c>
    </row>
    <row r="9" spans="1:10" ht="9.75" customHeight="1">
      <c r="E9" s="162"/>
    </row>
    <row r="10" spans="1:10">
      <c r="E10" s="162" t="s">
        <v>406</v>
      </c>
    </row>
    <row r="11" spans="1:10" ht="10.5" customHeight="1">
      <c r="E11" s="162"/>
    </row>
    <row r="12" spans="1:10">
      <c r="E12" s="162"/>
    </row>
    <row r="13" spans="1:10">
      <c r="E13" s="162" t="s">
        <v>407</v>
      </c>
      <c r="J13" s="162" t="s">
        <v>408</v>
      </c>
    </row>
    <row r="16" spans="1:10" ht="19.8">
      <c r="A16" s="163" t="s">
        <v>409</v>
      </c>
    </row>
    <row r="18" spans="1:10">
      <c r="A18" s="304" t="s">
        <v>410</v>
      </c>
      <c r="B18" s="304"/>
      <c r="C18" s="304"/>
      <c r="D18" s="304"/>
      <c r="E18" s="304"/>
      <c r="F18" s="304"/>
      <c r="G18" s="304"/>
      <c r="H18" s="304"/>
      <c r="I18" s="304"/>
      <c r="J18" s="304"/>
    </row>
    <row r="19" spans="1:10" ht="16.5" customHeight="1">
      <c r="A19" s="164"/>
      <c r="B19" s="164"/>
      <c r="C19" s="164"/>
      <c r="D19" s="164"/>
      <c r="E19" s="164"/>
      <c r="F19" s="164"/>
      <c r="G19" s="164"/>
      <c r="H19" s="164"/>
      <c r="I19" s="164"/>
      <c r="J19" s="164"/>
    </row>
    <row r="20" spans="1:10" ht="18.75" customHeight="1">
      <c r="A20" s="163" t="s">
        <v>1750</v>
      </c>
    </row>
    <row r="21" spans="1:10" s="163" customFormat="1" ht="18.75" customHeight="1">
      <c r="A21" s="163" t="s">
        <v>1751</v>
      </c>
    </row>
    <row r="22" spans="1:10" s="163" customFormat="1" ht="18.75" customHeight="1"/>
    <row r="23" spans="1:10" s="163" customFormat="1" ht="18.75" customHeight="1">
      <c r="A23" s="163" t="s">
        <v>411</v>
      </c>
    </row>
    <row r="24" spans="1:10" s="163" customFormat="1" ht="18.75" customHeight="1">
      <c r="A24" s="163" t="s">
        <v>412</v>
      </c>
    </row>
    <row r="25" spans="1:10" s="163" customFormat="1" ht="18.75" customHeight="1">
      <c r="A25" s="163" t="s">
        <v>413</v>
      </c>
    </row>
    <row r="26" spans="1:10" s="163" customFormat="1" ht="18.75" customHeight="1"/>
    <row r="27" spans="1:10" s="163" customFormat="1" ht="18.75" customHeight="1">
      <c r="A27" s="163" t="s">
        <v>414</v>
      </c>
    </row>
    <row r="28" spans="1:10" s="163" customFormat="1" ht="18.75" customHeight="1">
      <c r="A28" s="163" t="s">
        <v>415</v>
      </c>
    </row>
    <row r="29" spans="1:10" s="163" customFormat="1" ht="18.75" customHeight="1"/>
    <row r="30" spans="1:10" s="163" customFormat="1" ht="18.75" customHeight="1">
      <c r="A30" s="163" t="s">
        <v>416</v>
      </c>
    </row>
    <row r="31" spans="1:10" s="163" customFormat="1" ht="18.75" customHeight="1"/>
    <row r="32" spans="1:10" s="163" customFormat="1" ht="18.75" customHeight="1">
      <c r="A32" s="163" t="s">
        <v>417</v>
      </c>
    </row>
    <row r="33" spans="1:10" s="163" customFormat="1" ht="18.75" customHeight="1"/>
    <row r="34" spans="1:10" s="163" customFormat="1" ht="18.75" customHeight="1">
      <c r="A34" s="163" t="s">
        <v>418</v>
      </c>
    </row>
    <row r="35" spans="1:10" s="163" customFormat="1" ht="18.75" customHeight="1">
      <c r="A35" s="163" t="s">
        <v>419</v>
      </c>
    </row>
    <row r="36" spans="1:10" s="163" customFormat="1" ht="18.75" customHeight="1"/>
    <row r="37" spans="1:10" s="163" customFormat="1" ht="18.75" customHeight="1">
      <c r="A37" s="163" t="s">
        <v>420</v>
      </c>
    </row>
    <row r="38" spans="1:10" s="163" customFormat="1" ht="18.75" customHeight="1">
      <c r="A38" s="163" t="s">
        <v>421</v>
      </c>
    </row>
    <row r="39" spans="1:10" s="163" customFormat="1" ht="16.5" customHeight="1"/>
    <row r="40" spans="1:10" s="163" customFormat="1" ht="16.5" customHeight="1"/>
    <row r="41" spans="1:10" s="163" customFormat="1" ht="16.5" customHeight="1">
      <c r="A41" s="163" t="s">
        <v>422</v>
      </c>
    </row>
    <row r="42" spans="1:10" s="163" customFormat="1" ht="18" customHeight="1">
      <c r="A42" s="163" t="s">
        <v>1749</v>
      </c>
    </row>
    <row r="43" spans="1:10" ht="15" customHeight="1"/>
    <row r="44" spans="1:10" ht="16.5" customHeight="1">
      <c r="A44" s="163"/>
      <c r="B44" s="305" t="s">
        <v>1816</v>
      </c>
      <c r="C44" s="305"/>
      <c r="D44" s="305"/>
      <c r="E44" s="305"/>
      <c r="F44" s="305"/>
      <c r="G44" s="305"/>
      <c r="H44" s="305"/>
      <c r="I44" s="305"/>
      <c r="J44" s="163"/>
    </row>
    <row r="45" spans="1:10" ht="16.5" customHeight="1">
      <c r="A45" s="163"/>
      <c r="B45" s="305"/>
      <c r="C45" s="305"/>
      <c r="D45" s="305"/>
      <c r="E45" s="305"/>
      <c r="F45" s="305"/>
      <c r="G45" s="305"/>
      <c r="H45" s="305"/>
      <c r="I45" s="305"/>
      <c r="J45" s="163"/>
    </row>
    <row r="46" spans="1:10" ht="16.5" customHeight="1">
      <c r="A46" s="163"/>
      <c r="B46" s="305"/>
      <c r="C46" s="305"/>
      <c r="D46" s="305"/>
      <c r="E46" s="305"/>
      <c r="F46" s="305"/>
      <c r="G46" s="305"/>
      <c r="H46" s="305"/>
      <c r="I46" s="305"/>
      <c r="J46" s="163"/>
    </row>
    <row r="47" spans="1:10" ht="16.5" customHeight="1">
      <c r="A47" s="163"/>
      <c r="B47" s="163"/>
      <c r="C47" s="163"/>
      <c r="D47" s="163"/>
      <c r="E47" s="163"/>
      <c r="F47" s="163"/>
      <c r="G47" s="163"/>
      <c r="H47" s="163"/>
      <c r="I47" s="163"/>
      <c r="J47" s="163"/>
    </row>
    <row r="48" spans="1:10" ht="16.5" customHeight="1">
      <c r="A48" s="163"/>
      <c r="B48" s="163"/>
      <c r="C48" s="163"/>
      <c r="D48" s="163"/>
      <c r="E48" s="163"/>
      <c r="F48" s="163"/>
      <c r="G48" s="163"/>
      <c r="H48" s="163"/>
      <c r="I48" s="163"/>
      <c r="J48" s="163"/>
    </row>
    <row r="49" spans="1:10" ht="16.5" customHeight="1">
      <c r="A49" s="163"/>
      <c r="B49" s="163"/>
      <c r="C49" s="163"/>
      <c r="D49" s="163"/>
      <c r="E49" s="163"/>
      <c r="F49" s="163"/>
      <c r="G49" s="163"/>
      <c r="H49" s="163"/>
      <c r="I49" s="163"/>
      <c r="J49" s="163"/>
    </row>
    <row r="50" spans="1:10" ht="19.8">
      <c r="A50" s="163"/>
      <c r="B50" s="163"/>
      <c r="C50" s="163"/>
      <c r="D50" s="163"/>
      <c r="E50" s="163"/>
      <c r="F50" s="163"/>
      <c r="G50" s="163"/>
      <c r="H50" s="163"/>
      <c r="I50" s="163"/>
      <c r="J50" s="163"/>
    </row>
    <row r="51" spans="1:10" ht="19.8">
      <c r="A51" s="163"/>
      <c r="B51" s="163"/>
      <c r="C51" s="163"/>
      <c r="D51" s="163"/>
      <c r="E51" s="163"/>
      <c r="F51" s="163"/>
      <c r="G51" s="163"/>
      <c r="H51" s="163"/>
      <c r="I51" s="163"/>
      <c r="J51" s="163"/>
    </row>
    <row r="52" spans="1:10" ht="19.8">
      <c r="A52" s="163"/>
      <c r="B52" s="163"/>
      <c r="C52" s="163"/>
      <c r="D52" s="163"/>
      <c r="E52" s="163"/>
      <c r="F52" s="163"/>
      <c r="G52" s="163"/>
      <c r="H52" s="163"/>
      <c r="I52" s="163"/>
      <c r="J52" s="163"/>
    </row>
    <row r="53" spans="1:10" ht="19.8">
      <c r="A53" s="163"/>
      <c r="B53" s="163"/>
      <c r="C53" s="163"/>
      <c r="D53" s="163"/>
      <c r="E53" s="163"/>
      <c r="F53" s="163"/>
      <c r="G53" s="163"/>
      <c r="H53" s="163"/>
      <c r="I53" s="163"/>
      <c r="J53" s="163"/>
    </row>
    <row r="54" spans="1:10" ht="19.8">
      <c r="A54" s="163"/>
      <c r="B54" s="163"/>
      <c r="C54" s="163"/>
      <c r="D54" s="163"/>
      <c r="E54" s="163"/>
      <c r="F54" s="163"/>
      <c r="G54" s="163"/>
      <c r="H54" s="163"/>
      <c r="I54" s="163"/>
      <c r="J54" s="163"/>
    </row>
  </sheetData>
  <sheetProtection selectLockedCells="1"/>
  <mergeCells count="3">
    <mergeCell ref="A5:J5"/>
    <mergeCell ref="A18:J18"/>
    <mergeCell ref="B44:I46"/>
  </mergeCells>
  <phoneticPr fontId="3"/>
  <dataValidations count="5">
    <dataValidation type="list" allowBlank="1" showInputMessage="1" showErrorMessage="1" sqref="J2" xr:uid="{E6BB0F54-83E8-4F4C-B5A6-1CDA218D1349}">
      <formula1>"日,1日,2日,3日,4日,5日,6日,7日,8日,9日,10日,11日,12日,13日,14日,15日,16日,17日,18日,19日,20日,21日,22日,23日,24日,25日,26日,27日,28日,29日,30日,31日"</formula1>
    </dataValidation>
    <dataValidation type="list" allowBlank="1" showInputMessage="1" showErrorMessage="1" sqref="I2:I3" xr:uid="{E64E900D-6893-46D3-9852-BF1E3FD4CF9E}">
      <formula1>"月,1月,2月,3月,4月,5月,6月,7月,8月,9月,10月,11月,12月,1月,2月,3月"</formula1>
    </dataValidation>
    <dataValidation type="list" allowBlank="1" showInputMessage="1" showErrorMessage="1" sqref="H2" xr:uid="{CA131EB3-A5F1-4EBA-A438-B6C873DE1BE4}">
      <formula1>"年,7年,8年,9年,10年"</formula1>
    </dataValidation>
    <dataValidation type="list" errorStyle="warning" allowBlank="1" showInputMessage="1" showErrorMessage="1" sqref="J3" xr:uid="{3DEF18F7-F45F-45FD-A174-246E7DB180AE}">
      <formula1>"日,1日,2日,3日,4日,5日,6日,7日,8日,9日,10日,11日,12日,13日,14日,15日,16日,17日,18日,19日,20日,21日,22日,23日,24日,25日,26日,27日,28日,29日,30日,31日"</formula1>
    </dataValidation>
    <dataValidation type="list" errorStyle="warning" allowBlank="1" showInputMessage="1" showErrorMessage="1" sqref="H3" xr:uid="{77938522-82AA-4985-8F12-18FA887A7446}">
      <formula1>"年,7年,8年,9年,10年"</formula1>
    </dataValidation>
  </dataValidations>
  <pageMargins left="0.78740157480314965" right="0.19685039370078741" top="0.39370078740157483" bottom="0.39370078740157483" header="0.11811023622047244" footer="0.31496062992125984"/>
  <pageSetup paperSize="9" scale="90"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B7D55-25F3-4E1A-89BB-9A216168CADB}">
  <sheetPr>
    <tabColor rgb="FF92D050"/>
    <pageSetUpPr fitToPage="1"/>
  </sheetPr>
  <dimension ref="A1:J32"/>
  <sheetViews>
    <sheetView zoomScale="70" zoomScaleNormal="70" zoomScaleSheetLayoutView="90" workbookViewId="0">
      <selection activeCell="A2" sqref="A2"/>
    </sheetView>
  </sheetViews>
  <sheetFormatPr defaultColWidth="9" defaultRowHeight="18"/>
  <cols>
    <col min="1" max="2" width="4" style="160" customWidth="1"/>
    <col min="3" max="5" width="8.5" style="160" customWidth="1"/>
    <col min="6" max="10" width="9" style="160"/>
    <col min="11" max="11" width="2.59765625" style="160" customWidth="1"/>
    <col min="12" max="16" width="9" style="160"/>
    <col min="17" max="17" width="10.69921875" style="160" customWidth="1"/>
    <col min="18" max="16384" width="9" style="160"/>
  </cols>
  <sheetData>
    <row r="1" spans="1:10" ht="19.8">
      <c r="A1" s="163" t="s">
        <v>423</v>
      </c>
    </row>
    <row r="3" spans="1:10" ht="30">
      <c r="C3" s="165"/>
      <c r="D3" s="166"/>
      <c r="E3" s="167"/>
      <c r="F3" s="167"/>
    </row>
    <row r="4" spans="1:10" ht="30">
      <c r="C4" s="168"/>
      <c r="D4" s="166" t="s">
        <v>425</v>
      </c>
      <c r="E4" s="167"/>
      <c r="F4" s="167"/>
      <c r="G4" s="169" t="s">
        <v>424</v>
      </c>
    </row>
    <row r="5" spans="1:10" ht="25.5" customHeight="1">
      <c r="C5" s="170"/>
      <c r="D5" s="169"/>
    </row>
    <row r="9" spans="1:10" ht="23.4">
      <c r="B9" s="171" t="s">
        <v>426</v>
      </c>
      <c r="C9" s="171"/>
    </row>
    <row r="10" spans="1:10">
      <c r="C10" s="306"/>
      <c r="D10" s="307"/>
      <c r="E10" s="307"/>
      <c r="F10" s="307"/>
      <c r="G10" s="307"/>
      <c r="H10" s="307"/>
      <c r="I10" s="307"/>
      <c r="J10" s="308"/>
    </row>
    <row r="11" spans="1:10">
      <c r="C11" s="309"/>
      <c r="D11" s="310"/>
      <c r="E11" s="310"/>
      <c r="F11" s="310"/>
      <c r="G11" s="310"/>
      <c r="H11" s="310"/>
      <c r="I11" s="310"/>
      <c r="J11" s="311"/>
    </row>
    <row r="12" spans="1:10">
      <c r="C12" s="309"/>
      <c r="D12" s="310"/>
      <c r="E12" s="310"/>
      <c r="F12" s="310"/>
      <c r="G12" s="310"/>
      <c r="H12" s="310"/>
      <c r="I12" s="310"/>
      <c r="J12" s="311"/>
    </row>
    <row r="13" spans="1:10">
      <c r="C13" s="309"/>
      <c r="D13" s="310"/>
      <c r="E13" s="310"/>
      <c r="F13" s="310"/>
      <c r="G13" s="310"/>
      <c r="H13" s="310"/>
      <c r="I13" s="310"/>
      <c r="J13" s="311"/>
    </row>
    <row r="14" spans="1:10">
      <c r="C14" s="309"/>
      <c r="D14" s="310"/>
      <c r="E14" s="310"/>
      <c r="F14" s="310"/>
      <c r="G14" s="310"/>
      <c r="H14" s="310"/>
      <c r="I14" s="310"/>
      <c r="J14" s="311"/>
    </row>
    <row r="15" spans="1:10">
      <c r="C15" s="309"/>
      <c r="D15" s="310"/>
      <c r="E15" s="310"/>
      <c r="F15" s="310"/>
      <c r="G15" s="310"/>
      <c r="H15" s="310"/>
      <c r="I15" s="310"/>
      <c r="J15" s="311"/>
    </row>
    <row r="16" spans="1:10">
      <c r="C16" s="309"/>
      <c r="D16" s="310"/>
      <c r="E16" s="310"/>
      <c r="F16" s="310"/>
      <c r="G16" s="310"/>
      <c r="H16" s="310"/>
      <c r="I16" s="310"/>
      <c r="J16" s="311"/>
    </row>
    <row r="17" spans="2:10">
      <c r="C17" s="309"/>
      <c r="D17" s="310"/>
      <c r="E17" s="310"/>
      <c r="F17" s="310"/>
      <c r="G17" s="310"/>
      <c r="H17" s="310"/>
      <c r="I17" s="310"/>
      <c r="J17" s="311"/>
    </row>
    <row r="18" spans="2:10">
      <c r="C18" s="309"/>
      <c r="D18" s="310"/>
      <c r="E18" s="310"/>
      <c r="F18" s="310"/>
      <c r="G18" s="310"/>
      <c r="H18" s="310"/>
      <c r="I18" s="310"/>
      <c r="J18" s="311"/>
    </row>
    <row r="19" spans="2:10">
      <c r="C19" s="309"/>
      <c r="D19" s="310"/>
      <c r="E19" s="310"/>
      <c r="F19" s="310"/>
      <c r="G19" s="310"/>
      <c r="H19" s="310"/>
      <c r="I19" s="310"/>
      <c r="J19" s="311"/>
    </row>
    <row r="20" spans="2:10">
      <c r="C20" s="309"/>
      <c r="D20" s="310"/>
      <c r="E20" s="310"/>
      <c r="F20" s="310"/>
      <c r="G20" s="310"/>
      <c r="H20" s="310"/>
      <c r="I20" s="310"/>
      <c r="J20" s="311"/>
    </row>
    <row r="21" spans="2:10">
      <c r="C21" s="309"/>
      <c r="D21" s="310"/>
      <c r="E21" s="310"/>
      <c r="F21" s="310"/>
      <c r="G21" s="310"/>
      <c r="H21" s="310"/>
      <c r="I21" s="310"/>
      <c r="J21" s="311"/>
    </row>
    <row r="22" spans="2:10">
      <c r="C22" s="312"/>
      <c r="D22" s="313"/>
      <c r="E22" s="313"/>
      <c r="F22" s="313"/>
      <c r="G22" s="313"/>
      <c r="H22" s="313"/>
      <c r="I22" s="313"/>
      <c r="J22" s="314"/>
    </row>
    <row r="24" spans="2:10" ht="23.4">
      <c r="B24" s="147"/>
      <c r="C24" s="147"/>
      <c r="D24" s="147"/>
      <c r="E24" s="147"/>
      <c r="G24" s="147" t="s">
        <v>633</v>
      </c>
      <c r="H24" s="148" t="s">
        <v>634</v>
      </c>
      <c r="I24" s="148" t="s">
        <v>635</v>
      </c>
      <c r="J24" s="148" t="s">
        <v>636</v>
      </c>
    </row>
    <row r="27" spans="2:10" ht="23.4">
      <c r="D27" s="172" t="s">
        <v>427</v>
      </c>
    </row>
    <row r="28" spans="2:10" ht="23.4">
      <c r="D28" s="172"/>
      <c r="F28" s="171"/>
    </row>
    <row r="29" spans="2:10" ht="23.4">
      <c r="D29" s="172" t="s">
        <v>428</v>
      </c>
      <c r="F29" s="171"/>
    </row>
    <row r="30" spans="2:10" ht="23.4">
      <c r="D30" s="172"/>
      <c r="F30" s="171"/>
    </row>
    <row r="31" spans="2:10" ht="23.4">
      <c r="D31" s="172" t="s">
        <v>429</v>
      </c>
    </row>
    <row r="32" spans="2:10" ht="26.4" customHeight="1">
      <c r="H32" s="160" t="s">
        <v>430</v>
      </c>
    </row>
  </sheetData>
  <sheetProtection selectLockedCells="1"/>
  <mergeCells count="1">
    <mergeCell ref="C10:J22"/>
  </mergeCells>
  <phoneticPr fontId="3"/>
  <dataValidations count="6">
    <dataValidation type="list" allowBlank="1" showInputMessage="1" showErrorMessage="1" sqref="C3 C5" xr:uid="{DD9B3FF5-3A4B-41BD-B381-21F75C1A3AF8}">
      <formula1>"□,■"</formula1>
    </dataValidation>
    <dataValidation type="list" allowBlank="1" showInputMessage="1" showErrorMessage="1" sqref="C24" xr:uid="{26944B99-8B03-4556-A920-7AD57E13BFAA}">
      <formula1>"年,7年,8年,9年,10年"</formula1>
    </dataValidation>
    <dataValidation type="list" allowBlank="1" showInputMessage="1" showErrorMessage="1" sqref="D24 I24" xr:uid="{FD5D6A0B-E062-4BEB-9649-ED19E65AA5D3}">
      <formula1>"月,1月,2月,3月,4月,5月,6月,7月,8月,9月,10月,11月,12月,1月,2月,3月"</formula1>
    </dataValidation>
    <dataValidation type="list" allowBlank="1" showInputMessage="1" showErrorMessage="1" sqref="E24" xr:uid="{DC06A467-8827-4957-B3B2-53017C697C97}">
      <formula1>"日,1日,2日,3日,4日,5日,6日,7日,8日,9日,10日,11日,12日,13日,14日,15日,16日,17日,18日,19日,20日,21日,22日,23日,24日,25日,26日,27日,28日,29日,30日,31日"</formula1>
    </dataValidation>
    <dataValidation type="list" errorStyle="warning" allowBlank="1" showInputMessage="1" showErrorMessage="1" sqref="H24" xr:uid="{F375B14E-9AA4-4C29-9569-0465E1387ADA}">
      <formula1>"年,7年,8年,9年,10年"</formula1>
    </dataValidation>
    <dataValidation type="list" errorStyle="warning" allowBlank="1" showInputMessage="1" showErrorMessage="1" sqref="J24" xr:uid="{D7695417-67FD-4AC5-B78B-179B44410D3B}">
      <formula1>"日,1日,2日,3日,4日,5日,6日,7日,8日,9日,10日,11日,12日,13日,14日,15日,16日,17日,18日,19日,20日,21日,22日,23日,24日,25日,26日,27日,28日,29日,30日,31日"</formula1>
    </dataValidation>
  </dataValidations>
  <pageMargins left="0.78740157480314965" right="0.78740157480314965" top="1.0629921259842521" bottom="1.0629921259842521" header="0.78740157480314965" footer="0.78740157480314965"/>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65DF7-1325-435E-9B12-AAC95E3CD68F}">
  <sheetPr>
    <tabColor rgb="FF92D050"/>
    <pageSetUpPr fitToPage="1"/>
  </sheetPr>
  <dimension ref="A1:BA53"/>
  <sheetViews>
    <sheetView topLeftCell="E1" zoomScale="85" zoomScaleNormal="85" zoomScaleSheetLayoutView="92" workbookViewId="0">
      <selection activeCell="A2" sqref="A2:AF3"/>
    </sheetView>
  </sheetViews>
  <sheetFormatPr defaultColWidth="2.5" defaultRowHeight="15" customHeight="1"/>
  <cols>
    <col min="1" max="1" width="2.5" style="173"/>
    <col min="2" max="2" width="4.09765625" style="173" customWidth="1"/>
    <col min="3" max="3" width="3.3984375" style="173" customWidth="1"/>
    <col min="4" max="4" width="3.8984375" style="173" customWidth="1"/>
    <col min="5" max="9" width="2.5" style="173"/>
    <col min="10" max="10" width="2.5" style="173" customWidth="1"/>
    <col min="11" max="11" width="3.5" style="173" customWidth="1"/>
    <col min="12" max="12" width="4.09765625" style="173" customWidth="1"/>
    <col min="13" max="13" width="3.59765625" style="173" customWidth="1"/>
    <col min="14" max="14" width="3" style="173" customWidth="1"/>
    <col min="15" max="16384" width="2.5" style="173"/>
  </cols>
  <sheetData>
    <row r="1" spans="1:35" ht="15" customHeight="1">
      <c r="A1" s="173" t="s">
        <v>566</v>
      </c>
    </row>
    <row r="2" spans="1:35" ht="15" customHeight="1">
      <c r="A2" s="316" t="s">
        <v>565</v>
      </c>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row>
    <row r="3" spans="1:35" ht="15" customHeight="1">
      <c r="A3" s="316"/>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row>
    <row r="5" spans="1:35" ht="15" customHeight="1">
      <c r="U5" s="315" t="s">
        <v>633</v>
      </c>
      <c r="V5" s="315"/>
      <c r="W5" s="315"/>
      <c r="X5" s="318" t="s">
        <v>634</v>
      </c>
      <c r="Y5" s="318"/>
      <c r="Z5" s="318"/>
      <c r="AA5" s="318" t="s">
        <v>635</v>
      </c>
      <c r="AB5" s="318"/>
      <c r="AC5" s="318"/>
      <c r="AD5" s="318" t="s">
        <v>636</v>
      </c>
      <c r="AE5" s="318"/>
      <c r="AF5" s="318"/>
    </row>
    <row r="6" spans="1:35" ht="15" customHeight="1">
      <c r="U6" s="148"/>
      <c r="V6" s="148"/>
      <c r="W6" s="148"/>
      <c r="X6" s="148"/>
      <c r="AF6" s="174"/>
    </row>
    <row r="7" spans="1:35" s="175" customFormat="1" ht="15" customHeight="1">
      <c r="B7" s="175" t="s">
        <v>564</v>
      </c>
    </row>
    <row r="8" spans="1:35" s="175" customFormat="1" ht="15" customHeight="1">
      <c r="O8" s="176" t="s">
        <v>563</v>
      </c>
      <c r="P8" s="177"/>
      <c r="Q8" s="177"/>
      <c r="R8" s="177"/>
      <c r="S8" s="176"/>
    </row>
    <row r="9" spans="1:35" s="175" customFormat="1" ht="12.6" customHeight="1">
      <c r="O9" s="176"/>
      <c r="P9" s="176"/>
      <c r="Q9" s="176"/>
      <c r="R9" s="176"/>
      <c r="S9" s="176"/>
    </row>
    <row r="10" spans="1:35" s="175" customFormat="1" ht="15" customHeight="1">
      <c r="O10" s="176" t="s">
        <v>555</v>
      </c>
      <c r="P10" s="177"/>
      <c r="Q10" s="177"/>
      <c r="R10" s="177"/>
      <c r="S10" s="177"/>
    </row>
    <row r="11" spans="1:35" s="175" customFormat="1" ht="12" customHeight="1">
      <c r="O11" s="176"/>
      <c r="P11" s="176"/>
      <c r="Q11" s="176"/>
      <c r="R11" s="176"/>
      <c r="S11" s="176"/>
    </row>
    <row r="12" spans="1:35" s="175" customFormat="1" ht="15" customHeight="1">
      <c r="O12" s="176"/>
      <c r="P12" s="177"/>
      <c r="Q12" s="177"/>
      <c r="R12" s="177"/>
      <c r="S12" s="177"/>
    </row>
    <row r="13" spans="1:35" s="175" customFormat="1" ht="15" customHeight="1">
      <c r="O13" s="176" t="s">
        <v>556</v>
      </c>
      <c r="P13" s="176"/>
      <c r="Q13" s="176"/>
      <c r="R13" s="176"/>
      <c r="S13" s="176"/>
    </row>
    <row r="14" spans="1:35" s="175" customFormat="1" ht="15" customHeight="1">
      <c r="O14" s="176"/>
      <c r="P14" s="178"/>
      <c r="Q14" s="178"/>
      <c r="R14" s="178"/>
      <c r="S14" s="178"/>
    </row>
    <row r="15" spans="1:35" s="175" customFormat="1" ht="15" customHeight="1">
      <c r="O15" s="176" t="s">
        <v>639</v>
      </c>
      <c r="P15" s="176"/>
      <c r="Q15" s="176"/>
      <c r="R15" s="176"/>
      <c r="S15" s="176"/>
      <c r="W15" s="179"/>
      <c r="X15" s="179"/>
      <c r="Y15" s="179"/>
      <c r="Z15" s="179"/>
      <c r="AA15" s="179"/>
      <c r="AB15" s="179"/>
      <c r="AC15" s="179"/>
      <c r="AD15" s="179"/>
      <c r="AE15" s="179"/>
      <c r="AF15" s="179"/>
      <c r="AG15" s="179"/>
      <c r="AH15" s="179"/>
      <c r="AI15" s="179"/>
    </row>
    <row r="16" spans="1:35" s="175" customFormat="1" ht="15" customHeight="1">
      <c r="O16" s="176"/>
      <c r="P16" s="178"/>
      <c r="Q16" s="178"/>
      <c r="R16" s="178"/>
      <c r="S16" s="178"/>
      <c r="W16" s="179"/>
      <c r="X16" s="179"/>
      <c r="Y16" s="179"/>
      <c r="Z16" s="179"/>
      <c r="AA16" s="179"/>
      <c r="AB16" s="179"/>
      <c r="AC16" s="179"/>
      <c r="AD16" s="179"/>
      <c r="AE16" s="179"/>
      <c r="AF16" s="179"/>
      <c r="AG16" s="179"/>
      <c r="AH16" s="179"/>
      <c r="AI16" s="179"/>
    </row>
    <row r="17" spans="1:35" s="175" customFormat="1" ht="15" customHeight="1">
      <c r="O17" s="176" t="s">
        <v>640</v>
      </c>
      <c r="W17" s="317"/>
      <c r="X17" s="317"/>
      <c r="Y17" s="317"/>
      <c r="Z17" s="317"/>
      <c r="AA17" s="317"/>
      <c r="AB17" s="317"/>
      <c r="AC17" s="317"/>
      <c r="AD17" s="317"/>
      <c r="AE17" s="317"/>
      <c r="AF17" s="317"/>
      <c r="AG17" s="317"/>
      <c r="AH17" s="317"/>
      <c r="AI17" s="317"/>
    </row>
    <row r="18" spans="1:35" s="175" customFormat="1" ht="15" customHeight="1">
      <c r="W18" s="179"/>
      <c r="X18" s="179"/>
      <c r="Y18" s="179"/>
      <c r="Z18" s="179"/>
      <c r="AA18" s="179"/>
      <c r="AB18" s="179"/>
      <c r="AC18" s="179"/>
      <c r="AD18" s="179"/>
      <c r="AE18" s="179"/>
      <c r="AF18" s="179"/>
      <c r="AG18" s="179"/>
      <c r="AH18" s="179"/>
      <c r="AI18" s="179"/>
    </row>
    <row r="19" spans="1:35" s="175" customFormat="1" ht="15" customHeight="1"/>
    <row r="20" spans="1:35" s="181" customFormat="1" ht="15" customHeight="1">
      <c r="A20" s="180" t="s">
        <v>1786</v>
      </c>
    </row>
    <row r="21" spans="1:35" s="181" customFormat="1" ht="5.4" customHeight="1"/>
    <row r="22" spans="1:35" s="181" customFormat="1" ht="15" customHeight="1">
      <c r="A22" s="188" t="s">
        <v>1787</v>
      </c>
    </row>
    <row r="23" spans="1:35" s="181" customFormat="1" ht="13.2" customHeight="1">
      <c r="A23" s="180" t="s">
        <v>1788</v>
      </c>
      <c r="B23" s="180"/>
    </row>
    <row r="24" spans="1:35" s="181" customFormat="1" ht="8.4" customHeight="1">
      <c r="A24" s="182"/>
      <c r="B24" s="182"/>
    </row>
    <row r="25" spans="1:35" ht="15" customHeight="1">
      <c r="A25" s="173">
        <v>1</v>
      </c>
      <c r="B25" s="173" t="s">
        <v>641</v>
      </c>
      <c r="J25" s="173" t="s">
        <v>642</v>
      </c>
      <c r="K25" s="315" t="s">
        <v>644</v>
      </c>
      <c r="L25" s="315"/>
      <c r="M25" s="315"/>
      <c r="N25" s="315"/>
      <c r="O25" s="173" t="s">
        <v>643</v>
      </c>
    </row>
    <row r="26" spans="1:35" ht="15" customHeight="1">
      <c r="B26" s="183"/>
      <c r="K26" s="184"/>
      <c r="L26" s="184"/>
      <c r="M26" s="184"/>
      <c r="N26" s="184"/>
    </row>
    <row r="27" spans="1:35" ht="3" customHeight="1"/>
    <row r="28" spans="1:35" ht="15" customHeight="1">
      <c r="B28" s="319" t="s">
        <v>562</v>
      </c>
      <c r="C28" s="319"/>
      <c r="D28" s="319"/>
      <c r="E28" s="319"/>
      <c r="F28" s="319" t="s">
        <v>556</v>
      </c>
      <c r="G28" s="319"/>
      <c r="H28" s="319"/>
      <c r="I28" s="319"/>
      <c r="J28" s="319"/>
      <c r="K28" s="319"/>
      <c r="L28" s="319"/>
      <c r="M28" s="319"/>
      <c r="N28" s="319"/>
      <c r="O28" s="319"/>
      <c r="P28" s="319" t="s">
        <v>555</v>
      </c>
      <c r="Q28" s="319"/>
      <c r="R28" s="319"/>
      <c r="S28" s="319"/>
      <c r="T28" s="319"/>
      <c r="U28" s="319"/>
      <c r="V28" s="319"/>
      <c r="W28" s="319"/>
      <c r="X28" s="319"/>
      <c r="Y28" s="319"/>
      <c r="Z28" s="319" t="s">
        <v>561</v>
      </c>
      <c r="AA28" s="319"/>
      <c r="AB28" s="319"/>
      <c r="AC28" s="319"/>
      <c r="AD28" s="319"/>
      <c r="AE28" s="319"/>
      <c r="AF28" s="319"/>
    </row>
    <row r="29" spans="1:35" ht="15" customHeight="1">
      <c r="B29" s="320"/>
      <c r="C29" s="320"/>
      <c r="D29" s="320"/>
      <c r="E29" s="320"/>
      <c r="F29" s="319"/>
      <c r="G29" s="319"/>
      <c r="H29" s="319"/>
      <c r="I29" s="319"/>
      <c r="J29" s="319"/>
      <c r="K29" s="319"/>
      <c r="L29" s="319"/>
      <c r="M29" s="319"/>
      <c r="N29" s="319"/>
      <c r="O29" s="319"/>
      <c r="P29" s="319"/>
      <c r="Q29" s="319"/>
      <c r="R29" s="319"/>
      <c r="S29" s="319"/>
      <c r="T29" s="319"/>
      <c r="U29" s="319"/>
      <c r="V29" s="319"/>
      <c r="W29" s="319"/>
      <c r="X29" s="319"/>
      <c r="Y29" s="319"/>
      <c r="Z29" s="319"/>
      <c r="AA29" s="319"/>
      <c r="AB29" s="319"/>
      <c r="AC29" s="319"/>
      <c r="AD29" s="319"/>
      <c r="AE29" s="319"/>
      <c r="AF29" s="319"/>
    </row>
    <row r="30" spans="1:35" ht="15" customHeight="1">
      <c r="B30" s="320"/>
      <c r="C30" s="320"/>
      <c r="D30" s="320"/>
      <c r="E30" s="320"/>
      <c r="F30" s="319"/>
      <c r="G30" s="319"/>
      <c r="H30" s="319"/>
      <c r="I30" s="319"/>
      <c r="J30" s="319"/>
      <c r="K30" s="319"/>
      <c r="L30" s="319"/>
      <c r="M30" s="319"/>
      <c r="N30" s="319"/>
      <c r="O30" s="319"/>
      <c r="P30" s="319"/>
      <c r="Q30" s="319"/>
      <c r="R30" s="319"/>
      <c r="S30" s="319"/>
      <c r="T30" s="319"/>
      <c r="U30" s="319"/>
      <c r="V30" s="319"/>
      <c r="W30" s="319"/>
      <c r="X30" s="319"/>
      <c r="Y30" s="319"/>
      <c r="Z30" s="319"/>
      <c r="AA30" s="319"/>
      <c r="AB30" s="319"/>
      <c r="AC30" s="319"/>
      <c r="AD30" s="319"/>
      <c r="AE30" s="319"/>
      <c r="AF30" s="319"/>
    </row>
    <row r="31" spans="1:35" ht="15" customHeight="1">
      <c r="B31" s="320"/>
      <c r="C31" s="320"/>
      <c r="D31" s="320"/>
      <c r="E31" s="320"/>
      <c r="F31" s="319"/>
      <c r="G31" s="319"/>
      <c r="H31" s="319"/>
      <c r="I31" s="319"/>
      <c r="J31" s="319"/>
      <c r="K31" s="319"/>
      <c r="L31" s="319"/>
      <c r="M31" s="319"/>
      <c r="N31" s="319"/>
      <c r="O31" s="319"/>
      <c r="P31" s="319"/>
      <c r="Q31" s="319"/>
      <c r="R31" s="319"/>
      <c r="S31" s="319"/>
      <c r="T31" s="319"/>
      <c r="U31" s="319"/>
      <c r="V31" s="319"/>
      <c r="W31" s="319"/>
      <c r="X31" s="319"/>
      <c r="Y31" s="319"/>
      <c r="Z31" s="319"/>
      <c r="AA31" s="319"/>
      <c r="AB31" s="319"/>
      <c r="AC31" s="319"/>
      <c r="AD31" s="319"/>
      <c r="AE31" s="319"/>
      <c r="AF31" s="319"/>
    </row>
    <row r="32" spans="1:35" ht="15" customHeight="1">
      <c r="B32" s="320"/>
      <c r="C32" s="320"/>
      <c r="D32" s="320"/>
      <c r="E32" s="320"/>
      <c r="F32" s="319"/>
      <c r="G32" s="319"/>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row>
    <row r="34" spans="1:53" ht="15" customHeight="1">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row>
    <row r="35" spans="1:53" ht="15" customHeight="1">
      <c r="A35" s="173">
        <v>2</v>
      </c>
      <c r="B35" s="173" t="s">
        <v>645</v>
      </c>
      <c r="J35" s="173" t="s">
        <v>642</v>
      </c>
      <c r="K35" s="315" t="s">
        <v>644</v>
      </c>
      <c r="L35" s="315"/>
      <c r="M35" s="315"/>
      <c r="N35" s="315"/>
      <c r="O35" s="173" t="s">
        <v>643</v>
      </c>
    </row>
    <row r="36" spans="1:53" ht="15" customHeight="1">
      <c r="AP36" s="315"/>
      <c r="AQ36" s="315"/>
      <c r="AR36" s="315"/>
      <c r="AS36" s="315"/>
      <c r="AT36" s="315"/>
      <c r="AU36" s="315"/>
      <c r="AV36" s="315"/>
      <c r="AW36" s="315"/>
      <c r="AX36" s="315"/>
      <c r="AY36" s="315"/>
      <c r="AZ36" s="315"/>
      <c r="BA36" s="315"/>
    </row>
    <row r="37" spans="1:53" ht="15" customHeight="1">
      <c r="B37" s="319" t="s">
        <v>560</v>
      </c>
      <c r="C37" s="319"/>
      <c r="D37" s="319"/>
      <c r="E37" s="319"/>
      <c r="F37" s="319"/>
      <c r="G37" s="319"/>
      <c r="H37" s="319"/>
      <c r="I37" s="319"/>
      <c r="J37" s="319"/>
      <c r="K37" s="319" t="s">
        <v>559</v>
      </c>
      <c r="L37" s="319"/>
      <c r="M37" s="319"/>
      <c r="N37" s="319"/>
      <c r="O37" s="319"/>
      <c r="P37" s="319"/>
      <c r="Q37" s="319"/>
      <c r="R37" s="319"/>
      <c r="S37" s="319"/>
      <c r="T37" s="319"/>
      <c r="U37" s="319"/>
      <c r="V37" s="319"/>
      <c r="W37" s="319"/>
      <c r="X37" s="319"/>
      <c r="Y37" s="319"/>
      <c r="Z37" s="319"/>
      <c r="AA37" s="319"/>
      <c r="AB37" s="319"/>
      <c r="AC37" s="319"/>
      <c r="AD37" s="319"/>
      <c r="AE37" s="319"/>
      <c r="AF37" s="319"/>
    </row>
    <row r="38" spans="1:53" ht="15" customHeight="1">
      <c r="B38" s="319" t="s">
        <v>554</v>
      </c>
      <c r="C38" s="319"/>
      <c r="D38" s="319"/>
      <c r="E38" s="319"/>
      <c r="F38" s="319" t="s">
        <v>558</v>
      </c>
      <c r="G38" s="319"/>
      <c r="H38" s="319"/>
      <c r="I38" s="319"/>
      <c r="J38" s="319"/>
      <c r="K38" s="319" t="s">
        <v>557</v>
      </c>
      <c r="L38" s="319"/>
      <c r="M38" s="319"/>
      <c r="N38" s="319"/>
      <c r="O38" s="319" t="s">
        <v>556</v>
      </c>
      <c r="P38" s="319"/>
      <c r="Q38" s="319"/>
      <c r="R38" s="319"/>
      <c r="S38" s="319"/>
      <c r="T38" s="319"/>
      <c r="U38" s="319"/>
      <c r="V38" s="319" t="s">
        <v>555</v>
      </c>
      <c r="W38" s="319"/>
      <c r="X38" s="319"/>
      <c r="Y38" s="319"/>
      <c r="Z38" s="319"/>
      <c r="AA38" s="319"/>
      <c r="AB38" s="319"/>
      <c r="AC38" s="319" t="s">
        <v>554</v>
      </c>
      <c r="AD38" s="319"/>
      <c r="AE38" s="319"/>
      <c r="AF38" s="319"/>
    </row>
    <row r="39" spans="1:53" ht="15" customHeight="1">
      <c r="B39" s="319"/>
      <c r="C39" s="319"/>
      <c r="D39" s="319"/>
      <c r="E39" s="319"/>
      <c r="F39" s="319"/>
      <c r="G39" s="319"/>
      <c r="H39" s="319"/>
      <c r="I39" s="319"/>
      <c r="J39" s="319"/>
      <c r="K39" s="320"/>
      <c r="L39" s="320"/>
      <c r="M39" s="320"/>
      <c r="N39" s="320"/>
      <c r="O39" s="319"/>
      <c r="P39" s="319"/>
      <c r="Q39" s="319"/>
      <c r="R39" s="319"/>
      <c r="S39" s="319"/>
      <c r="T39" s="319"/>
      <c r="U39" s="319"/>
      <c r="V39" s="319"/>
      <c r="W39" s="319"/>
      <c r="X39" s="319"/>
      <c r="Y39" s="319"/>
      <c r="Z39" s="319"/>
      <c r="AA39" s="319"/>
      <c r="AB39" s="319"/>
      <c r="AC39" s="319"/>
      <c r="AD39" s="319"/>
      <c r="AE39" s="319"/>
      <c r="AF39" s="319"/>
    </row>
    <row r="40" spans="1:53" ht="15" customHeight="1">
      <c r="B40" s="319"/>
      <c r="C40" s="319"/>
      <c r="D40" s="319"/>
      <c r="E40" s="319"/>
      <c r="F40" s="319"/>
      <c r="G40" s="319"/>
      <c r="H40" s="319"/>
      <c r="I40" s="319"/>
      <c r="J40" s="319"/>
      <c r="K40" s="320"/>
      <c r="L40" s="320"/>
      <c r="M40" s="320"/>
      <c r="N40" s="320"/>
      <c r="O40" s="319"/>
      <c r="P40" s="319"/>
      <c r="Q40" s="319"/>
      <c r="R40" s="319"/>
      <c r="S40" s="319"/>
      <c r="T40" s="319"/>
      <c r="U40" s="319"/>
      <c r="V40" s="319"/>
      <c r="W40" s="319"/>
      <c r="X40" s="319"/>
      <c r="Y40" s="319"/>
      <c r="Z40" s="319"/>
      <c r="AA40" s="319"/>
      <c r="AB40" s="319"/>
      <c r="AC40" s="319"/>
      <c r="AD40" s="319"/>
      <c r="AE40" s="319"/>
      <c r="AF40" s="319"/>
    </row>
    <row r="41" spans="1:53" ht="15" customHeight="1">
      <c r="B41" s="319"/>
      <c r="C41" s="319"/>
      <c r="D41" s="319"/>
      <c r="E41" s="319"/>
      <c r="F41" s="319"/>
      <c r="G41" s="319"/>
      <c r="H41" s="319"/>
      <c r="I41" s="319"/>
      <c r="J41" s="319"/>
      <c r="K41" s="320"/>
      <c r="L41" s="320"/>
      <c r="M41" s="320"/>
      <c r="N41" s="320"/>
      <c r="O41" s="319"/>
      <c r="P41" s="319"/>
      <c r="Q41" s="319"/>
      <c r="R41" s="319"/>
      <c r="S41" s="319"/>
      <c r="T41" s="319"/>
      <c r="U41" s="319"/>
      <c r="V41" s="319"/>
      <c r="W41" s="319"/>
      <c r="X41" s="319"/>
      <c r="Y41" s="319"/>
      <c r="Z41" s="319"/>
      <c r="AA41" s="319"/>
      <c r="AB41" s="319"/>
      <c r="AC41" s="319"/>
      <c r="AD41" s="319"/>
      <c r="AE41" s="319"/>
      <c r="AF41" s="319"/>
    </row>
    <row r="42" spans="1:53" ht="15" customHeight="1">
      <c r="B42" s="319"/>
      <c r="C42" s="319"/>
      <c r="D42" s="319"/>
      <c r="E42" s="319"/>
      <c r="F42" s="319"/>
      <c r="G42" s="319"/>
      <c r="H42" s="319"/>
      <c r="I42" s="319"/>
      <c r="J42" s="319"/>
      <c r="K42" s="320"/>
      <c r="L42" s="320"/>
      <c r="M42" s="320"/>
      <c r="N42" s="320"/>
      <c r="O42" s="319"/>
      <c r="P42" s="319"/>
      <c r="Q42" s="319"/>
      <c r="R42" s="319"/>
      <c r="S42" s="319"/>
      <c r="T42" s="319"/>
      <c r="U42" s="319"/>
      <c r="V42" s="319"/>
      <c r="W42" s="319"/>
      <c r="X42" s="319"/>
      <c r="Y42" s="319"/>
      <c r="Z42" s="319"/>
      <c r="AA42" s="319"/>
      <c r="AB42" s="319"/>
      <c r="AC42" s="319"/>
      <c r="AD42" s="319"/>
      <c r="AE42" s="319"/>
      <c r="AF42" s="319"/>
    </row>
    <row r="44" spans="1:53" ht="15" customHeight="1">
      <c r="A44" s="173" t="s">
        <v>553</v>
      </c>
      <c r="C44" s="185" t="s">
        <v>552</v>
      </c>
      <c r="D44" s="186"/>
      <c r="E44" s="173" t="s">
        <v>1817</v>
      </c>
      <c r="F44" s="186"/>
      <c r="G44" s="186"/>
      <c r="H44" s="186"/>
      <c r="I44" s="186"/>
      <c r="J44" s="186"/>
      <c r="K44" s="186"/>
      <c r="L44" s="186"/>
      <c r="M44" s="186"/>
      <c r="N44" s="186"/>
      <c r="O44" s="186"/>
      <c r="P44" s="186"/>
      <c r="Q44" s="186"/>
      <c r="R44" s="186"/>
      <c r="S44" s="186"/>
      <c r="T44" s="186"/>
      <c r="U44" s="186"/>
      <c r="V44" s="186"/>
      <c r="W44" s="186"/>
      <c r="X44" s="186"/>
      <c r="Y44" s="186"/>
      <c r="Z44" s="186"/>
      <c r="AA44" s="186"/>
      <c r="AB44" s="186"/>
      <c r="AC44" s="186"/>
      <c r="AD44" s="186"/>
      <c r="AE44" s="186"/>
      <c r="AF44" s="186"/>
    </row>
    <row r="45" spans="1:53" ht="15" customHeight="1">
      <c r="C45" s="185"/>
      <c r="D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row>
    <row r="46" spans="1:53" ht="15" customHeight="1">
      <c r="C46" s="185" t="s">
        <v>551</v>
      </c>
      <c r="D46" s="186"/>
      <c r="E46" s="173" t="s">
        <v>1789</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row>
    <row r="47" spans="1:53" ht="15" customHeight="1">
      <c r="C47" s="185"/>
      <c r="D47" s="186"/>
      <c r="E47" s="173" t="s">
        <v>1790</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row>
    <row r="48" spans="1:53" ht="15" customHeight="1">
      <c r="C48" s="185"/>
      <c r="D48" s="186"/>
      <c r="E48" s="321"/>
      <c r="F48" s="321"/>
      <c r="G48" s="321"/>
      <c r="H48" s="321"/>
      <c r="I48" s="321"/>
      <c r="J48" s="321"/>
      <c r="K48" s="321"/>
      <c r="L48" s="321"/>
      <c r="M48" s="321"/>
      <c r="N48" s="321"/>
      <c r="O48" s="321"/>
      <c r="P48" s="321"/>
      <c r="Q48" s="321"/>
      <c r="R48" s="321"/>
      <c r="S48" s="321"/>
      <c r="T48" s="321"/>
      <c r="U48" s="321"/>
      <c r="V48" s="321"/>
      <c r="W48" s="321"/>
      <c r="X48" s="321"/>
      <c r="Y48" s="321"/>
      <c r="Z48" s="321"/>
      <c r="AA48" s="321"/>
      <c r="AB48" s="321"/>
      <c r="AC48" s="321"/>
      <c r="AD48" s="321"/>
      <c r="AE48" s="321"/>
      <c r="AF48" s="321"/>
    </row>
    <row r="49" spans="3:32" ht="15" customHeight="1">
      <c r="C49" s="185" t="s">
        <v>550</v>
      </c>
      <c r="D49" s="186"/>
      <c r="E49" s="321" t="s">
        <v>1818</v>
      </c>
      <c r="F49" s="321"/>
      <c r="G49" s="321"/>
      <c r="H49" s="321"/>
      <c r="I49" s="321"/>
      <c r="J49" s="321"/>
      <c r="K49" s="321"/>
      <c r="L49" s="321"/>
      <c r="M49" s="321"/>
      <c r="N49" s="321"/>
      <c r="O49" s="321"/>
      <c r="P49" s="321"/>
      <c r="Q49" s="321"/>
      <c r="R49" s="321"/>
      <c r="S49" s="321"/>
      <c r="T49" s="321"/>
      <c r="U49" s="321"/>
      <c r="V49" s="321"/>
      <c r="W49" s="321"/>
      <c r="X49" s="321"/>
      <c r="Y49" s="321"/>
      <c r="Z49" s="321"/>
      <c r="AA49" s="321"/>
      <c r="AB49" s="321"/>
      <c r="AC49" s="321"/>
      <c r="AD49" s="321"/>
      <c r="AE49" s="321"/>
      <c r="AF49" s="321"/>
    </row>
    <row r="50" spans="3:32" ht="15" customHeight="1">
      <c r="C50" s="186"/>
      <c r="D50" s="186"/>
      <c r="E50" s="321"/>
      <c r="F50" s="321"/>
      <c r="G50" s="321"/>
      <c r="H50" s="321"/>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row>
    <row r="51" spans="3:32" ht="15" customHeight="1">
      <c r="C51" s="186"/>
      <c r="D51" s="186"/>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c r="AF51" s="321"/>
    </row>
    <row r="52" spans="3:32" ht="15" customHeight="1">
      <c r="C52" s="185" t="s">
        <v>549</v>
      </c>
      <c r="D52" s="186"/>
      <c r="E52" s="186" t="s">
        <v>548</v>
      </c>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row>
    <row r="53" spans="3:32" ht="15" customHeight="1">
      <c r="C53" s="186"/>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row>
  </sheetData>
  <sheetProtection selectLockedCells="1"/>
  <mergeCells count="63">
    <mergeCell ref="E48:AF48"/>
    <mergeCell ref="E49:AF51"/>
    <mergeCell ref="AC41:AF41"/>
    <mergeCell ref="B42:E42"/>
    <mergeCell ref="F42:J42"/>
    <mergeCell ref="K42:N42"/>
    <mergeCell ref="O42:U42"/>
    <mergeCell ref="V42:AB42"/>
    <mergeCell ref="AC42:AF42"/>
    <mergeCell ref="B41:E41"/>
    <mergeCell ref="F41:J41"/>
    <mergeCell ref="K41:N41"/>
    <mergeCell ref="O41:U41"/>
    <mergeCell ref="V41:AB41"/>
    <mergeCell ref="AC39:AF39"/>
    <mergeCell ref="B40:E40"/>
    <mergeCell ref="F40:J40"/>
    <mergeCell ref="K40:N40"/>
    <mergeCell ref="O40:U40"/>
    <mergeCell ref="V40:AB40"/>
    <mergeCell ref="AC40:AF40"/>
    <mergeCell ref="B39:E39"/>
    <mergeCell ref="F39:J39"/>
    <mergeCell ref="K39:N39"/>
    <mergeCell ref="O39:U39"/>
    <mergeCell ref="V39:AB39"/>
    <mergeCell ref="B37:J37"/>
    <mergeCell ref="K37:AF37"/>
    <mergeCell ref="B38:E38"/>
    <mergeCell ref="F38:J38"/>
    <mergeCell ref="K38:N38"/>
    <mergeCell ref="O38:U38"/>
    <mergeCell ref="V38:AB38"/>
    <mergeCell ref="AC38:AF38"/>
    <mergeCell ref="B31:E31"/>
    <mergeCell ref="F31:O31"/>
    <mergeCell ref="P31:Y31"/>
    <mergeCell ref="Z31:AF31"/>
    <mergeCell ref="B32:E32"/>
    <mergeCell ref="F32:O32"/>
    <mergeCell ref="P32:Y32"/>
    <mergeCell ref="Z32:AF32"/>
    <mergeCell ref="Z29:AF29"/>
    <mergeCell ref="B30:E30"/>
    <mergeCell ref="F30:O30"/>
    <mergeCell ref="P30:Y30"/>
    <mergeCell ref="Z30:AF30"/>
    <mergeCell ref="K35:N35"/>
    <mergeCell ref="AP36:BA36"/>
    <mergeCell ref="A2:AF3"/>
    <mergeCell ref="W17:AI17"/>
    <mergeCell ref="U5:W5"/>
    <mergeCell ref="X5:Z5"/>
    <mergeCell ref="AA5:AC5"/>
    <mergeCell ref="AD5:AF5"/>
    <mergeCell ref="K25:N25"/>
    <mergeCell ref="B28:E28"/>
    <mergeCell ref="F28:O28"/>
    <mergeCell ref="P28:Y28"/>
    <mergeCell ref="Z28:AF28"/>
    <mergeCell ref="B29:E29"/>
    <mergeCell ref="F29:O29"/>
    <mergeCell ref="P29:Y29"/>
  </mergeCells>
  <phoneticPr fontId="3"/>
  <dataValidations count="9">
    <dataValidation type="list" allowBlank="1" showInputMessage="1" showErrorMessage="1" sqref="X6" xr:uid="{A7389F12-2293-4F24-B027-AF0B40F3C4F4}">
      <formula1>"日,1日,2日,3日,4日,5日,6日,7日,8日,9日,10日,11日,12日,13日,14日,15日,16日,17日,18日,19日,20日,21日,22日,23日,24日,25日,26日,27日,28日,29日,30日,31日"</formula1>
    </dataValidation>
    <dataValidation type="list" allowBlank="1" showInputMessage="1" showErrorMessage="1" sqref="W6" xr:uid="{4067C843-83CA-459B-B6FB-A10434E50342}">
      <formula1>"月,1月,2月,3月,4月,5月,6月,7月,8月,9月,10月,11月,12月,1月,2月,3月"</formula1>
    </dataValidation>
    <dataValidation type="list" allowBlank="1" showInputMessage="1" showErrorMessage="1" sqref="V6" xr:uid="{6254A903-D8E0-40D4-9028-968272AC608E}">
      <formula1>"年,7年,8年,9年,10年"</formula1>
    </dataValidation>
    <dataValidation type="list" allowBlank="1" showInputMessage="1" showErrorMessage="1" sqref="K25:N26 K35:N35" xr:uid="{A6EE569E-BD40-44EE-B79F-552AB6009D77}">
      <formula1>"有・無,有,無"</formula1>
    </dataValidation>
    <dataValidation type="list" errorStyle="warning" allowBlank="1" showInputMessage="1" showErrorMessage="1" sqref="X5:Z5" xr:uid="{A77860DA-7267-4E7C-97F5-C695A59F3ABA}">
      <formula1>"年,7年,8年,9年,10年"</formula1>
    </dataValidation>
    <dataValidation type="list" errorStyle="warning" allowBlank="1" showInputMessage="1" showErrorMessage="1" sqref="AD5:AF5" xr:uid="{C30C3DCC-5D83-4D72-BD44-6E13C0473DF5}">
      <formula1>"日,1日,2日,3日,4日,5日,6日,7日,8日,9日,10日,11日,12日,13日,14日,15日,16日,17日,18日,19日,20日,21日,22日,23日,24日,25日,26日,27日,28日,29日,30日,31日"</formula1>
    </dataValidation>
    <dataValidation type="list" errorStyle="warning" allowBlank="1" showInputMessage="1" showErrorMessage="1" sqref="AA5:AC5" xr:uid="{9FDD8650-818F-4415-BF37-C232D5629E9E}">
      <formula1>"月,1月,2月,3月,4月,5月,6月,7月,8月,9月,10月,11月,12月,1月,2月,3月"</formula1>
    </dataValidation>
    <dataValidation type="list" allowBlank="1" showInputMessage="1" showErrorMessage="1" sqref="Z29:AF32" xr:uid="{C83FE0A2-FDFA-40D8-8E17-8B2220F9A7D9}">
      <formula1>"親会社,子会社,親会社を同じくする子会社同士,"</formula1>
    </dataValidation>
    <dataValidation type="list" allowBlank="1" showInputMessage="1" showErrorMessage="1" sqref="AC39:AF42 B39:E42" xr:uid="{BD47A273-E9EA-44B7-973B-DE0C1C5D57EC}">
      <formula1>"代表取締役,取締役,代表執行役,管財人,理事,"</formula1>
    </dataValidation>
  </dataValidations>
  <pageMargins left="0.51181102362204722" right="0.51181102362204722" top="0.78740157480314965" bottom="0.47244094488188981" header="0.31496062992125984" footer="0.31496062992125984"/>
  <pageSetup paperSize="9" scale="9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97964-C292-48EF-9921-03511C890B58}">
  <sheetPr>
    <pageSetUpPr fitToPage="1"/>
  </sheetPr>
  <dimension ref="A1:BA52"/>
  <sheetViews>
    <sheetView zoomScale="85" zoomScaleNormal="85" zoomScaleSheetLayoutView="115" workbookViewId="0">
      <selection activeCell="B1" sqref="B1"/>
    </sheetView>
  </sheetViews>
  <sheetFormatPr defaultColWidth="2.5" defaultRowHeight="15" customHeight="1"/>
  <cols>
    <col min="1" max="1" width="2.5" style="63"/>
    <col min="2" max="2" width="4.09765625" style="63" customWidth="1"/>
    <col min="3" max="3" width="3.3984375" style="63" customWidth="1"/>
    <col min="4" max="4" width="3.8984375" style="63" customWidth="1"/>
    <col min="5" max="9" width="2.5" style="63"/>
    <col min="10" max="10" width="2.5" style="63" customWidth="1"/>
    <col min="11" max="11" width="3.5" style="63" customWidth="1"/>
    <col min="12" max="12" width="4.09765625" style="63" customWidth="1"/>
    <col min="13" max="13" width="3.09765625" style="63" customWidth="1"/>
    <col min="14" max="14" width="3" style="63" customWidth="1"/>
    <col min="15" max="16384" width="2.5" style="63"/>
  </cols>
  <sheetData>
    <row r="1" spans="1:35" ht="15" customHeight="1">
      <c r="A1" s="63" t="s">
        <v>566</v>
      </c>
    </row>
    <row r="2" spans="1:35" ht="15" customHeight="1">
      <c r="A2" s="324" t="s">
        <v>565</v>
      </c>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row>
    <row r="3" spans="1:35" ht="15" customHeight="1">
      <c r="A3" s="324"/>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row>
    <row r="5" spans="1:35" ht="15" customHeight="1">
      <c r="U5" s="325" t="s">
        <v>633</v>
      </c>
      <c r="V5" s="325"/>
      <c r="W5" s="325"/>
      <c r="X5" s="326" t="s">
        <v>1791</v>
      </c>
      <c r="Y5" s="326"/>
      <c r="Z5" s="326"/>
      <c r="AA5" s="326" t="s">
        <v>1792</v>
      </c>
      <c r="AB5" s="326"/>
      <c r="AC5" s="326"/>
      <c r="AD5" s="326" t="s">
        <v>1793</v>
      </c>
      <c r="AE5" s="326"/>
      <c r="AF5" s="326"/>
    </row>
    <row r="6" spans="1:35" ht="15" customHeight="1">
      <c r="U6" s="62"/>
      <c r="V6" s="62"/>
      <c r="W6" s="62"/>
      <c r="X6" s="62"/>
      <c r="AF6" s="66"/>
    </row>
    <row r="7" spans="1:35" s="73" customFormat="1" ht="15" customHeight="1">
      <c r="B7" s="73" t="s">
        <v>564</v>
      </c>
    </row>
    <row r="8" spans="1:35" s="73" customFormat="1" ht="15" customHeight="1">
      <c r="O8" s="74"/>
      <c r="S8" s="74"/>
    </row>
    <row r="9" spans="1:35" s="73" customFormat="1" ht="12.6" customHeight="1">
      <c r="O9" s="74"/>
      <c r="P9" s="74"/>
      <c r="Q9" s="74"/>
      <c r="R9" s="74"/>
      <c r="S9" s="74"/>
    </row>
    <row r="10" spans="1:35" s="73" customFormat="1" ht="15" customHeight="1">
      <c r="O10" s="74" t="s">
        <v>555</v>
      </c>
    </row>
    <row r="11" spans="1:35" s="73" customFormat="1" ht="12" customHeight="1">
      <c r="O11" s="74"/>
      <c r="P11" s="74"/>
      <c r="Q11" s="74"/>
      <c r="R11" s="74"/>
      <c r="S11" s="74"/>
    </row>
    <row r="12" spans="1:35" s="73" customFormat="1" ht="15" customHeight="1">
      <c r="O12" s="74"/>
    </row>
    <row r="13" spans="1:35" s="73" customFormat="1" ht="15" customHeight="1">
      <c r="O13" s="74" t="s">
        <v>556</v>
      </c>
      <c r="P13" s="74"/>
      <c r="Q13" s="74"/>
      <c r="R13" s="74"/>
      <c r="S13" s="74"/>
    </row>
    <row r="14" spans="1:35" s="73" customFormat="1" ht="15" customHeight="1">
      <c r="O14" s="74"/>
      <c r="P14" s="75"/>
      <c r="Q14" s="75"/>
      <c r="R14" s="75"/>
      <c r="S14" s="75"/>
    </row>
    <row r="15" spans="1:35" s="73" customFormat="1" ht="15" customHeight="1">
      <c r="O15" s="74" t="s">
        <v>639</v>
      </c>
      <c r="P15" s="74"/>
      <c r="Q15" s="74"/>
      <c r="R15" s="74"/>
      <c r="S15" s="74"/>
      <c r="W15" s="76"/>
      <c r="X15" s="76"/>
      <c r="Y15" s="76"/>
      <c r="Z15" s="76"/>
      <c r="AA15" s="76"/>
      <c r="AB15" s="76"/>
      <c r="AC15" s="76"/>
      <c r="AD15" s="76"/>
      <c r="AE15" s="76"/>
      <c r="AF15" s="76"/>
      <c r="AG15" s="76"/>
      <c r="AH15" s="76"/>
      <c r="AI15" s="76"/>
    </row>
    <row r="16" spans="1:35" s="73" customFormat="1" ht="15" customHeight="1">
      <c r="O16" s="74"/>
      <c r="P16" s="75"/>
      <c r="Q16" s="75"/>
      <c r="R16" s="75"/>
      <c r="S16" s="75"/>
      <c r="W16" s="76"/>
      <c r="X16" s="76"/>
      <c r="Y16" s="76"/>
      <c r="Z16" s="76"/>
      <c r="AA16" s="76"/>
      <c r="AB16" s="76"/>
      <c r="AC16" s="76"/>
      <c r="AD16" s="76"/>
      <c r="AE16" s="76"/>
      <c r="AF16" s="76"/>
      <c r="AG16" s="76"/>
      <c r="AH16" s="76"/>
      <c r="AI16" s="76"/>
    </row>
    <row r="17" spans="1:35" s="73" customFormat="1" ht="15" customHeight="1">
      <c r="O17" s="74" t="s">
        <v>640</v>
      </c>
      <c r="W17" s="327"/>
      <c r="X17" s="327"/>
      <c r="Y17" s="327"/>
      <c r="Z17" s="327"/>
      <c r="AA17" s="327"/>
      <c r="AB17" s="327"/>
      <c r="AC17" s="327"/>
      <c r="AD17" s="327"/>
      <c r="AE17" s="327"/>
      <c r="AF17" s="327"/>
      <c r="AG17" s="327"/>
      <c r="AH17" s="327"/>
      <c r="AI17" s="327"/>
    </row>
    <row r="18" spans="1:35" s="73" customFormat="1" ht="15" customHeight="1">
      <c r="W18" s="76"/>
      <c r="X18" s="76"/>
      <c r="Y18" s="76"/>
      <c r="Z18" s="76"/>
      <c r="AA18" s="76"/>
      <c r="AB18" s="76"/>
      <c r="AC18" s="76"/>
      <c r="AD18" s="76"/>
      <c r="AE18" s="76"/>
      <c r="AF18" s="76"/>
      <c r="AG18" s="76"/>
      <c r="AH18" s="76"/>
      <c r="AI18" s="76"/>
    </row>
    <row r="19" spans="1:35" s="73" customFormat="1" ht="15" customHeight="1">
      <c r="A19" s="73" t="s">
        <v>1786</v>
      </c>
    </row>
    <row r="20" spans="1:35" s="73" customFormat="1" ht="15" customHeight="1"/>
    <row r="21" spans="1:35" s="73" customFormat="1" ht="15" customHeight="1">
      <c r="A21" s="189" t="s">
        <v>1787</v>
      </c>
    </row>
    <row r="22" spans="1:35" s="73" customFormat="1" ht="17.399999999999999" customHeight="1">
      <c r="A22" s="189" t="s">
        <v>1788</v>
      </c>
    </row>
    <row r="23" spans="1:35" ht="16.95" customHeight="1">
      <c r="A23" s="63">
        <v>1</v>
      </c>
      <c r="B23" s="63" t="s">
        <v>641</v>
      </c>
      <c r="J23" s="63" t="s">
        <v>642</v>
      </c>
      <c r="K23" s="325" t="s">
        <v>547</v>
      </c>
      <c r="L23" s="325"/>
      <c r="M23" s="325"/>
      <c r="N23" s="325"/>
      <c r="O23" s="63" t="s">
        <v>643</v>
      </c>
    </row>
    <row r="24" spans="1:35" ht="15" customHeight="1">
      <c r="B24" s="77"/>
    </row>
    <row r="25" spans="1:35" ht="3.6" customHeight="1"/>
    <row r="26" spans="1:35" ht="15" customHeight="1">
      <c r="B26" s="328" t="s">
        <v>562</v>
      </c>
      <c r="C26" s="328"/>
      <c r="D26" s="328"/>
      <c r="E26" s="328"/>
      <c r="F26" s="328" t="s">
        <v>556</v>
      </c>
      <c r="G26" s="328"/>
      <c r="H26" s="328"/>
      <c r="I26" s="328"/>
      <c r="J26" s="328"/>
      <c r="K26" s="328"/>
      <c r="L26" s="328"/>
      <c r="M26" s="328"/>
      <c r="N26" s="328"/>
      <c r="O26" s="328"/>
      <c r="P26" s="328" t="s">
        <v>555</v>
      </c>
      <c r="Q26" s="328"/>
      <c r="R26" s="328"/>
      <c r="S26" s="328"/>
      <c r="T26" s="328"/>
      <c r="U26" s="328"/>
      <c r="V26" s="328"/>
      <c r="W26" s="328"/>
      <c r="X26" s="328"/>
      <c r="Y26" s="328"/>
      <c r="Z26" s="328" t="s">
        <v>561</v>
      </c>
      <c r="AA26" s="328"/>
      <c r="AB26" s="328"/>
      <c r="AC26" s="328"/>
      <c r="AD26" s="328"/>
      <c r="AE26" s="328"/>
      <c r="AF26" s="328"/>
    </row>
    <row r="27" spans="1:35" ht="15" customHeight="1">
      <c r="B27" s="322">
        <v>1234567891234</v>
      </c>
      <c r="C27" s="322"/>
      <c r="D27" s="322"/>
      <c r="E27" s="322"/>
      <c r="F27" s="323" t="s">
        <v>1794</v>
      </c>
      <c r="G27" s="323"/>
      <c r="H27" s="323"/>
      <c r="I27" s="323"/>
      <c r="J27" s="323"/>
      <c r="K27" s="323"/>
      <c r="L27" s="323"/>
      <c r="M27" s="323"/>
      <c r="N27" s="323"/>
      <c r="O27" s="323"/>
      <c r="P27" s="323" t="s">
        <v>1795</v>
      </c>
      <c r="Q27" s="323"/>
      <c r="R27" s="323"/>
      <c r="S27" s="323"/>
      <c r="T27" s="323"/>
      <c r="U27" s="323"/>
      <c r="V27" s="323"/>
      <c r="W27" s="323"/>
      <c r="X27" s="323"/>
      <c r="Y27" s="323"/>
      <c r="Z27" s="323" t="s">
        <v>1778</v>
      </c>
      <c r="AA27" s="323"/>
      <c r="AB27" s="323"/>
      <c r="AC27" s="323"/>
      <c r="AD27" s="323"/>
      <c r="AE27" s="323"/>
      <c r="AF27" s="323"/>
    </row>
    <row r="28" spans="1:35" ht="15" customHeight="1">
      <c r="B28" s="322">
        <v>1234567892345</v>
      </c>
      <c r="C28" s="322"/>
      <c r="D28" s="322"/>
      <c r="E28" s="322"/>
      <c r="F28" s="323" t="s">
        <v>1796</v>
      </c>
      <c r="G28" s="323"/>
      <c r="H28" s="323"/>
      <c r="I28" s="323"/>
      <c r="J28" s="323"/>
      <c r="K28" s="323"/>
      <c r="L28" s="323"/>
      <c r="M28" s="323"/>
      <c r="N28" s="323"/>
      <c r="O28" s="323"/>
      <c r="P28" s="323" t="s">
        <v>1797</v>
      </c>
      <c r="Q28" s="323"/>
      <c r="R28" s="323"/>
      <c r="S28" s="323"/>
      <c r="T28" s="323"/>
      <c r="U28" s="323"/>
      <c r="V28" s="323"/>
      <c r="W28" s="323"/>
      <c r="X28" s="323"/>
      <c r="Y28" s="323"/>
      <c r="Z28" s="323" t="s">
        <v>1779</v>
      </c>
      <c r="AA28" s="323"/>
      <c r="AB28" s="323"/>
      <c r="AC28" s="323"/>
      <c r="AD28" s="323"/>
      <c r="AE28" s="323"/>
      <c r="AF28" s="323"/>
    </row>
    <row r="29" spans="1:35" ht="15" customHeight="1">
      <c r="B29" s="330"/>
      <c r="C29" s="330"/>
      <c r="D29" s="330"/>
      <c r="E29" s="330"/>
      <c r="F29" s="328"/>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8"/>
      <c r="AE29" s="328"/>
      <c r="AF29" s="328"/>
    </row>
    <row r="30" spans="1:35" ht="15" customHeight="1">
      <c r="B30" s="330"/>
      <c r="C30" s="330"/>
      <c r="D30" s="330"/>
      <c r="E30" s="330"/>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row>
    <row r="32" spans="1:35" ht="15" customHeight="1">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row>
    <row r="33" spans="1:53" ht="15" customHeight="1">
      <c r="A33" s="63">
        <v>2</v>
      </c>
      <c r="B33" s="63" t="s">
        <v>645</v>
      </c>
      <c r="J33" s="63" t="s">
        <v>642</v>
      </c>
      <c r="K33" s="325" t="s">
        <v>547</v>
      </c>
      <c r="L33" s="325"/>
      <c r="M33" s="325"/>
      <c r="N33" s="325"/>
      <c r="O33" s="63" t="s">
        <v>643</v>
      </c>
    </row>
    <row r="34" spans="1:53" ht="15" customHeight="1">
      <c r="AP34" s="329"/>
      <c r="AQ34" s="329"/>
      <c r="AR34" s="329"/>
      <c r="AS34" s="329"/>
      <c r="AT34" s="329"/>
      <c r="AU34" s="329"/>
      <c r="AV34" s="329"/>
      <c r="AW34" s="329"/>
      <c r="AX34" s="329"/>
      <c r="AY34" s="329"/>
      <c r="AZ34" s="329"/>
      <c r="BA34" s="329"/>
    </row>
    <row r="35" spans="1:53" ht="15" customHeight="1">
      <c r="B35" s="328" t="s">
        <v>560</v>
      </c>
      <c r="C35" s="328"/>
      <c r="D35" s="328"/>
      <c r="E35" s="328"/>
      <c r="F35" s="328"/>
      <c r="G35" s="328"/>
      <c r="H35" s="328"/>
      <c r="I35" s="328"/>
      <c r="J35" s="328"/>
      <c r="K35" s="328" t="s">
        <v>559</v>
      </c>
      <c r="L35" s="328"/>
      <c r="M35" s="328"/>
      <c r="N35" s="328"/>
      <c r="O35" s="328"/>
      <c r="P35" s="328"/>
      <c r="Q35" s="328"/>
      <c r="R35" s="328"/>
      <c r="S35" s="328"/>
      <c r="T35" s="328"/>
      <c r="U35" s="328"/>
      <c r="V35" s="328"/>
      <c r="W35" s="328"/>
      <c r="X35" s="328"/>
      <c r="Y35" s="328"/>
      <c r="Z35" s="328"/>
      <c r="AA35" s="328"/>
      <c r="AB35" s="328"/>
      <c r="AC35" s="328"/>
      <c r="AD35" s="328"/>
      <c r="AE35" s="328"/>
      <c r="AF35" s="328"/>
    </row>
    <row r="36" spans="1:53" ht="15" customHeight="1">
      <c r="B36" s="328" t="s">
        <v>554</v>
      </c>
      <c r="C36" s="328"/>
      <c r="D36" s="328"/>
      <c r="E36" s="328"/>
      <c r="F36" s="328" t="s">
        <v>558</v>
      </c>
      <c r="G36" s="328"/>
      <c r="H36" s="328"/>
      <c r="I36" s="328"/>
      <c r="J36" s="328"/>
      <c r="K36" s="328" t="s">
        <v>557</v>
      </c>
      <c r="L36" s="328"/>
      <c r="M36" s="328"/>
      <c r="N36" s="328"/>
      <c r="O36" s="328" t="s">
        <v>556</v>
      </c>
      <c r="P36" s="328"/>
      <c r="Q36" s="328"/>
      <c r="R36" s="328"/>
      <c r="S36" s="328"/>
      <c r="T36" s="328"/>
      <c r="U36" s="328"/>
      <c r="V36" s="328" t="s">
        <v>555</v>
      </c>
      <c r="W36" s="328"/>
      <c r="X36" s="328"/>
      <c r="Y36" s="328"/>
      <c r="Z36" s="328"/>
      <c r="AA36" s="328"/>
      <c r="AB36" s="328"/>
      <c r="AC36" s="328" t="s">
        <v>554</v>
      </c>
      <c r="AD36" s="328"/>
      <c r="AE36" s="328"/>
      <c r="AF36" s="328"/>
    </row>
    <row r="37" spans="1:53" ht="15" customHeight="1">
      <c r="B37" s="323" t="s">
        <v>1781</v>
      </c>
      <c r="C37" s="323"/>
      <c r="D37" s="323"/>
      <c r="E37" s="323"/>
      <c r="F37" s="323" t="s">
        <v>1798</v>
      </c>
      <c r="G37" s="323"/>
      <c r="H37" s="323"/>
      <c r="I37" s="323"/>
      <c r="J37" s="323"/>
      <c r="K37" s="331">
        <v>234567890123</v>
      </c>
      <c r="L37" s="331"/>
      <c r="M37" s="331"/>
      <c r="N37" s="331"/>
      <c r="O37" s="323" t="s">
        <v>1799</v>
      </c>
      <c r="P37" s="323"/>
      <c r="Q37" s="323"/>
      <c r="R37" s="323"/>
      <c r="S37" s="323"/>
      <c r="T37" s="323"/>
      <c r="U37" s="323"/>
      <c r="V37" s="332" t="s">
        <v>1800</v>
      </c>
      <c r="W37" s="332"/>
      <c r="X37" s="332"/>
      <c r="Y37" s="332"/>
      <c r="Z37" s="332"/>
      <c r="AA37" s="332"/>
      <c r="AB37" s="332"/>
      <c r="AC37" s="323" t="s">
        <v>1780</v>
      </c>
      <c r="AD37" s="323"/>
      <c r="AE37" s="323"/>
      <c r="AF37" s="323"/>
    </row>
    <row r="38" spans="1:53" ht="15" customHeight="1">
      <c r="B38" s="328"/>
      <c r="C38" s="328"/>
      <c r="D38" s="328"/>
      <c r="E38" s="328"/>
      <c r="F38" s="328"/>
      <c r="G38" s="328"/>
      <c r="H38" s="328"/>
      <c r="I38" s="328"/>
      <c r="J38" s="328"/>
      <c r="K38" s="330"/>
      <c r="L38" s="330"/>
      <c r="M38" s="330"/>
      <c r="N38" s="330"/>
      <c r="O38" s="328"/>
      <c r="P38" s="328"/>
      <c r="Q38" s="328"/>
      <c r="R38" s="328"/>
      <c r="S38" s="328"/>
      <c r="T38" s="328"/>
      <c r="U38" s="328"/>
      <c r="V38" s="328"/>
      <c r="W38" s="328"/>
      <c r="X38" s="328"/>
      <c r="Y38" s="328"/>
      <c r="Z38" s="328"/>
      <c r="AA38" s="328"/>
      <c r="AB38" s="328"/>
      <c r="AC38" s="328"/>
      <c r="AD38" s="328"/>
      <c r="AE38" s="328"/>
      <c r="AF38" s="328"/>
    </row>
    <row r="39" spans="1:53" ht="15" customHeight="1">
      <c r="B39" s="328"/>
      <c r="C39" s="328"/>
      <c r="D39" s="328"/>
      <c r="E39" s="328"/>
      <c r="F39" s="328"/>
      <c r="G39" s="328"/>
      <c r="H39" s="328"/>
      <c r="I39" s="328"/>
      <c r="J39" s="328"/>
      <c r="K39" s="330"/>
      <c r="L39" s="330"/>
      <c r="M39" s="330"/>
      <c r="N39" s="330"/>
      <c r="O39" s="328"/>
      <c r="P39" s="328"/>
      <c r="Q39" s="328"/>
      <c r="R39" s="328"/>
      <c r="S39" s="328"/>
      <c r="T39" s="328"/>
      <c r="U39" s="328"/>
      <c r="V39" s="328"/>
      <c r="W39" s="328"/>
      <c r="X39" s="328"/>
      <c r="Y39" s="328"/>
      <c r="Z39" s="328"/>
      <c r="AA39" s="328"/>
      <c r="AB39" s="328"/>
      <c r="AC39" s="328"/>
      <c r="AD39" s="328"/>
      <c r="AE39" s="328"/>
      <c r="AF39" s="328"/>
    </row>
    <row r="40" spans="1:53" ht="15" customHeight="1">
      <c r="B40" s="328"/>
      <c r="C40" s="328"/>
      <c r="D40" s="328"/>
      <c r="E40" s="328"/>
      <c r="F40" s="328"/>
      <c r="G40" s="328"/>
      <c r="H40" s="328"/>
      <c r="I40" s="328"/>
      <c r="J40" s="328"/>
      <c r="K40" s="330"/>
      <c r="L40" s="330"/>
      <c r="M40" s="330"/>
      <c r="N40" s="330"/>
      <c r="O40" s="328"/>
      <c r="P40" s="328"/>
      <c r="Q40" s="328"/>
      <c r="R40" s="328"/>
      <c r="S40" s="328"/>
      <c r="T40" s="328"/>
      <c r="U40" s="328"/>
      <c r="V40" s="328"/>
      <c r="W40" s="328"/>
      <c r="X40" s="328"/>
      <c r="Y40" s="328"/>
      <c r="Z40" s="328"/>
      <c r="AA40" s="328"/>
      <c r="AB40" s="328"/>
      <c r="AC40" s="328"/>
      <c r="AD40" s="328"/>
      <c r="AE40" s="328"/>
      <c r="AF40" s="328"/>
    </row>
    <row r="42" spans="1:53" ht="15" customHeight="1">
      <c r="A42" s="63" t="s">
        <v>553</v>
      </c>
      <c r="C42" s="71" t="s">
        <v>552</v>
      </c>
      <c r="D42" s="72"/>
      <c r="E42" s="63" t="s">
        <v>1817</v>
      </c>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row>
    <row r="43" spans="1:53" ht="15" customHeight="1">
      <c r="C43" s="71"/>
      <c r="D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row>
    <row r="44" spans="1:53" ht="15" customHeight="1">
      <c r="C44" s="71" t="s">
        <v>551</v>
      </c>
      <c r="D44" s="72"/>
      <c r="E44" s="63" t="s">
        <v>1789</v>
      </c>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row>
    <row r="45" spans="1:53" ht="15" customHeight="1">
      <c r="C45" s="71"/>
      <c r="D45" s="72"/>
      <c r="E45" s="63" t="s">
        <v>1790</v>
      </c>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row>
    <row r="46" spans="1:53" ht="6.6" customHeight="1">
      <c r="C46" s="71"/>
      <c r="D46" s="72"/>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c r="AD46" s="333"/>
      <c r="AE46" s="333"/>
      <c r="AF46" s="333"/>
    </row>
    <row r="47" spans="1:53" ht="15" customHeight="1">
      <c r="C47" s="71" t="s">
        <v>550</v>
      </c>
      <c r="D47" s="72"/>
      <c r="E47" s="333" t="s">
        <v>1818</v>
      </c>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row>
    <row r="48" spans="1:53" ht="12.75" customHeight="1">
      <c r="C48" s="72"/>
      <c r="D48" s="72"/>
      <c r="E48" s="333"/>
      <c r="F48" s="333"/>
      <c r="G48" s="333"/>
      <c r="H48" s="333"/>
      <c r="I48" s="333"/>
      <c r="J48" s="333"/>
      <c r="K48" s="333"/>
      <c r="L48" s="333"/>
      <c r="M48" s="333"/>
      <c r="N48" s="333"/>
      <c r="O48" s="333"/>
      <c r="P48" s="333"/>
      <c r="Q48" s="333"/>
      <c r="R48" s="333"/>
      <c r="S48" s="333"/>
      <c r="T48" s="333"/>
      <c r="U48" s="333"/>
      <c r="V48" s="333"/>
      <c r="W48" s="333"/>
      <c r="X48" s="333"/>
      <c r="Y48" s="333"/>
      <c r="Z48" s="333"/>
      <c r="AA48" s="333"/>
      <c r="AB48" s="333"/>
      <c r="AC48" s="333"/>
      <c r="AD48" s="333"/>
      <c r="AE48" s="333"/>
      <c r="AF48" s="333"/>
    </row>
    <row r="49" spans="3:32" ht="9.75" customHeight="1">
      <c r="C49" s="72"/>
      <c r="D49" s="72"/>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c r="AF49" s="333"/>
    </row>
    <row r="50" spans="3:32" ht="15" customHeight="1">
      <c r="C50" s="71" t="s">
        <v>549</v>
      </c>
      <c r="D50" s="72"/>
      <c r="E50" s="72" t="s">
        <v>548</v>
      </c>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row>
    <row r="51" spans="3:32" ht="15" customHeight="1">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row>
    <row r="52" spans="3:32" ht="15" customHeight="1">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row>
  </sheetData>
  <sheetProtection formatCells="0" selectLockedCells="1"/>
  <mergeCells count="63">
    <mergeCell ref="E46:AF46"/>
    <mergeCell ref="E47:AF49"/>
    <mergeCell ref="B40:E40"/>
    <mergeCell ref="F40:J40"/>
    <mergeCell ref="K40:N40"/>
    <mergeCell ref="O40:U40"/>
    <mergeCell ref="V40:AB40"/>
    <mergeCell ref="AC40:AF40"/>
    <mergeCell ref="AC39:AF39"/>
    <mergeCell ref="B38:E38"/>
    <mergeCell ref="F38:J38"/>
    <mergeCell ref="K38:N38"/>
    <mergeCell ref="O38:U38"/>
    <mergeCell ref="V38:AB38"/>
    <mergeCell ref="AC38:AF38"/>
    <mergeCell ref="B39:E39"/>
    <mergeCell ref="F39:J39"/>
    <mergeCell ref="K39:N39"/>
    <mergeCell ref="O39:U39"/>
    <mergeCell ref="V39:AB39"/>
    <mergeCell ref="AC37:AF37"/>
    <mergeCell ref="B35:J35"/>
    <mergeCell ref="K35:AF35"/>
    <mergeCell ref="B36:E36"/>
    <mergeCell ref="F36:J36"/>
    <mergeCell ref="K36:N36"/>
    <mergeCell ref="O36:U36"/>
    <mergeCell ref="V36:AB36"/>
    <mergeCell ref="AC36:AF36"/>
    <mergeCell ref="B37:E37"/>
    <mergeCell ref="F37:J37"/>
    <mergeCell ref="K37:N37"/>
    <mergeCell ref="O37:U37"/>
    <mergeCell ref="V37:AB37"/>
    <mergeCell ref="AP34:BA34"/>
    <mergeCell ref="B28:E28"/>
    <mergeCell ref="F28:O28"/>
    <mergeCell ref="P28:Y28"/>
    <mergeCell ref="Z28:AF28"/>
    <mergeCell ref="B29:E29"/>
    <mergeCell ref="F29:O29"/>
    <mergeCell ref="P29:Y29"/>
    <mergeCell ref="Z29:AF29"/>
    <mergeCell ref="B30:E30"/>
    <mergeCell ref="F30:O30"/>
    <mergeCell ref="P30:Y30"/>
    <mergeCell ref="Z30:AF30"/>
    <mergeCell ref="K33:N33"/>
    <mergeCell ref="B27:E27"/>
    <mergeCell ref="F27:O27"/>
    <mergeCell ref="P27:Y27"/>
    <mergeCell ref="Z27:AF27"/>
    <mergeCell ref="A2:AF3"/>
    <mergeCell ref="U5:W5"/>
    <mergeCell ref="X5:Z5"/>
    <mergeCell ref="AA5:AC5"/>
    <mergeCell ref="AD5:AF5"/>
    <mergeCell ref="W17:AI17"/>
    <mergeCell ref="K23:N23"/>
    <mergeCell ref="B26:E26"/>
    <mergeCell ref="F26:O26"/>
    <mergeCell ref="P26:Y26"/>
    <mergeCell ref="Z26:AF26"/>
  </mergeCells>
  <phoneticPr fontId="3"/>
  <dataValidations count="9">
    <dataValidation type="list" allowBlank="1" showInputMessage="1" showErrorMessage="1" sqref="X6" xr:uid="{6DD77D17-2F1D-4AB3-98AF-8856F27AEF5B}">
      <formula1>"日,1日,2日,3日,4日,5日,6日,7日,8日,9日,10日,11日,12日,13日,14日,15日,16日,17日,18日,19日,20日,21日,22日,23日,24日,25日,26日,27日,28日,29日,30日,31日"</formula1>
    </dataValidation>
    <dataValidation type="list" allowBlank="1" showInputMessage="1" showErrorMessage="1" sqref="W6" xr:uid="{4D873B35-8178-4749-A93C-E4A308EDA97E}">
      <formula1>"月,1月,2月,3月,4月,5月,6月,7月,8月,9月,10月,11月,12月,1月,2月,3月"</formula1>
    </dataValidation>
    <dataValidation type="list" allowBlank="1" showInputMessage="1" showErrorMessage="1" sqref="V6" xr:uid="{446881C1-B7DB-4DE1-BC94-19A149889E47}">
      <formula1>"年,7年,8年,9年,10年"</formula1>
    </dataValidation>
    <dataValidation type="list" allowBlank="1" showInputMessage="1" showErrorMessage="1" sqref="K23:N23 K33:N33" xr:uid="{FE40649C-BB03-4A52-A1C9-525BFE75A3CC}">
      <formula1>"有・無,有,無"</formula1>
    </dataValidation>
    <dataValidation type="list" errorStyle="warning" allowBlank="1" showInputMessage="1" showErrorMessage="1" sqref="X5:Z5" xr:uid="{6CF07345-CE83-406B-AED5-955EF1D1A85D}">
      <formula1>"年,7年,8年,9年,10年"</formula1>
    </dataValidation>
    <dataValidation type="list" errorStyle="warning" allowBlank="1" showInputMessage="1" showErrorMessage="1" sqref="AD5:AF5" xr:uid="{C6F005FE-8B08-431A-89C3-E00737B43FF4}">
      <formula1>"日,1日,2日,3日,4日,5日,6日,7日,8日,9日,10日,11日,12日,13日,14日,15日,16日,17日,18日,19日,20日,21日,22日,23日,24日,25日,26日,27日,28日,29日,30日,31日"</formula1>
    </dataValidation>
    <dataValidation type="list" errorStyle="warning" allowBlank="1" showInputMessage="1" showErrorMessage="1" sqref="AA5:AC5" xr:uid="{32968149-C86F-4469-85B8-5A5197CAD1E7}">
      <formula1>"月,1月,2月,3月,4月,5月,6月,7月,8月,9月,10月,11月,12月,1月,2月,3月"</formula1>
    </dataValidation>
    <dataValidation type="list" allowBlank="1" showInputMessage="1" showErrorMessage="1" sqref="Z27:AF30" xr:uid="{402F05E4-BF91-4069-ABCD-7389DAEF1616}">
      <formula1>"親会社,子会社,親会社を同じくする子会社同士,"</formula1>
    </dataValidation>
    <dataValidation type="list" allowBlank="1" showInputMessage="1" showErrorMessage="1" sqref="AC37:AF40 B37:E40" xr:uid="{6CD5FC6B-06AD-474B-9526-ACDF027C1746}">
      <formula1>"代表取締役,取締役,代表執行役,管財人,理事,"</formula1>
    </dataValidation>
  </dataValidations>
  <pageMargins left="0.70866141732283472" right="0.70866141732283472" top="0.35433070866141736" bottom="0.35433070866141736" header="0.31496062992125984" footer="0.31496062992125984"/>
  <pageSetup paperSize="9" scale="7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9B25-BE93-4597-AA88-7AE23D745875}">
  <dimension ref="A1:G95"/>
  <sheetViews>
    <sheetView topLeftCell="A4" zoomScale="70" zoomScaleNormal="70" workbookViewId="0">
      <selection activeCell="J5" sqref="J5"/>
    </sheetView>
  </sheetViews>
  <sheetFormatPr defaultColWidth="8.69921875" defaultRowHeight="18"/>
  <cols>
    <col min="1" max="1" width="26.09765625" style="79" customWidth="1"/>
    <col min="2" max="2" width="15.59765625" style="79" customWidth="1"/>
    <col min="3" max="3" width="28.8984375" style="79" customWidth="1"/>
    <col min="4" max="5" width="35.59765625" style="79" customWidth="1"/>
    <col min="6" max="6" width="20" style="79" customWidth="1"/>
    <col min="7" max="7" width="10" style="79" customWidth="1"/>
    <col min="8" max="16384" width="8.69921875" style="79"/>
  </cols>
  <sheetData>
    <row r="1" spans="1:7" ht="34.200000000000003" hidden="1" customHeight="1">
      <c r="A1" s="78"/>
      <c r="B1" s="78"/>
      <c r="C1" s="78"/>
      <c r="D1" s="78"/>
      <c r="E1" s="78"/>
      <c r="F1" s="78"/>
      <c r="G1" s="78"/>
    </row>
    <row r="2" spans="1:7" ht="34.200000000000003" hidden="1" customHeight="1">
      <c r="A2" s="228" t="s">
        <v>237</v>
      </c>
      <c r="B2" s="228"/>
      <c r="C2" s="228"/>
      <c r="D2" s="228"/>
      <c r="E2" s="228"/>
      <c r="F2" s="228"/>
      <c r="G2" s="228"/>
    </row>
    <row r="3" spans="1:7" ht="34.200000000000003" hidden="1" customHeight="1">
      <c r="A3" s="78"/>
      <c r="B3" s="78"/>
      <c r="C3" s="78"/>
      <c r="D3" s="78"/>
      <c r="E3" s="78"/>
      <c r="F3" s="78"/>
      <c r="G3" s="78"/>
    </row>
    <row r="4" spans="1:7" ht="48" customHeight="1">
      <c r="A4" s="227" t="s">
        <v>489</v>
      </c>
      <c r="B4" s="227"/>
      <c r="C4" s="227"/>
      <c r="D4" s="227"/>
      <c r="E4" s="227"/>
      <c r="F4" s="227"/>
      <c r="G4" s="227"/>
    </row>
    <row r="5" spans="1:7" ht="34.200000000000003" customHeight="1">
      <c r="A5" s="78"/>
      <c r="B5" s="78"/>
      <c r="C5" s="78"/>
      <c r="D5" s="78"/>
      <c r="E5" s="78"/>
      <c r="F5" s="78"/>
      <c r="G5" s="78"/>
    </row>
    <row r="6" spans="1:7" ht="34.200000000000003" customHeight="1">
      <c r="A6" s="81" t="s">
        <v>238</v>
      </c>
      <c r="B6" s="81" t="s">
        <v>24</v>
      </c>
      <c r="C6" s="81" t="s">
        <v>239</v>
      </c>
      <c r="D6" s="81" t="s">
        <v>240</v>
      </c>
      <c r="E6" s="81" t="s">
        <v>241</v>
      </c>
      <c r="F6" s="81" t="s">
        <v>242</v>
      </c>
      <c r="G6" s="81" t="s">
        <v>243</v>
      </c>
    </row>
    <row r="7" spans="1:7" ht="31.95" customHeight="1">
      <c r="A7" s="80" t="s">
        <v>244</v>
      </c>
      <c r="B7" s="80" t="s">
        <v>5</v>
      </c>
      <c r="C7" s="80" t="s">
        <v>29</v>
      </c>
      <c r="D7" s="14" t="str">
        <f>IF(AND(基本情報!C9="",NOT(ISNUMBER(基本情報!C9))),"",基本情報!C9)</f>
        <v/>
      </c>
      <c r="E7" s="14" t="str">
        <f>IF(AND(基本情報!C9="",NOT(ISNUMBER(基本情報!C9))),"",基本情報!C9)</f>
        <v/>
      </c>
      <c r="F7" s="80" t="s">
        <v>245</v>
      </c>
      <c r="G7" s="80" t="s">
        <v>246</v>
      </c>
    </row>
    <row r="8" spans="1:7" ht="31.95" customHeight="1">
      <c r="A8" s="80" t="s">
        <v>247</v>
      </c>
      <c r="B8" s="80" t="s">
        <v>5</v>
      </c>
      <c r="C8" s="80" t="s">
        <v>31</v>
      </c>
      <c r="D8" s="14" t="str">
        <f>IF(AND(基本情報!C10="",NOT(ISNUMBER(基本情報!C10))),"",基本情報!C10)</f>
        <v/>
      </c>
      <c r="E8" s="14" t="str">
        <f>IF(AND(基本情報!C10="",NOT(ISNUMBER(基本情報!C10))),"",基本情報!C10)</f>
        <v/>
      </c>
      <c r="F8" s="80" t="s">
        <v>248</v>
      </c>
      <c r="G8" s="80" t="s">
        <v>246</v>
      </c>
    </row>
    <row r="9" spans="1:7" ht="31.95" customHeight="1">
      <c r="A9" s="80" t="s">
        <v>249</v>
      </c>
      <c r="B9" s="80" t="s">
        <v>5</v>
      </c>
      <c r="C9" s="80" t="s">
        <v>32</v>
      </c>
      <c r="D9" s="14" t="str">
        <f>IF(AND(基本情報!C11="",NOT(ISNUMBER(基本情報!C11))),"",基本情報!C11)</f>
        <v/>
      </c>
      <c r="E9" s="14" t="str">
        <f>IF(AND(基本情報!C11="",NOT(ISNUMBER(基本情報!C11))),"",基本情報!C11)</f>
        <v/>
      </c>
      <c r="F9" s="80" t="s">
        <v>250</v>
      </c>
      <c r="G9" s="80" t="s">
        <v>246</v>
      </c>
    </row>
    <row r="10" spans="1:7" ht="31.95" customHeight="1">
      <c r="A10" s="80" t="s">
        <v>490</v>
      </c>
      <c r="B10" s="80" t="s">
        <v>5</v>
      </c>
      <c r="C10" s="80" t="s">
        <v>431</v>
      </c>
      <c r="D10" s="14" t="str">
        <f>IF(AND(基本情報!C12="",NOT(ISNUMBER(基本情報!C12))),"",基本情報!C12)</f>
        <v/>
      </c>
      <c r="E10" s="14" t="str">
        <f>IF(AND(基本情報!C12="",NOT(ISNUMBER(基本情報!C12))),"",基本情報!C12)</f>
        <v/>
      </c>
      <c r="F10" s="80" t="s">
        <v>491</v>
      </c>
      <c r="G10" s="80" t="s">
        <v>246</v>
      </c>
    </row>
    <row r="11" spans="1:7" ht="31.95" customHeight="1">
      <c r="A11" s="80" t="s">
        <v>492</v>
      </c>
      <c r="B11" s="80" t="s">
        <v>5</v>
      </c>
      <c r="C11" s="80" t="s">
        <v>573</v>
      </c>
      <c r="D11" s="14" t="str">
        <f>IF(AND(基本情報!C13="",NOT(ISNUMBER(基本情報!C13))),"",基本情報!C13)</f>
        <v/>
      </c>
      <c r="E11" s="14" t="str">
        <f>IF(AND(基本情報!C13="",NOT(ISNUMBER(基本情報!C13))),"",基本情報!C13)</f>
        <v/>
      </c>
      <c r="F11" s="80" t="s">
        <v>493</v>
      </c>
      <c r="G11" s="80" t="s">
        <v>246</v>
      </c>
    </row>
    <row r="12" spans="1:7" ht="31.95" customHeight="1">
      <c r="A12" s="80" t="s">
        <v>251</v>
      </c>
      <c r="B12" s="80" t="s">
        <v>5</v>
      </c>
      <c r="C12" s="80" t="s">
        <v>33</v>
      </c>
      <c r="D12" s="14" t="str">
        <f>IF(AND(基本情報!C16="",NOT(ISNUMBER(基本情報!C16))),"",基本情報!C16)</f>
        <v/>
      </c>
      <c r="E12" s="14" t="str">
        <f>IF(AND(基本情報!C16="",NOT(ISNUMBER(基本情報!C16))),"",基本情報!C16)</f>
        <v/>
      </c>
      <c r="F12" s="80" t="s">
        <v>254</v>
      </c>
      <c r="G12" s="80" t="s">
        <v>246</v>
      </c>
    </row>
    <row r="13" spans="1:7" ht="31.95" customHeight="1">
      <c r="A13" s="80" t="s">
        <v>252</v>
      </c>
      <c r="B13" s="80" t="s">
        <v>5</v>
      </c>
      <c r="C13" s="80" t="s">
        <v>35</v>
      </c>
      <c r="D13" s="14" t="str">
        <f>IF(AND(基本情報!C17="",NOT(ISNUMBER(基本情報!C17))),"",基本情報!C17)</f>
        <v/>
      </c>
      <c r="E13" s="14" t="str">
        <f>IF(AND(基本情報!C17="",NOT(ISNUMBER(基本情報!C17))),"",基本情報!C17)</f>
        <v/>
      </c>
      <c r="F13" s="80" t="s">
        <v>256</v>
      </c>
      <c r="G13" s="80" t="s">
        <v>246</v>
      </c>
    </row>
    <row r="14" spans="1:7" ht="31.95" customHeight="1">
      <c r="A14" s="80" t="s">
        <v>253</v>
      </c>
      <c r="B14" s="80" t="s">
        <v>5</v>
      </c>
      <c r="C14" s="80" t="s">
        <v>37</v>
      </c>
      <c r="D14" s="14" t="str">
        <f>IF(AND(基本情報!C18="",NOT(ISNUMBER(基本情報!C18))),"",基本情報!C18)</f>
        <v/>
      </c>
      <c r="E14" s="14" t="str">
        <f>IF(AND(基本情報!C18="",NOT(ISNUMBER(基本情報!C18))),"",基本情報!C18)</f>
        <v/>
      </c>
      <c r="F14" s="80" t="s">
        <v>258</v>
      </c>
      <c r="G14" s="80" t="s">
        <v>246</v>
      </c>
    </row>
    <row r="15" spans="1:7" ht="31.95" customHeight="1">
      <c r="A15" s="80" t="s">
        <v>255</v>
      </c>
      <c r="B15" s="80" t="s">
        <v>5</v>
      </c>
      <c r="C15" s="80" t="s">
        <v>39</v>
      </c>
      <c r="D15" s="14" t="str">
        <f>IF(AND(基本情報!C19="",NOT(ISNUMBER(基本情報!C19))),"",基本情報!C19)</f>
        <v/>
      </c>
      <c r="E15" s="14" t="str">
        <f>IF(AND(基本情報!C19="",NOT(ISNUMBER(基本情報!C19))),"",基本情報!C19)</f>
        <v/>
      </c>
      <c r="F15" s="80" t="s">
        <v>260</v>
      </c>
      <c r="G15" s="80" t="s">
        <v>246</v>
      </c>
    </row>
    <row r="16" spans="1:7" ht="31.95" customHeight="1">
      <c r="A16" s="80" t="s">
        <v>257</v>
      </c>
      <c r="B16" s="80" t="s">
        <v>5</v>
      </c>
      <c r="C16" s="80" t="s">
        <v>41</v>
      </c>
      <c r="D16" s="14" t="str">
        <f>IF(AND(基本情報!C20="",NOT(ISNUMBER(基本情報!C20))),"",基本情報!C20)</f>
        <v/>
      </c>
      <c r="E16" s="14" t="str">
        <f>IF(AND(基本情報!C20="",NOT(ISNUMBER(基本情報!C20))),"",基本情報!C20)</f>
        <v/>
      </c>
      <c r="F16" s="80" t="s">
        <v>262</v>
      </c>
      <c r="G16" s="80" t="s">
        <v>246</v>
      </c>
    </row>
    <row r="17" spans="1:7" ht="31.95" customHeight="1">
      <c r="A17" s="80" t="s">
        <v>259</v>
      </c>
      <c r="B17" s="80" t="s">
        <v>5</v>
      </c>
      <c r="C17" s="80" t="s">
        <v>43</v>
      </c>
      <c r="D17" s="14" t="str">
        <f>IF(AND(基本情報!C21="",NOT(ISNUMBER(基本情報!C21))),"",基本情報!C21)</f>
        <v/>
      </c>
      <c r="E17" s="14" t="str">
        <f>IF(AND(基本情報!C21="",NOT(ISNUMBER(基本情報!C21))),"",基本情報!C21)</f>
        <v/>
      </c>
      <c r="F17" s="80" t="s">
        <v>264</v>
      </c>
      <c r="G17" s="80" t="s">
        <v>246</v>
      </c>
    </row>
    <row r="18" spans="1:7" ht="31.95" customHeight="1">
      <c r="A18" s="80" t="s">
        <v>261</v>
      </c>
      <c r="B18" s="80" t="s">
        <v>5</v>
      </c>
      <c r="C18" s="80" t="s">
        <v>45</v>
      </c>
      <c r="D18" s="14" t="str">
        <f>IF(AND(基本情報!C22="",NOT(ISNUMBER(基本情報!C22))),"",基本情報!C22)</f>
        <v/>
      </c>
      <c r="E18" s="14" t="str">
        <f>IF(AND(基本情報!C22="",NOT(ISNUMBER(基本情報!C22))),"",基本情報!C22)</f>
        <v/>
      </c>
      <c r="F18" s="80" t="s">
        <v>265</v>
      </c>
      <c r="G18" s="80" t="s">
        <v>246</v>
      </c>
    </row>
    <row r="19" spans="1:7" ht="31.95" customHeight="1">
      <c r="A19" s="80" t="s">
        <v>263</v>
      </c>
      <c r="B19" s="80" t="s">
        <v>5</v>
      </c>
      <c r="C19" s="80" t="s">
        <v>47</v>
      </c>
      <c r="D19" s="14" t="str">
        <f>IF(AND(基本情報!C23="",NOT(ISNUMBER(基本情報!C23))),"",基本情報!C23)</f>
        <v/>
      </c>
      <c r="E19" s="14" t="str">
        <f>IF(AND(基本情報!C23="",NOT(ISNUMBER(基本情報!C23))),"",基本情報!C23)</f>
        <v/>
      </c>
      <c r="F19" s="80" t="s">
        <v>267</v>
      </c>
      <c r="G19" s="80" t="s">
        <v>246</v>
      </c>
    </row>
    <row r="20" spans="1:7" ht="31.95" customHeight="1">
      <c r="A20" s="80" t="s">
        <v>266</v>
      </c>
      <c r="B20" s="80" t="s">
        <v>5</v>
      </c>
      <c r="C20" s="80" t="s">
        <v>49</v>
      </c>
      <c r="D20" s="14" t="str">
        <f>IF(AND(基本情報!C24="",NOT(ISNUMBER(基本情報!C24))),"",基本情報!C24)</f>
        <v/>
      </c>
      <c r="E20" s="14" t="str">
        <f>IF(AND(基本情報!C24="",NOT(ISNUMBER(基本情報!C24))),"",基本情報!C24)</f>
        <v/>
      </c>
      <c r="F20" s="80" t="s">
        <v>269</v>
      </c>
      <c r="G20" s="80" t="s">
        <v>246</v>
      </c>
    </row>
    <row r="21" spans="1:7" ht="31.95" customHeight="1">
      <c r="A21" s="80" t="s">
        <v>268</v>
      </c>
      <c r="B21" s="80" t="s">
        <v>5</v>
      </c>
      <c r="C21" s="80" t="s">
        <v>576</v>
      </c>
      <c r="D21" s="14" t="str">
        <f>IF(AND(基本情報!C25="",NOT(ISNUMBER(基本情報!C25))),"",基本情報!C25)</f>
        <v/>
      </c>
      <c r="E21" s="14" t="str">
        <f>IF(AND(基本情報!C25="",NOT(ISNUMBER(基本情報!C25))),"",基本情報!C25)</f>
        <v/>
      </c>
      <c r="F21" s="80" t="s">
        <v>270</v>
      </c>
      <c r="G21" s="80" t="s">
        <v>246</v>
      </c>
    </row>
    <row r="22" spans="1:7" ht="31.95" customHeight="1">
      <c r="A22" s="80" t="s">
        <v>271</v>
      </c>
      <c r="B22" s="80" t="s">
        <v>5</v>
      </c>
      <c r="C22" s="80" t="s">
        <v>52</v>
      </c>
      <c r="D22" s="14" t="str">
        <f>IF(AND(基本情報!C26="",NOT(ISNUMBER(基本情報!C26))),"",基本情報!C26)</f>
        <v/>
      </c>
      <c r="E22" s="14" t="str">
        <f>IF(AND(基本情報!C26="",NOT(ISNUMBER(基本情報!C26))),"",基本情報!C26)</f>
        <v/>
      </c>
      <c r="F22" s="80" t="s">
        <v>591</v>
      </c>
      <c r="G22" s="80" t="s">
        <v>246</v>
      </c>
    </row>
    <row r="23" spans="1:7" ht="31.95" customHeight="1">
      <c r="A23" s="80" t="s">
        <v>273</v>
      </c>
      <c r="B23" s="80" t="s">
        <v>5</v>
      </c>
      <c r="C23" s="80" t="s">
        <v>35</v>
      </c>
      <c r="D23" s="14" t="str">
        <f>IF(AND(基本情報!C29="",NOT(ISNUMBER(基本情報!C29))),"",基本情報!C29)</f>
        <v/>
      </c>
      <c r="E23" s="14" t="str">
        <f>IF(AND(基本情報!C29="",NOT(ISNUMBER(基本情報!C29))),"",基本情報!C29)</f>
        <v/>
      </c>
      <c r="F23" s="80" t="s">
        <v>272</v>
      </c>
      <c r="G23" s="80" t="s">
        <v>246</v>
      </c>
    </row>
    <row r="24" spans="1:7" ht="31.95" customHeight="1">
      <c r="A24" s="80" t="s">
        <v>276</v>
      </c>
      <c r="B24" s="80" t="s">
        <v>5</v>
      </c>
      <c r="C24" s="80" t="s">
        <v>39</v>
      </c>
      <c r="D24" s="14" t="str">
        <f>IF(AND(基本情報!C30="",NOT(ISNUMBER(基本情報!C30))),"",基本情報!C30)</f>
        <v/>
      </c>
      <c r="E24" s="14" t="str">
        <f>IF(AND(基本情報!C30="",NOT(ISNUMBER(基本情報!C30))),"",基本情報!C30)</f>
        <v/>
      </c>
      <c r="F24" s="80" t="s">
        <v>274</v>
      </c>
      <c r="G24" s="80" t="s">
        <v>246</v>
      </c>
    </row>
    <row r="25" spans="1:7" ht="31.95" customHeight="1">
      <c r="A25" s="80" t="s">
        <v>278</v>
      </c>
      <c r="B25" s="80" t="s">
        <v>5</v>
      </c>
      <c r="C25" s="80" t="s">
        <v>53</v>
      </c>
      <c r="D25" s="14" t="str">
        <f>IF(AND(基本情報!C32="",NOT(ISNUMBER(基本情報!C32))),"",基本情報!C32)</f>
        <v/>
      </c>
      <c r="E25" s="14" t="str">
        <f>IF(AND(基本情報!C32="",NOT(ISNUMBER(基本情報!C32))),"",基本情報!C32)</f>
        <v/>
      </c>
      <c r="F25" s="80" t="s">
        <v>277</v>
      </c>
      <c r="G25" s="80" t="s">
        <v>246</v>
      </c>
    </row>
    <row r="26" spans="1:7" ht="31.95" customHeight="1">
      <c r="A26" s="79" t="s">
        <v>571</v>
      </c>
      <c r="B26" s="79" t="s">
        <v>5</v>
      </c>
      <c r="C26" s="79" t="s">
        <v>381</v>
      </c>
      <c r="D26" s="79" t="str">
        <f>IF(AND(基本情報!C31="",NOT(ISNUMBER(基本情報!C31))),"",基本情報!C31)</f>
        <v/>
      </c>
      <c r="E26" s="79" t="str">
        <f>IF(AND(基本情報!C31="",NOT(ISNUMBER(基本情報!C31))),"",基本情報!C31)</f>
        <v/>
      </c>
      <c r="F26" s="79" t="s">
        <v>275</v>
      </c>
      <c r="G26" s="79" t="s">
        <v>246</v>
      </c>
    </row>
    <row r="27" spans="1:7" ht="31.95" customHeight="1">
      <c r="A27" s="80" t="s">
        <v>281</v>
      </c>
      <c r="B27" s="80" t="s">
        <v>5</v>
      </c>
      <c r="C27" s="80" t="s">
        <v>55</v>
      </c>
      <c r="D27" s="14" t="str">
        <f>IF(AND(基本情報!C33="",NOT(ISNUMBER(基本情報!C33))),"",基本情報!C33)</f>
        <v/>
      </c>
      <c r="E27" s="14" t="str">
        <f>IF(AND(基本情報!C33="",NOT(ISNUMBER(基本情報!C33))),"",基本情報!C33)</f>
        <v/>
      </c>
      <c r="F27" s="80" t="s">
        <v>279</v>
      </c>
      <c r="G27" s="80" t="s">
        <v>246</v>
      </c>
    </row>
    <row r="28" spans="1:7" ht="31.95" customHeight="1">
      <c r="A28" s="80" t="s">
        <v>283</v>
      </c>
      <c r="B28" s="80" t="s">
        <v>5</v>
      </c>
      <c r="C28" s="80" t="s">
        <v>47</v>
      </c>
      <c r="D28" s="14" t="str">
        <f>IF(AND(基本情報!C34="",NOT(ISNUMBER(基本情報!C34))),"",基本情報!C34)</f>
        <v/>
      </c>
      <c r="E28" s="14" t="str">
        <f>IF(AND(基本情報!C34="",NOT(ISNUMBER(基本情報!C34))),"",基本情報!C34)</f>
        <v/>
      </c>
      <c r="F28" s="80" t="s">
        <v>280</v>
      </c>
      <c r="G28" s="80" t="s">
        <v>246</v>
      </c>
    </row>
    <row r="29" spans="1:7" ht="31.95" customHeight="1">
      <c r="A29" s="80" t="s">
        <v>284</v>
      </c>
      <c r="B29" s="80" t="s">
        <v>5</v>
      </c>
      <c r="C29" s="80" t="s">
        <v>49</v>
      </c>
      <c r="D29" s="14" t="str">
        <f>IF(AND(基本情報!C35="",NOT(ISNUMBER(基本情報!C35))),"",基本情報!C35)</f>
        <v/>
      </c>
      <c r="E29" s="14" t="str">
        <f>IF(AND(基本情報!C35="",NOT(ISNUMBER(基本情報!C35))),"",基本情報!C35)</f>
        <v/>
      </c>
      <c r="F29" s="80" t="s">
        <v>282</v>
      </c>
      <c r="G29" s="80" t="s">
        <v>246</v>
      </c>
    </row>
    <row r="30" spans="1:7" ht="31.95" customHeight="1">
      <c r="A30" s="80" t="s">
        <v>285</v>
      </c>
      <c r="B30" s="80" t="s">
        <v>5</v>
      </c>
      <c r="C30" s="80" t="s">
        <v>578</v>
      </c>
      <c r="D30" s="14" t="str">
        <f>IF(AND(基本情報!C36="",NOT(ISNUMBER(基本情報!C36))),"",基本情報!C36)</f>
        <v/>
      </c>
      <c r="E30" s="14" t="str">
        <f>IF(AND(基本情報!C36="",NOT(ISNUMBER(基本情報!C36))),"",基本情報!C36)</f>
        <v/>
      </c>
      <c r="F30" s="80" t="s">
        <v>572</v>
      </c>
      <c r="G30" s="80" t="s">
        <v>246</v>
      </c>
    </row>
    <row r="31" spans="1:7" ht="31.95" customHeight="1">
      <c r="A31" s="80" t="s">
        <v>286</v>
      </c>
      <c r="B31" s="80" t="s">
        <v>6</v>
      </c>
      <c r="C31" s="80" t="s">
        <v>1784</v>
      </c>
      <c r="D31" s="16" t="str">
        <f>IF(AND(経営・許可!D22="",NOT(ISNUMBER(経営・許可!D22))),"",経営・許可!D22)</f>
        <v/>
      </c>
      <c r="E31" s="16" t="str">
        <f>IF(AND(経営・許可!D22="",NOT(ISNUMBER(経営・許可!D22))),"",経営・許可!D22)</f>
        <v/>
      </c>
      <c r="F31" s="80" t="s">
        <v>494</v>
      </c>
      <c r="G31" s="80" t="s">
        <v>287</v>
      </c>
    </row>
    <row r="32" spans="1:7" ht="31.95" customHeight="1">
      <c r="A32" s="80" t="s">
        <v>288</v>
      </c>
      <c r="B32" s="80" t="s">
        <v>6</v>
      </c>
      <c r="C32" s="80" t="s">
        <v>59</v>
      </c>
      <c r="D32" s="16" t="str">
        <f>IF(AND(経営・許可!D23="",NOT(ISNUMBER(経営・許可!D23))),"",経営・許可!D23)</f>
        <v/>
      </c>
      <c r="E32" s="16" t="str">
        <f>IF(AND(経営・許可!D23="",NOT(ISNUMBER(経営・許可!D23))),"",経営・許可!D23)</f>
        <v/>
      </c>
      <c r="F32" s="80" t="s">
        <v>495</v>
      </c>
      <c r="G32" s="80" t="s">
        <v>287</v>
      </c>
    </row>
    <row r="33" spans="1:7" ht="31.95" customHeight="1">
      <c r="A33" s="80" t="s">
        <v>289</v>
      </c>
      <c r="B33" s="80" t="s">
        <v>6</v>
      </c>
      <c r="C33" s="80" t="s">
        <v>60</v>
      </c>
      <c r="D33" s="14" t="str">
        <f>IF(AND(経営・許可!D26="",NOT(ISNUMBER(経営・許可!D26))),"",経営・許可!D26)</f>
        <v/>
      </c>
      <c r="E33" s="14" t="str">
        <f>IF(AND(経営・許可!D26="",NOT(ISNUMBER(経営・許可!D26))),"",経営・許可!D26)</f>
        <v/>
      </c>
      <c r="F33" s="80" t="s">
        <v>496</v>
      </c>
      <c r="G33" s="80" t="s">
        <v>246</v>
      </c>
    </row>
    <row r="34" spans="1:7" ht="31.95" customHeight="1">
      <c r="A34" s="80" t="s">
        <v>290</v>
      </c>
      <c r="B34" s="80" t="s">
        <v>6</v>
      </c>
      <c r="C34" s="80" t="s">
        <v>61</v>
      </c>
      <c r="D34" s="14" t="str">
        <f>IF(AND(経営・許可!D27="",NOT(ISNUMBER(経営・許可!D27))),"",経営・許可!D27)</f>
        <v/>
      </c>
      <c r="E34" s="14" t="str">
        <f>IF(AND(経営・許可!D27="",NOT(ISNUMBER(経営・許可!D27))),"",経営・許可!D27)</f>
        <v/>
      </c>
      <c r="F34" s="80" t="s">
        <v>497</v>
      </c>
      <c r="G34" s="80" t="s">
        <v>246</v>
      </c>
    </row>
    <row r="35" spans="1:7" ht="31.95" customHeight="1">
      <c r="A35" s="80" t="s">
        <v>291</v>
      </c>
      <c r="B35" s="80" t="s">
        <v>6</v>
      </c>
      <c r="C35" s="80" t="s">
        <v>62</v>
      </c>
      <c r="D35" s="14" t="str">
        <f>IF(AND(経営・許可!D30="",NOT(ISNUMBER(経営・許可!D30))),"",経営・許可!D30)</f>
        <v/>
      </c>
      <c r="E35" s="14" t="str">
        <f>IF(AND(経営・許可!D30="",NOT(ISNUMBER(経営・許可!D30))),"",経営・許可!D30)</f>
        <v/>
      </c>
      <c r="F35" s="80" t="s">
        <v>498</v>
      </c>
      <c r="G35" s="80" t="s">
        <v>246</v>
      </c>
    </row>
    <row r="36" spans="1:7" ht="31.95" customHeight="1">
      <c r="A36" s="80" t="s">
        <v>292</v>
      </c>
      <c r="B36" s="80" t="s">
        <v>6</v>
      </c>
      <c r="C36" s="80" t="s">
        <v>64</v>
      </c>
      <c r="D36" s="14" t="str">
        <f>IF(AND(経営・許可!D31="",NOT(ISNUMBER(経営・許可!D31))),"",経営・許可!D31)</f>
        <v/>
      </c>
      <c r="E36" s="14" t="str">
        <f>IF(AND(経営・許可!D31="",NOT(ISNUMBER(経営・許可!D31))),"",経営・許可!D31)</f>
        <v/>
      </c>
      <c r="F36" s="80" t="s">
        <v>499</v>
      </c>
      <c r="G36" s="80" t="s">
        <v>246</v>
      </c>
    </row>
    <row r="37" spans="1:7" ht="31.95" customHeight="1">
      <c r="A37" s="80" t="s">
        <v>500</v>
      </c>
      <c r="B37" s="80" t="s">
        <v>6</v>
      </c>
      <c r="C37" s="80" t="s">
        <v>439</v>
      </c>
      <c r="D37" s="14" t="str">
        <f>IF(AND(経営・許可!D28="",NOT(ISNUMBER(経営・許可!D28))),"",経営・許可!D28)</f>
        <v/>
      </c>
      <c r="E37" s="14" t="str">
        <f>IF(AND(経営・許可!D28="",NOT(ISNUMBER(経営・許可!D28))),"",経営・許可!D28)</f>
        <v/>
      </c>
      <c r="F37" s="80" t="s">
        <v>501</v>
      </c>
      <c r="G37" s="80" t="s">
        <v>246</v>
      </c>
    </row>
    <row r="38" spans="1:7" ht="31.95" customHeight="1">
      <c r="A38" s="80" t="s">
        <v>502</v>
      </c>
      <c r="B38" s="80" t="s">
        <v>6</v>
      </c>
      <c r="C38" s="80" t="s">
        <v>441</v>
      </c>
      <c r="D38" s="14" t="str">
        <f>IF(AND(経営・許可!D29="",NOT(ISNUMBER(経営・許可!D29))),"",経営・許可!D29)</f>
        <v/>
      </c>
      <c r="E38" s="14" t="str">
        <f>IF(AND(経営・許可!D29="",NOT(ISNUMBER(経営・許可!D29))),"",経営・許可!D29)</f>
        <v/>
      </c>
      <c r="F38" s="80" t="s">
        <v>503</v>
      </c>
      <c r="G38" s="80" t="s">
        <v>246</v>
      </c>
    </row>
    <row r="39" spans="1:7" ht="31.95" customHeight="1">
      <c r="A39" s="80" t="s">
        <v>293</v>
      </c>
      <c r="B39" s="80" t="s">
        <v>6</v>
      </c>
      <c r="C39" s="80" t="s">
        <v>66</v>
      </c>
      <c r="D39" s="14" t="str">
        <f>IF(AND(経営・許可!D9="",NOT(ISNUMBER(経営・許可!D9))),"",経営・許可!D9)</f>
        <v/>
      </c>
      <c r="E39" s="14" t="str">
        <f>IF(AND(経営・許可!D9="",NOT(ISNUMBER(経営・許可!D9))),"",経営・許可!D9)</f>
        <v/>
      </c>
      <c r="F39" s="80" t="s">
        <v>504</v>
      </c>
      <c r="G39" s="80" t="s">
        <v>246</v>
      </c>
    </row>
    <row r="40" spans="1:7" ht="31.95" customHeight="1">
      <c r="A40" s="80" t="s">
        <v>294</v>
      </c>
      <c r="B40" s="80" t="s">
        <v>6</v>
      </c>
      <c r="C40" s="80" t="s">
        <v>68</v>
      </c>
      <c r="D40" s="14" t="str">
        <f>IF(AND(経営・許可!D10="",NOT(ISNUMBER(経営・許可!D10))),"",経営・許可!D10)</f>
        <v/>
      </c>
      <c r="E40" s="14" t="str">
        <f>IF(AND(経営・許可!D10="",NOT(ISNUMBER(経営・許可!D10))),"",経営・許可!D10)</f>
        <v/>
      </c>
      <c r="F40" s="80" t="s">
        <v>505</v>
      </c>
      <c r="G40" s="80" t="s">
        <v>246</v>
      </c>
    </row>
    <row r="41" spans="1:7" ht="31.95" customHeight="1">
      <c r="A41" s="80" t="s">
        <v>506</v>
      </c>
      <c r="B41" s="80" t="s">
        <v>6</v>
      </c>
      <c r="C41" s="80" t="s">
        <v>507</v>
      </c>
      <c r="D41" s="17" t="str">
        <f>IF(AND(経営・許可!D11="",NOT(ISNUMBER(経営・許可!D11))),"",経営・許可!D11)</f>
        <v/>
      </c>
      <c r="E41" s="17" t="str">
        <f>IF(AND(経営・許可!D11="",NOT(ISNUMBER(経営・許可!D11))),"",経営・許可!D11)</f>
        <v/>
      </c>
      <c r="F41" s="80" t="s">
        <v>508</v>
      </c>
      <c r="G41" s="80" t="s">
        <v>296</v>
      </c>
    </row>
    <row r="42" spans="1:7" ht="31.95" customHeight="1">
      <c r="A42" s="80" t="s">
        <v>509</v>
      </c>
      <c r="B42" s="80" t="s">
        <v>6</v>
      </c>
      <c r="C42" s="80" t="s">
        <v>510</v>
      </c>
      <c r="D42" s="17" t="str">
        <f>IF(AND(経営・許可!D12="",NOT(ISNUMBER(経営・許可!D12))),"",経営・許可!D12)</f>
        <v/>
      </c>
      <c r="E42" s="17" t="str">
        <f>IF(AND(経営・許可!D12="",NOT(ISNUMBER(経営・許可!D12))),"",経営・許可!D12)</f>
        <v/>
      </c>
      <c r="F42" s="80" t="s">
        <v>511</v>
      </c>
      <c r="G42" s="80" t="s">
        <v>296</v>
      </c>
    </row>
    <row r="43" spans="1:7" ht="31.95" customHeight="1">
      <c r="A43" s="80" t="s">
        <v>512</v>
      </c>
      <c r="B43" s="80" t="s">
        <v>6</v>
      </c>
      <c r="C43" s="80" t="s">
        <v>513</v>
      </c>
      <c r="D43" s="17" t="str">
        <f>IF(AND(経営・許可!D13="",NOT(ISNUMBER(経営・許可!D13))),"",経営・許可!D13)</f>
        <v/>
      </c>
      <c r="E43" s="17" t="str">
        <f>IF(AND(経営・許可!D13="",NOT(ISNUMBER(経営・許可!D13))),"",経営・許可!D13)</f>
        <v/>
      </c>
      <c r="F43" s="80" t="s">
        <v>514</v>
      </c>
      <c r="G43" s="80" t="s">
        <v>296</v>
      </c>
    </row>
    <row r="44" spans="1:7" ht="31.95" customHeight="1">
      <c r="A44" s="80" t="s">
        <v>515</v>
      </c>
      <c r="B44" s="80" t="s">
        <v>6</v>
      </c>
      <c r="C44" s="80" t="s">
        <v>516</v>
      </c>
      <c r="D44" s="17" t="str">
        <f>IF(AND(経営・許可!D14="",NOT(ISNUMBER(経営・許可!D14))),"",経営・許可!D14)</f>
        <v/>
      </c>
      <c r="E44" s="17" t="str">
        <f>IF(AND(経営・許可!D14="",NOT(ISNUMBER(経営・許可!D14))),"",経営・許可!D14)</f>
        <v/>
      </c>
      <c r="F44" s="80" t="s">
        <v>517</v>
      </c>
      <c r="G44" s="80" t="s">
        <v>296</v>
      </c>
    </row>
    <row r="45" spans="1:7" ht="31.95" customHeight="1">
      <c r="A45" s="80" t="s">
        <v>518</v>
      </c>
      <c r="B45" s="80" t="s">
        <v>6</v>
      </c>
      <c r="C45" s="80" t="s">
        <v>519</v>
      </c>
      <c r="D45" s="17" t="str">
        <f>IF(AND(経営・許可!D15="",NOT(ISNUMBER(経営・許可!D15))),"",経営・許可!D15)</f>
        <v/>
      </c>
      <c r="E45" s="17" t="str">
        <f>IF(AND(経営・許可!D15="",NOT(ISNUMBER(経営・許可!D15))),"",経営・許可!D15)</f>
        <v/>
      </c>
      <c r="F45" s="80" t="s">
        <v>520</v>
      </c>
      <c r="G45" s="80" t="s">
        <v>296</v>
      </c>
    </row>
    <row r="46" spans="1:7" ht="31.95" customHeight="1">
      <c r="A46" s="80" t="s">
        <v>521</v>
      </c>
      <c r="B46" s="80" t="s">
        <v>6</v>
      </c>
      <c r="C46" s="80" t="s">
        <v>522</v>
      </c>
      <c r="D46" s="17" t="str">
        <f>IF(AND(経営・許可!D16="",NOT(ISNUMBER(経営・許可!D16))),"",経営・許可!D16)</f>
        <v/>
      </c>
      <c r="E46" s="17" t="str">
        <f>IF(AND(経営・許可!D16="",NOT(ISNUMBER(経営・許可!D16))),"",経営・許可!D16)</f>
        <v/>
      </c>
      <c r="F46" s="80" t="s">
        <v>523</v>
      </c>
      <c r="G46" s="80" t="s">
        <v>296</v>
      </c>
    </row>
    <row r="47" spans="1:7" ht="31.95" customHeight="1">
      <c r="A47" s="80" t="s">
        <v>524</v>
      </c>
      <c r="B47" s="80" t="s">
        <v>6</v>
      </c>
      <c r="C47" s="80" t="s">
        <v>525</v>
      </c>
      <c r="D47" s="17" t="str">
        <f>IF(AND(経営・許可!D17="",NOT(ISNUMBER(経営・許可!D17))),"",経営・許可!D17)</f>
        <v/>
      </c>
      <c r="E47" s="17" t="str">
        <f>IF(AND(経営・許可!D17="",NOT(ISNUMBER(経営・許可!D17))),"",経営・許可!D17)</f>
        <v/>
      </c>
      <c r="F47" s="80" t="s">
        <v>526</v>
      </c>
      <c r="G47" s="80" t="s">
        <v>296</v>
      </c>
    </row>
    <row r="48" spans="1:7" ht="31.95" customHeight="1">
      <c r="A48" s="80" t="s">
        <v>527</v>
      </c>
      <c r="B48" s="80" t="s">
        <v>6</v>
      </c>
      <c r="C48" s="80" t="s">
        <v>528</v>
      </c>
      <c r="D48" s="17" t="str">
        <f>IF(AND(経営・許可!D18="",NOT(ISNUMBER(経営・許可!D18))),"",経営・許可!D18)</f>
        <v/>
      </c>
      <c r="E48" s="17" t="str">
        <f>IF(AND(経営・許可!D18="",NOT(ISNUMBER(経営・許可!D18))),"",経営・許可!D18)</f>
        <v/>
      </c>
      <c r="F48" s="80" t="s">
        <v>529</v>
      </c>
      <c r="G48" s="80" t="s">
        <v>296</v>
      </c>
    </row>
    <row r="49" spans="1:7" ht="31.95" customHeight="1">
      <c r="A49" s="80" t="s">
        <v>295</v>
      </c>
      <c r="B49" s="80" t="s">
        <v>6</v>
      </c>
      <c r="C49" s="80" t="s">
        <v>69</v>
      </c>
      <c r="D49" s="17" t="str">
        <f>IF(AND(経営・許可!D19="",NOT(ISNUMBER(経営・許可!D19))),"",経営・許可!D19)</f>
        <v/>
      </c>
      <c r="E49" s="17" t="str">
        <f>IF(AND(経営・許可!D19="",NOT(ISNUMBER(経営・許可!D19))),"",経営・許可!D19)</f>
        <v/>
      </c>
      <c r="F49" s="80" t="s">
        <v>530</v>
      </c>
      <c r="G49" s="80" t="s">
        <v>296</v>
      </c>
    </row>
    <row r="50" spans="1:7" ht="31.95" customHeight="1">
      <c r="A50" s="80" t="s">
        <v>297</v>
      </c>
      <c r="B50" s="80" t="s">
        <v>6</v>
      </c>
      <c r="C50" s="80" t="s">
        <v>531</v>
      </c>
      <c r="D50" s="16" t="str">
        <f>IF(経営・許可!$C$34="県外",IF(IFERROR(AND(ISNUMBER(経営・許可!E36),経営・許可!E36&gt;=0,MOD(経営・許可!E36,1)=0),FALSE),経営・許可!E36,""),IF(経営・許可!$C$34="市内・市外",IF(技術職員名簿!B8&gt;0,"",経営・許可!D36),""))</f>
        <v/>
      </c>
      <c r="E50" s="16" t="str">
        <f>IF(経営・許可!$C$34="県外",IF(IFERROR(AND(ISNUMBER(経営・許可!E36),経営・許可!E36&gt;=0,MOD(経営・許可!E36,1)=0),FALSE),経営・許可!E36,""),IF(経営・許可!$C$34="市内・市外",IF(技術職員名簿!B8&gt;0,"",経営・許可!D36),""))</f>
        <v/>
      </c>
      <c r="F50" s="80" t="s">
        <v>592</v>
      </c>
      <c r="G50" s="80" t="s">
        <v>287</v>
      </c>
    </row>
    <row r="51" spans="1:7" ht="31.95" customHeight="1">
      <c r="A51" s="80" t="s">
        <v>298</v>
      </c>
      <c r="B51" s="80" t="s">
        <v>6</v>
      </c>
      <c r="C51" s="80" t="s">
        <v>532</v>
      </c>
      <c r="D51" s="16" t="str">
        <f>IF(経営・許可!$C$34="県外",IF(IFERROR(AND(ISNUMBER(経営・許可!E37),経営・許可!E37&gt;=0,MOD(経営・許可!E37,1)=0),FALSE),経営・許可!E37,""),IF(経営・許可!$C$34="市内・市外",IF(技術職員名簿!B8&gt;0,"",経営・許可!D37),""))</f>
        <v/>
      </c>
      <c r="E51" s="16" t="str">
        <f>IF(経営・許可!$C$34="県外",IF(IFERROR(AND(ISNUMBER(経営・許可!E37),経営・許可!E37&gt;=0,MOD(経営・許可!E37,1)=0),FALSE),経営・許可!E37,""),IF(経営・許可!$C$34="市内・市外",IF(技術職員名簿!B8&gt;0,"",経営・許可!D37),""))</f>
        <v/>
      </c>
      <c r="F51" s="80" t="s">
        <v>593</v>
      </c>
      <c r="G51" s="80" t="s">
        <v>287</v>
      </c>
    </row>
    <row r="52" spans="1:7" ht="31.95" customHeight="1">
      <c r="A52" s="80" t="s">
        <v>299</v>
      </c>
      <c r="B52" s="80" t="s">
        <v>6</v>
      </c>
      <c r="C52" s="80" t="s">
        <v>533</v>
      </c>
      <c r="D52" s="16" t="str">
        <f>IF(経営・許可!$C$34="県外",IF(IFERROR(AND(ISNUMBER(経営・許可!E44),経営・許可!E44&gt;=0,MOD(経営・許可!E44,1)=0),FALSE),経営・許可!E44,""),IF(経営・許可!$C$34="市内・市外",IF(技術職員名簿!B8&gt;0,"",経営・許可!D44),""))</f>
        <v/>
      </c>
      <c r="E52" s="16" t="str">
        <f>IF(経営・許可!$C$34="県外",IF(IFERROR(AND(ISNUMBER(経営・許可!E44),経営・許可!E44&gt;=0,MOD(経営・許可!E44,1)=0),FALSE),経営・許可!E44,""),IF(経営・許可!$C$34="市内・市外",IF(技術職員名簿!B8&gt;0,"",経営・許可!D44),""))</f>
        <v/>
      </c>
      <c r="F52" s="80" t="s">
        <v>594</v>
      </c>
      <c r="G52" s="80" t="s">
        <v>287</v>
      </c>
    </row>
    <row r="53" spans="1:7" ht="31.95" customHeight="1">
      <c r="A53" s="80" t="s">
        <v>300</v>
      </c>
      <c r="B53" s="80" t="s">
        <v>6</v>
      </c>
      <c r="C53" s="80" t="s">
        <v>534</v>
      </c>
      <c r="D53" s="16" t="str">
        <f>IF(経営・許可!$C$34="県外",IF(IFERROR(AND(ISNUMBER(経営・許可!E45),経営・許可!E45&gt;=0,MOD(経営・許可!E45,1)=0),FALSE),経営・許可!E45,""),IF(経営・許可!$C$34="市内・市外",IF(技術職員名簿!B8&gt;0,"",経営・許可!D45),""))</f>
        <v/>
      </c>
      <c r="E53" s="16" t="str">
        <f>IF(経営・許可!$C$34="県外",IF(IFERROR(AND(ISNUMBER(経営・許可!E45),経営・許可!E45&gt;=0,MOD(経営・許可!E45,1)=0),FALSE),経営・許可!E45,""),IF(経営・許可!$C$34="市内・市外",IF(技術職員名簿!B8&gt;0,"",経営・許可!D45),""))</f>
        <v/>
      </c>
      <c r="F53" s="80" t="s">
        <v>595</v>
      </c>
      <c r="G53" s="80" t="s">
        <v>287</v>
      </c>
    </row>
    <row r="54" spans="1:7" ht="31.95" customHeight="1">
      <c r="A54" s="80" t="s">
        <v>301</v>
      </c>
      <c r="B54" s="80" t="s">
        <v>8</v>
      </c>
      <c r="C54" s="80" t="s">
        <v>302</v>
      </c>
      <c r="D54" s="14" t="str">
        <f>IF(AND(技術職員名簿!B5="",NOT(ISNUMBER(技術職員名簿!B5))),"",技術職員名簿!B5)</f>
        <v/>
      </c>
      <c r="E54" s="14" t="str">
        <f>IF(AND(技術職員名簿!B5="",NOT(ISNUMBER(技術職員名簿!B5))),"",技術職員名簿!B5)</f>
        <v/>
      </c>
      <c r="F54" s="80" t="s">
        <v>303</v>
      </c>
      <c r="G54" s="80" t="s">
        <v>246</v>
      </c>
    </row>
    <row r="55" spans="1:7" ht="31.95" customHeight="1">
      <c r="A55" s="80" t="s">
        <v>304</v>
      </c>
      <c r="B55" s="80" t="s">
        <v>8</v>
      </c>
      <c r="C55" s="80" t="s">
        <v>305</v>
      </c>
      <c r="D55" s="17">
        <f>IF(AND(技術職員名簿!G5="",NOT(ISNUMBER(技術職員名簿!G5))),"",技術職員名簿!G5)</f>
        <v>46357</v>
      </c>
      <c r="E55" s="17">
        <f>IF(AND(技術職員名簿!G5="",NOT(ISNUMBER(技術職員名簿!G5))),"",技術職員名簿!G5)</f>
        <v>46357</v>
      </c>
      <c r="F55" s="80" t="s">
        <v>306</v>
      </c>
      <c r="G55" s="80" t="s">
        <v>296</v>
      </c>
    </row>
    <row r="56" spans="1:7" ht="31.95" customHeight="1">
      <c r="A56" s="80" t="s">
        <v>307</v>
      </c>
      <c r="B56" s="80" t="s">
        <v>8</v>
      </c>
      <c r="C56" s="80" t="s">
        <v>308</v>
      </c>
      <c r="D56" s="14" t="str">
        <f>IF(AND(技術職員名簿!B7="",NOT(ISNUMBER(技術職員名簿!B7))),"",技術職員名簿!B7)</f>
        <v/>
      </c>
      <c r="E56" s="14" t="str">
        <f>IF(AND(技術職員名簿!B7="",NOT(ISNUMBER(技術職員名簿!B7))),"",技術職員名簿!B7)</f>
        <v/>
      </c>
      <c r="F56" s="80" t="s">
        <v>309</v>
      </c>
      <c r="G56" s="80" t="s">
        <v>246</v>
      </c>
    </row>
    <row r="57" spans="1:7" ht="31.95" customHeight="1">
      <c r="A57" s="80" t="s">
        <v>310</v>
      </c>
      <c r="B57" s="80" t="s">
        <v>6</v>
      </c>
      <c r="C57" s="80" t="s">
        <v>535</v>
      </c>
      <c r="D57" s="16" t="str">
        <f>IF(経営・許可!$C$34="県外",IF(IFERROR(AND(ISNUMBER(経営・許可!E38),経営・許可!E38&gt;=0,MOD(経営・許可!E38,1)=0),FALSE),経営・許可!E38,""),IF(経営・許可!$C$34="市内・市外",IF(技術職員名簿!B8&gt;0,"",経営・許可!D38),""))</f>
        <v/>
      </c>
      <c r="E57" s="16" t="str">
        <f>IF(経営・許可!$C$34="県外",IF(IFERROR(AND(ISNUMBER(経営・許可!E38),経営・許可!E38&gt;=0,MOD(経営・許可!E38,1)=0),FALSE),経営・許可!E38,""),IF(経営・許可!$C$34="市内・市外",IF(技術職員名簿!B8&gt;0,"",経営・許可!D38),""))</f>
        <v/>
      </c>
      <c r="F57" s="80" t="s">
        <v>596</v>
      </c>
      <c r="G57" s="80" t="s">
        <v>287</v>
      </c>
    </row>
    <row r="58" spans="1:7" ht="31.95" customHeight="1">
      <c r="A58" s="80" t="s">
        <v>311</v>
      </c>
      <c r="B58" s="80" t="s">
        <v>6</v>
      </c>
      <c r="C58" s="80" t="s">
        <v>536</v>
      </c>
      <c r="D58" s="16" t="str">
        <f>IF(経営・許可!$C$34="県外",IF(IFERROR(AND(ISNUMBER(経営・許可!E39),経営・許可!E39&gt;=0,MOD(経営・許可!E39,1)=0),FALSE),経営・許可!E39,""),IF(経営・許可!$C$34="市内・市外",IF(技術職員名簿!B8&gt;0,"",経営・許可!D39),""))</f>
        <v/>
      </c>
      <c r="E58" s="16" t="str">
        <f>IF(経営・許可!$C$34="県外",IF(IFERROR(AND(ISNUMBER(経営・許可!E39),経営・許可!E39&gt;=0,MOD(経営・許可!E39,1)=0),FALSE),経営・許可!E39,""),IF(経営・許可!$C$34="市内・市外",IF(技術職員名簿!B8&gt;0,"",経営・許可!D39),""))</f>
        <v/>
      </c>
      <c r="F58" s="80" t="s">
        <v>597</v>
      </c>
      <c r="G58" s="80" t="s">
        <v>287</v>
      </c>
    </row>
    <row r="59" spans="1:7" ht="31.95" customHeight="1">
      <c r="A59" s="80" t="s">
        <v>312</v>
      </c>
      <c r="B59" s="80" t="s">
        <v>6</v>
      </c>
      <c r="C59" s="80" t="s">
        <v>313</v>
      </c>
      <c r="D59" s="16" t="str">
        <f>IF(経営・許可!$C$34="県外",IF(IFERROR(AND(ISNUMBER(経営・許可!E40),経営・許可!E40&gt;=0,MOD(経営・許可!E40,1)=0),FALSE),経営・許可!E40,""),IF(経営・許可!$C$34="市内・市外",IF(技術職員名簿!B8&gt;0,"",経営・許可!D40),""))</f>
        <v/>
      </c>
      <c r="E59" s="16" t="str">
        <f>IF(経営・許可!$C$34="県外",IF(IFERROR(AND(ISNUMBER(経営・許可!E40),経営・許可!E40&gt;=0,MOD(経営・許可!E40,1)=0),FALSE),経営・許可!E40,""),IF(経営・許可!$C$34="市内・市外",IF(技術職員名簿!B8&gt;0,"",経営・許可!D40),""))</f>
        <v/>
      </c>
      <c r="F59" s="80" t="s">
        <v>598</v>
      </c>
      <c r="G59" s="80" t="s">
        <v>287</v>
      </c>
    </row>
    <row r="60" spans="1:7" ht="31.95" customHeight="1">
      <c r="A60" s="80" t="s">
        <v>314</v>
      </c>
      <c r="B60" s="80" t="s">
        <v>6</v>
      </c>
      <c r="C60" s="80" t="s">
        <v>315</v>
      </c>
      <c r="D60" s="16" t="str">
        <f>IF(経営・許可!$C$34="県外",IF(IFERROR(AND(ISNUMBER(経営・許可!E41),経営・許可!E41&gt;=0,MOD(経営・許可!E41,1)=0),FALSE),経営・許可!E41,""),IF(経営・許可!$C$34="市内・市外",IF(技術職員名簿!B8&gt;0,"",経営・許可!D41),""))</f>
        <v/>
      </c>
      <c r="E60" s="16" t="str">
        <f>IF(経営・許可!$C$34="県外",IF(IFERROR(AND(ISNUMBER(経営・許可!E41),経営・許可!E41&gt;=0,MOD(経営・許可!E41,1)=0),FALSE),経営・許可!E41,""),IF(経営・許可!$C$34="市内・市外",IF(技術職員名簿!B8&gt;0,"",経営・許可!D41),""))</f>
        <v/>
      </c>
      <c r="F60" s="80" t="s">
        <v>599</v>
      </c>
      <c r="G60" s="80" t="s">
        <v>287</v>
      </c>
    </row>
    <row r="61" spans="1:7" ht="31.95" customHeight="1">
      <c r="A61" s="80" t="s">
        <v>316</v>
      </c>
      <c r="B61" s="80" t="s">
        <v>6</v>
      </c>
      <c r="C61" s="80" t="s">
        <v>317</v>
      </c>
      <c r="D61" s="16" t="str">
        <f>IF(経営・許可!$C$34="県外",IF(IFERROR(AND(ISNUMBER(経営・許可!E42),経営・許可!E42&gt;=0,MOD(経営・許可!E42,1)=0),FALSE),経営・許可!E42,""),IF(経営・許可!$C$34="市内・市外",IF(技術職員名簿!B8&gt;0,"",経営・許可!D42),""))</f>
        <v/>
      </c>
      <c r="E61" s="16" t="str">
        <f>IF(経営・許可!$C$34="県外",IF(IFERROR(AND(ISNUMBER(経営・許可!E42),経営・許可!E42&gt;=0,MOD(経営・許可!E42,1)=0),FALSE),経営・許可!E42,""),IF(経営・許可!$C$34="市内・市外",IF(技術職員名簿!B8&gt;0,"",経営・許可!D42),""))</f>
        <v/>
      </c>
      <c r="F61" s="80" t="s">
        <v>600</v>
      </c>
      <c r="G61" s="80" t="s">
        <v>287</v>
      </c>
    </row>
    <row r="62" spans="1:7" ht="31.95" customHeight="1">
      <c r="A62" s="80" t="s">
        <v>318</v>
      </c>
      <c r="B62" s="80" t="s">
        <v>6</v>
      </c>
      <c r="C62" s="80" t="s">
        <v>319</v>
      </c>
      <c r="D62" s="16" t="str">
        <f>IF(経営・許可!$C$34="県外",IF(IFERROR(AND(ISNUMBER(経営・許可!E43),経営・許可!E43&gt;=0,MOD(経営・許可!E43,1)=0),FALSE),経営・許可!E43,""),IF(経営・許可!$C$34="市内・市外",IF(技術職員名簿!B8&gt;0,"",経営・許可!D43),""))</f>
        <v/>
      </c>
      <c r="E62" s="16" t="str">
        <f>IF(経営・許可!$C$34="県外",IF(IFERROR(AND(ISNUMBER(経営・許可!E43),経営・許可!E43&gt;=0,MOD(経営・許可!E43,1)=0),FALSE),経営・許可!E43,""),IF(経営・許可!$C$34="市内・市外",IF(技術職員名簿!B8&gt;0,"",経営・許可!D43),""))</f>
        <v/>
      </c>
      <c r="F62" s="80" t="s">
        <v>601</v>
      </c>
      <c r="G62" s="80" t="s">
        <v>287</v>
      </c>
    </row>
    <row r="63" spans="1:7" ht="31.95" customHeight="1">
      <c r="A63" s="80" t="s">
        <v>320</v>
      </c>
      <c r="B63" s="80" t="s">
        <v>6</v>
      </c>
      <c r="C63" s="80" t="s">
        <v>537</v>
      </c>
      <c r="D63" s="16" t="str">
        <f>IF(経営・許可!$C$34="県外",IF(IFERROR(AND(ISNUMBER(経営・許可!E46),経営・許可!E46&gt;=0,MOD(経営・許可!E46,1)=0),FALSE),経営・許可!E46,""),IF(経営・許可!$C$34="市内・市外",IF(技術職員名簿!B8&gt;0,"",経営・許可!D46),""))</f>
        <v/>
      </c>
      <c r="E63" s="16" t="str">
        <f>IF(経営・許可!$C$34="県外",IF(IFERROR(AND(ISNUMBER(経営・許可!E46),経営・許可!E46&gt;=0,MOD(経営・許可!E46,1)=0),FALSE),経営・許可!E46,""),IF(経営・許可!$C$34="市内・市外",IF(技術職員名簿!B8&gt;0,"",経営・許可!D46),""))</f>
        <v/>
      </c>
      <c r="F63" s="80" t="s">
        <v>602</v>
      </c>
      <c r="G63" s="80" t="s">
        <v>287</v>
      </c>
    </row>
    <row r="64" spans="1:7" ht="31.95" customHeight="1">
      <c r="A64" s="80" t="s">
        <v>321</v>
      </c>
      <c r="B64" s="80" t="s">
        <v>6</v>
      </c>
      <c r="C64" s="80" t="s">
        <v>538</v>
      </c>
      <c r="D64" s="16" t="str">
        <f>IF(経営・許可!$C$34="県外",IF(IFERROR(AND(ISNUMBER(経営・許可!E47),経営・許可!E47&gt;=0,MOD(経営・許可!E47,1)=0),FALSE),経営・許可!E47,""),IF(経営・許可!$C$34="市内・市外",IF(技術職員名簿!B8&gt;0,"",経営・許可!D47),""))</f>
        <v/>
      </c>
      <c r="E64" s="16" t="str">
        <f>IF(経営・許可!$C$34="県外",IF(IFERROR(AND(ISNUMBER(経営・許可!E47),経営・許可!E47&gt;=0,MOD(経営・許可!E47,1)=0),FALSE),経営・許可!E47,""),IF(経営・許可!$C$34="市内・市外",IF(技術職員名簿!B8&gt;0,"",経営・許可!D47),""))</f>
        <v/>
      </c>
      <c r="F64" s="80" t="s">
        <v>603</v>
      </c>
      <c r="G64" s="80" t="s">
        <v>287</v>
      </c>
    </row>
    <row r="65" spans="1:7" ht="31.95" customHeight="1">
      <c r="A65" s="18" t="s">
        <v>539</v>
      </c>
      <c r="B65" s="18" t="s">
        <v>6</v>
      </c>
      <c r="C65" s="18" t="s">
        <v>540</v>
      </c>
      <c r="D65" s="19" t="str">
        <f>IF(経営・許可!$C$34="県外",IF(IFERROR(AND(ISNUMBER(経営・許可!E48),経営・許可!E48&gt;=0,MOD(経営・許可!E48,1)=0),FALSE),経営・許可!E48,""),IF(経営・許可!$C$34="市内・市外",IF(技術職員名簿!B8&gt;0,"",経営・許可!D48),""))</f>
        <v/>
      </c>
      <c r="E65" s="19" t="str">
        <f>IF(経営・許可!$C$34="県外",IF(IFERROR(AND(ISNUMBER(経営・許可!E48),経営・許可!E48&gt;=0,MOD(経営・許可!E48,1)=0),FALSE),経営・許可!E48,""),IF(経営・許可!$C$34="市内・市外",IF(技術職員名簿!B8&gt;0,"",経営・許可!D48),""))</f>
        <v/>
      </c>
      <c r="F65" s="27" t="s">
        <v>604</v>
      </c>
      <c r="G65" s="18" t="s">
        <v>287</v>
      </c>
    </row>
    <row r="66" spans="1:7" ht="31.95" customHeight="1">
      <c r="A66" s="18" t="s">
        <v>322</v>
      </c>
      <c r="B66" s="18" t="s">
        <v>6</v>
      </c>
      <c r="C66" s="18" t="s">
        <v>541</v>
      </c>
      <c r="D66" s="19" t="str">
        <f>IF(経営・許可!$C$34="県外",IF(IFERROR(AND(ISNUMBER(経営・許可!E49),経営・許可!E49&gt;=0,MOD(経営・許可!E49,1)=0),FALSE),経営・許可!E49,""),IF(経営・許可!$C$34="市内・市外",IF(技術職員名簿!B8&gt;0,"",経営・許可!D49),""))</f>
        <v/>
      </c>
      <c r="E66" s="19" t="str">
        <f>IF(経営・許可!$C$34="県外",IF(IFERROR(AND(ISNUMBER(経営・許可!E49),経営・許可!E49&gt;=0,MOD(経営・許可!E49,1)=0),FALSE),経営・許可!E49,""),IF(経営・許可!$C$34="市内・市外",IF(技術職員名簿!B8&gt;0,"",経営・許可!D49),""))</f>
        <v/>
      </c>
      <c r="F66" s="27" t="s">
        <v>605</v>
      </c>
      <c r="G66" s="18" t="s">
        <v>287</v>
      </c>
    </row>
    <row r="67" spans="1:7" ht="31.95" customHeight="1">
      <c r="A67" s="18" t="s">
        <v>323</v>
      </c>
      <c r="B67" s="18" t="s">
        <v>6</v>
      </c>
      <c r="C67" s="18" t="s">
        <v>542</v>
      </c>
      <c r="D67" s="19" t="str">
        <f>IF(経営・許可!$C$34="県外",IF(IFERROR(AND(ISNUMBER(経営・許可!E50),経営・許可!E50&gt;=0,MOD(経営・許可!E50,1)=0),FALSE),経営・許可!E50,""),IF(経営・許可!$C$34="市内・市外",IF(技術職員名簿!B8&gt;0,"",経営・許可!D50),""))</f>
        <v/>
      </c>
      <c r="E67" s="19" t="str">
        <f>IF(経営・許可!$C$34="県外",IF(IFERROR(AND(ISNUMBER(経営・許可!E50),経営・許可!E50&gt;=0,MOD(経営・許可!E50,1)=0),FALSE),経営・許可!E50,""),IF(経営・許可!$C$34="市内・市外",IF(技術職員名簿!B8&gt;0,"",経営・許可!D50),""))</f>
        <v/>
      </c>
      <c r="F67" s="27" t="s">
        <v>606</v>
      </c>
      <c r="G67" s="18" t="s">
        <v>287</v>
      </c>
    </row>
    <row r="68" spans="1:7" ht="31.95" customHeight="1">
      <c r="A68" s="18" t="s">
        <v>324</v>
      </c>
      <c r="B68" s="18" t="s">
        <v>6</v>
      </c>
      <c r="C68" s="18" t="s">
        <v>325</v>
      </c>
      <c r="D68" s="19" t="str">
        <f>IF(経営・許可!$C$34="県外",IF(IFERROR(AND(ISNUMBER(経営・許可!E51),経営・許可!E51&gt;=0,MOD(経営・許可!E51,1)=0),FALSE),経営・許可!E51,""),IF(経営・許可!$C$34="市内・市外",IF(技術職員名簿!B8&gt;0,"",経営・許可!D51),""))</f>
        <v/>
      </c>
      <c r="E68" s="19" t="str">
        <f>IF(経営・許可!$C$34="県外",IF(IFERROR(AND(ISNUMBER(経営・許可!E51),経営・許可!E51&gt;=0,MOD(経営・許可!E51,1)=0),FALSE),経営・許可!E51,""),IF(経営・許可!$C$34="市内・市外",IF(技術職員名簿!B8&gt;0,"",経営・許可!D51),""))</f>
        <v/>
      </c>
      <c r="F68" s="27" t="s">
        <v>607</v>
      </c>
      <c r="G68" s="18" t="s">
        <v>287</v>
      </c>
    </row>
    <row r="69" spans="1:7" ht="31.95" customHeight="1">
      <c r="A69" s="18" t="s">
        <v>326</v>
      </c>
      <c r="B69" s="18" t="s">
        <v>6</v>
      </c>
      <c r="C69" s="18" t="s">
        <v>543</v>
      </c>
      <c r="D69" s="19" t="str">
        <f>IF(経営・許可!$C$34="県外",IF(IFERROR(AND(ISNUMBER(経営・許可!E52),経営・許可!E52&gt;=0,MOD(経営・許可!E52,1)=0),FALSE),経営・許可!E52,""),IF(経営・許可!$C$34="市内・市外",IF(技術職員名簿!B8&gt;0,"",経営・許可!D52),""))</f>
        <v/>
      </c>
      <c r="E69" s="19" t="str">
        <f>IF(経営・許可!$C$34="県外",IF(IFERROR(AND(ISNUMBER(経営・許可!E52),経営・許可!E52&gt;=0,MOD(経営・許可!E52,1)=0),FALSE),経営・許可!E52,""),IF(経営・許可!$C$34="市内・市外",IF(技術職員名簿!B8&gt;0,"",経営・許可!D52),""))</f>
        <v/>
      </c>
      <c r="F69" s="27" t="s">
        <v>608</v>
      </c>
      <c r="G69" s="18" t="s">
        <v>287</v>
      </c>
    </row>
    <row r="70" spans="1:7" ht="31.95" customHeight="1">
      <c r="A70" s="18" t="s">
        <v>327</v>
      </c>
      <c r="B70" s="18" t="s">
        <v>6</v>
      </c>
      <c r="C70" s="18" t="s">
        <v>544</v>
      </c>
      <c r="D70" s="19" t="str">
        <f>IF(経営・許可!$C$34="県外",IF(IFERROR(AND(ISNUMBER(経営・許可!E53),経営・許可!E53&gt;=0,MOD(経営・許可!E53,1)=0),FALSE),経営・許可!E53,""),IF(経営・許可!$C$34="市内・市外",IF(技術職員名簿!B8&gt;0,"",経営・許可!D53),""))</f>
        <v/>
      </c>
      <c r="E70" s="19" t="str">
        <f>IF(経営・許可!$C$34="県外",IF(IFERROR(AND(ISNUMBER(経営・許可!E53),経営・許可!E53&gt;=0,MOD(経営・許可!E53,1)=0),FALSE),経営・許可!E53,""),IF(経営・許可!$C$34="市内・市外",IF(技術職員名簿!B8&gt;0,"",経営・許可!D53),""))</f>
        <v/>
      </c>
      <c r="F70" s="27" t="s">
        <v>609</v>
      </c>
      <c r="G70" s="18" t="s">
        <v>287</v>
      </c>
    </row>
    <row r="71" spans="1:7" ht="31.95" customHeight="1">
      <c r="A71" s="18" t="s">
        <v>328</v>
      </c>
      <c r="B71" s="18" t="s">
        <v>6</v>
      </c>
      <c r="C71" s="18" t="s">
        <v>545</v>
      </c>
      <c r="D71" s="19" t="str">
        <f>IF(経営・許可!$C$34="県外",IF(IFERROR(AND(ISNUMBER(経営・許可!E54),経営・許可!E54&gt;=0,MOD(経営・許可!E54,1)=0),FALSE),経営・許可!E54,""),IF(経営・許可!$C$34="市内・市外",IF(技術職員名簿!B8&gt;0,"",経営・許可!D54),""))</f>
        <v/>
      </c>
      <c r="E71" s="19" t="str">
        <f>IF(経営・許可!$C$34="県外",IF(IFERROR(AND(ISNUMBER(経営・許可!E54),経営・許可!E54&gt;=0,MOD(経営・許可!E54,1)=0),FALSE),経営・許可!E54,""),IF(経営・許可!$C$34="市内・市外",IF(技術職員名簿!B8&gt;0,"",経営・許可!D54),""))</f>
        <v/>
      </c>
      <c r="F71" s="27" t="s">
        <v>610</v>
      </c>
      <c r="G71" s="18" t="s">
        <v>287</v>
      </c>
    </row>
    <row r="72" spans="1:7" ht="31.95" customHeight="1">
      <c r="A72" s="18" t="s">
        <v>329</v>
      </c>
      <c r="B72" s="18" t="s">
        <v>6</v>
      </c>
      <c r="C72" s="18" t="s">
        <v>546</v>
      </c>
      <c r="D72" s="19" t="str">
        <f>IF(経営・許可!$C$34="県外",IF(IFERROR(AND(ISNUMBER(経営・許可!E55),経営・許可!E55&gt;=0,MOD(経営・許可!E55,1)=0),FALSE),経営・許可!E55,""),IF(経営・許可!$C$34="市内・市外",IF(技術職員名簿!B8&gt;0,"",経営・許可!D55),""))</f>
        <v/>
      </c>
      <c r="E72" s="19" t="str">
        <f>IF(経営・許可!$C$34="県外",IF(IFERROR(AND(ISNUMBER(経営・許可!E55),経営・許可!E55&gt;=0,MOD(経営・許可!E55,1)=0),FALSE),経営・許可!E55,""),IF(経営・許可!$C$34="市内・市外",IF(技術職員名簿!B8&gt;0,"",経営・許可!D55),""))</f>
        <v/>
      </c>
      <c r="F72" s="27" t="s">
        <v>611</v>
      </c>
      <c r="G72" s="18" t="s">
        <v>287</v>
      </c>
    </row>
    <row r="73" spans="1:7" ht="31.95" customHeight="1">
      <c r="A73" s="18" t="s">
        <v>330</v>
      </c>
      <c r="B73" s="18" t="s">
        <v>6</v>
      </c>
      <c r="C73" s="18" t="s">
        <v>331</v>
      </c>
      <c r="D73" s="19" t="str">
        <f>IF(経営・許可!$C$34="県外",IF(IFERROR(AND(ISNUMBER(経営・許可!E56),経営・許可!E56&gt;=0,MOD(経営・許可!E56,1)=0),FALSE),経営・許可!E56,""),IF(経営・許可!$C$34="市内・市外",IF(技術職員名簿!B8&gt;0,"",経営・許可!D56),""))</f>
        <v/>
      </c>
      <c r="E73" s="19" t="str">
        <f>IF(経営・許可!$C$34="県外",IF(IFERROR(AND(ISNUMBER(経営・許可!E56),経営・許可!E56&gt;=0,MOD(経営・許可!E56,1)=0),FALSE),経営・許可!E56,""),IF(経営・許可!$C$34="市内・市外",IF(技術職員名簿!B8&gt;0,"",経営・許可!D56),""))</f>
        <v/>
      </c>
      <c r="F73" s="27" t="s">
        <v>612</v>
      </c>
      <c r="G73" s="18" t="s">
        <v>287</v>
      </c>
    </row>
    <row r="74" spans="1:7" ht="31.95" customHeight="1">
      <c r="A74" s="18" t="s">
        <v>332</v>
      </c>
      <c r="B74" s="18" t="s">
        <v>6</v>
      </c>
      <c r="C74" s="18" t="s">
        <v>333</v>
      </c>
      <c r="D74" s="19" t="str">
        <f>IF(経営・許可!$C$34="県外",IF(IFERROR(AND(ISNUMBER(経営・許可!E57),経営・許可!E57&gt;=0,MOD(経営・許可!E57,1)=0),FALSE),経営・許可!E57,""),IF(経営・許可!$C$34="市内・市外",IF(技術職員名簿!B8&gt;0,"",経営・許可!D57),""))</f>
        <v/>
      </c>
      <c r="E74" s="19" t="str">
        <f>IF(経営・許可!$C$34="県外",IF(IFERROR(AND(ISNUMBER(経営・許可!E57),経営・許可!E57&gt;=0,MOD(経営・許可!E57,1)=0),FALSE),経営・許可!E57,""),IF(経営・許可!$C$34="市内・市外",IF(技術職員名簿!B8&gt;0,"",経営・許可!D57),""))</f>
        <v/>
      </c>
      <c r="F74" s="27" t="s">
        <v>613</v>
      </c>
      <c r="G74" s="18" t="s">
        <v>287</v>
      </c>
    </row>
    <row r="75" spans="1:7" ht="34.200000000000003" customHeight="1">
      <c r="A75" s="18" t="s">
        <v>614</v>
      </c>
      <c r="B75" s="18" t="s">
        <v>6</v>
      </c>
      <c r="C75" s="18" t="s">
        <v>615</v>
      </c>
      <c r="D75" s="28" t="str">
        <f>IF(AND(経営・許可!C34="",NOT(ISNUMBER(経営・許可!C34))),"",経営・許可!C34)</f>
        <v/>
      </c>
      <c r="E75" s="28" t="str">
        <f>IF(AND(経営・許可!C34="",NOT(ISNUMBER(経営・許可!C34))),"",経営・許可!C34)</f>
        <v/>
      </c>
      <c r="F75" s="27" t="s">
        <v>616</v>
      </c>
      <c r="G75" s="18" t="s">
        <v>246</v>
      </c>
    </row>
    <row r="76" spans="1:7" ht="34.200000000000003" customHeight="1"/>
    <row r="77" spans="1:7" ht="34.200000000000003" customHeight="1"/>
    <row r="78" spans="1:7" ht="34.200000000000003" customHeight="1"/>
    <row r="79" spans="1:7" ht="34.200000000000003" customHeight="1"/>
    <row r="80" spans="1:7" ht="34.200000000000003" customHeight="1"/>
    <row r="81" ht="34.200000000000003" customHeight="1"/>
    <row r="82" ht="34.200000000000003" customHeight="1"/>
    <row r="83" ht="34.200000000000003" customHeight="1"/>
    <row r="84" ht="34.200000000000003" customHeight="1"/>
    <row r="85" ht="34.200000000000003" customHeight="1"/>
    <row r="86" ht="34.200000000000003" customHeight="1"/>
    <row r="87" ht="34.200000000000003" customHeight="1"/>
    <row r="88" ht="34.200000000000003" customHeight="1"/>
    <row r="89" ht="34.200000000000003" customHeight="1"/>
    <row r="90" ht="34.200000000000003" customHeight="1"/>
    <row r="91" ht="34.200000000000003" customHeight="1"/>
    <row r="92" ht="34.200000000000003" customHeight="1"/>
    <row r="93" ht="34.200000000000003" customHeight="1"/>
    <row r="94" ht="34.200000000000003" customHeight="1"/>
    <row r="95" ht="34.200000000000003" customHeight="1"/>
  </sheetData>
  <mergeCells count="2">
    <mergeCell ref="A2:G2"/>
    <mergeCell ref="A4:G4"/>
  </mergeCells>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4A94C-0A38-458A-A683-EAFE5E5C3D05}">
  <dimension ref="A1:I67"/>
  <sheetViews>
    <sheetView topLeftCell="A4" zoomScale="76" workbookViewId="0">
      <selection activeCell="J5" sqref="J5"/>
    </sheetView>
  </sheetViews>
  <sheetFormatPr defaultColWidth="8.69921875" defaultRowHeight="18"/>
  <cols>
    <col min="1" max="1" width="37.69921875" style="79" customWidth="1"/>
    <col min="2" max="2" width="80" style="79" customWidth="1"/>
    <col min="3" max="3" width="8.69921875" style="79"/>
    <col min="4" max="4" width="10" style="79" customWidth="1"/>
    <col min="5" max="5" width="42" style="79" customWidth="1"/>
    <col min="6" max="6" width="13" style="79" customWidth="1"/>
    <col min="7" max="7" width="17" style="79" customWidth="1"/>
    <col min="8" max="8" width="47" style="79" customWidth="1"/>
    <col min="9" max="9" width="23" style="79" customWidth="1"/>
    <col min="10" max="16384" width="8.69921875" style="79"/>
  </cols>
  <sheetData>
    <row r="1" spans="1:9" ht="12" hidden="1" customHeight="1">
      <c r="A1" s="78"/>
      <c r="B1" s="78"/>
      <c r="D1" s="78"/>
      <c r="E1" s="78"/>
      <c r="F1" s="78"/>
    </row>
    <row r="2" spans="1:9" ht="42" hidden="1" customHeight="1">
      <c r="A2" s="228" t="s">
        <v>129</v>
      </c>
      <c r="B2" s="228"/>
      <c r="D2" s="227" t="s">
        <v>130</v>
      </c>
      <c r="E2" s="227"/>
      <c r="F2" s="227"/>
    </row>
    <row r="3" spans="1:9" ht="34.200000000000003" hidden="1" customHeight="1">
      <c r="A3" s="1"/>
      <c r="B3" s="1"/>
      <c r="D3" s="78"/>
      <c r="E3" s="78"/>
      <c r="F3" s="78"/>
    </row>
    <row r="4" spans="1:9" ht="31.95" customHeight="1">
      <c r="A4" s="6" t="s">
        <v>131</v>
      </c>
      <c r="B4" s="78" t="s">
        <v>132</v>
      </c>
      <c r="D4" s="10" t="s">
        <v>71</v>
      </c>
      <c r="E4" s="10" t="s">
        <v>133</v>
      </c>
      <c r="F4" s="10" t="s">
        <v>442</v>
      </c>
      <c r="G4" s="10" t="s">
        <v>24</v>
      </c>
      <c r="H4" s="10" t="s">
        <v>471</v>
      </c>
      <c r="I4" s="10" t="s">
        <v>472</v>
      </c>
    </row>
    <row r="5" spans="1:9" ht="31.95" customHeight="1">
      <c r="A5" s="6" t="s">
        <v>134</v>
      </c>
      <c r="B5" s="78" t="s">
        <v>590</v>
      </c>
      <c r="D5" s="14" t="s">
        <v>135</v>
      </c>
      <c r="E5" s="80" t="s">
        <v>445</v>
      </c>
      <c r="F5" s="80" t="s">
        <v>444</v>
      </c>
      <c r="G5" s="80" t="s">
        <v>473</v>
      </c>
      <c r="H5" s="80" t="str">
        <f t="shared" ref="H5:H26" si="0">D5&amp;":"&amp;E5</f>
        <v>111:１級建設機械施工技士</v>
      </c>
      <c r="I5" s="15">
        <v>46357</v>
      </c>
    </row>
    <row r="6" spans="1:9" ht="31.95" customHeight="1">
      <c r="A6" s="6" t="s">
        <v>474</v>
      </c>
      <c r="B6" s="78" t="s">
        <v>475</v>
      </c>
      <c r="D6" s="14" t="s">
        <v>136</v>
      </c>
      <c r="E6" s="80" t="s">
        <v>446</v>
      </c>
      <c r="F6" s="80" t="s">
        <v>444</v>
      </c>
      <c r="G6" s="80" t="s">
        <v>473</v>
      </c>
      <c r="H6" s="80" t="str">
        <f t="shared" si="0"/>
        <v>113:１級土木施工管理技士</v>
      </c>
      <c r="I6" s="80"/>
    </row>
    <row r="7" spans="1:9" ht="31.95" customHeight="1">
      <c r="A7" s="6" t="s">
        <v>476</v>
      </c>
      <c r="B7" s="78" t="s">
        <v>477</v>
      </c>
      <c r="D7" s="14" t="s">
        <v>137</v>
      </c>
      <c r="E7" s="80" t="s">
        <v>447</v>
      </c>
      <c r="F7" s="80" t="s">
        <v>444</v>
      </c>
      <c r="G7" s="80" t="s">
        <v>478</v>
      </c>
      <c r="H7" s="80" t="str">
        <f t="shared" si="0"/>
        <v>212:２級建設機械施工技士</v>
      </c>
      <c r="I7" s="80"/>
    </row>
    <row r="8" spans="1:9" ht="31.95" customHeight="1">
      <c r="A8" s="6" t="s">
        <v>479</v>
      </c>
      <c r="B8" s="78" t="s">
        <v>480</v>
      </c>
      <c r="D8" s="14" t="s">
        <v>138</v>
      </c>
      <c r="E8" s="80" t="s">
        <v>448</v>
      </c>
      <c r="F8" s="80" t="s">
        <v>444</v>
      </c>
      <c r="G8" s="80" t="s">
        <v>478</v>
      </c>
      <c r="H8" s="80" t="str">
        <f t="shared" si="0"/>
        <v>214:２級土木施工管理技士（土木）</v>
      </c>
      <c r="I8" s="80"/>
    </row>
    <row r="9" spans="1:9" ht="31.95" customHeight="1">
      <c r="A9" s="6" t="s">
        <v>481</v>
      </c>
      <c r="B9" s="78" t="s">
        <v>482</v>
      </c>
      <c r="D9" s="14" t="s">
        <v>139</v>
      </c>
      <c r="E9" s="80" t="s">
        <v>140</v>
      </c>
      <c r="F9" s="80" t="s">
        <v>444</v>
      </c>
      <c r="G9" s="80" t="s">
        <v>483</v>
      </c>
      <c r="H9" s="80" t="str">
        <f t="shared" si="0"/>
        <v>709:技術士：建設部門</v>
      </c>
      <c r="I9" s="80"/>
    </row>
    <row r="10" spans="1:9" ht="31.95" customHeight="1">
      <c r="A10" s="6" t="s">
        <v>31</v>
      </c>
      <c r="B10" s="78" t="s">
        <v>141</v>
      </c>
      <c r="D10" s="14" t="s">
        <v>142</v>
      </c>
      <c r="E10" s="80" t="s">
        <v>143</v>
      </c>
      <c r="F10" s="80" t="s">
        <v>444</v>
      </c>
      <c r="G10" s="80" t="s">
        <v>483</v>
      </c>
      <c r="H10" s="80" t="str">
        <f t="shared" si="0"/>
        <v>712:技術士：農業部門</v>
      </c>
      <c r="I10" s="80"/>
    </row>
    <row r="11" spans="1:9" ht="31.95" customHeight="1">
      <c r="A11" s="6" t="s">
        <v>144</v>
      </c>
      <c r="B11" s="78" t="s">
        <v>484</v>
      </c>
      <c r="D11" s="14" t="s">
        <v>145</v>
      </c>
      <c r="E11" s="80" t="s">
        <v>146</v>
      </c>
      <c r="F11" s="80" t="s">
        <v>444</v>
      </c>
      <c r="G11" s="80" t="s">
        <v>483</v>
      </c>
      <c r="H11" s="80" t="str">
        <f t="shared" si="0"/>
        <v>713:技術士：森林部門</v>
      </c>
      <c r="I11" s="80"/>
    </row>
    <row r="12" spans="1:9" ht="31.95" customHeight="1">
      <c r="A12" s="6" t="s">
        <v>147</v>
      </c>
      <c r="B12" s="78" t="s">
        <v>148</v>
      </c>
      <c r="D12" s="14" t="s">
        <v>149</v>
      </c>
      <c r="E12" s="80" t="s">
        <v>150</v>
      </c>
      <c r="F12" s="80" t="s">
        <v>444</v>
      </c>
      <c r="G12" s="80" t="s">
        <v>483</v>
      </c>
      <c r="H12" s="80" t="str">
        <f t="shared" si="0"/>
        <v>714:技術士：水産部門</v>
      </c>
      <c r="I12" s="80"/>
    </row>
    <row r="13" spans="1:9" ht="31.95" customHeight="1">
      <c r="A13" s="78"/>
      <c r="B13" s="78"/>
      <c r="D13" s="14" t="s">
        <v>95</v>
      </c>
      <c r="E13" s="80" t="s">
        <v>450</v>
      </c>
      <c r="F13" s="80" t="s">
        <v>449</v>
      </c>
      <c r="G13" s="80" t="s">
        <v>473</v>
      </c>
      <c r="H13" s="80" t="str">
        <f t="shared" si="0"/>
        <v>120:１級建築施工管理技士</v>
      </c>
      <c r="I13" s="80"/>
    </row>
    <row r="14" spans="1:9" ht="31.95" customHeight="1">
      <c r="A14" s="78"/>
      <c r="B14" s="78"/>
      <c r="D14" s="14" t="s">
        <v>151</v>
      </c>
      <c r="E14" s="80" t="s">
        <v>451</v>
      </c>
      <c r="F14" s="80" t="s">
        <v>449</v>
      </c>
      <c r="G14" s="80" t="s">
        <v>473</v>
      </c>
      <c r="H14" s="80" t="str">
        <f t="shared" si="0"/>
        <v>137:１級建築士</v>
      </c>
      <c r="I14" s="80"/>
    </row>
    <row r="15" spans="1:9" ht="31.95" customHeight="1">
      <c r="A15" s="78"/>
      <c r="B15" s="78"/>
      <c r="D15" s="14" t="s">
        <v>152</v>
      </c>
      <c r="E15" s="80" t="s">
        <v>452</v>
      </c>
      <c r="F15" s="80" t="s">
        <v>449</v>
      </c>
      <c r="G15" s="80" t="s">
        <v>478</v>
      </c>
      <c r="H15" s="80" t="str">
        <f t="shared" si="0"/>
        <v>221:２級建築施工管理技士</v>
      </c>
      <c r="I15" s="80"/>
    </row>
    <row r="16" spans="1:9" ht="31.95" customHeight="1">
      <c r="A16" s="78"/>
      <c r="B16" s="78"/>
      <c r="D16" s="14" t="s">
        <v>153</v>
      </c>
      <c r="E16" s="80" t="s">
        <v>453</v>
      </c>
      <c r="F16" s="80" t="s">
        <v>449</v>
      </c>
      <c r="G16" s="80" t="s">
        <v>478</v>
      </c>
      <c r="H16" s="80" t="str">
        <f t="shared" si="0"/>
        <v>238:２級建築士</v>
      </c>
      <c r="I16" s="80"/>
    </row>
    <row r="17" spans="1:9" ht="31.95" customHeight="1">
      <c r="A17" s="81" t="s">
        <v>154</v>
      </c>
      <c r="B17" s="81"/>
      <c r="D17" s="14" t="s">
        <v>454</v>
      </c>
      <c r="E17" s="80" t="s">
        <v>455</v>
      </c>
      <c r="F17" s="80" t="s">
        <v>449</v>
      </c>
      <c r="G17" s="80" t="s">
        <v>485</v>
      </c>
      <c r="H17" s="80" t="str">
        <f t="shared" si="0"/>
        <v>076:建築積算士（建築コスト管理士含む）</v>
      </c>
      <c r="I17" s="80"/>
    </row>
    <row r="18" spans="1:9" ht="31.95" customHeight="1">
      <c r="A18" s="78" t="s">
        <v>155</v>
      </c>
      <c r="B18" s="78"/>
      <c r="D18" s="14" t="s">
        <v>156</v>
      </c>
      <c r="E18" s="80" t="s">
        <v>457</v>
      </c>
      <c r="F18" s="80" t="s">
        <v>456</v>
      </c>
      <c r="G18" s="80" t="s">
        <v>473</v>
      </c>
      <c r="H18" s="80" t="str">
        <f t="shared" si="0"/>
        <v>127:１級電気工事施工管理技士</v>
      </c>
      <c r="I18" s="80"/>
    </row>
    <row r="19" spans="1:9" ht="31.95" customHeight="1">
      <c r="A19" s="78" t="s">
        <v>157</v>
      </c>
      <c r="B19" s="78"/>
      <c r="D19" s="14" t="s">
        <v>158</v>
      </c>
      <c r="E19" s="80" t="s">
        <v>458</v>
      </c>
      <c r="F19" s="80" t="s">
        <v>456</v>
      </c>
      <c r="G19" s="80" t="s">
        <v>478</v>
      </c>
      <c r="H19" s="80" t="str">
        <f t="shared" si="0"/>
        <v>228:２級電気工事施工管理技士</v>
      </c>
      <c r="I19" s="80"/>
    </row>
    <row r="20" spans="1:9" ht="31.95" customHeight="1">
      <c r="A20" s="78" t="s">
        <v>159</v>
      </c>
      <c r="B20" s="78"/>
      <c r="D20" s="14" t="s">
        <v>160</v>
      </c>
      <c r="E20" s="80" t="s">
        <v>161</v>
      </c>
      <c r="F20" s="80" t="s">
        <v>456</v>
      </c>
      <c r="G20" s="80" t="s">
        <v>478</v>
      </c>
      <c r="H20" s="80" t="str">
        <f t="shared" si="0"/>
        <v>155:第一種電気工事士</v>
      </c>
      <c r="I20" s="80"/>
    </row>
    <row r="21" spans="1:9" ht="31.95" customHeight="1">
      <c r="A21" s="78" t="s">
        <v>162</v>
      </c>
      <c r="B21" s="78"/>
      <c r="D21" s="14" t="s">
        <v>163</v>
      </c>
      <c r="E21" s="80" t="s">
        <v>460</v>
      </c>
      <c r="F21" s="80" t="s">
        <v>459</v>
      </c>
      <c r="G21" s="80" t="s">
        <v>473</v>
      </c>
      <c r="H21" s="80" t="str">
        <f t="shared" si="0"/>
        <v>129:１級管工事施工管理技士</v>
      </c>
      <c r="I21" s="80"/>
    </row>
    <row r="22" spans="1:9" ht="31.95" customHeight="1">
      <c r="A22" s="78" t="s">
        <v>164</v>
      </c>
      <c r="B22" s="78"/>
      <c r="D22" s="14" t="s">
        <v>115</v>
      </c>
      <c r="E22" s="80" t="s">
        <v>461</v>
      </c>
      <c r="F22" s="80" t="s">
        <v>459</v>
      </c>
      <c r="G22" s="80" t="s">
        <v>478</v>
      </c>
      <c r="H22" s="80" t="str">
        <f t="shared" si="0"/>
        <v>230:２級管工事施工管理技士</v>
      </c>
      <c r="I22" s="80"/>
    </row>
    <row r="23" spans="1:9" ht="31.95" customHeight="1">
      <c r="A23" s="78" t="s">
        <v>165</v>
      </c>
      <c r="B23" s="78"/>
      <c r="D23" s="14" t="s">
        <v>166</v>
      </c>
      <c r="E23" s="80" t="s">
        <v>463</v>
      </c>
      <c r="F23" s="80" t="s">
        <v>462</v>
      </c>
      <c r="G23" s="80" t="s">
        <v>473</v>
      </c>
      <c r="H23" s="80" t="str">
        <f t="shared" si="0"/>
        <v>133:１級造園施工管理技士</v>
      </c>
      <c r="I23" s="80"/>
    </row>
    <row r="24" spans="1:9" ht="31.95" customHeight="1">
      <c r="A24" s="78" t="s">
        <v>167</v>
      </c>
      <c r="B24" s="78"/>
      <c r="D24" s="14" t="s">
        <v>168</v>
      </c>
      <c r="E24" s="80" t="s">
        <v>464</v>
      </c>
      <c r="F24" s="80" t="s">
        <v>462</v>
      </c>
      <c r="G24" s="80" t="s">
        <v>478</v>
      </c>
      <c r="H24" s="80" t="str">
        <f t="shared" si="0"/>
        <v>234:２級造園施工管理技士</v>
      </c>
      <c r="I24" s="80"/>
    </row>
    <row r="25" spans="1:9" ht="31.95" customHeight="1">
      <c r="A25" s="78" t="s">
        <v>169</v>
      </c>
      <c r="B25" s="78"/>
      <c r="D25" s="14" t="s">
        <v>170</v>
      </c>
      <c r="E25" s="80" t="s">
        <v>171</v>
      </c>
      <c r="F25" s="80" t="s">
        <v>465</v>
      </c>
      <c r="G25" s="80" t="s">
        <v>483</v>
      </c>
      <c r="H25" s="80" t="str">
        <f t="shared" si="0"/>
        <v>710:技術士：上下水道部門</v>
      </c>
      <c r="I25" s="80"/>
    </row>
    <row r="26" spans="1:9" ht="31.95" customHeight="1">
      <c r="A26" s="78" t="s">
        <v>172</v>
      </c>
      <c r="B26" s="78"/>
      <c r="D26" s="14" t="s">
        <v>173</v>
      </c>
      <c r="E26" s="80" t="s">
        <v>174</v>
      </c>
      <c r="F26" s="80" t="s">
        <v>465</v>
      </c>
      <c r="G26" s="80" t="s">
        <v>483</v>
      </c>
      <c r="H26" s="80" t="str">
        <f t="shared" si="0"/>
        <v>711:技術士：衛生工学部門</v>
      </c>
      <c r="I26" s="80"/>
    </row>
    <row r="27" spans="1:9" ht="34.200000000000003" customHeight="1">
      <c r="A27" s="78" t="s">
        <v>175</v>
      </c>
      <c r="B27" s="78"/>
      <c r="D27" s="78"/>
      <c r="E27" s="78"/>
      <c r="F27" s="78"/>
    </row>
    <row r="28" spans="1:9" ht="43.95" customHeight="1">
      <c r="A28" s="78" t="s">
        <v>176</v>
      </c>
      <c r="B28" s="78"/>
      <c r="D28" s="227" t="s">
        <v>486</v>
      </c>
      <c r="E28" s="227"/>
      <c r="F28" s="227"/>
      <c r="G28" s="334"/>
      <c r="H28" s="334"/>
      <c r="I28" s="334"/>
    </row>
    <row r="29" spans="1:9" ht="43.95" customHeight="1">
      <c r="A29" s="78" t="s">
        <v>177</v>
      </c>
      <c r="B29" s="78"/>
      <c r="D29" s="227"/>
      <c r="E29" s="227"/>
      <c r="F29" s="227"/>
      <c r="G29" s="334"/>
      <c r="H29" s="334"/>
      <c r="I29" s="334"/>
    </row>
    <row r="30" spans="1:9" ht="34.200000000000003" customHeight="1">
      <c r="A30" s="78" t="s">
        <v>178</v>
      </c>
      <c r="B30" s="78"/>
      <c r="D30" s="78"/>
      <c r="E30" s="78"/>
      <c r="F30" s="78"/>
    </row>
    <row r="31" spans="1:9" ht="34.200000000000003" customHeight="1">
      <c r="A31" s="78" t="s">
        <v>179</v>
      </c>
      <c r="B31" s="78"/>
    </row>
    <row r="32" spans="1:9" ht="34.200000000000003" customHeight="1">
      <c r="A32" s="78" t="s">
        <v>180</v>
      </c>
      <c r="B32" s="78"/>
    </row>
    <row r="33" spans="1:2" ht="34.200000000000003" customHeight="1">
      <c r="A33" s="78" t="s">
        <v>181</v>
      </c>
      <c r="B33" s="78"/>
    </row>
    <row r="34" spans="1:2" ht="34.200000000000003" customHeight="1">
      <c r="A34" s="78" t="s">
        <v>182</v>
      </c>
      <c r="B34" s="78"/>
    </row>
    <row r="35" spans="1:2" ht="34.200000000000003" customHeight="1">
      <c r="A35" s="78" t="s">
        <v>183</v>
      </c>
      <c r="B35" s="78"/>
    </row>
    <row r="36" spans="1:2" ht="34.200000000000003" customHeight="1">
      <c r="A36" s="78" t="s">
        <v>184</v>
      </c>
      <c r="B36" s="78"/>
    </row>
    <row r="37" spans="1:2" ht="34.200000000000003" customHeight="1">
      <c r="A37" s="78" t="s">
        <v>185</v>
      </c>
      <c r="B37" s="78"/>
    </row>
    <row r="38" spans="1:2" ht="34.200000000000003" customHeight="1">
      <c r="A38" s="78" t="s">
        <v>186</v>
      </c>
      <c r="B38" s="78"/>
    </row>
    <row r="39" spans="1:2" ht="34.200000000000003" customHeight="1">
      <c r="A39" s="78" t="s">
        <v>187</v>
      </c>
      <c r="B39" s="78"/>
    </row>
    <row r="40" spans="1:2" ht="34.200000000000003" customHeight="1">
      <c r="A40" s="78" t="s">
        <v>188</v>
      </c>
      <c r="B40" s="78"/>
    </row>
    <row r="41" spans="1:2" ht="34.200000000000003" customHeight="1">
      <c r="A41" s="78" t="s">
        <v>189</v>
      </c>
      <c r="B41" s="78"/>
    </row>
    <row r="42" spans="1:2" ht="34.200000000000003" customHeight="1">
      <c r="A42" s="78" t="s">
        <v>190</v>
      </c>
      <c r="B42" s="78"/>
    </row>
    <row r="43" spans="1:2" ht="34.200000000000003" customHeight="1">
      <c r="A43" s="78" t="s">
        <v>191</v>
      </c>
      <c r="B43" s="78"/>
    </row>
    <row r="44" spans="1:2" ht="34.200000000000003" customHeight="1">
      <c r="A44" s="78" t="s">
        <v>192</v>
      </c>
      <c r="B44" s="78"/>
    </row>
    <row r="45" spans="1:2" ht="34.200000000000003" customHeight="1">
      <c r="A45" s="78" t="s">
        <v>193</v>
      </c>
      <c r="B45" s="78"/>
    </row>
    <row r="46" spans="1:2" ht="34.200000000000003" customHeight="1">
      <c r="A46" s="78" t="s">
        <v>194</v>
      </c>
      <c r="B46" s="78"/>
    </row>
    <row r="47" spans="1:2" ht="34.200000000000003" customHeight="1">
      <c r="A47" s="78" t="s">
        <v>195</v>
      </c>
      <c r="B47" s="78"/>
    </row>
    <row r="48" spans="1:2" ht="34.200000000000003" customHeight="1">
      <c r="A48" s="78" t="s">
        <v>196</v>
      </c>
      <c r="B48" s="78"/>
    </row>
    <row r="49" spans="1:2" ht="34.200000000000003" customHeight="1">
      <c r="A49" s="78" t="s">
        <v>197</v>
      </c>
      <c r="B49" s="78"/>
    </row>
    <row r="50" spans="1:2" ht="34.200000000000003" customHeight="1">
      <c r="A50" s="78" t="s">
        <v>198</v>
      </c>
      <c r="B50" s="78"/>
    </row>
    <row r="51" spans="1:2" ht="34.200000000000003" customHeight="1">
      <c r="A51" s="78" t="s">
        <v>199</v>
      </c>
      <c r="B51" s="78"/>
    </row>
    <row r="52" spans="1:2" ht="34.200000000000003" customHeight="1">
      <c r="A52" s="78" t="s">
        <v>200</v>
      </c>
      <c r="B52" s="78"/>
    </row>
    <row r="53" spans="1:2" ht="34.200000000000003" customHeight="1">
      <c r="A53" s="78" t="s">
        <v>201</v>
      </c>
      <c r="B53" s="78"/>
    </row>
    <row r="54" spans="1:2" ht="34.200000000000003" customHeight="1">
      <c r="A54" s="78" t="s">
        <v>202</v>
      </c>
      <c r="B54" s="78"/>
    </row>
    <row r="55" spans="1:2" ht="34.200000000000003" customHeight="1">
      <c r="A55" s="78" t="s">
        <v>203</v>
      </c>
      <c r="B55" s="78"/>
    </row>
    <row r="56" spans="1:2" ht="34.200000000000003" customHeight="1">
      <c r="A56" s="78" t="s">
        <v>204</v>
      </c>
      <c r="B56" s="78"/>
    </row>
    <row r="57" spans="1:2" ht="34.200000000000003" customHeight="1">
      <c r="A57" s="78" t="s">
        <v>205</v>
      </c>
      <c r="B57" s="78"/>
    </row>
    <row r="58" spans="1:2" ht="34.200000000000003" customHeight="1">
      <c r="A58" s="78" t="s">
        <v>206</v>
      </c>
      <c r="B58" s="78"/>
    </row>
    <row r="59" spans="1:2" ht="34.200000000000003" customHeight="1">
      <c r="A59" s="78" t="s">
        <v>207</v>
      </c>
      <c r="B59" s="78"/>
    </row>
    <row r="60" spans="1:2" ht="34.200000000000003" customHeight="1">
      <c r="A60" s="78" t="s">
        <v>208</v>
      </c>
      <c r="B60" s="78"/>
    </row>
    <row r="61" spans="1:2" ht="34.200000000000003" customHeight="1">
      <c r="A61" s="78" t="s">
        <v>209</v>
      </c>
      <c r="B61" s="78"/>
    </row>
    <row r="62" spans="1:2" ht="34.200000000000003" customHeight="1">
      <c r="A62" s="78" t="s">
        <v>210</v>
      </c>
      <c r="B62" s="78"/>
    </row>
    <row r="63" spans="1:2" ht="34.200000000000003" customHeight="1">
      <c r="A63" s="78" t="s">
        <v>211</v>
      </c>
      <c r="B63" s="78"/>
    </row>
    <row r="64" spans="1:2" ht="34.200000000000003" customHeight="1">
      <c r="A64" s="78" t="s">
        <v>212</v>
      </c>
      <c r="B64" s="78"/>
    </row>
    <row r="65" spans="1:2" ht="34.200000000000003" customHeight="1">
      <c r="A65" s="78" t="s">
        <v>213</v>
      </c>
      <c r="B65" s="78"/>
    </row>
    <row r="66" spans="1:2" ht="34.200000000000003" customHeight="1">
      <c r="A66" s="78"/>
      <c r="B66" s="78"/>
    </row>
    <row r="67" spans="1:2" ht="64.2" customHeight="1">
      <c r="A67" s="78" t="s">
        <v>214</v>
      </c>
      <c r="B67" s="78" t="s">
        <v>215</v>
      </c>
    </row>
  </sheetData>
  <mergeCells count="3">
    <mergeCell ref="A2:B2"/>
    <mergeCell ref="D2:F2"/>
    <mergeCell ref="D28:I29"/>
  </mergeCells>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4F0E1-2B10-409C-A891-76DA7E37414F}">
  <dimension ref="A1:BQ2"/>
  <sheetViews>
    <sheetView zoomScale="73" workbookViewId="0">
      <selection activeCell="J5" sqref="J5"/>
    </sheetView>
  </sheetViews>
  <sheetFormatPr defaultColWidth="8.69921875" defaultRowHeight="18"/>
  <cols>
    <col min="1" max="3" width="22" style="79" customWidth="1"/>
    <col min="4" max="4" width="23" style="79" customWidth="1"/>
    <col min="5" max="9" width="22" style="79" customWidth="1"/>
    <col min="10" max="10" width="27" style="79" customWidth="1"/>
    <col min="11" max="12" width="26" style="79" customWidth="1"/>
    <col min="13" max="18" width="22" style="79" customWidth="1"/>
    <col min="19" max="19" width="29" style="79" customWidth="1"/>
    <col min="20" max="20" width="28" style="79" customWidth="1"/>
    <col min="21" max="27" width="22" style="79" customWidth="1"/>
    <col min="28" max="28" width="32" style="79" customWidth="1"/>
    <col min="29" max="29" width="36" style="79" customWidth="1"/>
    <col min="30" max="30" width="23" style="79" customWidth="1"/>
    <col min="31" max="31" width="36" style="79" customWidth="1"/>
    <col min="32" max="33" width="22" style="79" customWidth="1"/>
    <col min="34" max="34" width="29" style="79" customWidth="1"/>
    <col min="35" max="35" width="27" style="79" customWidth="1"/>
    <col min="36" max="36" width="29" style="79" customWidth="1"/>
    <col min="37" max="37" width="27" style="79" customWidth="1"/>
    <col min="38" max="38" width="29" style="79" customWidth="1"/>
    <col min="39" max="39" width="27" style="79" customWidth="1"/>
    <col min="40" max="40" width="29" style="79" customWidth="1"/>
    <col min="41" max="41" width="27" style="79" customWidth="1"/>
    <col min="42" max="42" width="22" style="79" customWidth="1"/>
    <col min="43" max="46" width="25" style="79" customWidth="1"/>
    <col min="47" max="48" width="22" style="79" customWidth="1"/>
    <col min="49" max="49" width="23" style="79" customWidth="1"/>
    <col min="50" max="50" width="22" style="79" customWidth="1"/>
    <col min="51" max="68" width="25" style="79" customWidth="1"/>
    <col min="69" max="86" width="25.59765625" style="79" customWidth="1"/>
    <col min="87" max="16384" width="8.69921875" style="79"/>
  </cols>
  <sheetData>
    <row r="1" spans="1:69" ht="19.8">
      <c r="A1" s="20" t="s">
        <v>244</v>
      </c>
      <c r="B1" s="20" t="s">
        <v>247</v>
      </c>
      <c r="C1" s="20" t="s">
        <v>249</v>
      </c>
      <c r="D1" s="20" t="s">
        <v>490</v>
      </c>
      <c r="E1" s="20" t="s">
        <v>492</v>
      </c>
      <c r="F1" s="20" t="s">
        <v>251</v>
      </c>
      <c r="G1" s="20" t="s">
        <v>252</v>
      </c>
      <c r="H1" s="20" t="s">
        <v>253</v>
      </c>
      <c r="I1" s="20" t="s">
        <v>255</v>
      </c>
      <c r="J1" s="20" t="s">
        <v>257</v>
      </c>
      <c r="K1" s="20" t="s">
        <v>259</v>
      </c>
      <c r="L1" s="20" t="s">
        <v>261</v>
      </c>
      <c r="M1" s="20" t="s">
        <v>263</v>
      </c>
      <c r="N1" s="20" t="s">
        <v>266</v>
      </c>
      <c r="O1" s="20" t="s">
        <v>268</v>
      </c>
      <c r="P1" s="20" t="s">
        <v>271</v>
      </c>
      <c r="Q1" s="20" t="s">
        <v>273</v>
      </c>
      <c r="R1" s="20" t="s">
        <v>276</v>
      </c>
      <c r="S1" s="20" t="s">
        <v>278</v>
      </c>
      <c r="T1" s="20" t="s">
        <v>571</v>
      </c>
      <c r="U1" s="20" t="s">
        <v>281</v>
      </c>
      <c r="V1" s="20" t="s">
        <v>283</v>
      </c>
      <c r="W1" s="20" t="s">
        <v>284</v>
      </c>
      <c r="X1" s="20" t="s">
        <v>285</v>
      </c>
      <c r="Y1" s="20" t="s">
        <v>286</v>
      </c>
      <c r="Z1" s="20" t="s">
        <v>288</v>
      </c>
      <c r="AA1" s="20" t="s">
        <v>289</v>
      </c>
      <c r="AB1" s="20" t="s">
        <v>290</v>
      </c>
      <c r="AC1" s="20" t="s">
        <v>291</v>
      </c>
      <c r="AD1" s="20" t="s">
        <v>292</v>
      </c>
      <c r="AE1" s="20" t="s">
        <v>500</v>
      </c>
      <c r="AF1" s="20" t="s">
        <v>502</v>
      </c>
      <c r="AG1" s="20" t="s">
        <v>293</v>
      </c>
      <c r="AH1" s="20" t="s">
        <v>294</v>
      </c>
      <c r="AI1" s="20" t="s">
        <v>506</v>
      </c>
      <c r="AJ1" s="20" t="s">
        <v>509</v>
      </c>
      <c r="AK1" s="20" t="s">
        <v>512</v>
      </c>
      <c r="AL1" s="20" t="s">
        <v>515</v>
      </c>
      <c r="AM1" s="20" t="s">
        <v>518</v>
      </c>
      <c r="AN1" s="20" t="s">
        <v>521</v>
      </c>
      <c r="AO1" s="20" t="s">
        <v>524</v>
      </c>
      <c r="AP1" s="20" t="s">
        <v>527</v>
      </c>
      <c r="AQ1" s="20" t="s">
        <v>295</v>
      </c>
      <c r="AR1" s="20" t="s">
        <v>297</v>
      </c>
      <c r="AS1" s="20" t="s">
        <v>298</v>
      </c>
      <c r="AT1" s="20" t="s">
        <v>299</v>
      </c>
      <c r="AU1" s="20" t="s">
        <v>300</v>
      </c>
      <c r="AV1" s="20" t="s">
        <v>301</v>
      </c>
      <c r="AW1" s="20" t="s">
        <v>304</v>
      </c>
      <c r="AX1" s="20" t="s">
        <v>307</v>
      </c>
      <c r="AY1" s="20" t="s">
        <v>310</v>
      </c>
      <c r="AZ1" s="20" t="s">
        <v>311</v>
      </c>
      <c r="BA1" s="20" t="s">
        <v>312</v>
      </c>
      <c r="BB1" s="20" t="s">
        <v>314</v>
      </c>
      <c r="BC1" s="20" t="s">
        <v>316</v>
      </c>
      <c r="BD1" s="20" t="s">
        <v>318</v>
      </c>
      <c r="BE1" s="20" t="s">
        <v>320</v>
      </c>
      <c r="BF1" s="20" t="s">
        <v>321</v>
      </c>
      <c r="BG1" s="20" t="s">
        <v>539</v>
      </c>
      <c r="BH1" s="20" t="s">
        <v>322</v>
      </c>
      <c r="BI1" s="20" t="s">
        <v>323</v>
      </c>
      <c r="BJ1" s="20" t="s">
        <v>324</v>
      </c>
      <c r="BK1" s="20" t="s">
        <v>326</v>
      </c>
      <c r="BL1" s="20" t="s">
        <v>327</v>
      </c>
      <c r="BM1" s="20" t="s">
        <v>328</v>
      </c>
      <c r="BN1" s="20" t="s">
        <v>329</v>
      </c>
      <c r="BO1" s="20" t="s">
        <v>330</v>
      </c>
      <c r="BP1" s="20" t="s">
        <v>332</v>
      </c>
      <c r="BQ1" s="20" t="s">
        <v>614</v>
      </c>
    </row>
    <row r="2" spans="1:69" ht="19.8">
      <c r="A2" s="21" t="str">
        <f>IF(AND(項目一覧!E7="",NOT(ISNUMBER(項目一覧!E7))),"",項目一覧!E7)</f>
        <v/>
      </c>
      <c r="B2" s="21" t="str">
        <f>IF(AND(項目一覧!E8="",NOT(ISNUMBER(項目一覧!E8))),"",項目一覧!E8)</f>
        <v/>
      </c>
      <c r="C2" s="21" t="str">
        <f>IF(AND(項目一覧!E9="",NOT(ISNUMBER(項目一覧!E9))),"",項目一覧!E9)</f>
        <v/>
      </c>
      <c r="D2" s="21" t="str">
        <f>IF(AND(項目一覧!E10="",NOT(ISNUMBER(項目一覧!E10))),"",項目一覧!E10)</f>
        <v/>
      </c>
      <c r="E2" s="21" t="str">
        <f>IF(AND(項目一覧!E11="",NOT(ISNUMBER(項目一覧!E11))),"",項目一覧!E11)</f>
        <v/>
      </c>
      <c r="F2" s="21" t="str">
        <f>IF(AND(項目一覧!E12="",NOT(ISNUMBER(項目一覧!E12))),"",項目一覧!E12)</f>
        <v/>
      </c>
      <c r="G2" s="21" t="str">
        <f>IF(AND(項目一覧!E13="",NOT(ISNUMBER(項目一覧!E13))),"",項目一覧!E13)</f>
        <v/>
      </c>
      <c r="H2" s="21" t="str">
        <f>IF(AND(項目一覧!E14="",NOT(ISNUMBER(項目一覧!E14))),"",項目一覧!E14)</f>
        <v/>
      </c>
      <c r="I2" s="21" t="str">
        <f>IF(AND(項目一覧!E15="",NOT(ISNUMBER(項目一覧!E15))),"",項目一覧!E15)</f>
        <v/>
      </c>
      <c r="J2" s="21" t="str">
        <f>IF(AND(項目一覧!E16="",NOT(ISNUMBER(項目一覧!E16))),"",項目一覧!E16)</f>
        <v/>
      </c>
      <c r="K2" s="21" t="str">
        <f>IF(AND(項目一覧!E17="",NOT(ISNUMBER(項目一覧!E17))),"",項目一覧!E17)</f>
        <v/>
      </c>
      <c r="L2" s="21" t="str">
        <f>IF(AND(項目一覧!E18="",NOT(ISNUMBER(項目一覧!E18))),"",項目一覧!E18)</f>
        <v/>
      </c>
      <c r="M2" s="21" t="str">
        <f>IF(AND(項目一覧!E19="",NOT(ISNUMBER(項目一覧!E19))),"",項目一覧!E19)</f>
        <v/>
      </c>
      <c r="N2" s="21" t="str">
        <f>IF(AND(項目一覧!E20="",NOT(ISNUMBER(項目一覧!E20))),"",項目一覧!E20)</f>
        <v/>
      </c>
      <c r="O2" s="21" t="str">
        <f>IF(AND(項目一覧!E21="",NOT(ISNUMBER(項目一覧!E21))),"",項目一覧!E21)</f>
        <v/>
      </c>
      <c r="P2" s="21" t="str">
        <f>IF(AND(項目一覧!E22="",NOT(ISNUMBER(項目一覧!E22))),"",項目一覧!E22)</f>
        <v/>
      </c>
      <c r="Q2" s="21" t="str">
        <f>IF(AND(項目一覧!E23="",NOT(ISNUMBER(項目一覧!E23))),"",項目一覧!E23)</f>
        <v/>
      </c>
      <c r="R2" s="21" t="str">
        <f>IF(AND(項目一覧!E24="",NOT(ISNUMBER(項目一覧!E24))),"",項目一覧!E24)</f>
        <v/>
      </c>
      <c r="S2" s="21" t="str">
        <f>IF(AND(項目一覧!E25="",NOT(ISNUMBER(項目一覧!E25))),"",項目一覧!E25)</f>
        <v/>
      </c>
      <c r="T2" s="21" t="str">
        <f>IF(AND(項目一覧!E26="",NOT(ISNUMBER(項目一覧!E26))),"",項目一覧!E26)</f>
        <v/>
      </c>
      <c r="U2" s="21" t="str">
        <f>IF(AND(項目一覧!E27="",NOT(ISNUMBER(項目一覧!E27))),"",項目一覧!E27)</f>
        <v/>
      </c>
      <c r="V2" s="21" t="str">
        <f>IF(AND(項目一覧!E28="",NOT(ISNUMBER(項目一覧!E28))),"",項目一覧!E28)</f>
        <v/>
      </c>
      <c r="W2" s="21" t="str">
        <f>IF(AND(項目一覧!E29="",NOT(ISNUMBER(項目一覧!E29))),"",項目一覧!E29)</f>
        <v/>
      </c>
      <c r="X2" s="21" t="str">
        <f>IF(AND(項目一覧!E30="",NOT(ISNUMBER(項目一覧!E30))),"",項目一覧!E30)</f>
        <v/>
      </c>
      <c r="Y2" s="22" t="str">
        <f>IF(AND(項目一覧!E31="",NOT(ISNUMBER(項目一覧!E31))),"",項目一覧!E31)</f>
        <v/>
      </c>
      <c r="Z2" s="22" t="str">
        <f>IF(AND(項目一覧!E32="",NOT(ISNUMBER(項目一覧!E32))),"",項目一覧!E32)</f>
        <v/>
      </c>
      <c r="AA2" s="21" t="str">
        <f>IF(AND(項目一覧!E33="",NOT(ISNUMBER(項目一覧!E33))),"",項目一覧!E33)</f>
        <v/>
      </c>
      <c r="AB2" s="21" t="str">
        <f>IF(AND(項目一覧!E34="",NOT(ISNUMBER(項目一覧!E34))),"",項目一覧!E34)</f>
        <v/>
      </c>
      <c r="AC2" s="21" t="str">
        <f>IF(AND(項目一覧!E35="",NOT(ISNUMBER(項目一覧!E35))),"",項目一覧!E35)</f>
        <v/>
      </c>
      <c r="AD2" s="21" t="str">
        <f>IF(AND(項目一覧!E36="",NOT(ISNUMBER(項目一覧!E36))),"",項目一覧!E36)</f>
        <v/>
      </c>
      <c r="AE2" s="21" t="str">
        <f>IF(AND(項目一覧!E37="",NOT(ISNUMBER(項目一覧!E37))),"",項目一覧!E37)</f>
        <v/>
      </c>
      <c r="AF2" s="21" t="str">
        <f>IF(AND(項目一覧!E38="",NOT(ISNUMBER(項目一覧!E38))),"",項目一覧!E38)</f>
        <v/>
      </c>
      <c r="AG2" s="21" t="str">
        <f>IF(AND(項目一覧!E39="",NOT(ISNUMBER(項目一覧!E39))),"",項目一覧!E39)</f>
        <v/>
      </c>
      <c r="AH2" s="21" t="str">
        <f>IF(AND(項目一覧!E40="",NOT(ISNUMBER(項目一覧!E40))),"",項目一覧!E40)</f>
        <v/>
      </c>
      <c r="AI2" s="23" t="str">
        <f>IF(AND(項目一覧!E41="",NOT(ISNUMBER(項目一覧!E41))),"",項目一覧!E41)</f>
        <v/>
      </c>
      <c r="AJ2" s="23" t="str">
        <f>IF(AND(項目一覧!E42="",NOT(ISNUMBER(項目一覧!E42))),"",項目一覧!E42)</f>
        <v/>
      </c>
      <c r="AK2" s="23" t="str">
        <f>IF(AND(項目一覧!E43="",NOT(ISNUMBER(項目一覧!E43))),"",項目一覧!E43)</f>
        <v/>
      </c>
      <c r="AL2" s="23" t="str">
        <f>IF(AND(項目一覧!E44="",NOT(ISNUMBER(項目一覧!E44))),"",項目一覧!E44)</f>
        <v/>
      </c>
      <c r="AM2" s="23" t="str">
        <f>IF(AND(項目一覧!E45="",NOT(ISNUMBER(項目一覧!E45))),"",項目一覧!E45)</f>
        <v/>
      </c>
      <c r="AN2" s="23" t="str">
        <f>IF(AND(項目一覧!E46="",NOT(ISNUMBER(項目一覧!E46))),"",項目一覧!E46)</f>
        <v/>
      </c>
      <c r="AO2" s="23" t="str">
        <f>IF(AND(項目一覧!E47="",NOT(ISNUMBER(項目一覧!E47))),"",項目一覧!E47)</f>
        <v/>
      </c>
      <c r="AP2" s="23" t="str">
        <f>IF(AND(項目一覧!E48="",NOT(ISNUMBER(項目一覧!E48))),"",項目一覧!E48)</f>
        <v/>
      </c>
      <c r="AQ2" s="23" t="str">
        <f>IF(AND(項目一覧!E49="",NOT(ISNUMBER(項目一覧!E49))),"",項目一覧!E49)</f>
        <v/>
      </c>
      <c r="AR2" s="22" t="str">
        <f>IF(AND(項目一覧!E50="",NOT(ISNUMBER(項目一覧!E50))),"",項目一覧!E50)</f>
        <v/>
      </c>
      <c r="AS2" s="22" t="str">
        <f>IF(AND(項目一覧!E51="",NOT(ISNUMBER(項目一覧!E51))),"",項目一覧!E51)</f>
        <v/>
      </c>
      <c r="AT2" s="22" t="str">
        <f>IF(AND(項目一覧!E52="",NOT(ISNUMBER(項目一覧!E52))),"",項目一覧!E52)</f>
        <v/>
      </c>
      <c r="AU2" s="22" t="str">
        <f>IF(AND(項目一覧!E53="",NOT(ISNUMBER(項目一覧!E53))),"",項目一覧!E53)</f>
        <v/>
      </c>
      <c r="AV2" s="21" t="str">
        <f>IF(AND(項目一覧!E54="",NOT(ISNUMBER(項目一覧!E54))),"",項目一覧!E54)</f>
        <v/>
      </c>
      <c r="AW2" s="23">
        <f>IF(AND(項目一覧!E55="",NOT(ISNUMBER(項目一覧!E55))),"",項目一覧!E55)</f>
        <v>46357</v>
      </c>
      <c r="AX2" s="21" t="str">
        <f>IF(AND(項目一覧!E56="",NOT(ISNUMBER(項目一覧!E56))),"",項目一覧!E56)</f>
        <v/>
      </c>
      <c r="AY2" s="22" t="str">
        <f>IF(AND(項目一覧!E57="",NOT(ISNUMBER(項目一覧!E57))),"",項目一覧!E57)</f>
        <v/>
      </c>
      <c r="AZ2" s="22" t="str">
        <f>IF(AND(項目一覧!E58="",NOT(ISNUMBER(項目一覧!E58))),"",項目一覧!E58)</f>
        <v/>
      </c>
      <c r="BA2" s="22" t="str">
        <f>IF(AND(項目一覧!E59="",NOT(ISNUMBER(項目一覧!E59))),"",項目一覧!E59)</f>
        <v/>
      </c>
      <c r="BB2" s="22" t="str">
        <f>IF(AND(項目一覧!E60="",NOT(ISNUMBER(項目一覧!E60))),"",項目一覧!E60)</f>
        <v/>
      </c>
      <c r="BC2" s="22" t="str">
        <f>IF(AND(項目一覧!E61="",NOT(ISNUMBER(項目一覧!E61))),"",項目一覧!E61)</f>
        <v/>
      </c>
      <c r="BD2" s="22" t="str">
        <f>IF(AND(項目一覧!E62="",NOT(ISNUMBER(項目一覧!E62))),"",項目一覧!E62)</f>
        <v/>
      </c>
      <c r="BE2" s="22" t="str">
        <f>IF(AND(項目一覧!E63="",NOT(ISNUMBER(項目一覧!E63))),"",項目一覧!E63)</f>
        <v/>
      </c>
      <c r="BF2" s="22" t="str">
        <f>IF(AND(項目一覧!E64="",NOT(ISNUMBER(項目一覧!E64))),"",項目一覧!E64)</f>
        <v/>
      </c>
      <c r="BG2" s="22" t="str">
        <f>IF(AND(項目一覧!E65="",NOT(ISNUMBER(項目一覧!E65))),"",項目一覧!E65)</f>
        <v/>
      </c>
      <c r="BH2" s="22" t="str">
        <f>IF(AND(項目一覧!E66="",NOT(ISNUMBER(項目一覧!E66))),"",項目一覧!E66)</f>
        <v/>
      </c>
      <c r="BI2" s="22" t="str">
        <f>IF(AND(項目一覧!E67="",NOT(ISNUMBER(項目一覧!E67))),"",項目一覧!E67)</f>
        <v/>
      </c>
      <c r="BJ2" s="22" t="str">
        <f>IF(AND(項目一覧!E68="",NOT(ISNUMBER(項目一覧!E68))),"",項目一覧!E68)</f>
        <v/>
      </c>
      <c r="BK2" s="22" t="str">
        <f>IF(AND(項目一覧!E69="",NOT(ISNUMBER(項目一覧!E69))),"",項目一覧!E69)</f>
        <v/>
      </c>
      <c r="BL2" s="22" t="str">
        <f>IF(AND(項目一覧!E70="",NOT(ISNUMBER(項目一覧!E70))),"",項目一覧!E70)</f>
        <v/>
      </c>
      <c r="BM2" s="22" t="str">
        <f>IF(AND(項目一覧!E71="",NOT(ISNUMBER(項目一覧!E71))),"",項目一覧!E71)</f>
        <v/>
      </c>
      <c r="BN2" s="22" t="str">
        <f>IF(AND(項目一覧!E72="",NOT(ISNUMBER(項目一覧!E72))),"",項目一覧!E72)</f>
        <v/>
      </c>
      <c r="BO2" s="22" t="str">
        <f>IF(AND(項目一覧!E73="",NOT(ISNUMBER(項目一覧!E73))),"",項目一覧!E73)</f>
        <v/>
      </c>
      <c r="BP2" s="22" t="str">
        <f>IF(AND(項目一覧!E74="",NOT(ISNUMBER(項目一覧!E74))),"",項目一覧!E74)</f>
        <v/>
      </c>
      <c r="BQ2" s="21" t="str">
        <f>IF(AND(項目一覧!E75="",NOT(ISNUMBER(項目一覧!E75))),"",項目一覧!E75)</f>
        <v/>
      </c>
    </row>
  </sheetData>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3B7CF-2601-41A0-89CA-01CE66BE53F4}">
  <dimension ref="A1:H30"/>
  <sheetViews>
    <sheetView zoomScale="70" zoomScaleNormal="70" workbookViewId="0">
      <selection activeCell="J5" sqref="J5"/>
    </sheetView>
  </sheetViews>
  <sheetFormatPr defaultColWidth="8.69921875" defaultRowHeight="18"/>
  <cols>
    <col min="1" max="1" width="22" style="79" customWidth="1"/>
    <col min="2" max="2" width="30" style="79" customWidth="1"/>
    <col min="3" max="3" width="15" style="79" customWidth="1"/>
    <col min="4" max="4" width="30" style="79" customWidth="1"/>
    <col min="5" max="5" width="14" style="79" customWidth="1"/>
    <col min="6" max="6" width="16" style="79" customWidth="1"/>
    <col min="7" max="7" width="14" style="79" customWidth="1"/>
    <col min="8" max="8" width="30" style="79" customWidth="1"/>
    <col min="9" max="9" width="24.3984375" style="79" customWidth="1"/>
    <col min="10" max="10" width="27.69921875" style="79" customWidth="1"/>
    <col min="11" max="16384" width="8.69921875" style="79"/>
  </cols>
  <sheetData>
    <row r="1" spans="1:8" ht="19.8">
      <c r="A1" s="10" t="s">
        <v>247</v>
      </c>
      <c r="B1" s="10" t="s">
        <v>334</v>
      </c>
      <c r="C1" s="10" t="s">
        <v>335</v>
      </c>
      <c r="D1" s="10" t="s">
        <v>336</v>
      </c>
      <c r="E1" s="10" t="s">
        <v>337</v>
      </c>
      <c r="F1" s="10" t="s">
        <v>338</v>
      </c>
      <c r="G1" s="10" t="s">
        <v>339</v>
      </c>
      <c r="H1" s="10" t="s">
        <v>340</v>
      </c>
    </row>
    <row r="2" spans="1:8" ht="19.8">
      <c r="A2" s="14" t="str">
        <f>IF(AND(基本情報!C10="",NOT(ISNUMBER(基本情報!C10))),"",基本情報!C10)</f>
        <v/>
      </c>
      <c r="B2" s="14" t="str">
        <f>IF(AND(基本情報!C19="",NOT(ISNUMBER(基本情報!C19))),"",基本情報!C19)</f>
        <v/>
      </c>
      <c r="C2" s="14" t="str">
        <f>IF(AND(希望工種!A9="",NOT(ISNUMBER(希望工種!A9))),"",希望工種!A9)</f>
        <v>010</v>
      </c>
      <c r="D2" s="14" t="str">
        <f>IF(AND(希望工種!B9="",NOT(ISNUMBER(希望工種!B9))),"",希望工種!B9)</f>
        <v>土木一式工事</v>
      </c>
      <c r="E2" s="14" t="str">
        <f>IF(AND(希望工種!C9="",NOT(ISNUMBER(希望工種!C9))),"",希望工種!C9)</f>
        <v/>
      </c>
      <c r="F2" s="14" t="str">
        <f>IF(AND(希望工種!D9="",NOT(ISNUMBER(希望工種!D9))),"",希望工種!D9)</f>
        <v/>
      </c>
      <c r="G2" s="29" t="str">
        <f>IF(AND(希望工種!E9="",NOT(ISNUMBER(希望工種!E9))),"",希望工種!E9)</f>
        <v/>
      </c>
      <c r="H2" s="29" t="str">
        <f>IF(AND(希望工種!F9="",NOT(ISNUMBER(希望工種!F9))),"",希望工種!F9)</f>
        <v/>
      </c>
    </row>
    <row r="3" spans="1:8" ht="19.8">
      <c r="A3" s="14" t="str">
        <f>IF(AND(基本情報!C10="",NOT(ISNUMBER(基本情報!C10))),"",基本情報!C10)</f>
        <v/>
      </c>
      <c r="B3" s="14" t="str">
        <f>IF(AND(基本情報!C19="",NOT(ISNUMBER(基本情報!C19))),"",基本情報!C19)</f>
        <v/>
      </c>
      <c r="C3" s="14" t="str">
        <f>IF(AND(希望工種!A10="",NOT(ISNUMBER(希望工種!A10))),"",希望工種!A10)</f>
        <v>020</v>
      </c>
      <c r="D3" s="14" t="str">
        <f>IF(AND(希望工種!B10="",NOT(ISNUMBER(希望工種!B10))),"",希望工種!B10)</f>
        <v>建築一式工事</v>
      </c>
      <c r="E3" s="14" t="str">
        <f>IF(AND(希望工種!C10="",NOT(ISNUMBER(希望工種!C10))),"",希望工種!C10)</f>
        <v/>
      </c>
      <c r="F3" s="14" t="str">
        <f>IF(AND(希望工種!D10="",NOT(ISNUMBER(希望工種!D10))),"",希望工種!D10)</f>
        <v/>
      </c>
      <c r="G3" s="29" t="str">
        <f>IF(AND(希望工種!E10="",NOT(ISNUMBER(希望工種!E10))),"",希望工種!E10)</f>
        <v/>
      </c>
      <c r="H3" s="29" t="str">
        <f>IF(AND(希望工種!F10="",NOT(ISNUMBER(希望工種!F10))),"",希望工種!F10)</f>
        <v/>
      </c>
    </row>
    <row r="4" spans="1:8" ht="19.8">
      <c r="A4" s="14" t="str">
        <f>IF(AND(基本情報!C10="",NOT(ISNUMBER(基本情報!C10))),"",基本情報!C10)</f>
        <v/>
      </c>
      <c r="B4" s="14" t="str">
        <f>IF(AND(基本情報!C19="",NOT(ISNUMBER(基本情報!C19))),"",基本情報!C19)</f>
        <v/>
      </c>
      <c r="C4" s="14" t="str">
        <f>IF(AND(希望工種!A11="",NOT(ISNUMBER(希望工種!A11))),"",希望工種!A11)</f>
        <v>030</v>
      </c>
      <c r="D4" s="14" t="str">
        <f>IF(AND(希望工種!B11="",NOT(ISNUMBER(希望工種!B11))),"",希望工種!B11)</f>
        <v>大工工事</v>
      </c>
      <c r="E4" s="14" t="str">
        <f>IF(AND(希望工種!C11="",NOT(ISNUMBER(希望工種!C11))),"",希望工種!C11)</f>
        <v/>
      </c>
      <c r="F4" s="14" t="str">
        <f>IF(AND(希望工種!D11="",NOT(ISNUMBER(希望工種!D11))),"",希望工種!D11)</f>
        <v/>
      </c>
      <c r="G4" s="29" t="str">
        <f>IF(AND(希望工種!E11="",NOT(ISNUMBER(希望工種!E11))),"",希望工種!E11)</f>
        <v/>
      </c>
      <c r="H4" s="29" t="str">
        <f>IF(AND(希望工種!F11="",NOT(ISNUMBER(希望工種!F11))),"",希望工種!F11)</f>
        <v/>
      </c>
    </row>
    <row r="5" spans="1:8" ht="19.8">
      <c r="A5" s="14" t="str">
        <f>IF(AND(基本情報!C10="",NOT(ISNUMBER(基本情報!C10))),"",基本情報!C10)</f>
        <v/>
      </c>
      <c r="B5" s="14" t="str">
        <f>IF(AND(基本情報!C19="",NOT(ISNUMBER(基本情報!C19))),"",基本情報!C19)</f>
        <v/>
      </c>
      <c r="C5" s="14" t="str">
        <f>IF(AND(希望工種!A12="",NOT(ISNUMBER(希望工種!A12))),"",希望工種!A12)</f>
        <v>040</v>
      </c>
      <c r="D5" s="14" t="str">
        <f>IF(AND(希望工種!B12="",NOT(ISNUMBER(希望工種!B12))),"",希望工種!B12)</f>
        <v>左官工事</v>
      </c>
      <c r="E5" s="14" t="str">
        <f>IF(AND(希望工種!C12="",NOT(ISNUMBER(希望工種!C12))),"",希望工種!C12)</f>
        <v/>
      </c>
      <c r="F5" s="14" t="str">
        <f>IF(AND(希望工種!D12="",NOT(ISNUMBER(希望工種!D12))),"",希望工種!D12)</f>
        <v/>
      </c>
      <c r="G5" s="29" t="str">
        <f>IF(AND(希望工種!E12="",NOT(ISNUMBER(希望工種!E12))),"",希望工種!E12)</f>
        <v/>
      </c>
      <c r="H5" s="29" t="str">
        <f>IF(AND(希望工種!F12="",NOT(ISNUMBER(希望工種!F12))),"",希望工種!F12)</f>
        <v/>
      </c>
    </row>
    <row r="6" spans="1:8" ht="19.8">
      <c r="A6" s="14" t="str">
        <f>IF(AND(基本情報!C10="",NOT(ISNUMBER(基本情報!C10))),"",基本情報!C10)</f>
        <v/>
      </c>
      <c r="B6" s="14" t="str">
        <f>IF(AND(基本情報!C19="",NOT(ISNUMBER(基本情報!C19))),"",基本情報!C19)</f>
        <v/>
      </c>
      <c r="C6" s="14" t="str">
        <f>IF(AND(希望工種!A13="",NOT(ISNUMBER(希望工種!A13))),"",希望工種!A13)</f>
        <v>050</v>
      </c>
      <c r="D6" s="14" t="str">
        <f>IF(AND(希望工種!B13="",NOT(ISNUMBER(希望工種!B13))),"",希望工種!B13)</f>
        <v>とび・土工・コンクリート工事</v>
      </c>
      <c r="E6" s="14" t="str">
        <f>IF(AND(希望工種!C13="",NOT(ISNUMBER(希望工種!C13))),"",希望工種!C13)</f>
        <v/>
      </c>
      <c r="F6" s="14" t="str">
        <f>IF(AND(希望工種!D13="",NOT(ISNUMBER(希望工種!D13))),"",希望工種!D13)</f>
        <v/>
      </c>
      <c r="G6" s="29" t="str">
        <f>IF(AND(希望工種!E13="",NOT(ISNUMBER(希望工種!E13))),"",希望工種!E13)</f>
        <v/>
      </c>
      <c r="H6" s="29" t="str">
        <f>IF(AND(希望工種!F13="",NOT(ISNUMBER(希望工種!F13))),"",希望工種!F13)</f>
        <v/>
      </c>
    </row>
    <row r="7" spans="1:8" ht="19.8">
      <c r="A7" s="14" t="str">
        <f>IF(AND(基本情報!C10="",NOT(ISNUMBER(基本情報!C10))),"",基本情報!C10)</f>
        <v/>
      </c>
      <c r="B7" s="14" t="str">
        <f>IF(AND(基本情報!C19="",NOT(ISNUMBER(基本情報!C19))),"",基本情報!C19)</f>
        <v/>
      </c>
      <c r="C7" s="14" t="str">
        <f>IF(AND(希望工種!A14="",NOT(ISNUMBER(希望工種!A14))),"",希望工種!A14)</f>
        <v>060</v>
      </c>
      <c r="D7" s="14" t="str">
        <f>IF(AND(希望工種!B14="",NOT(ISNUMBER(希望工種!B14))),"",希望工種!B14)</f>
        <v>石工事</v>
      </c>
      <c r="E7" s="14" t="str">
        <f>IF(AND(希望工種!C14="",NOT(ISNUMBER(希望工種!C14))),"",希望工種!C14)</f>
        <v/>
      </c>
      <c r="F7" s="14" t="str">
        <f>IF(AND(希望工種!D14="",NOT(ISNUMBER(希望工種!D14))),"",希望工種!D14)</f>
        <v/>
      </c>
      <c r="G7" s="29" t="str">
        <f>IF(AND(希望工種!E14="",NOT(ISNUMBER(希望工種!E14))),"",希望工種!E14)</f>
        <v/>
      </c>
      <c r="H7" s="29" t="str">
        <f>IF(AND(希望工種!F14="",NOT(ISNUMBER(希望工種!F14))),"",希望工種!F14)</f>
        <v/>
      </c>
    </row>
    <row r="8" spans="1:8" ht="19.8">
      <c r="A8" s="14" t="str">
        <f>IF(AND(基本情報!C10="",NOT(ISNUMBER(基本情報!C10))),"",基本情報!C10)</f>
        <v/>
      </c>
      <c r="B8" s="14" t="str">
        <f>IF(AND(基本情報!C19="",NOT(ISNUMBER(基本情報!C19))),"",基本情報!C19)</f>
        <v/>
      </c>
      <c r="C8" s="14" t="str">
        <f>IF(AND(希望工種!A15="",NOT(ISNUMBER(希望工種!A15))),"",希望工種!A15)</f>
        <v>070</v>
      </c>
      <c r="D8" s="14" t="str">
        <f>IF(AND(希望工種!B15="",NOT(ISNUMBER(希望工種!B15))),"",希望工種!B15)</f>
        <v>屋根工事</v>
      </c>
      <c r="E8" s="14" t="str">
        <f>IF(AND(希望工種!C15="",NOT(ISNUMBER(希望工種!C15))),"",希望工種!C15)</f>
        <v/>
      </c>
      <c r="F8" s="14" t="str">
        <f>IF(AND(希望工種!D15="",NOT(ISNUMBER(希望工種!D15))),"",希望工種!D15)</f>
        <v/>
      </c>
      <c r="G8" s="29" t="str">
        <f>IF(AND(希望工種!E15="",NOT(ISNUMBER(希望工種!E15))),"",希望工種!E15)</f>
        <v/>
      </c>
      <c r="H8" s="29" t="str">
        <f>IF(AND(希望工種!F15="",NOT(ISNUMBER(希望工種!F15))),"",希望工種!F15)</f>
        <v/>
      </c>
    </row>
    <row r="9" spans="1:8" ht="19.8">
      <c r="A9" s="14" t="str">
        <f>IF(AND(基本情報!C10="",NOT(ISNUMBER(基本情報!C10))),"",基本情報!C10)</f>
        <v/>
      </c>
      <c r="B9" s="14" t="str">
        <f>IF(AND(基本情報!C19="",NOT(ISNUMBER(基本情報!C19))),"",基本情報!C19)</f>
        <v/>
      </c>
      <c r="C9" s="14" t="str">
        <f>IF(AND(希望工種!A16="",NOT(ISNUMBER(希望工種!A16))),"",希望工種!A16)</f>
        <v>080</v>
      </c>
      <c r="D9" s="14" t="str">
        <f>IF(AND(希望工種!B16="",NOT(ISNUMBER(希望工種!B16))),"",希望工種!B16)</f>
        <v>電気工事</v>
      </c>
      <c r="E9" s="14" t="str">
        <f>IF(AND(希望工種!C16="",NOT(ISNUMBER(希望工種!C16))),"",希望工種!C16)</f>
        <v/>
      </c>
      <c r="F9" s="14" t="str">
        <f>IF(AND(希望工種!D16="",NOT(ISNUMBER(希望工種!D16))),"",希望工種!D16)</f>
        <v/>
      </c>
      <c r="G9" s="29" t="str">
        <f>IF(AND(希望工種!E16="",NOT(ISNUMBER(希望工種!E16))),"",希望工種!E16)</f>
        <v/>
      </c>
      <c r="H9" s="29" t="str">
        <f>IF(AND(希望工種!F16="",NOT(ISNUMBER(希望工種!F16))),"",希望工種!F16)</f>
        <v/>
      </c>
    </row>
    <row r="10" spans="1:8" ht="19.8">
      <c r="A10" s="14" t="str">
        <f>IF(AND(基本情報!C10="",NOT(ISNUMBER(基本情報!C10))),"",基本情報!C10)</f>
        <v/>
      </c>
      <c r="B10" s="14" t="str">
        <f>IF(AND(基本情報!C19="",NOT(ISNUMBER(基本情報!C19))),"",基本情報!C19)</f>
        <v/>
      </c>
      <c r="C10" s="14" t="str">
        <f>IF(AND(希望工種!A17="",NOT(ISNUMBER(希望工種!A17))),"",希望工種!A17)</f>
        <v>090</v>
      </c>
      <c r="D10" s="14" t="str">
        <f>IF(AND(希望工種!B17="",NOT(ISNUMBER(希望工種!B17))),"",希望工種!B17)</f>
        <v>管工事</v>
      </c>
      <c r="E10" s="14" t="str">
        <f>IF(AND(希望工種!C17="",NOT(ISNUMBER(希望工種!C17))),"",希望工種!C17)</f>
        <v/>
      </c>
      <c r="F10" s="14" t="str">
        <f>IF(AND(希望工種!D17="",NOT(ISNUMBER(希望工種!D17))),"",希望工種!D17)</f>
        <v/>
      </c>
      <c r="G10" s="29" t="str">
        <f>IF(AND(希望工種!E17="",NOT(ISNUMBER(希望工種!E17))),"",希望工種!E17)</f>
        <v/>
      </c>
      <c r="H10" s="29" t="str">
        <f>IF(AND(希望工種!F17="",NOT(ISNUMBER(希望工種!F17))),"",希望工種!F17)</f>
        <v/>
      </c>
    </row>
    <row r="11" spans="1:8" ht="19.8">
      <c r="A11" s="14" t="str">
        <f>IF(AND(基本情報!C10="",NOT(ISNUMBER(基本情報!C10))),"",基本情報!C10)</f>
        <v/>
      </c>
      <c r="B11" s="14" t="str">
        <f>IF(AND(基本情報!C19="",NOT(ISNUMBER(基本情報!C19))),"",基本情報!C19)</f>
        <v/>
      </c>
      <c r="C11" s="14" t="str">
        <f>IF(AND(希望工種!A18="",NOT(ISNUMBER(希望工種!A18))),"",希望工種!A18)</f>
        <v>100</v>
      </c>
      <c r="D11" s="14" t="str">
        <f>IF(AND(希望工種!B18="",NOT(ISNUMBER(希望工種!B18))),"",希望工種!B18)</f>
        <v>タイル・れんが・ブロック工事</v>
      </c>
      <c r="E11" s="14" t="str">
        <f>IF(AND(希望工種!C18="",NOT(ISNUMBER(希望工種!C18))),"",希望工種!C18)</f>
        <v/>
      </c>
      <c r="F11" s="14" t="str">
        <f>IF(AND(希望工種!D18="",NOT(ISNUMBER(希望工種!D18))),"",希望工種!D18)</f>
        <v/>
      </c>
      <c r="G11" s="29" t="str">
        <f>IF(AND(希望工種!E18="",NOT(ISNUMBER(希望工種!E18))),"",希望工種!E18)</f>
        <v/>
      </c>
      <c r="H11" s="29" t="str">
        <f>IF(AND(希望工種!F18="",NOT(ISNUMBER(希望工種!F18))),"",希望工種!F18)</f>
        <v/>
      </c>
    </row>
    <row r="12" spans="1:8" ht="19.8">
      <c r="A12" s="14" t="str">
        <f>IF(AND(基本情報!C10="",NOT(ISNUMBER(基本情報!C10))),"",基本情報!C10)</f>
        <v/>
      </c>
      <c r="B12" s="14" t="str">
        <f>IF(AND(基本情報!C19="",NOT(ISNUMBER(基本情報!C19))),"",基本情報!C19)</f>
        <v/>
      </c>
      <c r="C12" s="14" t="str">
        <f>IF(AND(希望工種!A19="",NOT(ISNUMBER(希望工種!A19))),"",希望工種!A19)</f>
        <v>110</v>
      </c>
      <c r="D12" s="14" t="str">
        <f>IF(AND(希望工種!B19="",NOT(ISNUMBER(希望工種!B19))),"",希望工種!B19)</f>
        <v>鋼構造物工事</v>
      </c>
      <c r="E12" s="14" t="str">
        <f>IF(AND(希望工種!C19="",NOT(ISNUMBER(希望工種!C19))),"",希望工種!C19)</f>
        <v/>
      </c>
      <c r="F12" s="14" t="str">
        <f>IF(AND(希望工種!D19="",NOT(ISNUMBER(希望工種!D19))),"",希望工種!D19)</f>
        <v/>
      </c>
      <c r="G12" s="29" t="str">
        <f>IF(AND(希望工種!E19="",NOT(ISNUMBER(希望工種!E19))),"",希望工種!E19)</f>
        <v/>
      </c>
      <c r="H12" s="29" t="str">
        <f>IF(AND(希望工種!F19="",NOT(ISNUMBER(希望工種!F19))),"",希望工種!F19)</f>
        <v/>
      </c>
    </row>
    <row r="13" spans="1:8" ht="19.8">
      <c r="A13" s="14" t="str">
        <f>IF(AND(基本情報!C10="",NOT(ISNUMBER(基本情報!C10))),"",基本情報!C10)</f>
        <v/>
      </c>
      <c r="B13" s="14" t="str">
        <f>IF(AND(基本情報!C19="",NOT(ISNUMBER(基本情報!C19))),"",基本情報!C19)</f>
        <v/>
      </c>
      <c r="C13" s="14" t="str">
        <f>IF(AND(希望工種!A20="",NOT(ISNUMBER(希望工種!A20))),"",希望工種!A20)</f>
        <v>120</v>
      </c>
      <c r="D13" s="14" t="str">
        <f>IF(AND(希望工種!B20="",NOT(ISNUMBER(希望工種!B20))),"",希望工種!B20)</f>
        <v>鉄筋工事</v>
      </c>
      <c r="E13" s="14" t="str">
        <f>IF(AND(希望工種!C20="",NOT(ISNUMBER(希望工種!C20))),"",希望工種!C20)</f>
        <v/>
      </c>
      <c r="F13" s="14" t="str">
        <f>IF(AND(希望工種!D20="",NOT(ISNUMBER(希望工種!D20))),"",希望工種!D20)</f>
        <v/>
      </c>
      <c r="G13" s="29" t="str">
        <f>IF(AND(希望工種!E20="",NOT(ISNUMBER(希望工種!E20))),"",希望工種!E20)</f>
        <v/>
      </c>
      <c r="H13" s="29" t="str">
        <f>IF(AND(希望工種!F20="",NOT(ISNUMBER(希望工種!F20))),"",希望工種!F20)</f>
        <v/>
      </c>
    </row>
    <row r="14" spans="1:8" ht="19.8">
      <c r="A14" s="14" t="str">
        <f>IF(AND(基本情報!C10="",NOT(ISNUMBER(基本情報!C10))),"",基本情報!C10)</f>
        <v/>
      </c>
      <c r="B14" s="14" t="str">
        <f>IF(AND(基本情報!C19="",NOT(ISNUMBER(基本情報!C19))),"",基本情報!C19)</f>
        <v/>
      </c>
      <c r="C14" s="14" t="str">
        <f>IF(AND(希望工種!A21="",NOT(ISNUMBER(希望工種!A21))),"",希望工種!A21)</f>
        <v>130</v>
      </c>
      <c r="D14" s="14" t="str">
        <f>IF(AND(希望工種!B21="",NOT(ISNUMBER(希望工種!B21))),"",希望工種!B21)</f>
        <v>舗装工事</v>
      </c>
      <c r="E14" s="14" t="str">
        <f>IF(AND(希望工種!C21="",NOT(ISNUMBER(希望工種!C21))),"",希望工種!C21)</f>
        <v/>
      </c>
      <c r="F14" s="14" t="str">
        <f>IF(AND(希望工種!D21="",NOT(ISNUMBER(希望工種!D21))),"",希望工種!D21)</f>
        <v/>
      </c>
      <c r="G14" s="29" t="str">
        <f>IF(AND(希望工種!E21="",NOT(ISNUMBER(希望工種!E21))),"",希望工種!E21)</f>
        <v/>
      </c>
      <c r="H14" s="29" t="str">
        <f>IF(AND(希望工種!F21="",NOT(ISNUMBER(希望工種!F21))),"",希望工種!F21)</f>
        <v/>
      </c>
    </row>
    <row r="15" spans="1:8" ht="19.8">
      <c r="A15" s="14" t="str">
        <f>IF(AND(基本情報!C10="",NOT(ISNUMBER(基本情報!C10))),"",基本情報!C10)</f>
        <v/>
      </c>
      <c r="B15" s="14" t="str">
        <f>IF(AND(基本情報!C19="",NOT(ISNUMBER(基本情報!C19))),"",基本情報!C19)</f>
        <v/>
      </c>
      <c r="C15" s="14" t="str">
        <f>IF(AND(希望工種!A22="",NOT(ISNUMBER(希望工種!A22))),"",希望工種!A22)</f>
        <v>140</v>
      </c>
      <c r="D15" s="14" t="str">
        <f>IF(AND(希望工種!B22="",NOT(ISNUMBER(希望工種!B22))),"",希望工種!B22)</f>
        <v>しゅんせつ工事</v>
      </c>
      <c r="E15" s="14" t="str">
        <f>IF(AND(希望工種!C22="",NOT(ISNUMBER(希望工種!C22))),"",希望工種!C22)</f>
        <v/>
      </c>
      <c r="F15" s="14" t="str">
        <f>IF(AND(希望工種!D22="",NOT(ISNUMBER(希望工種!D22))),"",希望工種!D22)</f>
        <v/>
      </c>
      <c r="G15" s="29" t="str">
        <f>IF(AND(希望工種!E22="",NOT(ISNUMBER(希望工種!E22))),"",希望工種!E22)</f>
        <v/>
      </c>
      <c r="H15" s="29" t="str">
        <f>IF(AND(希望工種!F22="",NOT(ISNUMBER(希望工種!F22))),"",希望工種!F22)</f>
        <v/>
      </c>
    </row>
    <row r="16" spans="1:8" ht="19.8">
      <c r="A16" s="14" t="str">
        <f>IF(AND(基本情報!C10="",NOT(ISNUMBER(基本情報!C10))),"",基本情報!C10)</f>
        <v/>
      </c>
      <c r="B16" s="14" t="str">
        <f>IF(AND(基本情報!C19="",NOT(ISNUMBER(基本情報!C19))),"",基本情報!C19)</f>
        <v/>
      </c>
      <c r="C16" s="14" t="str">
        <f>IF(AND(希望工種!A23="",NOT(ISNUMBER(希望工種!A23))),"",希望工種!A23)</f>
        <v>150</v>
      </c>
      <c r="D16" s="14" t="str">
        <f>IF(AND(希望工種!B23="",NOT(ISNUMBER(希望工種!B23))),"",希望工種!B23)</f>
        <v>板金工事</v>
      </c>
      <c r="E16" s="14" t="str">
        <f>IF(AND(希望工種!C23="",NOT(ISNUMBER(希望工種!C23))),"",希望工種!C23)</f>
        <v/>
      </c>
      <c r="F16" s="14" t="str">
        <f>IF(AND(希望工種!D23="",NOT(ISNUMBER(希望工種!D23))),"",希望工種!D23)</f>
        <v/>
      </c>
      <c r="G16" s="29" t="str">
        <f>IF(AND(希望工種!E23="",NOT(ISNUMBER(希望工種!E23))),"",希望工種!E23)</f>
        <v/>
      </c>
      <c r="H16" s="29" t="str">
        <f>IF(AND(希望工種!F23="",NOT(ISNUMBER(希望工種!F23))),"",希望工種!F23)</f>
        <v/>
      </c>
    </row>
    <row r="17" spans="1:8" ht="19.8">
      <c r="A17" s="14" t="str">
        <f>IF(AND(基本情報!C10="",NOT(ISNUMBER(基本情報!C10))),"",基本情報!C10)</f>
        <v/>
      </c>
      <c r="B17" s="14" t="str">
        <f>IF(AND(基本情報!C19="",NOT(ISNUMBER(基本情報!C19))),"",基本情報!C19)</f>
        <v/>
      </c>
      <c r="C17" s="14" t="str">
        <f>IF(AND(希望工種!A24="",NOT(ISNUMBER(希望工種!A24))),"",希望工種!A24)</f>
        <v>160</v>
      </c>
      <c r="D17" s="14" t="str">
        <f>IF(AND(希望工種!B24="",NOT(ISNUMBER(希望工種!B24))),"",希望工種!B24)</f>
        <v>ガラス工事</v>
      </c>
      <c r="E17" s="14" t="str">
        <f>IF(AND(希望工種!C24="",NOT(ISNUMBER(希望工種!C24))),"",希望工種!C24)</f>
        <v/>
      </c>
      <c r="F17" s="14" t="str">
        <f>IF(AND(希望工種!D24="",NOT(ISNUMBER(希望工種!D24))),"",希望工種!D24)</f>
        <v/>
      </c>
      <c r="G17" s="29" t="str">
        <f>IF(AND(希望工種!E24="",NOT(ISNUMBER(希望工種!E24))),"",希望工種!E24)</f>
        <v/>
      </c>
      <c r="H17" s="29" t="str">
        <f>IF(AND(希望工種!F24="",NOT(ISNUMBER(希望工種!F24))),"",希望工種!F24)</f>
        <v/>
      </c>
    </row>
    <row r="18" spans="1:8" ht="19.8">
      <c r="A18" s="14" t="str">
        <f>IF(AND(基本情報!C10="",NOT(ISNUMBER(基本情報!C10))),"",基本情報!C10)</f>
        <v/>
      </c>
      <c r="B18" s="14" t="str">
        <f>IF(AND(基本情報!C19="",NOT(ISNUMBER(基本情報!C19))),"",基本情報!C19)</f>
        <v/>
      </c>
      <c r="C18" s="14" t="str">
        <f>IF(AND(希望工種!A25="",NOT(ISNUMBER(希望工種!A25))),"",希望工種!A25)</f>
        <v>170</v>
      </c>
      <c r="D18" s="14" t="str">
        <f>IF(AND(希望工種!B25="",NOT(ISNUMBER(希望工種!B25))),"",希望工種!B25)</f>
        <v>塗装工事</v>
      </c>
      <c r="E18" s="14" t="str">
        <f>IF(AND(希望工種!C25="",NOT(ISNUMBER(希望工種!C25))),"",希望工種!C25)</f>
        <v/>
      </c>
      <c r="F18" s="14" t="str">
        <f>IF(AND(希望工種!D25="",NOT(ISNUMBER(希望工種!D25))),"",希望工種!D25)</f>
        <v/>
      </c>
      <c r="G18" s="29" t="str">
        <f>IF(AND(希望工種!E25="",NOT(ISNUMBER(希望工種!E25))),"",希望工種!E25)</f>
        <v/>
      </c>
      <c r="H18" s="29" t="str">
        <f>IF(AND(希望工種!F25="",NOT(ISNUMBER(希望工種!F25))),"",希望工種!F25)</f>
        <v/>
      </c>
    </row>
    <row r="19" spans="1:8" ht="19.8">
      <c r="A19" s="14" t="str">
        <f>IF(AND(基本情報!C10="",NOT(ISNUMBER(基本情報!C10))),"",基本情報!C10)</f>
        <v/>
      </c>
      <c r="B19" s="14" t="str">
        <f>IF(AND(基本情報!C19="",NOT(ISNUMBER(基本情報!C19))),"",基本情報!C19)</f>
        <v/>
      </c>
      <c r="C19" s="14" t="str">
        <f>IF(AND(希望工種!A26="",NOT(ISNUMBER(希望工種!A26))),"",希望工種!A26)</f>
        <v>180</v>
      </c>
      <c r="D19" s="14" t="str">
        <f>IF(AND(希望工種!B26="",NOT(ISNUMBER(希望工種!B26))),"",希望工種!B26)</f>
        <v>防水工事</v>
      </c>
      <c r="E19" s="14" t="str">
        <f>IF(AND(希望工種!C26="",NOT(ISNUMBER(希望工種!C26))),"",希望工種!C26)</f>
        <v/>
      </c>
      <c r="F19" s="14" t="str">
        <f>IF(AND(希望工種!D26="",NOT(ISNUMBER(希望工種!D26))),"",希望工種!D26)</f>
        <v/>
      </c>
      <c r="G19" s="29" t="str">
        <f>IF(AND(希望工種!E26="",NOT(ISNUMBER(希望工種!E26))),"",希望工種!E26)</f>
        <v/>
      </c>
      <c r="H19" s="29" t="str">
        <f>IF(AND(希望工種!F26="",NOT(ISNUMBER(希望工種!F26))),"",希望工種!F26)</f>
        <v/>
      </c>
    </row>
    <row r="20" spans="1:8" ht="19.8">
      <c r="A20" s="14" t="str">
        <f>IF(AND(基本情報!C10="",NOT(ISNUMBER(基本情報!C10))),"",基本情報!C10)</f>
        <v/>
      </c>
      <c r="B20" s="14" t="str">
        <f>IF(AND(基本情報!C19="",NOT(ISNUMBER(基本情報!C19))),"",基本情報!C19)</f>
        <v/>
      </c>
      <c r="C20" s="14" t="str">
        <f>IF(AND(希望工種!A27="",NOT(ISNUMBER(希望工種!A27))),"",希望工種!A27)</f>
        <v>190</v>
      </c>
      <c r="D20" s="14" t="str">
        <f>IF(AND(希望工種!B27="",NOT(ISNUMBER(希望工種!B27))),"",希望工種!B27)</f>
        <v>内装仕上工事</v>
      </c>
      <c r="E20" s="14" t="str">
        <f>IF(AND(希望工種!C27="",NOT(ISNUMBER(希望工種!C27))),"",希望工種!C27)</f>
        <v/>
      </c>
      <c r="F20" s="14" t="str">
        <f>IF(AND(希望工種!D27="",NOT(ISNUMBER(希望工種!D27))),"",希望工種!D27)</f>
        <v/>
      </c>
      <c r="G20" s="29" t="str">
        <f>IF(AND(希望工種!E27="",NOT(ISNUMBER(希望工種!E27))),"",希望工種!E27)</f>
        <v/>
      </c>
      <c r="H20" s="29" t="str">
        <f>IF(AND(希望工種!F27="",NOT(ISNUMBER(希望工種!F27))),"",希望工種!F27)</f>
        <v/>
      </c>
    </row>
    <row r="21" spans="1:8" ht="19.8">
      <c r="A21" s="14" t="str">
        <f>IF(AND(基本情報!C10="",NOT(ISNUMBER(基本情報!C10))),"",基本情報!C10)</f>
        <v/>
      </c>
      <c r="B21" s="14" t="str">
        <f>IF(AND(基本情報!C19="",NOT(ISNUMBER(基本情報!C19))),"",基本情報!C19)</f>
        <v/>
      </c>
      <c r="C21" s="14" t="str">
        <f>IF(AND(希望工種!A28="",NOT(ISNUMBER(希望工種!A28))),"",希望工種!A28)</f>
        <v>200</v>
      </c>
      <c r="D21" s="14" t="str">
        <f>IF(AND(希望工種!B28="",NOT(ISNUMBER(希望工種!B28))),"",希望工種!B28)</f>
        <v>機械器具設置工事</v>
      </c>
      <c r="E21" s="14" t="str">
        <f>IF(AND(希望工種!C28="",NOT(ISNUMBER(希望工種!C28))),"",希望工種!C28)</f>
        <v/>
      </c>
      <c r="F21" s="14" t="str">
        <f>IF(AND(希望工種!D28="",NOT(ISNUMBER(希望工種!D28))),"",希望工種!D28)</f>
        <v/>
      </c>
      <c r="G21" s="29" t="str">
        <f>IF(AND(希望工種!E28="",NOT(ISNUMBER(希望工種!E28))),"",希望工種!E28)</f>
        <v/>
      </c>
      <c r="H21" s="29" t="str">
        <f>IF(AND(希望工種!F28="",NOT(ISNUMBER(希望工種!F28))),"",希望工種!F28)</f>
        <v/>
      </c>
    </row>
    <row r="22" spans="1:8" ht="19.8">
      <c r="A22" s="14" t="str">
        <f>IF(AND(基本情報!C10="",NOT(ISNUMBER(基本情報!C10))),"",基本情報!C10)</f>
        <v/>
      </c>
      <c r="B22" s="14" t="str">
        <f>IF(AND(基本情報!C19="",NOT(ISNUMBER(基本情報!C19))),"",基本情報!C19)</f>
        <v/>
      </c>
      <c r="C22" s="14" t="str">
        <f>IF(AND(希望工種!A29="",NOT(ISNUMBER(希望工種!A29))),"",希望工種!A29)</f>
        <v>210</v>
      </c>
      <c r="D22" s="14" t="str">
        <f>IF(AND(希望工種!B29="",NOT(ISNUMBER(希望工種!B29))),"",希望工種!B29)</f>
        <v>熱絶縁工事</v>
      </c>
      <c r="E22" s="14" t="str">
        <f>IF(AND(希望工種!C29="",NOT(ISNUMBER(希望工種!C29))),"",希望工種!C29)</f>
        <v/>
      </c>
      <c r="F22" s="14" t="str">
        <f>IF(AND(希望工種!D29="",NOT(ISNUMBER(希望工種!D29))),"",希望工種!D29)</f>
        <v/>
      </c>
      <c r="G22" s="29" t="str">
        <f>IF(AND(希望工種!E29="",NOT(ISNUMBER(希望工種!E29))),"",希望工種!E29)</f>
        <v/>
      </c>
      <c r="H22" s="29" t="str">
        <f>IF(AND(希望工種!F29="",NOT(ISNUMBER(希望工種!F29))),"",希望工種!F29)</f>
        <v/>
      </c>
    </row>
    <row r="23" spans="1:8" ht="19.8">
      <c r="A23" s="14" t="str">
        <f>IF(AND(基本情報!C10="",NOT(ISNUMBER(基本情報!C10))),"",基本情報!C10)</f>
        <v/>
      </c>
      <c r="B23" s="14" t="str">
        <f>IF(AND(基本情報!C19="",NOT(ISNUMBER(基本情報!C19))),"",基本情報!C19)</f>
        <v/>
      </c>
      <c r="C23" s="14" t="str">
        <f>IF(AND(希望工種!A30="",NOT(ISNUMBER(希望工種!A30))),"",希望工種!A30)</f>
        <v>220</v>
      </c>
      <c r="D23" s="14" t="str">
        <f>IF(AND(希望工種!B30="",NOT(ISNUMBER(希望工種!B30))),"",希望工種!B30)</f>
        <v>電気通信工事</v>
      </c>
      <c r="E23" s="14" t="str">
        <f>IF(AND(希望工種!C30="",NOT(ISNUMBER(希望工種!C30))),"",希望工種!C30)</f>
        <v/>
      </c>
      <c r="F23" s="14" t="str">
        <f>IF(AND(希望工種!D30="",NOT(ISNUMBER(希望工種!D30))),"",希望工種!D30)</f>
        <v/>
      </c>
      <c r="G23" s="29" t="str">
        <f>IF(AND(希望工種!E30="",NOT(ISNUMBER(希望工種!E30))),"",希望工種!E30)</f>
        <v/>
      </c>
      <c r="H23" s="29" t="str">
        <f>IF(AND(希望工種!F30="",NOT(ISNUMBER(希望工種!F30))),"",希望工種!F30)</f>
        <v/>
      </c>
    </row>
    <row r="24" spans="1:8" ht="19.8">
      <c r="A24" s="14" t="str">
        <f>IF(AND(基本情報!C10="",NOT(ISNUMBER(基本情報!C10))),"",基本情報!C10)</f>
        <v/>
      </c>
      <c r="B24" s="14" t="str">
        <f>IF(AND(基本情報!C19="",NOT(ISNUMBER(基本情報!C19))),"",基本情報!C19)</f>
        <v/>
      </c>
      <c r="C24" s="14" t="str">
        <f>IF(AND(希望工種!A31="",NOT(ISNUMBER(希望工種!A31))),"",希望工種!A31)</f>
        <v>230</v>
      </c>
      <c r="D24" s="14" t="str">
        <f>IF(AND(希望工種!B31="",NOT(ISNUMBER(希望工種!B31))),"",希望工種!B31)</f>
        <v>造園工事</v>
      </c>
      <c r="E24" s="14" t="str">
        <f>IF(AND(希望工種!C31="",NOT(ISNUMBER(希望工種!C31))),"",希望工種!C31)</f>
        <v/>
      </c>
      <c r="F24" s="14" t="str">
        <f>IF(AND(希望工種!D31="",NOT(ISNUMBER(希望工種!D31))),"",希望工種!D31)</f>
        <v/>
      </c>
      <c r="G24" s="29" t="str">
        <f>IF(AND(希望工種!E31="",NOT(ISNUMBER(希望工種!E31))),"",希望工種!E31)</f>
        <v/>
      </c>
      <c r="H24" s="29" t="str">
        <f>IF(AND(希望工種!F31="",NOT(ISNUMBER(希望工種!F31))),"",希望工種!F31)</f>
        <v/>
      </c>
    </row>
    <row r="25" spans="1:8" ht="19.8">
      <c r="A25" s="14" t="str">
        <f>IF(AND(基本情報!C10="",NOT(ISNUMBER(基本情報!C10))),"",基本情報!C10)</f>
        <v/>
      </c>
      <c r="B25" s="14" t="str">
        <f>IF(AND(基本情報!C19="",NOT(ISNUMBER(基本情報!C19))),"",基本情報!C19)</f>
        <v/>
      </c>
      <c r="C25" s="14" t="str">
        <f>IF(AND(希望工種!A32="",NOT(ISNUMBER(希望工種!A32))),"",希望工種!A32)</f>
        <v>240</v>
      </c>
      <c r="D25" s="14" t="str">
        <f>IF(AND(希望工種!B32="",NOT(ISNUMBER(希望工種!B32))),"",希望工種!B32)</f>
        <v>さく井工事</v>
      </c>
      <c r="E25" s="14" t="str">
        <f>IF(AND(希望工種!C32="",NOT(ISNUMBER(希望工種!C32))),"",希望工種!C32)</f>
        <v/>
      </c>
      <c r="F25" s="14" t="str">
        <f>IF(AND(希望工種!D32="",NOT(ISNUMBER(希望工種!D32))),"",希望工種!D32)</f>
        <v/>
      </c>
      <c r="G25" s="29" t="str">
        <f>IF(AND(希望工種!E32="",NOT(ISNUMBER(希望工種!E32))),"",希望工種!E32)</f>
        <v/>
      </c>
      <c r="H25" s="29" t="str">
        <f>IF(AND(希望工種!F32="",NOT(ISNUMBER(希望工種!F32))),"",希望工種!F32)</f>
        <v/>
      </c>
    </row>
    <row r="26" spans="1:8" ht="19.8">
      <c r="A26" s="14" t="str">
        <f>IF(AND(基本情報!C10="",NOT(ISNUMBER(基本情報!C10))),"",基本情報!C10)</f>
        <v/>
      </c>
      <c r="B26" s="14" t="str">
        <f>IF(AND(基本情報!C19="",NOT(ISNUMBER(基本情報!C19))),"",基本情報!C19)</f>
        <v/>
      </c>
      <c r="C26" s="14" t="str">
        <f>IF(AND(希望工種!A33="",NOT(ISNUMBER(希望工種!A33))),"",希望工種!A33)</f>
        <v>250</v>
      </c>
      <c r="D26" s="14" t="str">
        <f>IF(AND(希望工種!B33="",NOT(ISNUMBER(希望工種!B33))),"",希望工種!B33)</f>
        <v>建具工事</v>
      </c>
      <c r="E26" s="14" t="str">
        <f>IF(AND(希望工種!C33="",NOT(ISNUMBER(希望工種!C33))),"",希望工種!C33)</f>
        <v/>
      </c>
      <c r="F26" s="14" t="str">
        <f>IF(AND(希望工種!D33="",NOT(ISNUMBER(希望工種!D33))),"",希望工種!D33)</f>
        <v/>
      </c>
      <c r="G26" s="29" t="str">
        <f>IF(AND(希望工種!E33="",NOT(ISNUMBER(希望工種!E33))),"",希望工種!E33)</f>
        <v/>
      </c>
      <c r="H26" s="29" t="str">
        <f>IF(AND(希望工種!F33="",NOT(ISNUMBER(希望工種!F33))),"",希望工種!F33)</f>
        <v/>
      </c>
    </row>
    <row r="27" spans="1:8" ht="19.8">
      <c r="A27" s="14" t="str">
        <f>IF(AND(基本情報!C10="",NOT(ISNUMBER(基本情報!C10))),"",基本情報!C10)</f>
        <v/>
      </c>
      <c r="B27" s="14" t="str">
        <f>IF(AND(基本情報!C19="",NOT(ISNUMBER(基本情報!C19))),"",基本情報!C19)</f>
        <v/>
      </c>
      <c r="C27" s="14" t="str">
        <f>IF(AND(希望工種!A34="",NOT(ISNUMBER(希望工種!A34))),"",希望工種!A34)</f>
        <v>260</v>
      </c>
      <c r="D27" s="14" t="str">
        <f>IF(AND(希望工種!B34="",NOT(ISNUMBER(希望工種!B34))),"",希望工種!B34)</f>
        <v>水道施設工事</v>
      </c>
      <c r="E27" s="14" t="str">
        <f>IF(AND(希望工種!C34="",NOT(ISNUMBER(希望工種!C34))),"",希望工種!C34)</f>
        <v/>
      </c>
      <c r="F27" s="14" t="str">
        <f>IF(AND(希望工種!D34="",NOT(ISNUMBER(希望工種!D34))),"",希望工種!D34)</f>
        <v/>
      </c>
      <c r="G27" s="29" t="str">
        <f>IF(AND(希望工種!E34="",NOT(ISNUMBER(希望工種!E34))),"",希望工種!E34)</f>
        <v/>
      </c>
      <c r="H27" s="29" t="str">
        <f>IF(AND(希望工種!F34="",NOT(ISNUMBER(希望工種!F34))),"",希望工種!F34)</f>
        <v/>
      </c>
    </row>
    <row r="28" spans="1:8" ht="19.8">
      <c r="A28" s="14" t="str">
        <f>IF(AND(基本情報!C10="",NOT(ISNUMBER(基本情報!C10))),"",基本情報!C10)</f>
        <v/>
      </c>
      <c r="B28" s="14" t="str">
        <f>IF(AND(基本情報!C19="",NOT(ISNUMBER(基本情報!C19))),"",基本情報!C19)</f>
        <v/>
      </c>
      <c r="C28" s="14" t="str">
        <f>IF(AND(希望工種!A35="",NOT(ISNUMBER(希望工種!A35))),"",希望工種!A35)</f>
        <v>270</v>
      </c>
      <c r="D28" s="14" t="str">
        <f>IF(AND(希望工種!B35="",NOT(ISNUMBER(希望工種!B35))),"",希望工種!B35)</f>
        <v>消防施設工事</v>
      </c>
      <c r="E28" s="14" t="str">
        <f>IF(AND(希望工種!C35="",NOT(ISNUMBER(希望工種!C35))),"",希望工種!C35)</f>
        <v/>
      </c>
      <c r="F28" s="14" t="str">
        <f>IF(AND(希望工種!D35="",NOT(ISNUMBER(希望工種!D35))),"",希望工種!D35)</f>
        <v/>
      </c>
      <c r="G28" s="29" t="str">
        <f>IF(AND(希望工種!E35="",NOT(ISNUMBER(希望工種!E35))),"",希望工種!E35)</f>
        <v/>
      </c>
      <c r="H28" s="29" t="str">
        <f>IF(AND(希望工種!F35="",NOT(ISNUMBER(希望工種!F35))),"",希望工種!F35)</f>
        <v/>
      </c>
    </row>
    <row r="29" spans="1:8" ht="19.8">
      <c r="A29" s="14" t="str">
        <f>IF(AND(基本情報!C10="",NOT(ISNUMBER(基本情報!C10))),"",基本情報!C10)</f>
        <v/>
      </c>
      <c r="B29" s="14" t="str">
        <f>IF(AND(基本情報!C19="",NOT(ISNUMBER(基本情報!C19))),"",基本情報!C19)</f>
        <v/>
      </c>
      <c r="C29" s="14" t="str">
        <f>IF(AND(希望工種!A36="",NOT(ISNUMBER(希望工種!A36))),"",希望工種!A36)</f>
        <v>280</v>
      </c>
      <c r="D29" s="14" t="str">
        <f>IF(AND(希望工種!B36="",NOT(ISNUMBER(希望工種!B36))),"",希望工種!B36)</f>
        <v>清掃施設工事</v>
      </c>
      <c r="E29" s="14" t="str">
        <f>IF(AND(希望工種!C36="",NOT(ISNUMBER(希望工種!C36))),"",希望工種!C36)</f>
        <v/>
      </c>
      <c r="F29" s="14" t="str">
        <f>IF(AND(希望工種!D36="",NOT(ISNUMBER(希望工種!D36))),"",希望工種!D36)</f>
        <v/>
      </c>
      <c r="G29" s="29" t="str">
        <f>IF(AND(希望工種!E36="",NOT(ISNUMBER(希望工種!E36))),"",希望工種!E36)</f>
        <v/>
      </c>
      <c r="H29" s="29" t="str">
        <f>IF(AND(希望工種!F36="",NOT(ISNUMBER(希望工種!F36))),"",希望工種!F36)</f>
        <v/>
      </c>
    </row>
    <row r="30" spans="1:8" ht="19.8">
      <c r="A30" s="14" t="str">
        <f>IF(AND(基本情報!C10="",NOT(ISNUMBER(基本情報!C10))),"",基本情報!C10)</f>
        <v/>
      </c>
      <c r="B30" s="14" t="str">
        <f>IF(AND(基本情報!C19="",NOT(ISNUMBER(基本情報!C19))),"",基本情報!C19)</f>
        <v/>
      </c>
      <c r="C30" s="14" t="str">
        <f>IF(AND(希望工種!A37="",NOT(ISNUMBER(希望工種!A37))),"",希望工種!A37)</f>
        <v>290</v>
      </c>
      <c r="D30" s="14" t="str">
        <f>IF(AND(希望工種!B37="",NOT(ISNUMBER(希望工種!B37))),"",希望工種!B37)</f>
        <v>解体工事</v>
      </c>
      <c r="E30" s="14" t="str">
        <f>IF(AND(希望工種!C37="",NOT(ISNUMBER(希望工種!C37))),"",希望工種!C37)</f>
        <v/>
      </c>
      <c r="F30" s="14" t="str">
        <f>IF(AND(希望工種!D37="",NOT(ISNUMBER(希望工種!D37))),"",希望工種!D37)</f>
        <v/>
      </c>
      <c r="G30" s="29" t="str">
        <f>IF(AND(希望工種!E37="",NOT(ISNUMBER(希望工種!E37))),"",希望工種!E37)</f>
        <v/>
      </c>
      <c r="H30" s="29" t="str">
        <f>IF(AND(希望工種!F37="",NOT(ISNUMBER(希望工種!F37))),"",希望工種!F37)</f>
        <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8</vt:i4>
      </vt:variant>
    </vt:vector>
  </HeadingPairs>
  <TitlesOfParts>
    <vt:vector size="27" baseType="lpstr">
      <vt:lpstr>提出書類チェックシート</vt:lpstr>
      <vt:lpstr>登録番号</vt:lpstr>
      <vt:lpstr>入力エラーチェック</vt:lpstr>
      <vt:lpstr>基本情報</vt:lpstr>
      <vt:lpstr>経営・許可</vt:lpstr>
      <vt:lpstr>希望工種</vt:lpstr>
      <vt:lpstr>技術職員名簿</vt:lpstr>
      <vt:lpstr>様式第3号</vt:lpstr>
      <vt:lpstr>様式第4号</vt:lpstr>
      <vt:lpstr>様式第7号</vt:lpstr>
      <vt:lpstr>様式第8号</vt:lpstr>
      <vt:lpstr>様式第12号</vt:lpstr>
      <vt:lpstr>様式第13号</vt:lpstr>
      <vt:lpstr>様式第15号</vt:lpstr>
      <vt:lpstr>様式第15号記入例 </vt:lpstr>
      <vt:lpstr>項目一覧</vt:lpstr>
      <vt:lpstr>設定・マスタ</vt:lpstr>
      <vt:lpstr>申請CSV</vt:lpstr>
      <vt:lpstr>工種CSV</vt:lpstr>
      <vt:lpstr>様式第12号!Print_Area</vt:lpstr>
      <vt:lpstr>様式第13号!Print_Area</vt:lpstr>
      <vt:lpstr>様式第15号!Print_Area</vt:lpstr>
      <vt:lpstr>'様式第15号記入例 '!Print_Area</vt:lpstr>
      <vt:lpstr>様式第3号!Print_Area</vt:lpstr>
      <vt:lpstr>様式第4号!Print_Area</vt:lpstr>
      <vt:lpstr>様式第7号!Print_Area</vt:lpstr>
      <vt:lpstr>様式第8号!Print_Area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浦添市</dc:creator>
  <cp:lastModifiedBy>松岡 竜太</cp:lastModifiedBy>
  <cp:lastPrinted>2026-10-30T07:17:53Z</cp:lastPrinted>
  <dcterms:created xsi:type="dcterms:W3CDTF">2026-10-02T01:54:14Z</dcterms:created>
  <dcterms:modified xsi:type="dcterms:W3CDTF">2026-11-04T01:54:04Z</dcterms:modified>
</cp:coreProperties>
</file>