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令和２年版統計うらそえ\□（入力用）R2\★令和2年版　HP掲載用（Excel）\"/>
    </mc:Choice>
  </mc:AlternateContent>
  <xr:revisionPtr revIDLastSave="0" documentId="13_ncr:1_{0A556BD1-F6E2-4B7F-BC09-4203924CD364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-145-" sheetId="10" r:id="rId1"/>
    <sheet name="-146-" sheetId="1" r:id="rId2"/>
    <sheet name="-147-" sheetId="14" r:id="rId3"/>
    <sheet name="-148-" sheetId="2" r:id="rId4"/>
    <sheet name="-149-" sheetId="15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r:id="rId11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'-147-'!$J$1:$S$65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'-151-'!$A$1:$F$44</definedName>
    <definedName name="_xlnm.Print_Area" localSheetId="7">'-152-'!$A$1:$AO$51</definedName>
    <definedName name="_xlnm.Print_Area" localSheetId="8">'-153-'!$A$1:$P$44</definedName>
    <definedName name="_xlnm.Print_Area" localSheetId="9">'-154-'!$A$1:$P$29</definedName>
  </definedNames>
  <calcPr calcId="191029"/>
</workbook>
</file>

<file path=xl/calcChain.xml><?xml version="1.0" encoding="utf-8"?>
<calcChain xmlns="http://schemas.openxmlformats.org/spreadsheetml/2006/main">
  <c r="O40" i="2" l="1"/>
  <c r="P40" i="2"/>
  <c r="S40" i="2"/>
  <c r="T40" i="2"/>
  <c r="U40" i="2"/>
  <c r="V40" i="2"/>
  <c r="Q42" i="2"/>
  <c r="R42" i="2"/>
  <c r="R40" i="2" s="1"/>
  <c r="Q43" i="2"/>
  <c r="Q40" i="2" s="1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AQ35" i="5" l="1"/>
  <c r="H30" i="15" l="1"/>
  <c r="B30" i="15"/>
  <c r="H30" i="2"/>
  <c r="B30" i="2"/>
  <c r="H20" i="2"/>
  <c r="B20" i="2"/>
  <c r="H20" i="15"/>
  <c r="B20" i="15"/>
  <c r="H9" i="15"/>
  <c r="B9" i="15"/>
  <c r="H9" i="2"/>
  <c r="B9" i="2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N20" i="6" l="1"/>
  <c r="N19" i="6"/>
  <c r="N18" i="6"/>
  <c r="N17" i="6"/>
  <c r="N16" i="6"/>
  <c r="N15" i="6"/>
  <c r="N14" i="6"/>
  <c r="N13" i="6"/>
  <c r="N12" i="6"/>
  <c r="N11" i="6"/>
  <c r="N10" i="6"/>
  <c r="N9" i="6"/>
  <c r="N38" i="6" l="1"/>
  <c r="N37" i="6"/>
  <c r="F37" i="6"/>
  <c r="G37" i="6"/>
  <c r="H37" i="6"/>
  <c r="I37" i="6"/>
  <c r="J37" i="6"/>
  <c r="K37" i="6"/>
  <c r="L37" i="6"/>
  <c r="F38" i="6"/>
  <c r="G38" i="6"/>
  <c r="H38" i="6"/>
  <c r="I38" i="6"/>
  <c r="J38" i="6"/>
  <c r="K38" i="6"/>
  <c r="L38" i="6"/>
  <c r="E38" i="6"/>
  <c r="E37" i="6"/>
  <c r="Z18" i="5"/>
  <c r="Z21" i="5" s="1"/>
  <c r="R18" i="5"/>
  <c r="R20" i="5" s="1"/>
  <c r="J18" i="5"/>
  <c r="J21" i="5" s="1"/>
  <c r="B18" i="5"/>
  <c r="B21" i="5" s="1"/>
  <c r="E43" i="4"/>
  <c r="D43" i="4"/>
  <c r="C43" i="4"/>
  <c r="B43" i="4"/>
  <c r="E4" i="4"/>
  <c r="D4" i="4"/>
  <c r="C4" i="4"/>
  <c r="B4" i="4"/>
  <c r="R21" i="5" l="1"/>
  <c r="J20" i="5"/>
  <c r="B20" i="5"/>
  <c r="Z20" i="5"/>
  <c r="R53" i="15"/>
  <c r="Q53" i="15"/>
  <c r="C53" i="15"/>
  <c r="B53" i="15"/>
  <c r="R52" i="15"/>
  <c r="Q52" i="15"/>
  <c r="C52" i="15"/>
  <c r="B52" i="15"/>
  <c r="R51" i="15"/>
  <c r="Q51" i="15"/>
  <c r="C51" i="15"/>
  <c r="B51" i="15"/>
  <c r="R50" i="15"/>
  <c r="Q50" i="15"/>
  <c r="C50" i="15"/>
  <c r="B50" i="15"/>
  <c r="R49" i="15"/>
  <c r="Q49" i="15"/>
  <c r="C49" i="15"/>
  <c r="B49" i="15"/>
  <c r="R48" i="15"/>
  <c r="Q48" i="15"/>
  <c r="C48" i="15"/>
  <c r="B48" i="15"/>
  <c r="R47" i="15"/>
  <c r="Q47" i="15"/>
  <c r="C47" i="15"/>
  <c r="B47" i="15"/>
  <c r="R46" i="15"/>
  <c r="Q46" i="15"/>
  <c r="C46" i="15"/>
  <c r="B46" i="15"/>
  <c r="R45" i="15"/>
  <c r="Q45" i="15"/>
  <c r="C45" i="15"/>
  <c r="B45" i="15"/>
  <c r="R44" i="15"/>
  <c r="Q44" i="15"/>
  <c r="C44" i="15"/>
  <c r="B44" i="15"/>
  <c r="R43" i="15"/>
  <c r="Q43" i="15"/>
  <c r="Q40" i="15" s="1"/>
  <c r="C43" i="15"/>
  <c r="B43" i="15"/>
  <c r="R42" i="15"/>
  <c r="Q42" i="15"/>
  <c r="C42" i="15"/>
  <c r="B42" i="15"/>
  <c r="B40" i="15" s="1"/>
  <c r="V40" i="15"/>
  <c r="U40" i="15"/>
  <c r="T40" i="15"/>
  <c r="S40" i="15"/>
  <c r="R40" i="15"/>
  <c r="P40" i="15"/>
  <c r="O40" i="15"/>
  <c r="M40" i="15"/>
  <c r="L40" i="15"/>
  <c r="K40" i="15"/>
  <c r="J40" i="15"/>
  <c r="I40" i="15"/>
  <c r="H40" i="15"/>
  <c r="G40" i="15"/>
  <c r="F40" i="15"/>
  <c r="E40" i="15"/>
  <c r="D40" i="15"/>
  <c r="H29" i="15"/>
  <c r="B29" i="15"/>
  <c r="H28" i="15"/>
  <c r="B28" i="15"/>
  <c r="H27" i="15"/>
  <c r="B27" i="15"/>
  <c r="H26" i="15"/>
  <c r="B26" i="15"/>
  <c r="H19" i="15"/>
  <c r="B19" i="15"/>
  <c r="H18" i="15"/>
  <c r="B18" i="15"/>
  <c r="H17" i="15"/>
  <c r="H16" i="15"/>
  <c r="H8" i="15"/>
  <c r="B8" i="15"/>
  <c r="H7" i="15"/>
  <c r="B7" i="15"/>
  <c r="H6" i="15"/>
  <c r="B6" i="15"/>
  <c r="H5" i="15"/>
  <c r="B5" i="15"/>
  <c r="H29" i="2"/>
  <c r="B29" i="2"/>
  <c r="H28" i="2"/>
  <c r="B28" i="2"/>
  <c r="H27" i="2"/>
  <c r="B27" i="2"/>
  <c r="H26" i="2"/>
  <c r="B26" i="2"/>
  <c r="H19" i="2"/>
  <c r="B19" i="2"/>
  <c r="H18" i="2"/>
  <c r="B18" i="2"/>
  <c r="H17" i="2"/>
  <c r="H16" i="2"/>
  <c r="H8" i="2"/>
  <c r="B8" i="2"/>
  <c r="H7" i="2"/>
  <c r="B7" i="2"/>
  <c r="H6" i="2"/>
  <c r="B6" i="2"/>
  <c r="H5" i="2"/>
  <c r="B5" i="2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C40" i="15" l="1"/>
  <c r="J7" i="6"/>
  <c r="M7" i="6"/>
  <c r="C26" i="10" l="1"/>
  <c r="N12" i="7"/>
  <c r="N11" i="7"/>
  <c r="I11" i="7"/>
  <c r="O9" i="7"/>
  <c r="M9" i="7"/>
  <c r="L9" i="7"/>
  <c r="K9" i="7"/>
  <c r="J9" i="7"/>
  <c r="H9" i="7"/>
  <c r="G9" i="7"/>
  <c r="F9" i="7"/>
  <c r="E9" i="7"/>
  <c r="M31" i="6"/>
  <c r="M29" i="6"/>
  <c r="E41" i="6"/>
  <c r="E39" i="6"/>
  <c r="L7" i="6"/>
  <c r="K7" i="6"/>
  <c r="I7" i="6"/>
  <c r="H7" i="6"/>
  <c r="G7" i="6"/>
  <c r="F7" i="6"/>
  <c r="E7" i="6"/>
  <c r="N7" i="6" s="1"/>
  <c r="E5" i="1"/>
  <c r="P11" i="7" l="1"/>
  <c r="C13" i="3"/>
  <c r="C9" i="10" l="1"/>
  <c r="AD35" i="5" l="1"/>
  <c r="N26" i="7" l="1"/>
  <c r="P26" i="7" s="1"/>
  <c r="N25" i="7"/>
  <c r="I26" i="7"/>
  <c r="I25" i="7"/>
  <c r="P25" i="7" l="1"/>
  <c r="C6" i="10"/>
  <c r="AH18" i="5" l="1"/>
  <c r="AH20" i="5" s="1"/>
  <c r="F43" i="4"/>
  <c r="F4" i="4"/>
  <c r="D5" i="1"/>
  <c r="D37" i="10"/>
  <c r="D36" i="10"/>
  <c r="D35" i="10"/>
  <c r="D34" i="10"/>
  <c r="D33" i="10"/>
  <c r="D32" i="10"/>
  <c r="D31" i="10"/>
  <c r="D30" i="10"/>
  <c r="D29" i="10"/>
  <c r="D28" i="10"/>
  <c r="D27" i="10"/>
  <c r="D26" i="10"/>
  <c r="C37" i="10"/>
  <c r="C36" i="10"/>
  <c r="C35" i="10"/>
  <c r="C34" i="10"/>
  <c r="C33" i="10"/>
  <c r="C32" i="10"/>
  <c r="C30" i="10"/>
  <c r="C31" i="10"/>
  <c r="C29" i="10"/>
  <c r="C28" i="10"/>
  <c r="C27" i="10"/>
  <c r="C11" i="10"/>
  <c r="C10" i="10"/>
  <c r="C8" i="10"/>
  <c r="C7" i="10"/>
  <c r="C5" i="10"/>
  <c r="R33" i="5" l="1"/>
  <c r="X33" i="5"/>
  <c r="L33" i="5"/>
  <c r="L48" i="5" s="1"/>
  <c r="B33" i="5"/>
  <c r="B48" i="5" s="1"/>
  <c r="G33" i="5"/>
  <c r="G48" i="5" s="1"/>
  <c r="C31" i="3"/>
  <c r="D31" i="3"/>
  <c r="E31" i="3"/>
  <c r="F31" i="3"/>
  <c r="G31" i="3"/>
  <c r="H31" i="3"/>
  <c r="I31" i="3"/>
  <c r="B31" i="3"/>
  <c r="C14" i="3"/>
  <c r="I11" i="3"/>
  <c r="D11" i="3"/>
  <c r="E11" i="3"/>
  <c r="F11" i="3"/>
  <c r="G11" i="3"/>
  <c r="H11" i="3"/>
  <c r="B42" i="2"/>
  <c r="D40" i="2"/>
  <c r="E40" i="2"/>
  <c r="F40" i="2"/>
  <c r="G40" i="2"/>
  <c r="H40" i="2"/>
  <c r="I40" i="2"/>
  <c r="J40" i="2"/>
  <c r="K40" i="2"/>
  <c r="L40" i="2"/>
  <c r="M40" i="2"/>
  <c r="E24" i="10"/>
  <c r="F24" i="10"/>
  <c r="G24" i="10"/>
  <c r="H24" i="10"/>
  <c r="I24" i="10"/>
  <c r="J24" i="10"/>
  <c r="B24" i="10"/>
  <c r="B49" i="5" l="1"/>
  <c r="G49" i="5"/>
  <c r="D24" i="10" l="1"/>
  <c r="C24" i="10"/>
  <c r="C24" i="3" l="1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14" i="3"/>
  <c r="B13" i="3"/>
  <c r="C11" i="3" l="1"/>
  <c r="B11" i="3"/>
  <c r="N13" i="7"/>
  <c r="N27" i="7"/>
  <c r="I27" i="7"/>
  <c r="N24" i="7"/>
  <c r="I24" i="7"/>
  <c r="P24" i="7" s="1"/>
  <c r="N23" i="7"/>
  <c r="I23" i="7"/>
  <c r="N22" i="7"/>
  <c r="I22" i="7"/>
  <c r="N21" i="7"/>
  <c r="I21" i="7"/>
  <c r="N20" i="7"/>
  <c r="I20" i="7"/>
  <c r="P20" i="7" s="1"/>
  <c r="N19" i="7"/>
  <c r="I19" i="7"/>
  <c r="N18" i="7"/>
  <c r="I18" i="7"/>
  <c r="P18" i="7" s="1"/>
  <c r="N17" i="7"/>
  <c r="I17" i="7"/>
  <c r="N16" i="7"/>
  <c r="I16" i="7"/>
  <c r="P16" i="7" s="1"/>
  <c r="N15" i="7"/>
  <c r="I15" i="7"/>
  <c r="N14" i="7"/>
  <c r="I14" i="7"/>
  <c r="P14" i="7" s="1"/>
  <c r="I13" i="7"/>
  <c r="I12" i="7"/>
  <c r="P13" i="7" l="1"/>
  <c r="N9" i="7"/>
  <c r="I9" i="7"/>
  <c r="P22" i="7"/>
  <c r="P15" i="7"/>
  <c r="P17" i="7"/>
  <c r="P19" i="7"/>
  <c r="P21" i="7"/>
  <c r="P23" i="7"/>
  <c r="P27" i="7"/>
  <c r="P12" i="7"/>
  <c r="AD46" i="5"/>
  <c r="AD45" i="5"/>
  <c r="AD44" i="5"/>
  <c r="AD43" i="5"/>
  <c r="AD42" i="5"/>
  <c r="AD41" i="5"/>
  <c r="AD40" i="5"/>
  <c r="AD39" i="5"/>
  <c r="AD38" i="5"/>
  <c r="AD37" i="5"/>
  <c r="AD36" i="5"/>
  <c r="AH21" i="5"/>
  <c r="P9" i="7" l="1"/>
  <c r="AD33" i="5"/>
  <c r="AJ33" i="5" s="1"/>
  <c r="M38" i="6"/>
  <c r="M41" i="6" s="1"/>
  <c r="M37" i="6"/>
  <c r="S41" i="1" l="1"/>
  <c r="R41" i="1"/>
  <c r="Q41" i="1"/>
  <c r="P41" i="1"/>
  <c r="O41" i="1"/>
  <c r="N41" i="1"/>
  <c r="M41" i="1"/>
  <c r="L41" i="1"/>
  <c r="K41" i="1"/>
  <c r="J41" i="1"/>
  <c r="Q23" i="1"/>
  <c r="P23" i="1"/>
  <c r="O23" i="1"/>
  <c r="N23" i="1"/>
  <c r="M23" i="1"/>
  <c r="L23" i="1"/>
  <c r="K23" i="1"/>
  <c r="J23" i="1"/>
  <c r="S5" i="1"/>
  <c r="R5" i="1"/>
  <c r="Q5" i="1"/>
  <c r="P5" i="1"/>
  <c r="O5" i="1"/>
  <c r="N5" i="1"/>
  <c r="M5" i="1"/>
  <c r="L5" i="1"/>
  <c r="K5" i="1"/>
  <c r="J5" i="1"/>
  <c r="M36" i="6" l="1"/>
  <c r="M35" i="6"/>
  <c r="M34" i="6"/>
  <c r="M33" i="6"/>
  <c r="M39" i="6" l="1"/>
  <c r="C41" i="1" l="1"/>
  <c r="L49" i="5" l="1"/>
  <c r="R49" i="5"/>
  <c r="R48" i="5"/>
  <c r="X49" i="5"/>
  <c r="X48" i="5"/>
  <c r="AD49" i="5"/>
  <c r="AD48" i="5"/>
  <c r="H41" i="6" l="1"/>
  <c r="F39" i="6" l="1"/>
  <c r="G41" i="6" l="1"/>
  <c r="G39" i="6"/>
  <c r="N41" i="6"/>
  <c r="L41" i="6"/>
  <c r="G5" i="1"/>
  <c r="I41" i="1"/>
  <c r="H41" i="1"/>
  <c r="G41" i="1"/>
  <c r="F41" i="1"/>
  <c r="E41" i="1"/>
  <c r="D41" i="1"/>
  <c r="I23" i="1"/>
  <c r="H23" i="1"/>
  <c r="G23" i="1"/>
  <c r="F23" i="1"/>
  <c r="E23" i="1"/>
  <c r="D23" i="1"/>
  <c r="I5" i="1"/>
  <c r="H5" i="1"/>
  <c r="F5" i="1"/>
  <c r="K41" i="6"/>
  <c r="J41" i="6"/>
  <c r="I41" i="6"/>
  <c r="F41" i="6"/>
  <c r="N39" i="6"/>
  <c r="L39" i="6"/>
  <c r="K39" i="6"/>
  <c r="J39" i="6"/>
  <c r="I39" i="6"/>
  <c r="H39" i="6"/>
  <c r="B43" i="2"/>
  <c r="B53" i="2"/>
  <c r="B52" i="2"/>
  <c r="B51" i="2"/>
  <c r="B50" i="2"/>
  <c r="B49" i="2"/>
  <c r="B48" i="2"/>
  <c r="B47" i="2"/>
  <c r="B46" i="2"/>
  <c r="B45" i="2"/>
  <c r="B44" i="2"/>
  <c r="C42" i="2"/>
  <c r="C43" i="2"/>
  <c r="C44" i="2"/>
  <c r="C45" i="2"/>
  <c r="C46" i="2"/>
  <c r="C47" i="2"/>
  <c r="C48" i="2"/>
  <c r="C49" i="2"/>
  <c r="C50" i="2"/>
  <c r="C51" i="2"/>
  <c r="C52" i="2"/>
  <c r="C53" i="2"/>
  <c r="C40" i="2" l="1"/>
  <c r="B40" i="2"/>
  <c r="B23" i="1"/>
  <c r="B5" i="1"/>
  <c r="B41" i="1"/>
  <c r="C23" i="1"/>
  <c r="C5" i="1"/>
</calcChain>
</file>

<file path=xl/sharedStrings.xml><?xml version="1.0" encoding="utf-8"?>
<sst xmlns="http://schemas.openxmlformats.org/spreadsheetml/2006/main" count="835" uniqueCount="336">
  <si>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</si>
  <si>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</si>
  <si>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</si>
  <si>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</si>
  <si>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</si>
  <si>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</si>
  <si>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</si>
  <si>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</si>
  <si>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</si>
  <si>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</si>
  <si>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</si>
  <si>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</si>
  <si>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</si>
  <si>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</si>
  <si>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</si>
  <si>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</si>
  <si>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</si>
  <si>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</si>
  <si>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</si>
  <si>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</si>
  <si>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（単位：件、人）</t>
  </si>
  <si>
    <t>年    度</t>
  </si>
  <si>
    <t>使　　用　　件　　数</t>
  </si>
  <si>
    <t>入　　場　　者　　数</t>
  </si>
  <si>
    <t>年  　  　度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</si>
  <si>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</si>
  <si>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</si>
  <si>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</si>
  <si>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</si>
  <si>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</si>
  <si>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</si>
  <si>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</si>
  <si>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</si>
  <si>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</si>
  <si>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</si>
  <si>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</si>
  <si>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</si>
  <si>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</si>
  <si>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</si>
  <si>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</si>
  <si>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</si>
  <si>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</si>
  <si>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</si>
  <si>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</si>
  <si>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</si>
  <si>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</si>
  <si>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</si>
  <si>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</si>
  <si>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</si>
  <si>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</si>
  <si>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</si>
  <si>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</si>
  <si>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</si>
  <si>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</si>
  <si>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</si>
  <si>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</si>
  <si>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</si>
  <si>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</si>
  <si>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　３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</si>
  <si>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</si>
  <si>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</si>
  <si>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</si>
  <si>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</si>
  <si>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</si>
  <si>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</si>
  <si>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</si>
  <si>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</si>
  <si>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</si>
  <si>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</si>
  <si>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</si>
  <si>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</si>
  <si>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</si>
  <si>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</si>
  <si>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</si>
  <si>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</si>
  <si>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</si>
  <si>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</si>
  <si>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</si>
  <si>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</si>
  <si>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</si>
  <si>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</si>
  <si>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</si>
  <si>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</si>
  <si>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</si>
  <si>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</si>
  <si>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</si>
  <si>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</si>
  <si>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</si>
  <si>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</si>
  <si>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</si>
  <si>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</si>
  <si>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</si>
  <si>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</si>
  <si>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</si>
  <si>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</si>
  <si>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</si>
  <si>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</si>
  <si>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</si>
  <si>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</si>
  <si>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</si>
  <si>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</si>
  <si>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</si>
  <si>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</si>
  <si>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</si>
  <si>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</si>
  <si>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</si>
  <si>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</si>
  <si>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</si>
  <si>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</si>
  <si>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</si>
  <si>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</si>
  <si>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</si>
  <si>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</si>
  <si>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</si>
  <si>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</si>
  <si>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</si>
  <si>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</si>
  <si>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</si>
  <si>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</si>
  <si>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</si>
  <si>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</si>
  <si>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</si>
  <si>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</si>
  <si>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</si>
  <si>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</si>
  <si>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</si>
  <si>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</si>
  <si>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</si>
  <si>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</si>
  <si>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</si>
  <si>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</si>
  <si>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</si>
  <si>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</si>
  <si>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</si>
  <si>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</si>
  <si>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</si>
  <si>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</si>
  <si>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</si>
  <si>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</si>
  <si>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</si>
  <si>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</si>
  <si>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</si>
  <si>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</si>
  <si>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</si>
  <si>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</si>
  <si>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</si>
  <si>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</si>
  <si>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</si>
  <si>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</si>
  <si>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</si>
  <si>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</si>
  <si>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</si>
  <si>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</si>
  <si>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</si>
  <si>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</si>
  <si>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</si>
  <si>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</si>
  <si>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</si>
  <si>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</si>
  <si>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</si>
  <si>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</si>
  <si>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</si>
  <si>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</si>
  <si>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</si>
  <si>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</si>
  <si>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</si>
  <si>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</si>
  <si>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</si>
  <si>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</si>
  <si>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</si>
  <si>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</si>
  <si>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</si>
  <si>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</si>
  <si>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19"/>
  </si>
  <si>
    <t>映 画</t>
    <phoneticPr fontId="19"/>
  </si>
  <si>
    <t>音　楽</t>
    <rPh sb="0" eb="1">
      <t>オト</t>
    </rPh>
    <rPh sb="2" eb="3">
      <t>ラク</t>
    </rPh>
    <phoneticPr fontId="19"/>
  </si>
  <si>
    <t>演　劇</t>
    <rPh sb="0" eb="1">
      <t>エン</t>
    </rPh>
    <rPh sb="2" eb="3">
      <t>ゲキ</t>
    </rPh>
    <phoneticPr fontId="19"/>
  </si>
  <si>
    <t>舞　踊</t>
    <rPh sb="0" eb="1">
      <t>マイ</t>
    </rPh>
    <rPh sb="2" eb="3">
      <t>オドリ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</si>
  <si>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</si>
  <si>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</si>
  <si>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控　室</t>
    <rPh sb="0" eb="1">
      <t>ヒカ</t>
    </rPh>
    <rPh sb="2" eb="3">
      <t>シツ</t>
    </rPh>
    <phoneticPr fontId="19"/>
  </si>
  <si>
    <t>集　会</t>
    <rPh sb="0" eb="1">
      <t>シュウ</t>
    </rPh>
    <rPh sb="2" eb="3">
      <t>カイ</t>
    </rPh>
    <phoneticPr fontId="19"/>
  </si>
  <si>
    <t>多種催事</t>
    <rPh sb="0" eb="2">
      <t>タシュ</t>
    </rPh>
    <rPh sb="2" eb="4">
      <t>サイジ</t>
    </rPh>
    <phoneticPr fontId="19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</si>
  <si>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19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</si>
  <si>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19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</si>
  <si>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19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</si>
  <si>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19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</si>
  <si>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</si>
  <si>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</si>
  <si>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</si>
  <si>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</si>
  <si>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</si>
  <si>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</si>
  <si>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</si>
  <si>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</si>
  <si>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</si>
  <si>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 xml:space="preserve">   </t>
    <phoneticPr fontId="19"/>
  </si>
  <si>
    <t>職   員   数</t>
    <phoneticPr fontId="19"/>
  </si>
  <si>
    <t xml:space="preserve">年月 </t>
    <phoneticPr fontId="19"/>
  </si>
  <si>
    <t>ホ　　ー　　ル</t>
    <phoneticPr fontId="19"/>
  </si>
  <si>
    <t>敷 地 面 積（㎡）</t>
    <phoneticPr fontId="19"/>
  </si>
  <si>
    <t>建 物 延 面 積（㎡）</t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</si>
  <si>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</si>
  <si>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</si>
  <si>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</si>
  <si>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</si>
  <si>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区　　分</t>
    <phoneticPr fontId="19"/>
  </si>
  <si>
    <t>開館 日数</t>
    <phoneticPr fontId="19"/>
  </si>
  <si>
    <t>映　画</t>
    <phoneticPr fontId="19"/>
  </si>
  <si>
    <t>回　数</t>
    <phoneticPr fontId="19"/>
  </si>
  <si>
    <t>雑 　　　　誌</t>
    <phoneticPr fontId="19"/>
  </si>
  <si>
    <t>アメリカ情報コーナー</t>
    <phoneticPr fontId="19"/>
  </si>
  <si>
    <t>　</t>
    <phoneticPr fontId="19"/>
  </si>
  <si>
    <t>購入</t>
    <phoneticPr fontId="19"/>
  </si>
  <si>
    <t>寄贈</t>
    <phoneticPr fontId="19"/>
  </si>
  <si>
    <t>（注）全面及び半面貸切を「専用」、複数人数、１人での利用を「部分」として計上した。</t>
    <phoneticPr fontId="19"/>
  </si>
  <si>
    <t>資料:市民体育館</t>
    <rPh sb="0" eb="2">
      <t>シリョウ</t>
    </rPh>
    <rPh sb="3" eb="5">
      <t>シミン</t>
    </rPh>
    <rPh sb="5" eb="8">
      <t>タイイクカン</t>
    </rPh>
    <phoneticPr fontId="19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</si>
  <si>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19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</si>
  <si>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19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</si>
  <si>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19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</si>
  <si>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19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</si>
  <si>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19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</si>
  <si>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19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</si>
  <si>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19"/>
  </si>
  <si>
    <t>（注）1.利用者数は、会場使用申込時の予定人員である。</t>
    <phoneticPr fontId="19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</si>
  <si>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19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</si>
  <si>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19"/>
  </si>
  <si>
    <t>中央公民館(分館)</t>
    <rPh sb="6" eb="8">
      <t>ブンカン</t>
    </rPh>
    <phoneticPr fontId="19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</si>
  <si>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19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</si>
  <si>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19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</si>
  <si>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19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</si>
  <si>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19"/>
  </si>
  <si>
    <t>(注）平成25年度から中央ゲートボール場Ｂ含む。</t>
  </si>
  <si>
    <t>回 数</t>
  </si>
  <si>
    <t>平成27年度</t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</si>
  <si>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</si>
  <si>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</si>
  <si>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>　　　　</t>
    <phoneticPr fontId="19"/>
  </si>
  <si>
    <t xml:space="preserve">  年　度</t>
    <phoneticPr fontId="19"/>
  </si>
  <si>
    <t>　・その他　（上記以外、小ホールは落語、市民交流室は練習・稽古など）</t>
    <rPh sb="4" eb="5">
      <t>タ</t>
    </rPh>
    <rPh sb="7" eb="9">
      <t>ジョウキ</t>
    </rPh>
    <rPh sb="9" eb="11">
      <t>イガイ</t>
    </rPh>
    <rPh sb="12" eb="13">
      <t>ショウ</t>
    </rPh>
    <rPh sb="17" eb="19">
      <t>ラクゴ</t>
    </rPh>
    <rPh sb="20" eb="22">
      <t>シミン</t>
    </rPh>
    <rPh sb="22" eb="24">
      <t>コウリュウ</t>
    </rPh>
    <rPh sb="24" eb="25">
      <t>シツ</t>
    </rPh>
    <rPh sb="26" eb="28">
      <t>レンシュウ</t>
    </rPh>
    <rPh sb="29" eb="31">
      <t>ケイコ</t>
    </rPh>
    <phoneticPr fontId="19"/>
  </si>
  <si>
    <t>（注）会議室は「専用」として計上している。</t>
  </si>
  <si>
    <t>（注）会議室は「専用」として計上している。</t>
    <rPh sb="14" eb="16">
      <t>ケイジョウ</t>
    </rPh>
    <phoneticPr fontId="19"/>
  </si>
  <si>
    <t>総　　　計</t>
    <phoneticPr fontId="19"/>
  </si>
  <si>
    <t>29</t>
    <phoneticPr fontId="19"/>
  </si>
  <si>
    <t>（注）平成29年度分より、回数を時間数（１H単位）利用者数を延べ人数から実数へ変更して計上しています。</t>
    <rPh sb="1" eb="2">
      <t>チュウ</t>
    </rPh>
    <rPh sb="3" eb="5">
      <t>ヘイセイ</t>
    </rPh>
    <rPh sb="7" eb="10">
      <t>ネンドブン</t>
    </rPh>
    <rPh sb="13" eb="15">
      <t>カイスウ</t>
    </rPh>
    <rPh sb="16" eb="19">
      <t>ジカンスウ</t>
    </rPh>
    <rPh sb="22" eb="24">
      <t>タンイ</t>
    </rPh>
    <rPh sb="25" eb="27">
      <t>リヨウ</t>
    </rPh>
    <rPh sb="27" eb="28">
      <t>シャ</t>
    </rPh>
    <rPh sb="28" eb="29">
      <t>スウ</t>
    </rPh>
    <rPh sb="30" eb="31">
      <t>ノ</t>
    </rPh>
    <rPh sb="32" eb="34">
      <t>ニンズウ</t>
    </rPh>
    <rPh sb="36" eb="38">
      <t>ジッスウ</t>
    </rPh>
    <rPh sb="39" eb="41">
      <t>ヘンコウ</t>
    </rPh>
    <rPh sb="43" eb="45">
      <t>ケイジョウ</t>
    </rPh>
    <phoneticPr fontId="3"/>
  </si>
  <si>
    <t>資料：浦添市市民協働・男女共同参画ハーモニーセンター</t>
    <phoneticPr fontId="19"/>
  </si>
  <si>
    <t>（注）利用者数は、会場使用申込時の予定人員である。</t>
    <phoneticPr fontId="19"/>
  </si>
  <si>
    <t>（199） てだこホールの主な施設の利用状況</t>
    <phoneticPr fontId="19"/>
  </si>
  <si>
    <t xml:space="preserve">（200）てだこホ－ル利用状況（目的別回数）    </t>
    <phoneticPr fontId="19"/>
  </si>
  <si>
    <t>（201）  市民体育館利用状況（各年度共３月末現在）</t>
    <phoneticPr fontId="19"/>
  </si>
  <si>
    <t>（202）  陸上競技場利用状況（各年度共３月末現在）</t>
    <phoneticPr fontId="19"/>
  </si>
  <si>
    <t>（203）  多目的屋内運動場利用状況（各年度共３月末現在）</t>
    <phoneticPr fontId="19"/>
  </si>
  <si>
    <t>（205）  野球場利用状況（各年度共３月末日現在）</t>
    <phoneticPr fontId="19"/>
  </si>
  <si>
    <t>（206）  武道場、市民相撲場利用状況（各年度共３月末日現在）</t>
    <phoneticPr fontId="19"/>
  </si>
  <si>
    <t>（207）  ゲートボール場、テニスコート、屋外運動場利用状況（各年度共３月末日現在）</t>
    <phoneticPr fontId="19"/>
  </si>
  <si>
    <t>（208）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19"/>
  </si>
  <si>
    <t>（209）  市立図書館蔵書冊数（各年度共３月末現在）                                                      　</t>
    <phoneticPr fontId="19"/>
  </si>
  <si>
    <t>（210）  市立図書館地区別利用登録者状況（各年度共３月末現在）</t>
    <phoneticPr fontId="19"/>
  </si>
  <si>
    <t>（212）  市立図書館月別・種別貸出冊数</t>
    <phoneticPr fontId="19"/>
  </si>
  <si>
    <t>（213）  美術館利用者月別入館者数</t>
    <phoneticPr fontId="19"/>
  </si>
  <si>
    <t>（214）  美術館収蔵美術品数及び構成（各年度共３月末現在）</t>
    <phoneticPr fontId="19"/>
  </si>
  <si>
    <t>（215）  美術館主催・共催展示会別入館者数</t>
    <phoneticPr fontId="19"/>
  </si>
  <si>
    <t>平成28年度</t>
  </si>
  <si>
    <t>平成29年度</t>
  </si>
  <si>
    <t>資料：てだこホール</t>
    <phoneticPr fontId="19"/>
  </si>
  <si>
    <t xml:space="preserve">（204）  月別中央公民館利用状況（平成30年度）                                                               </t>
    <phoneticPr fontId="19"/>
  </si>
  <si>
    <t xml:space="preserve">    　 平成28年度より「65歳以上」の種別が新設された。   </t>
    <phoneticPr fontId="19"/>
  </si>
  <si>
    <t>（注）「大学生」の欄には、高校生が含まれる場合がある。</t>
    <phoneticPr fontId="19"/>
  </si>
  <si>
    <t>平成30年度
までの収蔵数</t>
    <phoneticPr fontId="19"/>
  </si>
  <si>
    <t>　◆ジャンル別詳細</t>
    <rPh sb="6" eb="7">
      <t>ベツ</t>
    </rPh>
    <rPh sb="7" eb="9">
      <t>ショウサイ</t>
    </rPh>
    <phoneticPr fontId="19"/>
  </si>
  <si>
    <t>（198） 公共施設状況（令和２年４月１日現在）</t>
    <rPh sb="13" eb="15">
      <t>レイワ</t>
    </rPh>
    <phoneticPr fontId="19"/>
  </si>
  <si>
    <t>平成27年度</t>
    <rPh sb="0" eb="2">
      <t>ヘイセイ</t>
    </rPh>
    <rPh sb="4" eb="6">
      <t>ネンド</t>
    </rPh>
    <phoneticPr fontId="19"/>
  </si>
  <si>
    <t>令和元年度</t>
    <rPh sb="0" eb="2">
      <t>レイワ</t>
    </rPh>
    <rPh sb="2" eb="5">
      <t>モトネンド</t>
    </rPh>
    <phoneticPr fontId="19"/>
  </si>
  <si>
    <t>R元年5月</t>
    <rPh sb="1" eb="3">
      <t>ガンネン</t>
    </rPh>
    <rPh sb="4" eb="5">
      <t>ガツ</t>
    </rPh>
    <phoneticPr fontId="19"/>
  </si>
  <si>
    <t>H31年4月</t>
    <phoneticPr fontId="19"/>
  </si>
  <si>
    <t>R2年1月</t>
    <phoneticPr fontId="19"/>
  </si>
  <si>
    <t>令和元年度</t>
    <rPh sb="0" eb="2">
      <t>レイワ</t>
    </rPh>
    <rPh sb="2" eb="3">
      <t>モト</t>
    </rPh>
    <phoneticPr fontId="19"/>
  </si>
  <si>
    <t>31年4月</t>
    <rPh sb="2" eb="3">
      <t>ネン</t>
    </rPh>
    <phoneticPr fontId="19"/>
  </si>
  <si>
    <t>R1年5月</t>
    <rPh sb="2" eb="3">
      <t>ネン</t>
    </rPh>
    <rPh sb="4" eb="5">
      <t>ガツ</t>
    </rPh>
    <phoneticPr fontId="19"/>
  </si>
  <si>
    <t>6</t>
    <phoneticPr fontId="19"/>
  </si>
  <si>
    <t>7</t>
    <phoneticPr fontId="19"/>
  </si>
  <si>
    <t>8</t>
    <phoneticPr fontId="19"/>
  </si>
  <si>
    <t>9</t>
    <phoneticPr fontId="19"/>
  </si>
  <si>
    <t>10</t>
    <phoneticPr fontId="19"/>
  </si>
  <si>
    <t>11</t>
    <phoneticPr fontId="19"/>
  </si>
  <si>
    <t>12</t>
    <phoneticPr fontId="19"/>
  </si>
  <si>
    <t>R2年1月</t>
    <rPh sb="2" eb="3">
      <t>ネン</t>
    </rPh>
    <phoneticPr fontId="19"/>
  </si>
  <si>
    <t>2</t>
    <phoneticPr fontId="19"/>
  </si>
  <si>
    <t>3</t>
    <phoneticPr fontId="19"/>
  </si>
  <si>
    <t>令和元年度</t>
    <rPh sb="0" eb="2">
      <t>レイワ</t>
    </rPh>
    <rPh sb="2" eb="5">
      <t>ガンネンド</t>
    </rPh>
    <phoneticPr fontId="19"/>
  </si>
  <si>
    <t>平成27年度</t>
    <rPh sb="0" eb="2">
      <t>ヘイセイ</t>
    </rPh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</si>
  <si>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</si>
  <si>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 xml:space="preserve">（204）  月別中央公民館利用状況（令和元年度）                                                               </t>
    <rPh sb="19" eb="21">
      <t>レイワ</t>
    </rPh>
    <rPh sb="21" eb="23">
      <t>ガンネン</t>
    </rPh>
    <rPh sb="22" eb="24">
      <t>ネンド</t>
    </rPh>
    <phoneticPr fontId="19"/>
  </si>
  <si>
    <t>31年４月</t>
    <phoneticPr fontId="19"/>
  </si>
  <si>
    <t>R2年１月</t>
    <phoneticPr fontId="19"/>
  </si>
  <si>
    <t>R元年5月</t>
    <rPh sb="1" eb="2">
      <t>モト</t>
    </rPh>
    <rPh sb="2" eb="3">
      <t>ネン</t>
    </rPh>
    <rPh sb="4" eb="5">
      <t>ガツ</t>
    </rPh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</si>
  <si>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</si>
  <si>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６</t>
    <phoneticPr fontId="19"/>
  </si>
  <si>
    <t>2</t>
  </si>
  <si>
    <t>2</t>
    <phoneticPr fontId="19"/>
  </si>
  <si>
    <t>3</t>
  </si>
  <si>
    <t>3</t>
    <phoneticPr fontId="19"/>
  </si>
  <si>
    <t>平成30年度</t>
  </si>
  <si>
    <t>令和元年度</t>
    <rPh sb="0" eb="2">
      <t>レイワ</t>
    </rPh>
    <rPh sb="2" eb="4">
      <t>ガンネン</t>
    </rPh>
    <rPh sb="3" eb="5">
      <t>ネンド</t>
    </rPh>
    <phoneticPr fontId="19"/>
  </si>
  <si>
    <t>令和元年度</t>
    <rPh sb="0" eb="2">
      <t>レイワ</t>
    </rPh>
    <rPh sb="2" eb="5">
      <t>モトネンド</t>
    </rPh>
    <phoneticPr fontId="19"/>
  </si>
  <si>
    <t>平成27年度</t>
    <rPh sb="0" eb="2">
      <t>ヘイセイ</t>
    </rPh>
    <rPh sb="4" eb="6">
      <t>ネンド</t>
    </rPh>
    <phoneticPr fontId="19"/>
  </si>
  <si>
    <t>令和元年5月</t>
    <rPh sb="0" eb="2">
      <t>レイワ</t>
    </rPh>
    <rPh sb="2" eb="4">
      <t>モトネン</t>
    </rPh>
    <rPh sb="5" eb="6">
      <t>ガツ</t>
    </rPh>
    <phoneticPr fontId="19"/>
  </si>
  <si>
    <t>平成31年4月</t>
    <rPh sb="0" eb="2">
      <t>ヘイセイ</t>
    </rPh>
    <rPh sb="4" eb="5">
      <t>ネン</t>
    </rPh>
    <phoneticPr fontId="19"/>
  </si>
  <si>
    <t>令和2年1月</t>
    <rPh sb="0" eb="2">
      <t>レイワ</t>
    </rPh>
    <rPh sb="3" eb="4">
      <t>ネン</t>
    </rPh>
    <rPh sb="5" eb="6">
      <t>ガツ</t>
    </rPh>
    <phoneticPr fontId="19"/>
  </si>
  <si>
    <t>令和元年度収蔵数</t>
    <rPh sb="0" eb="2">
      <t>レイワ</t>
    </rPh>
    <rPh sb="2" eb="3">
      <t>モト</t>
    </rPh>
    <phoneticPr fontId="19"/>
  </si>
  <si>
    <t>…</t>
  </si>
  <si>
    <t>平成29年度</t>
    <rPh sb="0" eb="2">
      <t>ヘイセイ</t>
    </rPh>
    <rPh sb="4" eb="6">
      <t>ネンド</t>
    </rPh>
    <phoneticPr fontId="19"/>
  </si>
  <si>
    <t>平成31年４月</t>
    <rPh sb="0" eb="2">
      <t>ヘイセイ</t>
    </rPh>
    <phoneticPr fontId="19"/>
  </si>
  <si>
    <t>令和元年５月</t>
    <rPh sb="0" eb="2">
      <t>レイワ</t>
    </rPh>
    <rPh sb="2" eb="4">
      <t>モトネン</t>
    </rPh>
    <rPh sb="5" eb="6">
      <t>ガツ</t>
    </rPh>
    <phoneticPr fontId="19"/>
  </si>
  <si>
    <t>令和２年１月</t>
    <rPh sb="0" eb="2">
      <t>レイワ</t>
    </rPh>
    <rPh sb="3" eb="4">
      <t>ネン</t>
    </rPh>
    <phoneticPr fontId="19"/>
  </si>
  <si>
    <t>平成29年度</t>
    <rPh sb="0" eb="2">
      <t>ヘイセイ</t>
    </rPh>
    <rPh sb="4" eb="6">
      <t>ネンド</t>
    </rPh>
    <phoneticPr fontId="19"/>
  </si>
  <si>
    <t>H31年4月</t>
    <rPh sb="3" eb="4">
      <t>ネン</t>
    </rPh>
    <rPh sb="5" eb="6">
      <t>ガツ</t>
    </rPh>
    <phoneticPr fontId="19"/>
  </si>
  <si>
    <t>平成30年度浦添市美術館実習教室作品展</t>
  </si>
  <si>
    <t>平成30年度新収蔵品展・葛飾北斎琉球八景展</t>
  </si>
  <si>
    <t>第21回浦添市美術館友の会・サークル作品展</t>
  </si>
  <si>
    <t>儀間比呂志画・中山良彦文「戦がやってきた」原画展</t>
  </si>
  <si>
    <t>魔法の美術館リターンズ</t>
  </si>
  <si>
    <t>写真展「岩合光昭の世界ネコ歩き」</t>
  </si>
  <si>
    <t>漆芸家シリーズ2019「諸見由則展」</t>
  </si>
  <si>
    <t>第32回ライオンズクラブ国際平和ポスターコンテスト展</t>
  </si>
  <si>
    <t>彫刻の五・七・五　</t>
  </si>
  <si>
    <t>浦添市文化協会　　　第38回文化祭</t>
  </si>
  <si>
    <t>大平特別支援学校美術展てぃーだのひかり</t>
  </si>
  <si>
    <t>第20回浦添市小中学校美術作品展</t>
  </si>
  <si>
    <t>浦添の日本遺産と玉城朝薫家譜展</t>
  </si>
  <si>
    <t>浦添市市制執行50周年記念プレ企画うらそえ発掘！50年展</t>
  </si>
  <si>
    <t xml:space="preserve">（211）  市立図書館月別利用者人数（貸出人数）                            　　　　　　　　　　　           </t>
    <rPh sb="20" eb="22">
      <t>カシダシ</t>
    </rPh>
    <rPh sb="22" eb="24">
      <t>ニンズウ</t>
    </rPh>
    <phoneticPr fontId="19"/>
  </si>
  <si>
    <t>（注）開館日数258日（令和元年度）</t>
    <rPh sb="1" eb="2">
      <t>チュウ</t>
    </rPh>
    <rPh sb="3" eb="5">
      <t>カイカン</t>
    </rPh>
    <rPh sb="5" eb="7">
      <t>ニッスウ</t>
    </rPh>
    <rPh sb="10" eb="11">
      <t>ニチ</t>
    </rPh>
    <rPh sb="12" eb="14">
      <t>レイワ</t>
    </rPh>
    <rPh sb="14" eb="15">
      <t>モト</t>
    </rPh>
    <rPh sb="15" eb="17">
      <t>ネンド</t>
    </rPh>
    <phoneticPr fontId="19"/>
  </si>
  <si>
    <t>-</t>
    <phoneticPr fontId="19"/>
  </si>
  <si>
    <t>資料:市民体育館等</t>
    <rPh sb="8" eb="9">
      <t>ナド</t>
    </rPh>
    <phoneticPr fontId="19"/>
  </si>
  <si>
    <t>会館日数（令和元年度）</t>
    <rPh sb="0" eb="2">
      <t>カイカン</t>
    </rPh>
    <rPh sb="2" eb="4">
      <t>ニッスウ</t>
    </rPh>
    <rPh sb="5" eb="7">
      <t>レイワ</t>
    </rPh>
    <rPh sb="7" eb="9">
      <t>ガンネン</t>
    </rPh>
    <rPh sb="8" eb="9">
      <t>ネン</t>
    </rPh>
    <rPh sb="9" eb="10">
      <t>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</si>
</sst>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#,##0\)\ ;_(\ \-#,##0\)\ ;\(\-\);_ @_ "/>
  </numFmts>
  <fonts count="28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179" fontId="0" fillId="0" borderId="44" xfId="0" applyNumberFormat="1" applyFont="1" applyFill="1" applyBorder="1" applyAlignment="1">
      <alignment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15" xfId="0" applyFont="1" applyFill="1" applyBorder="1">
      <alignment vertical="center"/>
    </xf>
    <xf numFmtId="0" fontId="22" fillId="0" borderId="0" xfId="0" applyFont="1" applyFill="1" applyBorder="1" applyAlignment="1">
      <alignment horizontal="justify" vertical="center" indent="1"/>
    </xf>
    <xf numFmtId="0" fontId="22" fillId="0" borderId="0" xfId="0" applyFont="1" applyFill="1" applyBorder="1">
      <alignment vertical="center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/>
    <xf numFmtId="178" fontId="22" fillId="0" borderId="0" xfId="0" applyNumberFormat="1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9" fontId="22" fillId="0" borderId="0" xfId="0" applyNumberFormat="1" applyFont="1" applyFill="1" applyBorder="1" applyAlignment="1">
      <alignment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86" fontId="0" fillId="0" borderId="36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22" fillId="0" borderId="0" xfId="0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 shrinkToFit="1"/>
    </xf>
    <xf numFmtId="196" fontId="0" fillId="0" borderId="0" xfId="0" applyNumberFormat="1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>
      <alignment vertical="center"/>
    </xf>
    <xf numFmtId="188" fontId="25" fillId="0" borderId="0" xfId="0" applyNumberFormat="1" applyFont="1" applyFill="1" applyBorder="1" applyAlignment="1">
      <alignment vertical="center"/>
    </xf>
    <xf numFmtId="188" fontId="25" fillId="0" borderId="0" xfId="34" applyNumberFormat="1" applyFont="1" applyFill="1" applyBorder="1" applyAlignment="1" applyProtection="1">
      <alignment vertical="center"/>
    </xf>
    <xf numFmtId="188" fontId="25" fillId="0" borderId="11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188" fontId="0" fillId="0" borderId="11" xfId="0" applyNumberFormat="1" applyFont="1" applyFill="1" applyBorder="1" applyAlignment="1">
      <alignment vertical="center"/>
    </xf>
    <xf numFmtId="184" fontId="0" fillId="0" borderId="11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0" fillId="0" borderId="103" xfId="0" applyNumberFormat="1" applyFont="1" applyFill="1" applyBorder="1" applyAlignment="1">
      <alignment vertical="center"/>
    </xf>
    <xf numFmtId="186" fontId="0" fillId="0" borderId="124" xfId="0" applyNumberFormat="1" applyFont="1" applyFill="1" applyBorder="1" applyAlignment="1">
      <alignment horizontal="right" vertical="center"/>
    </xf>
    <xf numFmtId="182" fontId="0" fillId="0" borderId="13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11" xfId="0" applyNumberFormat="1" applyFont="1" applyFill="1" applyBorder="1" applyAlignment="1">
      <alignment horizontal="right" vertical="center"/>
    </xf>
    <xf numFmtId="182" fontId="0" fillId="0" borderId="11" xfId="0" applyNumberFormat="1" applyFont="1" applyFill="1" applyBorder="1" applyAlignment="1">
      <alignment vertical="center"/>
    </xf>
    <xf numFmtId="179" fontId="0" fillId="0" borderId="128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80" fontId="23" fillId="0" borderId="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4" fontId="0" fillId="0" borderId="13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83" fontId="0" fillId="0" borderId="35" xfId="0" applyNumberFormat="1" applyFont="1" applyFill="1" applyBorder="1" applyAlignment="1">
      <alignment horizontal="right" vertical="center" indent="1"/>
    </xf>
    <xf numFmtId="184" fontId="0" fillId="0" borderId="14" xfId="0" applyNumberFormat="1" applyFont="1" applyFill="1" applyBorder="1" applyAlignment="1">
      <alignment horizontal="right" vertical="center"/>
    </xf>
    <xf numFmtId="184" fontId="0" fillId="0" borderId="14" xfId="0" applyNumberFormat="1" applyFont="1" applyFill="1" applyBorder="1" applyAlignment="1">
      <alignment vertical="center"/>
    </xf>
    <xf numFmtId="184" fontId="0" fillId="0" borderId="13" xfId="0" applyNumberFormat="1" applyFont="1" applyFill="1" applyBorder="1">
      <alignment vertical="center"/>
    </xf>
    <xf numFmtId="184" fontId="0" fillId="0" borderId="0" xfId="0" applyNumberFormat="1" applyFont="1" applyFill="1" applyBorder="1">
      <alignment vertical="center"/>
    </xf>
    <xf numFmtId="184" fontId="0" fillId="0" borderId="11" xfId="0" applyNumberFormat="1" applyFont="1" applyFill="1" applyBorder="1" applyAlignment="1">
      <alignment vertical="center"/>
    </xf>
    <xf numFmtId="184" fontId="0" fillId="0" borderId="13" xfId="0" applyNumberFormat="1" applyFont="1" applyFill="1" applyBorder="1" applyAlignment="1">
      <alignment vertical="center"/>
    </xf>
    <xf numFmtId="192" fontId="0" fillId="0" borderId="0" xfId="0" applyNumberFormat="1" applyFont="1" applyFill="1" applyBorder="1" applyAlignment="1">
      <alignment horizontal="right" vertical="center" shrinkToFit="1"/>
    </xf>
    <xf numFmtId="179" fontId="0" fillId="0" borderId="36" xfId="0" applyNumberFormat="1" applyFont="1" applyFill="1" applyBorder="1" applyAlignment="1">
      <alignment vertical="center"/>
    </xf>
    <xf numFmtId="191" fontId="0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0" fontId="0" fillId="0" borderId="2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180" fontId="0" fillId="0" borderId="16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182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179" fontId="0" fillId="0" borderId="16" xfId="0" applyNumberFormat="1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0" fillId="0" borderId="47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182" fontId="0" fillId="0" borderId="13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0" fillId="0" borderId="0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/>
    </xf>
    <xf numFmtId="182" fontId="0" fillId="0" borderId="13" xfId="0" applyNumberFormat="1" applyFont="1" applyFill="1" applyBorder="1" applyAlignment="1">
      <alignment vertical="center" shrinkToFit="1"/>
    </xf>
    <xf numFmtId="182" fontId="0" fillId="0" borderId="0" xfId="0" applyNumberFormat="1" applyFont="1" applyFill="1" applyBorder="1" applyAlignment="1">
      <alignment horizontal="right" vertical="center" indent="1"/>
    </xf>
    <xf numFmtId="179" fontId="0" fillId="0" borderId="0" xfId="0" applyNumberFormat="1" applyFont="1" applyFill="1" applyBorder="1" applyAlignment="1">
      <alignment horizontal="right" vertical="center" indent="1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horizontal="center" vertical="center" shrinkToFit="1"/>
    </xf>
    <xf numFmtId="182" fontId="0" fillId="0" borderId="30" xfId="0" applyNumberFormat="1" applyFont="1" applyFill="1" applyBorder="1">
      <alignment vertical="center"/>
    </xf>
    <xf numFmtId="182" fontId="0" fillId="0" borderId="0" xfId="0" applyNumberFormat="1" applyFont="1" applyFill="1">
      <alignment vertical="center"/>
    </xf>
    <xf numFmtId="182" fontId="0" fillId="0" borderId="11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51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horizontal="right" vertical="center"/>
    </xf>
    <xf numFmtId="49" fontId="0" fillId="0" borderId="40" xfId="0" applyNumberFormat="1" applyFont="1" applyFill="1" applyBorder="1" applyAlignment="1">
      <alignment horizontal="center" vertical="center"/>
    </xf>
    <xf numFmtId="184" fontId="0" fillId="0" borderId="103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99" xfId="0" applyNumberFormat="1" applyFont="1" applyFill="1" applyBorder="1" applyAlignment="1">
      <alignment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0" fillId="0" borderId="129" xfId="0" applyFont="1" applyFill="1" applyBorder="1" applyAlignment="1">
      <alignment vertical="center"/>
    </xf>
    <xf numFmtId="0" fontId="0" fillId="0" borderId="130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94" xfId="0" applyFont="1" applyFill="1" applyBorder="1" applyAlignment="1">
      <alignment horizontal="right" vertical="center"/>
    </xf>
    <xf numFmtId="0" fontId="0" fillId="0" borderId="95" xfId="0" applyFont="1" applyFill="1" applyBorder="1" applyAlignment="1">
      <alignment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right"/>
    </xf>
    <xf numFmtId="0" fontId="0" fillId="0" borderId="12" xfId="0" applyFont="1" applyFill="1" applyBorder="1" applyAlignment="1">
      <alignment vertical="center"/>
    </xf>
    <xf numFmtId="0" fontId="0" fillId="0" borderId="95" xfId="0" applyFont="1" applyFill="1" applyBorder="1" applyAlignment="1">
      <alignment vertical="top"/>
    </xf>
    <xf numFmtId="0" fontId="0" fillId="0" borderId="25" xfId="0" applyFont="1" applyFill="1" applyBorder="1" applyAlignment="1">
      <alignment horizontal="center" vertical="top"/>
    </xf>
    <xf numFmtId="0" fontId="0" fillId="0" borderId="1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92" xfId="0" applyFont="1" applyFill="1" applyBorder="1" applyAlignment="1">
      <alignment horizontal="right" vertical="center" indent="2"/>
    </xf>
    <xf numFmtId="184" fontId="0" fillId="0" borderId="0" xfId="0" applyNumberFormat="1" applyFont="1" applyFill="1" applyBorder="1" applyAlignment="1">
      <alignment horizontal="right" vertical="center" shrinkToFit="1"/>
    </xf>
    <xf numFmtId="49" fontId="0" fillId="0" borderId="92" xfId="0" applyNumberFormat="1" applyFont="1" applyFill="1" applyBorder="1" applyAlignment="1">
      <alignment horizontal="center" vertical="center"/>
    </xf>
    <xf numFmtId="1" fontId="0" fillId="0" borderId="92" xfId="0" applyNumberFormat="1" applyFont="1" applyFill="1" applyBorder="1" applyAlignment="1">
      <alignment horizontal="right" vertical="center" indent="2"/>
    </xf>
    <xf numFmtId="0" fontId="0" fillId="0" borderId="20" xfId="0" applyFont="1" applyFill="1" applyBorder="1">
      <alignment vertical="center"/>
    </xf>
    <xf numFmtId="1" fontId="0" fillId="0" borderId="45" xfId="0" applyNumberFormat="1" applyFont="1" applyFill="1" applyBorder="1" applyAlignment="1">
      <alignment horizontal="right" vertical="center" indent="2"/>
    </xf>
    <xf numFmtId="0" fontId="0" fillId="0" borderId="91" xfId="0" applyFont="1" applyFill="1" applyBorder="1" applyAlignment="1">
      <alignment horizontal="center" vertical="center"/>
    </xf>
    <xf numFmtId="189" fontId="0" fillId="0" borderId="13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103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88" fontId="0" fillId="0" borderId="13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88" fontId="0" fillId="0" borderId="103" xfId="0" applyNumberFormat="1" applyFont="1" applyFill="1" applyBorder="1" applyAlignment="1">
      <alignment vertical="center"/>
    </xf>
    <xf numFmtId="0" fontId="0" fillId="0" borderId="19" xfId="0" applyFont="1" applyFill="1" applyBorder="1">
      <alignment vertical="center"/>
    </xf>
    <xf numFmtId="0" fontId="0" fillId="0" borderId="20" xfId="0" applyFont="1" applyFill="1" applyBorder="1" applyAlignment="1">
      <alignment horizontal="center" vertical="center"/>
    </xf>
    <xf numFmtId="196" fontId="0" fillId="0" borderId="0" xfId="0" applyNumberFormat="1" applyFont="1" applyFill="1" applyBorder="1" applyAlignment="1">
      <alignment vertical="center"/>
    </xf>
    <xf numFmtId="196" fontId="0" fillId="0" borderId="103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03" xfId="0" applyNumberFormat="1" applyFont="1" applyFill="1" applyBorder="1" applyAlignment="1">
      <alignment horizontal="right" vertical="center" shrinkToFit="1"/>
    </xf>
    <xf numFmtId="190" fontId="0" fillId="0" borderId="13" xfId="0" applyNumberFormat="1" applyFont="1" applyFill="1" applyBorder="1" applyAlignment="1">
      <alignment horizontal="right" vertical="center" shrinkToFit="1"/>
    </xf>
    <xf numFmtId="190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178" fontId="0" fillId="0" borderId="128" xfId="0" applyNumberFormat="1" applyFont="1" applyFill="1" applyBorder="1" applyAlignment="1">
      <alignment horizontal="right" vertical="center" shrinkToFit="1"/>
    </xf>
    <xf numFmtId="178" fontId="0" fillId="0" borderId="120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8" fontId="0" fillId="0" borderId="119" xfId="0" applyNumberFormat="1" applyFont="1" applyFill="1" applyBorder="1" applyAlignment="1">
      <alignment horizontal="right" vertical="center" shrinkToFit="1"/>
    </xf>
    <xf numFmtId="186" fontId="0" fillId="0" borderId="0" xfId="0" applyNumberFormat="1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1" xfId="0" applyFont="1" applyFill="1" applyBorder="1">
      <alignment vertical="center"/>
    </xf>
    <xf numFmtId="188" fontId="18" fillId="0" borderId="0" xfId="34" applyNumberFormat="1" applyFont="1" applyFill="1" applyBorder="1" applyAlignment="1" applyProtection="1">
      <alignment vertical="center"/>
    </xf>
    <xf numFmtId="186" fontId="18" fillId="0" borderId="14" xfId="34" applyNumberFormat="1" applyFont="1" applyFill="1" applyBorder="1" applyAlignment="1" applyProtection="1">
      <alignment horizontal="right"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0" fontId="0" fillId="0" borderId="131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179" fontId="0" fillId="0" borderId="12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left" vertical="center"/>
    </xf>
    <xf numFmtId="182" fontId="18" fillId="0" borderId="0" xfId="33" applyNumberFormat="1" applyFont="1" applyFill="1" applyBorder="1" applyAlignment="1" applyProtection="1">
      <alignment horizontal="right" vertical="center" shrinkToFit="1"/>
    </xf>
    <xf numFmtId="182" fontId="0" fillId="0" borderId="22" xfId="0" applyNumberFormat="1" applyFont="1" applyFill="1" applyBorder="1" applyAlignment="1">
      <alignment horizontal="right" vertical="center"/>
    </xf>
    <xf numFmtId="38" fontId="18" fillId="0" borderId="16" xfId="33" applyFont="1" applyFill="1" applyBorder="1" applyAlignment="1" applyProtection="1">
      <alignment horizontal="center" vertical="center"/>
    </xf>
    <xf numFmtId="182" fontId="0" fillId="0" borderId="2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indent="1"/>
    </xf>
    <xf numFmtId="182" fontId="18" fillId="0" borderId="13" xfId="33" applyNumberFormat="1" applyFont="1" applyFill="1" applyBorder="1" applyAlignment="1" applyProtection="1">
      <alignment vertical="center"/>
    </xf>
    <xf numFmtId="182" fontId="18" fillId="0" borderId="0" xfId="33" applyNumberFormat="1" applyFont="1" applyFill="1" applyBorder="1" applyAlignment="1" applyProtection="1">
      <alignment vertical="center"/>
    </xf>
    <xf numFmtId="180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left" vertical="center" indent="2"/>
    </xf>
    <xf numFmtId="195" fontId="0" fillId="0" borderId="14" xfId="0" applyNumberFormat="1" applyFont="1" applyFill="1" applyBorder="1" applyAlignment="1">
      <alignment horizontal="left" vertical="center" shrinkToFit="1"/>
    </xf>
    <xf numFmtId="195" fontId="0" fillId="0" borderId="37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vertical="center" shrinkToFit="1"/>
    </xf>
    <xf numFmtId="189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vertical="center" shrinkToFit="1"/>
    </xf>
    <xf numFmtId="177" fontId="0" fillId="0" borderId="0" xfId="0" applyNumberFormat="1" applyFont="1" applyFill="1" applyBorder="1" applyAlignment="1">
      <alignment horizontal="right" vertical="center" shrinkToFit="1"/>
    </xf>
    <xf numFmtId="191" fontId="0" fillId="0" borderId="1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right" vertical="center" shrinkToFit="1"/>
    </xf>
    <xf numFmtId="189" fontId="0" fillId="0" borderId="0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184" fontId="0" fillId="0" borderId="119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 shrinkToFit="1"/>
    </xf>
    <xf numFmtId="184" fontId="0" fillId="0" borderId="16" xfId="0" applyNumberFormat="1" applyFont="1" applyFill="1" applyBorder="1" applyAlignment="1">
      <alignment vertical="center"/>
    </xf>
    <xf numFmtId="183" fontId="0" fillId="0" borderId="13" xfId="0" applyNumberFormat="1" applyFont="1" applyFill="1" applyBorder="1" applyAlignment="1">
      <alignment horizontal="right" vertical="center" indent="1"/>
    </xf>
    <xf numFmtId="184" fontId="0" fillId="0" borderId="11" xfId="0" applyNumberFormat="1" applyFont="1" applyFill="1" applyBorder="1" applyAlignment="1">
      <alignment horizontal="right" vertical="center" shrinkToFit="1"/>
    </xf>
    <xf numFmtId="0" fontId="0" fillId="0" borderId="12" xfId="0" applyNumberFormat="1" applyFont="1" applyFill="1" applyBorder="1" applyAlignment="1">
      <alignment horizontal="right" vertical="center" indent="1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right" vertical="center" indent="1"/>
    </xf>
    <xf numFmtId="38" fontId="18" fillId="0" borderId="13" xfId="33" applyFill="1" applyBorder="1" applyProtection="1">
      <alignment vertical="center"/>
    </xf>
    <xf numFmtId="38" fontId="18" fillId="0" borderId="0" xfId="33" applyFill="1" applyBorder="1">
      <alignment vertical="center"/>
    </xf>
    <xf numFmtId="38" fontId="18" fillId="0" borderId="0" xfId="33" applyFill="1" applyBorder="1" applyProtection="1">
      <alignment vertical="center"/>
    </xf>
    <xf numFmtId="38" fontId="18" fillId="0" borderId="11" xfId="33" applyFill="1" applyBorder="1">
      <alignment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184" fontId="0" fillId="0" borderId="117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18" fillId="0" borderId="0" xfId="33" applyNumberFormat="1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18" fillId="0" borderId="128" xfId="33" applyNumberFormat="1" applyFill="1" applyBorder="1" applyAlignment="1" applyProtection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179" fontId="0" fillId="0" borderId="11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103" xfId="0" applyNumberFormat="1" applyFont="1" applyFill="1" applyBorder="1" applyAlignment="1">
      <alignment horizontal="right" vertical="center" shrinkToFit="1"/>
    </xf>
    <xf numFmtId="0" fontId="0" fillId="0" borderId="26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9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181" fontId="0" fillId="0" borderId="14" xfId="0" applyNumberFormat="1" applyFont="1" applyFill="1" applyBorder="1" applyAlignment="1">
      <alignment horizontal="right" vertical="center"/>
    </xf>
    <xf numFmtId="184" fontId="0" fillId="0" borderId="99" xfId="0" applyNumberFormat="1" applyFont="1" applyFill="1" applyBorder="1" applyAlignment="1">
      <alignment horizontal="right" vertical="center"/>
    </xf>
    <xf numFmtId="181" fontId="0" fillId="0" borderId="99" xfId="0" applyNumberFormat="1" applyFont="1" applyFill="1" applyBorder="1" applyAlignment="1">
      <alignment horizontal="right" vertical="center"/>
    </xf>
    <xf numFmtId="184" fontId="0" fillId="0" borderId="11" xfId="0" applyNumberFormat="1" applyFont="1" applyFill="1" applyBorder="1" applyAlignment="1">
      <alignment horizontal="right" vertical="center"/>
    </xf>
    <xf numFmtId="184" fontId="0" fillId="0" borderId="51" xfId="0" applyNumberFormat="1" applyFont="1" applyFill="1" applyBorder="1" applyAlignment="1">
      <alignment vertical="center"/>
    </xf>
    <xf numFmtId="184" fontId="0" fillId="0" borderId="36" xfId="0" applyNumberFormat="1" applyFont="1" applyFill="1" applyBorder="1" applyAlignment="1">
      <alignment horizontal="right" vertical="center"/>
    </xf>
    <xf numFmtId="184" fontId="0" fillId="0" borderId="50" xfId="0" applyNumberFormat="1" applyFont="1" applyFill="1" applyBorder="1" applyAlignment="1">
      <alignment horizontal="right" vertical="center"/>
    </xf>
    <xf numFmtId="49" fontId="0" fillId="0" borderId="24" xfId="0" applyNumberForma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95" fontId="0" fillId="0" borderId="0" xfId="0" applyNumberFormat="1" applyFill="1" applyAlignment="1">
      <alignment horizontal="left" vertical="center" shrinkToFit="1"/>
    </xf>
    <xf numFmtId="178" fontId="0" fillId="0" borderId="0" xfId="0" applyNumberFormat="1" applyFill="1" applyAlignment="1">
      <alignment horizontal="right" vertical="center"/>
    </xf>
    <xf numFmtId="191" fontId="0" fillId="0" borderId="0" xfId="0" applyNumberFormat="1" applyFill="1" applyAlignment="1">
      <alignment horizontal="left" vertical="center" shrinkToFit="1"/>
    </xf>
    <xf numFmtId="178" fontId="0" fillId="0" borderId="0" xfId="0" applyNumberFormat="1" applyFill="1" applyAlignment="1">
      <alignment horizontal="right" vertical="center" shrinkToFit="1"/>
    </xf>
    <xf numFmtId="195" fontId="0" fillId="0" borderId="103" xfId="0" applyNumberFormat="1" applyFill="1" applyBorder="1" applyAlignment="1">
      <alignment horizontal="left" vertical="center" shrinkToFit="1"/>
    </xf>
    <xf numFmtId="191" fontId="0" fillId="0" borderId="0" xfId="0" applyNumberFormat="1" applyFill="1" applyAlignment="1">
      <alignment horizontal="right" vertical="center" shrinkToFit="1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49" fontId="0" fillId="0" borderId="132" xfId="0" applyNumberFormat="1" applyFill="1" applyBorder="1" applyAlignment="1">
      <alignment horizontal="center" vertical="center"/>
    </xf>
    <xf numFmtId="178" fontId="0" fillId="0" borderId="124" xfId="0" applyNumberFormat="1" applyFill="1" applyBorder="1" applyAlignment="1">
      <alignment horizontal="right" vertical="center"/>
    </xf>
    <xf numFmtId="195" fontId="0" fillId="0" borderId="99" xfId="0" applyNumberFormat="1" applyFill="1" applyBorder="1" applyAlignment="1">
      <alignment horizontal="left" vertical="center" shrinkToFit="1"/>
    </xf>
    <xf numFmtId="178" fontId="0" fillId="0" borderId="99" xfId="0" applyNumberFormat="1" applyFill="1" applyBorder="1">
      <alignment vertical="center"/>
    </xf>
    <xf numFmtId="191" fontId="0" fillId="0" borderId="124" xfId="0" applyNumberFormat="1" applyFill="1" applyBorder="1" applyAlignment="1">
      <alignment horizontal="left" vertical="center" shrinkToFit="1"/>
    </xf>
    <xf numFmtId="178" fontId="0" fillId="0" borderId="124" xfId="0" applyNumberFormat="1" applyFill="1" applyBorder="1" applyAlignment="1">
      <alignment horizontal="right" vertical="center" shrinkToFit="1"/>
    </xf>
    <xf numFmtId="195" fontId="0" fillId="0" borderId="133" xfId="0" applyNumberFormat="1" applyFill="1" applyBorder="1" applyAlignment="1">
      <alignment horizontal="left" vertical="center" shrinkToFit="1"/>
    </xf>
    <xf numFmtId="178" fontId="22" fillId="0" borderId="0" xfId="0" applyNumberFormat="1" applyFont="1" applyFill="1" applyAlignment="1">
      <alignment horizontal="right" vertical="center"/>
    </xf>
    <xf numFmtId="195" fontId="22" fillId="0" borderId="0" xfId="0" applyNumberFormat="1" applyFont="1" applyFill="1" applyAlignment="1">
      <alignment horizontal="left" vertical="center" shrinkToFit="1"/>
    </xf>
    <xf numFmtId="178" fontId="22" fillId="0" borderId="0" xfId="0" applyNumberFormat="1" applyFont="1" applyFill="1" applyAlignment="1">
      <alignment horizontal="right" vertical="center" shrinkToFit="1"/>
    </xf>
    <xf numFmtId="195" fontId="22" fillId="0" borderId="103" xfId="0" applyNumberFormat="1" applyFont="1" applyFill="1" applyBorder="1" applyAlignment="1">
      <alignment horizontal="left" vertical="center" shrinkToFit="1"/>
    </xf>
    <xf numFmtId="179" fontId="0" fillId="0" borderId="125" xfId="0" applyNumberFormat="1" applyFill="1" applyBorder="1">
      <alignment vertical="center"/>
    </xf>
    <xf numFmtId="178" fontId="22" fillId="0" borderId="124" xfId="0" applyNumberFormat="1" applyFont="1" applyFill="1" applyBorder="1" applyAlignment="1">
      <alignment horizontal="right" vertical="center"/>
    </xf>
    <xf numFmtId="195" fontId="22" fillId="0" borderId="99" xfId="0" applyNumberFormat="1" applyFont="1" applyFill="1" applyBorder="1" applyAlignment="1">
      <alignment horizontal="left" vertical="center" shrinkToFit="1"/>
    </xf>
    <xf numFmtId="178" fontId="22" fillId="0" borderId="124" xfId="0" applyNumberFormat="1" applyFont="1" applyFill="1" applyBorder="1" applyAlignment="1">
      <alignment horizontal="right" vertical="center" shrinkToFit="1"/>
    </xf>
    <xf numFmtId="195" fontId="22" fillId="0" borderId="133" xfId="0" applyNumberFormat="1" applyFont="1" applyFill="1" applyBorder="1" applyAlignment="1">
      <alignment horizontal="left" vertical="center" shrinkToFit="1"/>
    </xf>
    <xf numFmtId="184" fontId="0" fillId="0" borderId="0" xfId="0" applyNumberFormat="1" applyFill="1" applyAlignment="1">
      <alignment horizontal="right" vertical="center"/>
    </xf>
    <xf numFmtId="195" fontId="0" fillId="0" borderId="11" xfId="0" applyNumberFormat="1" applyFill="1" applyBorder="1" applyAlignment="1">
      <alignment horizontal="left" vertical="center" shrinkToFit="1"/>
    </xf>
    <xf numFmtId="178" fontId="0" fillId="0" borderId="0" xfId="0" applyNumberFormat="1" applyFont="1" applyFill="1" applyAlignment="1">
      <alignment horizontal="right" vertical="center" shrinkToFit="1"/>
    </xf>
    <xf numFmtId="195" fontId="0" fillId="0" borderId="0" xfId="0" applyNumberFormat="1" applyFont="1" applyFill="1" applyAlignment="1">
      <alignment horizontal="left" vertical="center" shrinkToFit="1"/>
    </xf>
    <xf numFmtId="178" fontId="0" fillId="0" borderId="0" xfId="0" applyNumberFormat="1" applyFont="1" applyFill="1" applyAlignment="1">
      <alignment horizontal="right" vertical="center"/>
    </xf>
    <xf numFmtId="184" fontId="0" fillId="0" borderId="125" xfId="0" applyNumberFormat="1" applyFill="1" applyBorder="1" applyAlignment="1">
      <alignment horizontal="right" vertical="center"/>
    </xf>
    <xf numFmtId="195" fontId="0" fillId="0" borderId="123" xfId="0" applyNumberFormat="1" applyFill="1" applyBorder="1" applyAlignment="1">
      <alignment horizontal="left" vertical="center" shrinkToFit="1"/>
    </xf>
    <xf numFmtId="0" fontId="0" fillId="0" borderId="49" xfId="0" applyFill="1" applyBorder="1" applyAlignment="1">
      <alignment horizontal="center" vertical="center"/>
    </xf>
    <xf numFmtId="182" fontId="0" fillId="0" borderId="128" xfId="0" applyNumberFormat="1" applyFill="1" applyBorder="1" applyAlignment="1">
      <alignment horizontal="right" vertical="center"/>
    </xf>
    <xf numFmtId="182" fontId="18" fillId="0" borderId="128" xfId="33" applyNumberFormat="1" applyFill="1" applyBorder="1" applyAlignment="1" applyProtection="1">
      <alignment horizontal="right" vertical="center" shrinkToFit="1"/>
    </xf>
    <xf numFmtId="0" fontId="0" fillId="0" borderId="21" xfId="0" applyFill="1" applyBorder="1">
      <alignment vertical="center"/>
    </xf>
    <xf numFmtId="182" fontId="0" fillId="0" borderId="124" xfId="0" applyNumberFormat="1" applyFill="1" applyBorder="1">
      <alignment vertical="center"/>
    </xf>
    <xf numFmtId="182" fontId="0" fillId="0" borderId="124" xfId="0" applyNumberFormat="1" applyFill="1" applyBorder="1" applyAlignment="1">
      <alignment horizontal="right" vertical="center"/>
    </xf>
    <xf numFmtId="182" fontId="0" fillId="0" borderId="123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182" fontId="0" fillId="0" borderId="125" xfId="0" applyNumberFormat="1" applyFill="1" applyBorder="1">
      <alignment vertical="center"/>
    </xf>
    <xf numFmtId="182" fontId="0" fillId="0" borderId="123" xfId="0" applyNumberFormat="1" applyFill="1" applyBorder="1">
      <alignment vertical="center"/>
    </xf>
    <xf numFmtId="182" fontId="0" fillId="0" borderId="128" xfId="0" applyNumberFormat="1" applyFill="1" applyBorder="1" applyAlignment="1">
      <alignment horizontal="right" vertical="center" shrinkToFit="1"/>
    </xf>
    <xf numFmtId="182" fontId="18" fillId="0" borderId="125" xfId="33" applyNumberFormat="1" applyFill="1" applyBorder="1" applyProtection="1">
      <alignment vertical="center"/>
    </xf>
    <xf numFmtId="182" fontId="18" fillId="0" borderId="124" xfId="33" applyNumberFormat="1" applyFill="1" applyBorder="1" applyProtection="1">
      <alignment vertical="center"/>
    </xf>
    <xf numFmtId="180" fontId="0" fillId="0" borderId="92" xfId="0" applyNumberFormat="1" applyFont="1" applyFill="1" applyBorder="1" applyAlignment="1">
      <alignment horizontal="right" vertical="center"/>
    </xf>
    <xf numFmtId="180" fontId="0" fillId="0" borderId="11" xfId="0" applyNumberFormat="1" applyFont="1" applyFill="1" applyBorder="1" applyAlignment="1">
      <alignment vertical="center"/>
    </xf>
    <xf numFmtId="182" fontId="0" fillId="0" borderId="36" xfId="0" applyNumberFormat="1" applyFont="1" applyFill="1" applyBorder="1" applyAlignment="1">
      <alignment horizontal="right" vertical="center"/>
    </xf>
    <xf numFmtId="41" fontId="0" fillId="0" borderId="36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vertical="center"/>
    </xf>
    <xf numFmtId="41" fontId="0" fillId="0" borderId="106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vertical="center"/>
    </xf>
    <xf numFmtId="180" fontId="0" fillId="0" borderId="5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center" vertical="center"/>
    </xf>
    <xf numFmtId="184" fontId="0" fillId="0" borderId="54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horizontal="right" vertical="center"/>
    </xf>
    <xf numFmtId="186" fontId="0" fillId="0" borderId="123" xfId="0" applyNumberFormat="1" applyFont="1" applyFill="1" applyBorder="1" applyAlignment="1">
      <alignment horizontal="right" vertical="center"/>
    </xf>
    <xf numFmtId="179" fontId="0" fillId="0" borderId="117" xfId="0" applyNumberFormat="1" applyFont="1" applyFill="1" applyBorder="1" applyAlignment="1">
      <alignment vertical="center"/>
    </xf>
    <xf numFmtId="186" fontId="0" fillId="0" borderId="103" xfId="0" applyNumberFormat="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top"/>
    </xf>
    <xf numFmtId="186" fontId="27" fillId="0" borderId="0" xfId="0" applyNumberFormat="1" applyFont="1" applyFill="1" applyBorder="1">
      <alignment vertical="center"/>
    </xf>
    <xf numFmtId="184" fontId="0" fillId="0" borderId="13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center" vertical="center" shrinkToFit="1"/>
    </xf>
    <xf numFmtId="184" fontId="0" fillId="0" borderId="22" xfId="0" applyNumberFormat="1" applyFont="1" applyFill="1" applyBorder="1" applyAlignment="1">
      <alignment horizontal="right" vertical="center" shrinkToFit="1"/>
    </xf>
    <xf numFmtId="184" fontId="0" fillId="0" borderId="23" xfId="0" applyNumberFormat="1" applyFont="1" applyFill="1" applyBorder="1" applyAlignment="1">
      <alignment horizontal="right" vertical="center" shrinkToFit="1"/>
    </xf>
    <xf numFmtId="184" fontId="0" fillId="0" borderId="23" xfId="0" applyNumberFormat="1" applyFont="1" applyFill="1" applyBorder="1" applyAlignment="1">
      <alignment horizontal="center" vertical="center" shrinkToFit="1"/>
    </xf>
    <xf numFmtId="192" fontId="0" fillId="0" borderId="13" xfId="0" applyNumberFormat="1" applyFont="1" applyFill="1" applyBorder="1" applyAlignment="1">
      <alignment vertical="center"/>
    </xf>
    <xf numFmtId="189" fontId="0" fillId="0" borderId="13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horizontal="distributed" vertical="center" shrinkToFit="1"/>
    </xf>
    <xf numFmtId="0" fontId="0" fillId="0" borderId="12" xfId="0" applyFont="1" applyFill="1" applyBorder="1" applyAlignment="1">
      <alignment horizontal="distributed" vertical="center" shrinkToFit="1"/>
    </xf>
    <xf numFmtId="194" fontId="0" fillId="0" borderId="0" xfId="0" applyNumberFormat="1" applyFont="1" applyFill="1" applyBorder="1" applyAlignment="1">
      <alignment horizontal="right" vertical="center"/>
    </xf>
    <xf numFmtId="194" fontId="0" fillId="0" borderId="11" xfId="0" applyNumberFormat="1" applyFont="1" applyFill="1" applyBorder="1" applyAlignment="1">
      <alignment horizontal="right" vertical="center"/>
    </xf>
    <xf numFmtId="194" fontId="0" fillId="0" borderId="16" xfId="0" applyNumberFormat="1" applyFont="1" applyFill="1" applyBorder="1" applyAlignment="1">
      <alignment horizontal="right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distributed" vertical="center" shrinkToFit="1"/>
    </xf>
    <xf numFmtId="193" fontId="0" fillId="0" borderId="0" xfId="0" applyNumberFormat="1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distributed" vertical="center" shrinkToFit="1"/>
    </xf>
    <xf numFmtId="0" fontId="24" fillId="0" borderId="121" xfId="0" applyFont="1" applyFill="1" applyBorder="1" applyAlignment="1">
      <alignment horizontal="distributed" vertical="center" shrinkToFit="1"/>
    </xf>
    <xf numFmtId="193" fontId="0" fillId="0" borderId="11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92" xfId="0" applyNumberFormat="1" applyFont="1" applyFill="1" applyBorder="1" applyAlignment="1">
      <alignment horizontal="right" vertical="center"/>
    </xf>
    <xf numFmtId="193" fontId="0" fillId="0" borderId="73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 applyAlignment="1">
      <alignment horizontal="right" vertical="center"/>
    </xf>
    <xf numFmtId="194" fontId="0" fillId="0" borderId="99" xfId="0" applyNumberFormat="1" applyFont="1" applyFill="1" applyBorder="1" applyAlignment="1">
      <alignment horizontal="right" vertical="center"/>
    </xf>
    <xf numFmtId="0" fontId="0" fillId="0" borderId="39" xfId="0" applyFont="1" applyFill="1" applyBorder="1" applyAlignment="1">
      <alignment horizontal="distributed" vertical="center" shrinkToFit="1"/>
    </xf>
    <xf numFmtId="0" fontId="0" fillId="0" borderId="70" xfId="0" applyFont="1" applyFill="1" applyBorder="1" applyAlignment="1">
      <alignment horizontal="distributed" vertical="center" shrinkToFit="1"/>
    </xf>
    <xf numFmtId="43" fontId="0" fillId="0" borderId="0" xfId="0" applyNumberFormat="1" applyFont="1" applyFill="1" applyBorder="1" applyAlignment="1">
      <alignment horizontal="right" vertical="center"/>
    </xf>
    <xf numFmtId="43" fontId="0" fillId="0" borderId="11" xfId="0" applyNumberFormat="1" applyFont="1" applyFill="1" applyBorder="1" applyAlignment="1">
      <alignment horizontal="right" vertical="center"/>
    </xf>
    <xf numFmtId="43" fontId="0" fillId="0" borderId="16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193" fontId="0" fillId="0" borderId="103" xfId="0" applyNumberFormat="1" applyFont="1" applyFill="1" applyBorder="1" applyAlignment="1">
      <alignment horizontal="right" vertical="center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right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60" xfId="0" applyFont="1" applyFill="1" applyBorder="1" applyAlignment="1">
      <alignment horizontal="distributed" vertical="center" justifyLastLine="1"/>
    </xf>
    <xf numFmtId="0" fontId="0" fillId="0" borderId="56" xfId="0" applyFont="1" applyFill="1" applyBorder="1" applyAlignment="1">
      <alignment horizontal="distributed" vertical="center" justifyLastLine="1"/>
    </xf>
    <xf numFmtId="0" fontId="0" fillId="0" borderId="7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182" fontId="0" fillId="0" borderId="128" xfId="0" applyNumberFormat="1" applyFill="1" applyBorder="1" applyAlignment="1">
      <alignment horizontal="right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0" fillId="0" borderId="134" xfId="0" applyFill="1" applyBorder="1" applyAlignment="1">
      <alignment horizontal="center" vertical="center"/>
    </xf>
    <xf numFmtId="0" fontId="0" fillId="0" borderId="124" xfId="0" applyFill="1" applyBorder="1" applyAlignment="1">
      <alignment horizontal="center" vertical="center"/>
    </xf>
    <xf numFmtId="0" fontId="0" fillId="0" borderId="135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41" fontId="0" fillId="0" borderId="128" xfId="0" applyNumberFormat="1" applyFill="1" applyBorder="1" applyAlignment="1">
      <alignment horizontal="right" vertical="center"/>
    </xf>
    <xf numFmtId="182" fontId="0" fillId="0" borderId="22" xfId="0" applyNumberFormat="1" applyFill="1" applyBorder="1" applyAlignment="1">
      <alignment horizontal="right" vertical="center"/>
    </xf>
    <xf numFmtId="38" fontId="18" fillId="0" borderId="128" xfId="33" applyFill="1" applyBorder="1" applyAlignment="1" applyProtection="1">
      <alignment horizontal="right" vertical="center"/>
    </xf>
    <xf numFmtId="38" fontId="18" fillId="0" borderId="0" xfId="33" applyFont="1" applyFill="1" applyBorder="1" applyAlignment="1" applyProtection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182" fontId="18" fillId="0" borderId="128" xfId="33" applyNumberFormat="1" applyFill="1" applyBorder="1" applyAlignment="1" applyProtection="1">
      <alignment horizontal="right" vertical="center"/>
    </xf>
    <xf numFmtId="0" fontId="0" fillId="0" borderId="115" xfId="0" applyFont="1" applyFill="1" applyBorder="1" applyAlignment="1">
      <alignment horizontal="center" vertical="center"/>
    </xf>
    <xf numFmtId="0" fontId="0" fillId="0" borderId="11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182" fontId="0" fillId="0" borderId="35" xfId="0" applyNumberFormat="1" applyFont="1" applyFill="1" applyBorder="1" applyAlignment="1">
      <alignment horizontal="right" vertical="center"/>
    </xf>
    <xf numFmtId="182" fontId="0" fillId="0" borderId="14" xfId="0" applyNumberFormat="1" applyFont="1" applyFill="1" applyBorder="1" applyAlignment="1">
      <alignment horizontal="right" vertical="center"/>
    </xf>
    <xf numFmtId="182" fontId="18" fillId="0" borderId="14" xfId="33" applyNumberFormat="1" applyFont="1" applyFill="1" applyBorder="1" applyAlignment="1" applyProtection="1">
      <alignment horizontal="right" vertical="center"/>
    </xf>
    <xf numFmtId="182" fontId="18" fillId="0" borderId="0" xfId="33" applyNumberFormat="1" applyFont="1" applyFill="1" applyBorder="1" applyAlignment="1" applyProtection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08" xfId="0" applyFont="1" applyFill="1" applyBorder="1" applyAlignment="1">
      <alignment horizontal="center" vertical="center"/>
    </xf>
    <xf numFmtId="0" fontId="0" fillId="0" borderId="10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92" fontId="0" fillId="0" borderId="107" xfId="0" applyNumberFormat="1" applyFont="1" applyFill="1" applyBorder="1" applyAlignment="1">
      <alignment horizontal="center" vertical="center"/>
    </xf>
    <xf numFmtId="192" fontId="0" fillId="0" borderId="97" xfId="0" applyNumberFormat="1" applyFont="1" applyFill="1" applyBorder="1" applyAlignment="1">
      <alignment horizontal="center" vertical="center"/>
    </xf>
    <xf numFmtId="192" fontId="0" fillId="0" borderId="122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179" fontId="0" fillId="0" borderId="36" xfId="0" applyNumberFormat="1" applyFont="1" applyFill="1" applyBorder="1" applyAlignment="1">
      <alignment horizontal="right" vertical="top"/>
    </xf>
    <xf numFmtId="179" fontId="0" fillId="0" borderId="5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51" xfId="0" applyNumberFormat="1" applyFont="1" applyFill="1" applyBorder="1" applyAlignment="1">
      <alignment horizontal="right" vertical="top"/>
    </xf>
    <xf numFmtId="186" fontId="0" fillId="0" borderId="92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18" fillId="0" borderId="0" xfId="34" applyNumberFormat="1" applyFont="1" applyFill="1" applyBorder="1" applyAlignment="1" applyProtection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179" fontId="0" fillId="0" borderId="43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vertical="center"/>
    </xf>
    <xf numFmtId="38" fontId="18" fillId="0" borderId="0" xfId="34" applyFont="1" applyFill="1" applyBorder="1" applyAlignment="1" applyProtection="1">
      <alignment horizontal="center" vertical="center" shrinkToFit="1"/>
    </xf>
    <xf numFmtId="187" fontId="0" fillId="0" borderId="0" xfId="0" applyNumberFormat="1" applyFont="1" applyFill="1" applyBorder="1" applyAlignment="1">
      <alignment horizontal="center" vertical="center"/>
    </xf>
    <xf numFmtId="179" fontId="0" fillId="0" borderId="92" xfId="0" applyNumberFormat="1" applyFont="1" applyFill="1" applyBorder="1" applyAlignment="1">
      <alignment horizontal="right" vertical="center"/>
    </xf>
    <xf numFmtId="179" fontId="0" fillId="0" borderId="103" xfId="0" applyNumberFormat="1" applyFont="1" applyFill="1" applyBorder="1" applyAlignment="1">
      <alignment horizontal="right" vertical="center"/>
    </xf>
    <xf numFmtId="192" fontId="0" fillId="0" borderId="101" xfId="0" applyNumberFormat="1" applyFont="1" applyFill="1" applyBorder="1" applyAlignment="1">
      <alignment horizontal="center" vertical="center"/>
    </xf>
    <xf numFmtId="192" fontId="0" fillId="0" borderId="98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181" fontId="0" fillId="0" borderId="13" xfId="0" applyNumberFormat="1" applyFont="1" applyFill="1" applyBorder="1" applyAlignment="1">
      <alignment horizontal="right" vertical="center"/>
    </xf>
    <xf numFmtId="187" fontId="0" fillId="0" borderId="43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11" xfId="0" applyNumberFormat="1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center" vertical="center"/>
    </xf>
    <xf numFmtId="181" fontId="0" fillId="0" borderId="37" xfId="0" applyNumberFormat="1" applyFont="1" applyFill="1" applyBorder="1" applyAlignment="1">
      <alignment horizontal="center" vertical="center"/>
    </xf>
    <xf numFmtId="181" fontId="0" fillId="0" borderId="43" xfId="0" applyNumberFormat="1" applyFont="1" applyFill="1" applyBorder="1" applyAlignment="1">
      <alignment horizontal="center" vertical="center"/>
    </xf>
    <xf numFmtId="181" fontId="0" fillId="0" borderId="88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/>
    <xf numFmtId="189" fontId="0" fillId="0" borderId="0" xfId="0" applyNumberFormat="1" applyFont="1" applyFill="1" applyBorder="1" applyAlignment="1">
      <alignment vertical="top" shrinkToFit="1"/>
    </xf>
    <xf numFmtId="189" fontId="0" fillId="0" borderId="23" xfId="0" applyNumberFormat="1" applyFont="1" applyFill="1" applyBorder="1" applyAlignment="1">
      <alignment vertical="top" shrinkToFit="1"/>
    </xf>
    <xf numFmtId="191" fontId="0" fillId="0" borderId="103" xfId="0" applyNumberFormat="1" applyFont="1" applyFill="1" applyBorder="1" applyAlignment="1">
      <alignment vertical="top" shrinkToFit="1"/>
    </xf>
    <xf numFmtId="191" fontId="0" fillId="0" borderId="102" xfId="0" applyNumberFormat="1" applyFont="1" applyFill="1" applyBorder="1" applyAlignment="1">
      <alignment vertical="top" shrinkToFit="1"/>
    </xf>
    <xf numFmtId="179" fontId="0" fillId="0" borderId="103" xfId="0" applyNumberFormat="1" applyFont="1" applyFill="1" applyBorder="1" applyAlignment="1"/>
    <xf numFmtId="0" fontId="0" fillId="0" borderId="85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9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84" fontId="0" fillId="0" borderId="92" xfId="0" applyNumberFormat="1" applyFont="1" applyFill="1" applyBorder="1" applyAlignment="1">
      <alignment horizontal="right" vertical="center" shrinkToFit="1"/>
    </xf>
    <xf numFmtId="184" fontId="0" fillId="0" borderId="16" xfId="0" applyNumberFormat="1" applyFont="1" applyFill="1" applyBorder="1" applyAlignment="1">
      <alignment horizontal="right" vertical="center" shrinkToFit="1"/>
    </xf>
    <xf numFmtId="0" fontId="0" fillId="0" borderId="66" xfId="0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/>
    </xf>
    <xf numFmtId="184" fontId="0" fillId="0" borderId="45" xfId="0" applyNumberFormat="1" applyFont="1" applyFill="1" applyBorder="1" applyAlignment="1">
      <alignment horizontal="right" vertical="center" shrinkToFit="1"/>
    </xf>
    <xf numFmtId="184" fontId="0" fillId="0" borderId="21" xfId="0" applyNumberFormat="1" applyFont="1" applyFill="1" applyBorder="1" applyAlignment="1">
      <alignment horizontal="right" vertical="center" shrinkToFit="1"/>
    </xf>
    <xf numFmtId="179" fontId="0" fillId="0" borderId="11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center" vertical="center" wrapTex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103" xfId="0" applyNumberFormat="1" applyFont="1" applyFill="1" applyBorder="1" applyAlignment="1">
      <alignment horizontal="right" vertical="center" shrinkToFit="1"/>
    </xf>
    <xf numFmtId="49" fontId="26" fillId="0" borderId="118" xfId="0" applyNumberFormat="1" applyFont="1" applyFill="1" applyBorder="1" applyAlignment="1">
      <alignment vertical="center" wrapText="1"/>
    </xf>
    <xf numFmtId="49" fontId="26" fillId="0" borderId="38" xfId="0" applyNumberFormat="1" applyFont="1" applyFill="1" applyBorder="1" applyAlignment="1">
      <alignment vertical="center" wrapText="1"/>
    </xf>
    <xf numFmtId="49" fontId="26" fillId="0" borderId="46" xfId="0" applyNumberFormat="1" applyFont="1" applyFill="1" applyBorder="1" applyAlignment="1">
      <alignment vertical="center" wrapText="1"/>
    </xf>
    <xf numFmtId="49" fontId="26" fillId="0" borderId="118" xfId="0" applyNumberFormat="1" applyFont="1" applyFill="1" applyBorder="1" applyAlignment="1">
      <alignment horizontal="center" vertical="center" wrapText="1"/>
    </xf>
    <xf numFmtId="49" fontId="26" fillId="0" borderId="38" xfId="0" applyNumberFormat="1" applyFont="1" applyFill="1" applyBorder="1" applyAlignment="1">
      <alignment horizontal="center" vertical="center" wrapText="1"/>
    </xf>
    <xf numFmtId="49" fontId="26" fillId="0" borderId="46" xfId="0" applyNumberFormat="1" applyFont="1" applyFill="1" applyBorder="1" applyAlignment="1">
      <alignment horizontal="center" vertical="center" wrapText="1"/>
    </xf>
    <xf numFmtId="49" fontId="26" fillId="0" borderId="126" xfId="0" applyNumberFormat="1" applyFont="1" applyFill="1" applyBorder="1" applyAlignment="1">
      <alignment horizontal="left" vertical="center" wrapText="1"/>
    </xf>
    <xf numFmtId="49" fontId="26" fillId="0" borderId="85" xfId="0" applyNumberFormat="1" applyFont="1" applyFill="1" applyBorder="1" applyAlignment="1">
      <alignment horizontal="left" vertical="center" wrapText="1"/>
    </xf>
    <xf numFmtId="49" fontId="26" fillId="0" borderId="127" xfId="0" applyNumberFormat="1" applyFont="1" applyFill="1" applyBorder="1" applyAlignment="1">
      <alignment horizontal="left" vertical="center" wrapText="1"/>
    </xf>
    <xf numFmtId="49" fontId="26" fillId="0" borderId="118" xfId="0" applyNumberFormat="1" applyFont="1" applyFill="1" applyBorder="1" applyAlignment="1">
      <alignment horizontal="left" vertical="center" wrapText="1"/>
    </xf>
    <xf numFmtId="49" fontId="26" fillId="0" borderId="38" xfId="0" applyNumberFormat="1" applyFont="1" applyFill="1" applyBorder="1" applyAlignment="1">
      <alignment horizontal="left" vertical="center" wrapText="1"/>
    </xf>
    <xf numFmtId="49" fontId="26" fillId="0" borderId="46" xfId="0" applyNumberFormat="1" applyFont="1" applyFill="1" applyBorder="1" applyAlignment="1">
      <alignment horizontal="left" vertical="center" wrapText="1"/>
    </xf>
    <xf numFmtId="49" fontId="26" fillId="0" borderId="118" xfId="0" applyNumberFormat="1" applyFont="1" applyFill="1" applyBorder="1" applyAlignment="1">
      <alignment vertical="center" wrapText="1" shrinkToFit="1"/>
    </xf>
    <xf numFmtId="49" fontId="26" fillId="0" borderId="38" xfId="0" applyNumberFormat="1" applyFont="1" applyFill="1" applyBorder="1" applyAlignment="1">
      <alignment vertical="center" wrapText="1" shrinkToFit="1"/>
    </xf>
    <xf numFmtId="49" fontId="26" fillId="0" borderId="46" xfId="0" applyNumberFormat="1" applyFont="1" applyFill="1" applyBorder="1" applyAlignment="1">
      <alignment vertical="center" wrapText="1" shrinkToFit="1"/>
    </xf>
    <xf numFmtId="0" fontId="26" fillId="0" borderId="118" xfId="0" applyFont="1" applyFill="1" applyBorder="1" applyAlignment="1">
      <alignment vertical="center" wrapText="1" shrinkToFit="1"/>
    </xf>
    <xf numFmtId="0" fontId="26" fillId="0" borderId="38" xfId="0" applyFont="1" applyFill="1" applyBorder="1" applyAlignment="1">
      <alignment vertical="center" wrapText="1" shrinkToFit="1"/>
    </xf>
    <xf numFmtId="0" fontId="26" fillId="0" borderId="46" xfId="0" applyFont="1" applyFill="1" applyBorder="1" applyAlignment="1">
      <alignment vertical="center" wrapText="1" shrinkToFit="1"/>
    </xf>
    <xf numFmtId="0" fontId="0" fillId="0" borderId="18" xfId="0" applyFont="1" applyFill="1" applyBorder="1" applyAlignment="1">
      <alignment horizontal="left" vertical="center"/>
    </xf>
    <xf numFmtId="0" fontId="26" fillId="0" borderId="118" xfId="0" applyFont="1" applyFill="1" applyBorder="1" applyAlignment="1">
      <alignment vertical="center" wrapText="1"/>
    </xf>
    <xf numFmtId="0" fontId="26" fillId="0" borderId="38" xfId="0" applyFont="1" applyFill="1" applyBorder="1" applyAlignment="1">
      <alignment vertical="center" wrapText="1"/>
    </xf>
    <xf numFmtId="0" fontId="26" fillId="0" borderId="46" xfId="0" applyFont="1" applyFill="1" applyBorder="1" applyAlignment="1">
      <alignment vertical="center" wrapText="1"/>
    </xf>
    <xf numFmtId="49" fontId="0" fillId="0" borderId="89" xfId="0" applyNumberFormat="1" applyFont="1" applyFill="1" applyBorder="1" applyAlignment="1" applyProtection="1">
      <alignment vertical="center" wrapText="1"/>
      <protection locked="0"/>
    </xf>
    <xf numFmtId="49" fontId="0" fillId="0" borderId="27" xfId="0" applyNumberFormat="1" applyFont="1" applyFill="1" applyBorder="1" applyAlignment="1" applyProtection="1">
      <alignment vertical="center" wrapText="1"/>
      <protection locked="0"/>
    </xf>
    <xf numFmtId="0" fontId="26" fillId="0" borderId="89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>
          <a:extLst>
            <a:ext uri="{FF2B5EF4-FFF2-40B4-BE49-F238E27FC236}">
              <a16:creationId xmlns:a16="http://schemas.microsoft.com/office/drawing/2014/main" id="{00000000-0008-0000-0700-000003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>
          <a:extLst>
            <a:ext uri="{FF2B5EF4-FFF2-40B4-BE49-F238E27FC236}">
              <a16:creationId xmlns:a16="http://schemas.microsoft.com/office/drawing/2014/main" id="{00000000-0008-0000-0700-000004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>
          <a:extLst>
            <a:ext uri="{FF2B5EF4-FFF2-40B4-BE49-F238E27FC236}">
              <a16:creationId xmlns:a16="http://schemas.microsoft.com/office/drawing/2014/main" id="{00000000-0008-0000-0700-000005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>
          <a:extLst>
            <a:ext uri="{FF2B5EF4-FFF2-40B4-BE49-F238E27FC236}">
              <a16:creationId xmlns:a16="http://schemas.microsoft.com/office/drawing/2014/main" id="{00000000-0008-0000-0700-000006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>
          <a:extLst>
            <a:ext uri="{FF2B5EF4-FFF2-40B4-BE49-F238E27FC236}">
              <a16:creationId xmlns:a16="http://schemas.microsoft.com/office/drawing/2014/main" id="{00000000-0008-0000-0700-000007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>
          <a:extLst>
            <a:ext uri="{FF2B5EF4-FFF2-40B4-BE49-F238E27FC236}">
              <a16:creationId xmlns:a16="http://schemas.microsoft.com/office/drawing/2014/main" id="{00000000-0008-0000-0700-000008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57152</xdr:colOff>
      <xdr:row>48</xdr:row>
      <xdr:rowOff>38100</xdr:rowOff>
    </xdr:from>
    <xdr:to>
      <xdr:col>40</xdr:col>
      <xdr:colOff>95251</xdr:colOff>
      <xdr:row>48</xdr:row>
      <xdr:rowOff>180975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 bwMode="auto">
        <a:xfrm flipH="1">
          <a:off x="6362702" y="96964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57152</xdr:colOff>
      <xdr:row>47</xdr:row>
      <xdr:rowOff>19050</xdr:rowOff>
    </xdr:from>
    <xdr:to>
      <xdr:col>40</xdr:col>
      <xdr:colOff>114300</xdr:colOff>
      <xdr:row>47</xdr:row>
      <xdr:rowOff>190500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 bwMode="auto">
        <a:xfrm flipH="1">
          <a:off x="6362702" y="9477375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104775</xdr:colOff>
      <xdr:row>4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46"/>
  <sheetViews>
    <sheetView view="pageBreakPreview" zoomScale="90" zoomScaleNormal="90" zoomScaleSheetLayoutView="90" workbookViewId="0">
      <selection activeCell="E10" sqref="E10"/>
    </sheetView>
  </sheetViews>
  <sheetFormatPr defaultRowHeight="21" customHeight="1" x14ac:dyDescent="0.15"/>
  <cols>
    <col min="1" max="1" width="10.28515625" style="16" customWidth="1"/>
    <col min="2" max="2" width="7" style="16" customWidth="1"/>
    <col min="3" max="3" width="6.5703125" style="16" customWidth="1"/>
    <col min="4" max="4" width="12.28515625" style="16" bestFit="1" customWidth="1"/>
    <col min="5" max="5" width="6.5703125" style="16" customWidth="1"/>
    <col min="6" max="6" width="12.28515625" style="16" bestFit="1" customWidth="1"/>
    <col min="7" max="7" width="6.5703125" style="16" customWidth="1"/>
    <col min="8" max="8" width="9.7109375" style="16" customWidth="1"/>
    <col min="9" max="9" width="7" style="16" customWidth="1"/>
    <col min="10" max="10" width="10.28515625" style="16" customWidth="1"/>
    <col min="11" max="11" width="6.7109375" style="16" customWidth="1"/>
    <col min="12" max="12" width="9.7109375" style="16" customWidth="1"/>
    <col min="13" max="16384" width="9.140625" style="16"/>
  </cols>
  <sheetData>
    <row r="1" spans="1:13" ht="5.0999999999999996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K1" s="15"/>
      <c r="L1" s="17"/>
    </row>
    <row r="2" spans="1:13" ht="15" customHeight="1" thickBot="1" x14ac:dyDescent="0.2">
      <c r="A2" s="3" t="s">
        <v>270</v>
      </c>
      <c r="B2" s="3"/>
      <c r="C2" s="3"/>
      <c r="D2" s="3"/>
      <c r="E2" s="3"/>
      <c r="F2" s="3"/>
      <c r="G2" s="3"/>
      <c r="H2" s="3"/>
      <c r="I2" s="3"/>
      <c r="J2" s="1"/>
      <c r="K2" s="3"/>
      <c r="L2" s="2" t="s">
        <v>156</v>
      </c>
    </row>
    <row r="3" spans="1:13" ht="24.95" customHeight="1" thickBot="1" x14ac:dyDescent="0.2">
      <c r="A3" s="359" t="s">
        <v>157</v>
      </c>
      <c r="B3" s="360"/>
      <c r="C3" s="363" t="s">
        <v>197</v>
      </c>
      <c r="D3" s="363"/>
      <c r="E3" s="363"/>
      <c r="F3" s="364" t="s">
        <v>158</v>
      </c>
      <c r="G3" s="363" t="s">
        <v>200</v>
      </c>
      <c r="H3" s="363"/>
      <c r="I3" s="363"/>
      <c r="J3" s="354" t="s">
        <v>201</v>
      </c>
      <c r="K3" s="354"/>
      <c r="L3" s="355"/>
    </row>
    <row r="4" spans="1:13" ht="24.95" customHeight="1" x14ac:dyDescent="0.15">
      <c r="A4" s="361"/>
      <c r="B4" s="362"/>
      <c r="C4" s="65" t="s">
        <v>159</v>
      </c>
      <c r="D4" s="65" t="s">
        <v>160</v>
      </c>
      <c r="E4" s="66" t="s">
        <v>161</v>
      </c>
      <c r="F4" s="365"/>
      <c r="G4" s="366"/>
      <c r="H4" s="366"/>
      <c r="I4" s="366"/>
      <c r="J4" s="356"/>
      <c r="K4" s="356"/>
      <c r="L4" s="357"/>
    </row>
    <row r="5" spans="1:13" ht="20.100000000000001" customHeight="1" x14ac:dyDescent="0.15">
      <c r="A5" s="348" t="s">
        <v>162</v>
      </c>
      <c r="B5" s="349"/>
      <c r="C5" s="67">
        <f t="shared" ref="C5:C11" si="0">SUM(D5:E5)</f>
        <v>37</v>
      </c>
      <c r="D5" s="159">
        <v>0</v>
      </c>
      <c r="E5" s="159">
        <v>37</v>
      </c>
      <c r="F5" s="244">
        <v>10</v>
      </c>
      <c r="G5" s="350">
        <v>2563.2600000000002</v>
      </c>
      <c r="H5" s="350"/>
      <c r="I5" s="350"/>
      <c r="J5" s="351">
        <v>11095</v>
      </c>
      <c r="K5" s="351"/>
      <c r="L5" s="352"/>
    </row>
    <row r="6" spans="1:13" ht="20.100000000000001" customHeight="1" x14ac:dyDescent="0.15">
      <c r="A6" s="324" t="s">
        <v>173</v>
      </c>
      <c r="B6" s="325"/>
      <c r="C6" s="67">
        <f>SUM(D6:E6)</f>
        <v>26</v>
      </c>
      <c r="D6" s="159">
        <v>8</v>
      </c>
      <c r="E6" s="159">
        <v>18</v>
      </c>
      <c r="F6" s="233">
        <v>1</v>
      </c>
      <c r="G6" s="339">
        <v>3845</v>
      </c>
      <c r="H6" s="339"/>
      <c r="I6" s="339"/>
      <c r="J6" s="344">
        <v>3036.58</v>
      </c>
      <c r="K6" s="344"/>
      <c r="L6" s="358"/>
      <c r="M6" s="18"/>
    </row>
    <row r="7" spans="1:13" ht="20.100000000000001" customHeight="1" x14ac:dyDescent="0.15">
      <c r="A7" s="324" t="s">
        <v>202</v>
      </c>
      <c r="B7" s="325"/>
      <c r="C7" s="67">
        <f t="shared" si="0"/>
        <v>5</v>
      </c>
      <c r="D7" s="159">
        <v>1</v>
      </c>
      <c r="E7" s="159">
        <v>4</v>
      </c>
      <c r="F7" s="233">
        <v>1</v>
      </c>
      <c r="G7" s="353">
        <v>0</v>
      </c>
      <c r="H7" s="353"/>
      <c r="I7" s="353"/>
      <c r="J7" s="327">
        <v>1550.16</v>
      </c>
      <c r="K7" s="327"/>
      <c r="L7" s="328"/>
    </row>
    <row r="8" spans="1:13" ht="20.100000000000001" customHeight="1" x14ac:dyDescent="0.15">
      <c r="A8" s="324" t="s">
        <v>227</v>
      </c>
      <c r="B8" s="325"/>
      <c r="C8" s="67">
        <f t="shared" si="0"/>
        <v>2</v>
      </c>
      <c r="D8" s="159">
        <v>1</v>
      </c>
      <c r="E8" s="159">
        <v>1</v>
      </c>
      <c r="F8" s="233">
        <v>1</v>
      </c>
      <c r="G8" s="326">
        <v>2395.0100000000002</v>
      </c>
      <c r="H8" s="326"/>
      <c r="I8" s="326"/>
      <c r="J8" s="327">
        <v>1632.22</v>
      </c>
      <c r="K8" s="327"/>
      <c r="L8" s="328"/>
    </row>
    <row r="9" spans="1:13" ht="20.100000000000001" customHeight="1" x14ac:dyDescent="0.15">
      <c r="A9" s="324" t="s">
        <v>203</v>
      </c>
      <c r="B9" s="338"/>
      <c r="C9" s="67">
        <f>SUM(D9:E9)</f>
        <v>0</v>
      </c>
      <c r="D9" s="159">
        <v>0</v>
      </c>
      <c r="E9" s="159">
        <v>0</v>
      </c>
      <c r="F9" s="233">
        <v>1</v>
      </c>
      <c r="G9" s="339">
        <v>2897.64</v>
      </c>
      <c r="H9" s="339"/>
      <c r="I9" s="339"/>
      <c r="J9" s="342">
        <v>958.91</v>
      </c>
      <c r="K9" s="342"/>
      <c r="L9" s="343"/>
    </row>
    <row r="10" spans="1:13" ht="20.100000000000001" customHeight="1" x14ac:dyDescent="0.15">
      <c r="A10" s="324" t="s">
        <v>204</v>
      </c>
      <c r="B10" s="325"/>
      <c r="C10" s="67">
        <f t="shared" si="0"/>
        <v>10</v>
      </c>
      <c r="D10" s="159">
        <v>4</v>
      </c>
      <c r="E10" s="159">
        <v>6</v>
      </c>
      <c r="F10" s="233">
        <v>1</v>
      </c>
      <c r="G10" s="339">
        <v>7066</v>
      </c>
      <c r="H10" s="339"/>
      <c r="I10" s="339"/>
      <c r="J10" s="344">
        <v>3360.89</v>
      </c>
      <c r="K10" s="344"/>
      <c r="L10" s="343"/>
      <c r="M10" s="18"/>
    </row>
    <row r="11" spans="1:13" ht="20.100000000000001" customHeight="1" thickBot="1" x14ac:dyDescent="0.2">
      <c r="A11" s="340" t="s">
        <v>205</v>
      </c>
      <c r="B11" s="341"/>
      <c r="C11" s="68">
        <f t="shared" si="0"/>
        <v>11</v>
      </c>
      <c r="D11" s="245">
        <v>6</v>
      </c>
      <c r="E11" s="245">
        <v>5</v>
      </c>
      <c r="F11" s="246">
        <v>1</v>
      </c>
      <c r="G11" s="347">
        <v>1381</v>
      </c>
      <c r="H11" s="347"/>
      <c r="I11" s="347"/>
      <c r="J11" s="345">
        <v>1471.36</v>
      </c>
      <c r="K11" s="345"/>
      <c r="L11" s="346"/>
      <c r="M11" s="18"/>
    </row>
    <row r="12" spans="1:13" ht="15" customHeight="1" x14ac:dyDescent="0.15">
      <c r="A12" s="334" t="s">
        <v>163</v>
      </c>
      <c r="B12" s="334"/>
      <c r="C12" s="334"/>
      <c r="D12" s="334"/>
      <c r="E12" s="334"/>
      <c r="F12" s="334"/>
      <c r="G12" s="334"/>
      <c r="H12" s="210"/>
      <c r="I12" s="210"/>
      <c r="J12" s="331" t="s">
        <v>164</v>
      </c>
      <c r="K12" s="331"/>
      <c r="L12" s="331"/>
    </row>
    <row r="13" spans="1:13" ht="15" customHeight="1" x14ac:dyDescent="0.15">
      <c r="A13" s="334" t="s">
        <v>165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"/>
      <c r="L13" s="1"/>
    </row>
    <row r="14" spans="1:13" ht="15" customHeight="1" x14ac:dyDescent="0.15">
      <c r="A14" s="211" t="s">
        <v>228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3"/>
      <c r="L14" s="1"/>
    </row>
    <row r="15" spans="1:13" ht="15" customHeight="1" x14ac:dyDescent="0.1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3"/>
      <c r="L15" s="1"/>
    </row>
    <row r="16" spans="1:13" ht="15" customHeight="1" thickBot="1" x14ac:dyDescent="0.2">
      <c r="A16" s="3" t="s">
        <v>247</v>
      </c>
      <c r="B16" s="3"/>
      <c r="C16" s="3"/>
      <c r="D16" s="3"/>
      <c r="E16" s="3"/>
      <c r="F16" s="3"/>
      <c r="G16" s="3"/>
      <c r="H16" s="3"/>
      <c r="I16" s="3"/>
      <c r="J16" s="2"/>
      <c r="K16" s="3"/>
      <c r="L16" s="1"/>
    </row>
    <row r="17" spans="1:12" ht="24.95" customHeight="1" x14ac:dyDescent="0.15">
      <c r="A17" s="329" t="s">
        <v>206</v>
      </c>
      <c r="B17" s="336" t="s">
        <v>207</v>
      </c>
      <c r="C17" s="332" t="s">
        <v>166</v>
      </c>
      <c r="D17" s="333"/>
      <c r="E17" s="332" t="s">
        <v>167</v>
      </c>
      <c r="F17" s="333"/>
      <c r="G17" s="332" t="s">
        <v>168</v>
      </c>
      <c r="H17" s="333"/>
      <c r="I17" s="332" t="s">
        <v>169</v>
      </c>
      <c r="J17" s="335"/>
      <c r="K17" s="1"/>
      <c r="L17" s="1"/>
    </row>
    <row r="18" spans="1:12" ht="24.95" customHeight="1" x14ac:dyDescent="0.15">
      <c r="A18" s="330"/>
      <c r="B18" s="337"/>
      <c r="C18" s="217" t="s">
        <v>56</v>
      </c>
      <c r="D18" s="217" t="s">
        <v>170</v>
      </c>
      <c r="E18" s="217" t="s">
        <v>56</v>
      </c>
      <c r="F18" s="217" t="s">
        <v>170</v>
      </c>
      <c r="G18" s="217" t="s">
        <v>56</v>
      </c>
      <c r="H18" s="217" t="s">
        <v>170</v>
      </c>
      <c r="I18" s="214" t="s">
        <v>56</v>
      </c>
      <c r="J18" s="218" t="s">
        <v>170</v>
      </c>
      <c r="K18" s="1"/>
      <c r="L18" s="1"/>
    </row>
    <row r="19" spans="1:12" ht="20.100000000000001" customHeight="1" x14ac:dyDescent="0.15">
      <c r="A19" s="229" t="s">
        <v>171</v>
      </c>
      <c r="B19" s="70"/>
      <c r="C19" s="71"/>
      <c r="D19" s="72"/>
      <c r="E19" s="71"/>
      <c r="F19" s="72">
        <v>1001</v>
      </c>
      <c r="G19" s="71"/>
      <c r="H19" s="72">
        <v>300</v>
      </c>
      <c r="I19" s="4"/>
      <c r="J19" s="52">
        <v>300</v>
      </c>
      <c r="K19" s="1"/>
      <c r="L19" s="1"/>
    </row>
    <row r="20" spans="1:12" ht="20.100000000000001" customHeight="1" x14ac:dyDescent="0.15">
      <c r="A20" s="229" t="s">
        <v>271</v>
      </c>
      <c r="B20" s="73">
        <v>336</v>
      </c>
      <c r="C20" s="74">
        <v>820</v>
      </c>
      <c r="D20" s="4">
        <v>196016</v>
      </c>
      <c r="E20" s="74">
        <v>236</v>
      </c>
      <c r="F20" s="4">
        <v>113510</v>
      </c>
      <c r="G20" s="74">
        <v>324</v>
      </c>
      <c r="H20" s="4">
        <v>38862</v>
      </c>
      <c r="I20" s="74">
        <v>260</v>
      </c>
      <c r="J20" s="75">
        <v>43644</v>
      </c>
      <c r="K20" s="1"/>
      <c r="L20" s="1"/>
    </row>
    <row r="21" spans="1:12" ht="20.100000000000001" customHeight="1" x14ac:dyDescent="0.15">
      <c r="A21" s="229">
        <v>28</v>
      </c>
      <c r="B21" s="76">
        <v>335</v>
      </c>
      <c r="C21" s="77">
        <v>866</v>
      </c>
      <c r="D21" s="238">
        <v>201036</v>
      </c>
      <c r="E21" s="77">
        <v>264</v>
      </c>
      <c r="F21" s="238">
        <v>120887</v>
      </c>
      <c r="G21" s="77">
        <v>340</v>
      </c>
      <c r="H21" s="238">
        <v>37325</v>
      </c>
      <c r="I21" s="77">
        <v>262</v>
      </c>
      <c r="J21" s="236">
        <v>42824</v>
      </c>
      <c r="K21" s="1"/>
      <c r="L21" s="1"/>
    </row>
    <row r="22" spans="1:12" ht="20.100000000000001" customHeight="1" x14ac:dyDescent="0.15">
      <c r="A22" s="229">
        <v>29</v>
      </c>
      <c r="B22" s="76">
        <v>333</v>
      </c>
      <c r="C22" s="77">
        <v>869</v>
      </c>
      <c r="D22" s="238">
        <v>195945</v>
      </c>
      <c r="E22" s="77">
        <v>260</v>
      </c>
      <c r="F22" s="238">
        <v>118086</v>
      </c>
      <c r="G22" s="77">
        <v>335</v>
      </c>
      <c r="H22" s="238">
        <v>36561</v>
      </c>
      <c r="I22" s="77">
        <v>274</v>
      </c>
      <c r="J22" s="236">
        <v>41298</v>
      </c>
      <c r="K22" s="1"/>
      <c r="L22" s="1"/>
    </row>
    <row r="23" spans="1:12" ht="20.100000000000001" customHeight="1" x14ac:dyDescent="0.15">
      <c r="A23" s="229">
        <v>30</v>
      </c>
      <c r="B23" s="76">
        <v>335</v>
      </c>
      <c r="C23" s="131">
        <v>855</v>
      </c>
      <c r="D23" s="131">
        <v>217707</v>
      </c>
      <c r="E23" s="131">
        <v>252</v>
      </c>
      <c r="F23" s="131">
        <v>127287</v>
      </c>
      <c r="G23" s="131">
        <v>335</v>
      </c>
      <c r="H23" s="131">
        <v>44273</v>
      </c>
      <c r="I23" s="131">
        <v>268</v>
      </c>
      <c r="J23" s="199">
        <v>46147</v>
      </c>
      <c r="K23" s="1"/>
      <c r="L23" s="1"/>
    </row>
    <row r="24" spans="1:12" ht="20.100000000000001" customHeight="1" x14ac:dyDescent="0.15">
      <c r="A24" s="229" t="s">
        <v>272</v>
      </c>
      <c r="B24" s="195">
        <f>SUM(B26:B37)</f>
        <v>335</v>
      </c>
      <c r="C24" s="4">
        <f>SUM(C26:C37)</f>
        <v>829</v>
      </c>
      <c r="D24" s="4">
        <f t="shared" ref="D24:J24" si="1">SUM(D26:D37)</f>
        <v>189878</v>
      </c>
      <c r="E24" s="4">
        <f t="shared" si="1"/>
        <v>244</v>
      </c>
      <c r="F24" s="4">
        <f t="shared" si="1"/>
        <v>104520</v>
      </c>
      <c r="G24" s="4">
        <f t="shared" si="1"/>
        <v>325</v>
      </c>
      <c r="H24" s="196">
        <f t="shared" si="1"/>
        <v>43533</v>
      </c>
      <c r="I24" s="4">
        <f t="shared" si="1"/>
        <v>260</v>
      </c>
      <c r="J24" s="197">
        <f t="shared" si="1"/>
        <v>41825</v>
      </c>
      <c r="K24" s="1"/>
      <c r="L24" s="1"/>
    </row>
    <row r="25" spans="1:12" ht="20.100000000000001" customHeight="1" x14ac:dyDescent="0.15">
      <c r="A25" s="229"/>
      <c r="B25" s="198"/>
      <c r="C25" s="162"/>
      <c r="D25" s="162"/>
      <c r="E25" s="162"/>
      <c r="F25" s="162"/>
      <c r="G25" s="162"/>
      <c r="H25" s="162"/>
      <c r="I25" s="4"/>
      <c r="J25" s="52"/>
      <c r="K25" s="1"/>
      <c r="L25" s="1"/>
    </row>
    <row r="26" spans="1:12" ht="20.100000000000001" customHeight="1" x14ac:dyDescent="0.15">
      <c r="A26" s="53" t="s">
        <v>274</v>
      </c>
      <c r="B26" s="76">
        <v>28</v>
      </c>
      <c r="C26" s="162">
        <f>SUM(E26+G26+I26)</f>
        <v>62</v>
      </c>
      <c r="D26" s="162">
        <f t="shared" ref="D26:D37" si="2">SUM(F26+H26+J26)</f>
        <v>14911</v>
      </c>
      <c r="E26" s="162">
        <v>20</v>
      </c>
      <c r="F26" s="4">
        <v>9426</v>
      </c>
      <c r="G26" s="162">
        <v>22</v>
      </c>
      <c r="H26" s="4">
        <v>2893</v>
      </c>
      <c r="I26" s="159">
        <v>20</v>
      </c>
      <c r="J26" s="247">
        <v>2592</v>
      </c>
      <c r="K26" s="1"/>
      <c r="L26" s="1"/>
    </row>
    <row r="27" spans="1:12" ht="20.100000000000001" customHeight="1" x14ac:dyDescent="0.15">
      <c r="A27" s="53" t="s">
        <v>273</v>
      </c>
      <c r="B27" s="76">
        <v>29</v>
      </c>
      <c r="C27" s="162">
        <f t="shared" ref="C27:C37" si="3">SUM(E27+G27+I27)</f>
        <v>53</v>
      </c>
      <c r="D27" s="162">
        <f t="shared" si="2"/>
        <v>12081</v>
      </c>
      <c r="E27" s="162">
        <v>12</v>
      </c>
      <c r="F27" s="162">
        <v>5380</v>
      </c>
      <c r="G27" s="162">
        <v>26</v>
      </c>
      <c r="H27" s="162">
        <v>4338</v>
      </c>
      <c r="I27" s="159">
        <v>15</v>
      </c>
      <c r="J27" s="247">
        <v>2363</v>
      </c>
      <c r="K27" s="1"/>
      <c r="L27" s="1"/>
    </row>
    <row r="28" spans="1:12" ht="20.100000000000001" customHeight="1" x14ac:dyDescent="0.15">
      <c r="A28" s="200">
        <v>6</v>
      </c>
      <c r="B28" s="76">
        <v>28</v>
      </c>
      <c r="C28" s="162">
        <f t="shared" si="3"/>
        <v>67</v>
      </c>
      <c r="D28" s="162">
        <f t="shared" si="2"/>
        <v>21473</v>
      </c>
      <c r="E28" s="162">
        <v>14</v>
      </c>
      <c r="F28" s="162">
        <v>11510</v>
      </c>
      <c r="G28" s="162">
        <v>31</v>
      </c>
      <c r="H28" s="162">
        <v>6350</v>
      </c>
      <c r="I28" s="159">
        <v>22</v>
      </c>
      <c r="J28" s="247">
        <v>3613</v>
      </c>
      <c r="K28" s="1"/>
      <c r="L28" s="1"/>
    </row>
    <row r="29" spans="1:12" ht="20.100000000000001" customHeight="1" x14ac:dyDescent="0.15">
      <c r="A29" s="200">
        <v>7</v>
      </c>
      <c r="B29" s="76">
        <v>29</v>
      </c>
      <c r="C29" s="162">
        <f t="shared" si="3"/>
        <v>76</v>
      </c>
      <c r="D29" s="162">
        <f t="shared" si="2"/>
        <v>17422</v>
      </c>
      <c r="E29" s="162">
        <v>27</v>
      </c>
      <c r="F29" s="162">
        <v>10890</v>
      </c>
      <c r="G29" s="162">
        <v>30</v>
      </c>
      <c r="H29" s="162">
        <v>3142</v>
      </c>
      <c r="I29" s="159">
        <v>19</v>
      </c>
      <c r="J29" s="247">
        <v>3390</v>
      </c>
      <c r="K29" s="1"/>
      <c r="L29" s="1"/>
    </row>
    <row r="30" spans="1:12" ht="20.100000000000001" customHeight="1" x14ac:dyDescent="0.15">
      <c r="A30" s="200">
        <v>8</v>
      </c>
      <c r="B30" s="76">
        <v>29</v>
      </c>
      <c r="C30" s="162">
        <f t="shared" si="3"/>
        <v>84</v>
      </c>
      <c r="D30" s="162">
        <f t="shared" si="2"/>
        <v>18228</v>
      </c>
      <c r="E30" s="162">
        <v>26</v>
      </c>
      <c r="F30" s="162">
        <v>10490</v>
      </c>
      <c r="G30" s="162">
        <v>30</v>
      </c>
      <c r="H30" s="162">
        <v>3448</v>
      </c>
      <c r="I30" s="4">
        <v>28</v>
      </c>
      <c r="J30" s="52">
        <v>4290</v>
      </c>
      <c r="K30" s="1"/>
      <c r="L30" s="1"/>
    </row>
    <row r="31" spans="1:12" ht="20.100000000000001" customHeight="1" x14ac:dyDescent="0.15">
      <c r="A31" s="200">
        <v>9</v>
      </c>
      <c r="B31" s="76">
        <v>27</v>
      </c>
      <c r="C31" s="162">
        <f t="shared" si="3"/>
        <v>62</v>
      </c>
      <c r="D31" s="162">
        <f t="shared" si="2"/>
        <v>14283</v>
      </c>
      <c r="E31" s="162">
        <v>13</v>
      </c>
      <c r="F31" s="162">
        <v>5945</v>
      </c>
      <c r="G31" s="162">
        <v>26</v>
      </c>
      <c r="H31" s="162">
        <v>3237</v>
      </c>
      <c r="I31" s="4">
        <v>23</v>
      </c>
      <c r="J31" s="52">
        <v>5101</v>
      </c>
      <c r="K31" s="1"/>
      <c r="L31" s="1"/>
    </row>
    <row r="32" spans="1:12" ht="20.100000000000001" customHeight="1" x14ac:dyDescent="0.15">
      <c r="A32" s="200">
        <v>10</v>
      </c>
      <c r="B32" s="76">
        <v>29</v>
      </c>
      <c r="C32" s="162">
        <f t="shared" si="3"/>
        <v>84</v>
      </c>
      <c r="D32" s="162">
        <f t="shared" si="2"/>
        <v>20777</v>
      </c>
      <c r="E32" s="162">
        <v>26</v>
      </c>
      <c r="F32" s="162">
        <v>11780</v>
      </c>
      <c r="G32" s="162">
        <v>30</v>
      </c>
      <c r="H32" s="162">
        <v>4262</v>
      </c>
      <c r="I32" s="4">
        <v>28</v>
      </c>
      <c r="J32" s="52">
        <v>4735</v>
      </c>
      <c r="K32" s="1"/>
      <c r="L32" s="1"/>
    </row>
    <row r="33" spans="1:12" ht="20.100000000000001" customHeight="1" x14ac:dyDescent="0.15">
      <c r="A33" s="200">
        <v>11</v>
      </c>
      <c r="B33" s="76">
        <v>28</v>
      </c>
      <c r="C33" s="162">
        <f t="shared" si="3"/>
        <v>92</v>
      </c>
      <c r="D33" s="162">
        <f t="shared" si="2"/>
        <v>23273</v>
      </c>
      <c r="E33" s="159">
        <v>32</v>
      </c>
      <c r="F33" s="159">
        <v>14095</v>
      </c>
      <c r="G33" s="159">
        <v>34</v>
      </c>
      <c r="H33" s="159">
        <v>5232</v>
      </c>
      <c r="I33" s="159">
        <v>26</v>
      </c>
      <c r="J33" s="247">
        <v>3946</v>
      </c>
      <c r="K33" s="1"/>
      <c r="L33" s="1"/>
    </row>
    <row r="34" spans="1:12" ht="20.100000000000001" customHeight="1" x14ac:dyDescent="0.15">
      <c r="A34" s="200">
        <v>12</v>
      </c>
      <c r="B34" s="76">
        <v>26</v>
      </c>
      <c r="C34" s="162">
        <f t="shared" si="3"/>
        <v>87</v>
      </c>
      <c r="D34" s="162">
        <f t="shared" si="2"/>
        <v>17853</v>
      </c>
      <c r="E34" s="159">
        <v>29</v>
      </c>
      <c r="F34" s="159">
        <v>9410</v>
      </c>
      <c r="G34" s="159">
        <v>31</v>
      </c>
      <c r="H34" s="159">
        <v>4258</v>
      </c>
      <c r="I34" s="159">
        <v>27</v>
      </c>
      <c r="J34" s="247">
        <v>4185</v>
      </c>
      <c r="K34" s="1"/>
      <c r="L34" s="1"/>
    </row>
    <row r="35" spans="1:12" ht="20.100000000000001" customHeight="1" x14ac:dyDescent="0.15">
      <c r="A35" s="201" t="s">
        <v>275</v>
      </c>
      <c r="B35" s="76">
        <v>26</v>
      </c>
      <c r="C35" s="162">
        <f t="shared" si="3"/>
        <v>68</v>
      </c>
      <c r="D35" s="162">
        <f t="shared" si="2"/>
        <v>15327</v>
      </c>
      <c r="E35" s="162">
        <v>24</v>
      </c>
      <c r="F35" s="162">
        <v>9999</v>
      </c>
      <c r="G35" s="162">
        <v>27</v>
      </c>
      <c r="H35" s="162">
        <v>3228</v>
      </c>
      <c r="I35" s="4">
        <v>17</v>
      </c>
      <c r="J35" s="52">
        <v>2100</v>
      </c>
      <c r="K35" s="1"/>
      <c r="L35" s="1"/>
    </row>
    <row r="36" spans="1:12" ht="20.100000000000001" customHeight="1" x14ac:dyDescent="0.15">
      <c r="A36" s="200">
        <v>2</v>
      </c>
      <c r="B36" s="76">
        <v>27</v>
      </c>
      <c r="C36" s="162">
        <f t="shared" si="3"/>
        <v>67</v>
      </c>
      <c r="D36" s="162">
        <f t="shared" si="2"/>
        <v>11431</v>
      </c>
      <c r="E36" s="159">
        <v>16</v>
      </c>
      <c r="F36" s="159">
        <v>4775</v>
      </c>
      <c r="G36" s="159">
        <v>25</v>
      </c>
      <c r="H36" s="159">
        <v>2296</v>
      </c>
      <c r="I36" s="159">
        <v>26</v>
      </c>
      <c r="J36" s="247">
        <v>4360</v>
      </c>
      <c r="K36" s="1"/>
      <c r="L36" s="1"/>
    </row>
    <row r="37" spans="1:12" ht="20.100000000000001" customHeight="1" thickBot="1" x14ac:dyDescent="0.2">
      <c r="A37" s="202">
        <v>3</v>
      </c>
      <c r="B37" s="248">
        <v>29</v>
      </c>
      <c r="C37" s="78">
        <f t="shared" si="3"/>
        <v>27</v>
      </c>
      <c r="D37" s="78">
        <f t="shared" si="2"/>
        <v>2819</v>
      </c>
      <c r="E37" s="249">
        <v>5</v>
      </c>
      <c r="F37" s="249">
        <v>820</v>
      </c>
      <c r="G37" s="249">
        <v>13</v>
      </c>
      <c r="H37" s="249">
        <v>849</v>
      </c>
      <c r="I37" s="249">
        <v>9</v>
      </c>
      <c r="J37" s="250">
        <v>1150</v>
      </c>
      <c r="K37" s="1"/>
      <c r="L37" s="1"/>
    </row>
    <row r="38" spans="1:12" ht="15" customHeight="1" x14ac:dyDescent="0.15">
      <c r="A38" s="3" t="s">
        <v>224</v>
      </c>
      <c r="B38" s="3"/>
      <c r="C38" s="3"/>
      <c r="D38" s="3"/>
      <c r="E38" s="3"/>
      <c r="F38" s="3"/>
      <c r="G38" s="3"/>
      <c r="H38" s="210"/>
      <c r="I38" s="210"/>
      <c r="J38" s="210" t="s">
        <v>172</v>
      </c>
      <c r="K38" s="231"/>
      <c r="L38" s="231"/>
    </row>
    <row r="39" spans="1:12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1"/>
    </row>
    <row r="40" spans="1:12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"/>
    </row>
    <row r="41" spans="1:12" ht="2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2" ht="2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2" ht="21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21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2" ht="21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2" ht="21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</sheetData>
  <sheetProtection sheet="1" selectLockedCells="1" selectUnlockedCells="1"/>
  <mergeCells count="35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10:B10"/>
    <mergeCell ref="G10:I10"/>
    <mergeCell ref="J10:L10"/>
    <mergeCell ref="J11:L11"/>
    <mergeCell ref="G11:I11"/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Q29"/>
  <sheetViews>
    <sheetView view="pageBreakPreview" zoomScaleNormal="100" zoomScaleSheetLayoutView="100" workbookViewId="0">
      <selection activeCell="E10" sqref="E10"/>
    </sheetView>
  </sheetViews>
  <sheetFormatPr defaultRowHeight="15.95" customHeight="1" x14ac:dyDescent="0.15"/>
  <cols>
    <col min="1" max="2" width="5.7109375" style="16" customWidth="1"/>
    <col min="3" max="3" width="5.28515625" style="16" customWidth="1"/>
    <col min="4" max="4" width="1.7109375" style="16" customWidth="1"/>
    <col min="5" max="5" width="8.85546875" style="16" customWidth="1"/>
    <col min="6" max="6" width="7.140625" style="16" customWidth="1"/>
    <col min="7" max="8" width="8.85546875" style="16" customWidth="1"/>
    <col min="9" max="9" width="7.7109375" style="16" customWidth="1"/>
    <col min="10" max="10" width="6.85546875" style="16" customWidth="1"/>
    <col min="11" max="12" width="8.140625" style="16" customWidth="1"/>
    <col min="13" max="13" width="8.85546875" style="16" customWidth="1"/>
    <col min="14" max="14" width="9.42578125" style="16" customWidth="1"/>
    <col min="15" max="15" width="11" style="16" bestFit="1" customWidth="1"/>
    <col min="16" max="16384" width="9.140625" style="16"/>
  </cols>
  <sheetData>
    <row r="1" spans="1:17" ht="5.0999999999999996" customHeight="1" x14ac:dyDescent="0.15">
      <c r="A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7"/>
    </row>
    <row r="2" spans="1:17" ht="15" customHeight="1" thickBot="1" x14ac:dyDescent="0.2">
      <c r="A2" s="3" t="s">
        <v>261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 t="s">
        <v>86</v>
      </c>
    </row>
    <row r="3" spans="1:17" ht="24.95" customHeight="1" thickBot="1" x14ac:dyDescent="0.2">
      <c r="A3" s="127"/>
      <c r="B3" s="12"/>
      <c r="C3" s="81" t="s">
        <v>150</v>
      </c>
      <c r="D3" s="81"/>
      <c r="E3" s="387" t="s">
        <v>151</v>
      </c>
      <c r="F3" s="387"/>
      <c r="G3" s="387"/>
      <c r="H3" s="387"/>
      <c r="I3" s="387"/>
      <c r="J3" s="375" t="s">
        <v>152</v>
      </c>
      <c r="K3" s="375"/>
      <c r="L3" s="375"/>
      <c r="M3" s="375"/>
      <c r="N3" s="375"/>
      <c r="O3" s="509" t="s">
        <v>153</v>
      </c>
      <c r="P3" s="391" t="s">
        <v>154</v>
      </c>
    </row>
    <row r="4" spans="1:17" ht="24.95" customHeight="1" x14ac:dyDescent="0.15">
      <c r="A4" s="530" t="s">
        <v>238</v>
      </c>
      <c r="B4" s="508"/>
      <c r="C4" s="508"/>
      <c r="D4" s="149"/>
      <c r="E4" s="65" t="s">
        <v>121</v>
      </c>
      <c r="F4" s="65" t="s">
        <v>235</v>
      </c>
      <c r="G4" s="66" t="s">
        <v>134</v>
      </c>
      <c r="H4" s="66" t="s">
        <v>155</v>
      </c>
      <c r="I4" s="150" t="s">
        <v>145</v>
      </c>
      <c r="J4" s="65" t="s">
        <v>121</v>
      </c>
      <c r="K4" s="65" t="s">
        <v>235</v>
      </c>
      <c r="L4" s="66" t="s">
        <v>134</v>
      </c>
      <c r="M4" s="66" t="s">
        <v>155</v>
      </c>
      <c r="N4" s="151" t="s">
        <v>145</v>
      </c>
      <c r="O4" s="468"/>
      <c r="P4" s="499"/>
    </row>
    <row r="5" spans="1:17" s="22" customFormat="1" ht="20.100000000000001" customHeight="1" x14ac:dyDescent="0.15">
      <c r="A5" s="383" t="s">
        <v>305</v>
      </c>
      <c r="B5" s="384"/>
      <c r="C5" s="384"/>
      <c r="D5" s="385"/>
      <c r="E5" s="152">
        <v>28016</v>
      </c>
      <c r="F5" s="80" t="s">
        <v>310</v>
      </c>
      <c r="G5" s="80">
        <v>670</v>
      </c>
      <c r="H5" s="80">
        <v>12104</v>
      </c>
      <c r="I5" s="80">
        <v>40790</v>
      </c>
      <c r="J5" s="80">
        <v>252</v>
      </c>
      <c r="K5" s="80" t="s">
        <v>310</v>
      </c>
      <c r="L5" s="80">
        <v>45</v>
      </c>
      <c r="M5" s="80">
        <v>947</v>
      </c>
      <c r="N5" s="80">
        <v>1244</v>
      </c>
      <c r="O5" s="80">
        <v>16181</v>
      </c>
      <c r="P5" s="153">
        <v>58215</v>
      </c>
    </row>
    <row r="6" spans="1:17" s="22" customFormat="1" ht="20.100000000000001" customHeight="1" x14ac:dyDescent="0.15">
      <c r="A6" s="383">
        <v>28</v>
      </c>
      <c r="B6" s="384"/>
      <c r="C6" s="384"/>
      <c r="D6" s="385"/>
      <c r="E6" s="152">
        <v>47844</v>
      </c>
      <c r="F6" s="80">
        <v>68</v>
      </c>
      <c r="G6" s="80">
        <v>495</v>
      </c>
      <c r="H6" s="80">
        <v>13896</v>
      </c>
      <c r="I6" s="80">
        <v>62303</v>
      </c>
      <c r="J6" s="80">
        <v>682</v>
      </c>
      <c r="K6" s="80" t="s">
        <v>39</v>
      </c>
      <c r="L6" s="80" t="s">
        <v>39</v>
      </c>
      <c r="M6" s="80">
        <v>1337</v>
      </c>
      <c r="N6" s="80">
        <v>2019</v>
      </c>
      <c r="O6" s="80">
        <v>19303</v>
      </c>
      <c r="P6" s="153">
        <v>83625</v>
      </c>
    </row>
    <row r="7" spans="1:17" s="22" customFormat="1" ht="20.100000000000001" customHeight="1" x14ac:dyDescent="0.15">
      <c r="A7" s="383">
        <v>29</v>
      </c>
      <c r="B7" s="384"/>
      <c r="C7" s="384"/>
      <c r="D7" s="385"/>
      <c r="E7" s="152">
        <v>27456</v>
      </c>
      <c r="F7" s="80">
        <v>241</v>
      </c>
      <c r="G7" s="80">
        <v>355</v>
      </c>
      <c r="H7" s="80">
        <v>4427</v>
      </c>
      <c r="I7" s="80">
        <v>32479</v>
      </c>
      <c r="J7" s="80">
        <v>9891</v>
      </c>
      <c r="K7" s="80">
        <v>1</v>
      </c>
      <c r="L7" s="80" t="s">
        <v>39</v>
      </c>
      <c r="M7" s="80">
        <v>1951</v>
      </c>
      <c r="N7" s="80">
        <v>11843</v>
      </c>
      <c r="O7" s="80">
        <v>10176</v>
      </c>
      <c r="P7" s="153">
        <v>54498</v>
      </c>
    </row>
    <row r="8" spans="1:17" s="22" customFormat="1" ht="20.100000000000001" customHeight="1" x14ac:dyDescent="0.15">
      <c r="A8" s="383">
        <v>30</v>
      </c>
      <c r="B8" s="384"/>
      <c r="C8" s="384"/>
      <c r="D8" s="385"/>
      <c r="E8" s="152">
        <v>54616</v>
      </c>
      <c r="F8" s="80">
        <v>168</v>
      </c>
      <c r="G8" s="80">
        <v>745</v>
      </c>
      <c r="H8" s="80">
        <v>10138</v>
      </c>
      <c r="I8" s="80">
        <v>65667</v>
      </c>
      <c r="J8" s="80">
        <v>7403</v>
      </c>
      <c r="K8" s="80">
        <v>0</v>
      </c>
      <c r="L8" s="80">
        <v>37</v>
      </c>
      <c r="M8" s="80">
        <v>1963</v>
      </c>
      <c r="N8" s="80">
        <v>9403</v>
      </c>
      <c r="O8" s="80">
        <v>14045</v>
      </c>
      <c r="P8" s="153">
        <v>89115</v>
      </c>
    </row>
    <row r="9" spans="1:17" s="22" customFormat="1" ht="20.100000000000001" customHeight="1" x14ac:dyDescent="0.15">
      <c r="A9" s="383" t="s">
        <v>304</v>
      </c>
      <c r="B9" s="384"/>
      <c r="C9" s="384"/>
      <c r="D9" s="384"/>
      <c r="E9" s="163">
        <f t="shared" ref="E9:P9" si="0">SUM(E11:E27)</f>
        <v>32634</v>
      </c>
      <c r="F9" s="80">
        <f t="shared" si="0"/>
        <v>192</v>
      </c>
      <c r="G9" s="80">
        <f t="shared" si="0"/>
        <v>207</v>
      </c>
      <c r="H9" s="80">
        <f t="shared" si="0"/>
        <v>12698</v>
      </c>
      <c r="I9" s="80">
        <f t="shared" si="0"/>
        <v>45731</v>
      </c>
      <c r="J9" s="80">
        <f t="shared" si="0"/>
        <v>357</v>
      </c>
      <c r="K9" s="80">
        <f t="shared" si="0"/>
        <v>0</v>
      </c>
      <c r="L9" s="80">
        <f t="shared" si="0"/>
        <v>8</v>
      </c>
      <c r="M9" s="80">
        <f t="shared" si="0"/>
        <v>438</v>
      </c>
      <c r="N9" s="80">
        <f t="shared" si="0"/>
        <v>803</v>
      </c>
      <c r="O9" s="80">
        <f t="shared" si="0"/>
        <v>13280</v>
      </c>
      <c r="P9" s="153">
        <f t="shared" si="0"/>
        <v>59814</v>
      </c>
    </row>
    <row r="10" spans="1:17" ht="20.100000000000001" customHeight="1" x14ac:dyDescent="0.15">
      <c r="A10" s="129"/>
      <c r="B10" s="384"/>
      <c r="C10" s="384"/>
      <c r="D10" s="223"/>
      <c r="E10" s="154"/>
      <c r="F10" s="155"/>
      <c r="G10" s="156"/>
      <c r="H10" s="156"/>
      <c r="I10" s="156"/>
      <c r="J10" s="156"/>
      <c r="K10" s="156"/>
      <c r="L10" s="156"/>
      <c r="M10" s="156"/>
      <c r="N10" s="156"/>
      <c r="O10" s="155"/>
      <c r="P10" s="239"/>
    </row>
    <row r="11" spans="1:17" ht="44.25" customHeight="1" x14ac:dyDescent="0.15">
      <c r="A11" s="534" t="s">
        <v>317</v>
      </c>
      <c r="B11" s="535"/>
      <c r="C11" s="535"/>
      <c r="D11" s="535"/>
      <c r="E11" s="152">
        <v>713</v>
      </c>
      <c r="F11" s="80">
        <v>0</v>
      </c>
      <c r="G11" s="80">
        <v>29</v>
      </c>
      <c r="H11" s="80">
        <v>86</v>
      </c>
      <c r="I11" s="80">
        <f>SUM(E11:H11)</f>
        <v>828</v>
      </c>
      <c r="J11" s="80">
        <v>13</v>
      </c>
      <c r="K11" s="80">
        <v>0</v>
      </c>
      <c r="L11" s="80">
        <v>1</v>
      </c>
      <c r="M11" s="80">
        <v>0</v>
      </c>
      <c r="N11" s="80">
        <f>SUM(J11:M11)</f>
        <v>14</v>
      </c>
      <c r="O11" s="80">
        <v>135</v>
      </c>
      <c r="P11" s="153">
        <f>O11+I11+N11</f>
        <v>977</v>
      </c>
      <c r="Q11" s="23"/>
    </row>
    <row r="12" spans="1:17" ht="44.25" customHeight="1" x14ac:dyDescent="0.15">
      <c r="A12" s="534" t="s">
        <v>318</v>
      </c>
      <c r="B12" s="535"/>
      <c r="C12" s="535"/>
      <c r="D12" s="535"/>
      <c r="E12" s="152">
        <v>381</v>
      </c>
      <c r="F12" s="80">
        <v>192</v>
      </c>
      <c r="G12" s="80">
        <v>10</v>
      </c>
      <c r="H12" s="80">
        <v>73</v>
      </c>
      <c r="I12" s="80">
        <f>SUM(E12:H12)</f>
        <v>656</v>
      </c>
      <c r="J12" s="80">
        <v>46</v>
      </c>
      <c r="K12" s="80">
        <v>0</v>
      </c>
      <c r="L12" s="80">
        <v>7</v>
      </c>
      <c r="M12" s="80">
        <v>36</v>
      </c>
      <c r="N12" s="80">
        <f>SUM(J12:M12)</f>
        <v>89</v>
      </c>
      <c r="O12" s="80">
        <v>111</v>
      </c>
      <c r="P12" s="153">
        <f t="shared" ref="P12:P27" si="1">O12+I12+N12</f>
        <v>856</v>
      </c>
      <c r="Q12" s="23"/>
    </row>
    <row r="13" spans="1:17" ht="38.25" customHeight="1" x14ac:dyDescent="0.15">
      <c r="A13" s="536" t="s">
        <v>319</v>
      </c>
      <c r="B13" s="537"/>
      <c r="C13" s="537"/>
      <c r="D13" s="537"/>
      <c r="E13" s="152">
        <v>408</v>
      </c>
      <c r="F13" s="80">
        <v>0</v>
      </c>
      <c r="G13" s="80">
        <v>3</v>
      </c>
      <c r="H13" s="80">
        <v>21</v>
      </c>
      <c r="I13" s="80">
        <f t="shared" ref="I13" si="2">SUM(E13:H13)</f>
        <v>432</v>
      </c>
      <c r="J13" s="80">
        <v>0</v>
      </c>
      <c r="K13" s="80">
        <v>0</v>
      </c>
      <c r="L13" s="80">
        <v>0</v>
      </c>
      <c r="M13" s="80">
        <v>0</v>
      </c>
      <c r="N13" s="80">
        <f t="shared" ref="N13:N27" si="3">SUM(J13:M13)</f>
        <v>0</v>
      </c>
      <c r="O13" s="80">
        <v>21</v>
      </c>
      <c r="P13" s="153">
        <f t="shared" si="1"/>
        <v>453</v>
      </c>
    </row>
    <row r="14" spans="1:17" ht="38.25" customHeight="1" x14ac:dyDescent="0.15">
      <c r="A14" s="536" t="s">
        <v>320</v>
      </c>
      <c r="B14" s="537"/>
      <c r="C14" s="537"/>
      <c r="D14" s="537"/>
      <c r="E14" s="152">
        <v>426</v>
      </c>
      <c r="F14" s="80">
        <v>0</v>
      </c>
      <c r="G14" s="80">
        <v>3</v>
      </c>
      <c r="H14" s="80">
        <v>53</v>
      </c>
      <c r="I14" s="80">
        <f>SUM(E14:H14)</f>
        <v>482</v>
      </c>
      <c r="J14" s="80">
        <v>0</v>
      </c>
      <c r="K14" s="80">
        <v>0</v>
      </c>
      <c r="L14" s="80">
        <v>0</v>
      </c>
      <c r="M14" s="80">
        <v>0</v>
      </c>
      <c r="N14" s="80">
        <f t="shared" si="3"/>
        <v>0</v>
      </c>
      <c r="O14" s="80">
        <v>28</v>
      </c>
      <c r="P14" s="153">
        <f t="shared" si="1"/>
        <v>510</v>
      </c>
    </row>
    <row r="15" spans="1:17" ht="43.5" customHeight="1" x14ac:dyDescent="0.15">
      <c r="A15" s="531" t="s">
        <v>321</v>
      </c>
      <c r="B15" s="532"/>
      <c r="C15" s="532"/>
      <c r="D15" s="533"/>
      <c r="E15" s="152">
        <v>13159</v>
      </c>
      <c r="F15" s="80">
        <v>0</v>
      </c>
      <c r="G15" s="80">
        <v>0</v>
      </c>
      <c r="H15" s="80">
        <v>9524</v>
      </c>
      <c r="I15" s="80">
        <f t="shared" ref="I15:I27" si="4">SUM(E15:H15)</f>
        <v>22683</v>
      </c>
      <c r="J15" s="80">
        <v>153</v>
      </c>
      <c r="K15" s="80">
        <v>0</v>
      </c>
      <c r="L15" s="80">
        <v>0</v>
      </c>
      <c r="M15" s="80">
        <v>371</v>
      </c>
      <c r="N15" s="80">
        <f t="shared" si="3"/>
        <v>524</v>
      </c>
      <c r="O15" s="80">
        <v>10497</v>
      </c>
      <c r="P15" s="153">
        <f t="shared" si="1"/>
        <v>33704</v>
      </c>
    </row>
    <row r="16" spans="1:17" ht="45" customHeight="1" x14ac:dyDescent="0.15">
      <c r="A16" s="512" t="s">
        <v>322</v>
      </c>
      <c r="B16" s="513"/>
      <c r="C16" s="513"/>
      <c r="D16" s="514"/>
      <c r="E16" s="152">
        <v>12654</v>
      </c>
      <c r="F16" s="80">
        <v>0</v>
      </c>
      <c r="G16" s="80">
        <v>0</v>
      </c>
      <c r="H16" s="80">
        <v>1796</v>
      </c>
      <c r="I16" s="80">
        <f t="shared" si="4"/>
        <v>14450</v>
      </c>
      <c r="J16" s="80">
        <v>14</v>
      </c>
      <c r="K16" s="80">
        <v>0</v>
      </c>
      <c r="L16" s="80">
        <v>0</v>
      </c>
      <c r="M16" s="80">
        <v>10</v>
      </c>
      <c r="N16" s="80">
        <f t="shared" si="3"/>
        <v>24</v>
      </c>
      <c r="O16" s="80">
        <v>1985</v>
      </c>
      <c r="P16" s="153">
        <f t="shared" si="1"/>
        <v>16459</v>
      </c>
    </row>
    <row r="17" spans="1:16" ht="38.25" customHeight="1" x14ac:dyDescent="0.15">
      <c r="A17" s="524" t="s">
        <v>323</v>
      </c>
      <c r="B17" s="525"/>
      <c r="C17" s="525"/>
      <c r="D17" s="526"/>
      <c r="E17" s="152">
        <v>745</v>
      </c>
      <c r="F17" s="80">
        <v>0</v>
      </c>
      <c r="G17" s="80">
        <v>32</v>
      </c>
      <c r="H17" s="80">
        <v>164</v>
      </c>
      <c r="I17" s="80">
        <f t="shared" si="4"/>
        <v>941</v>
      </c>
      <c r="J17" s="80">
        <v>24</v>
      </c>
      <c r="K17" s="80">
        <v>0</v>
      </c>
      <c r="L17" s="80">
        <v>0</v>
      </c>
      <c r="M17" s="80">
        <v>0</v>
      </c>
      <c r="N17" s="80">
        <f t="shared" si="3"/>
        <v>24</v>
      </c>
      <c r="O17" s="80">
        <v>50</v>
      </c>
      <c r="P17" s="153">
        <f t="shared" si="1"/>
        <v>1015</v>
      </c>
    </row>
    <row r="18" spans="1:16" ht="38.25" customHeight="1" x14ac:dyDescent="0.15">
      <c r="A18" s="527" t="s">
        <v>324</v>
      </c>
      <c r="B18" s="528"/>
      <c r="C18" s="528"/>
      <c r="D18" s="529"/>
      <c r="E18" s="152">
        <v>111</v>
      </c>
      <c r="F18" s="80">
        <v>0</v>
      </c>
      <c r="G18" s="80">
        <v>0</v>
      </c>
      <c r="H18" s="80">
        <v>38</v>
      </c>
      <c r="I18" s="80">
        <f t="shared" si="4"/>
        <v>149</v>
      </c>
      <c r="J18" s="80">
        <v>0</v>
      </c>
      <c r="K18" s="80">
        <v>0</v>
      </c>
      <c r="L18" s="80">
        <v>0</v>
      </c>
      <c r="M18" s="80">
        <v>0</v>
      </c>
      <c r="N18" s="80">
        <f t="shared" si="3"/>
        <v>0</v>
      </c>
      <c r="O18" s="80">
        <v>17</v>
      </c>
      <c r="P18" s="153">
        <f t="shared" si="1"/>
        <v>166</v>
      </c>
    </row>
    <row r="19" spans="1:16" ht="38.25" customHeight="1" x14ac:dyDescent="0.15">
      <c r="A19" s="527" t="s">
        <v>325</v>
      </c>
      <c r="B19" s="528"/>
      <c r="C19" s="528"/>
      <c r="D19" s="529"/>
      <c r="E19" s="152">
        <v>338</v>
      </c>
      <c r="F19" s="80">
        <v>0</v>
      </c>
      <c r="G19" s="80">
        <v>44</v>
      </c>
      <c r="H19" s="80">
        <v>54</v>
      </c>
      <c r="I19" s="80">
        <f t="shared" si="4"/>
        <v>436</v>
      </c>
      <c r="J19" s="80">
        <v>24</v>
      </c>
      <c r="K19" s="80">
        <v>0</v>
      </c>
      <c r="L19" s="80">
        <v>0</v>
      </c>
      <c r="M19" s="80">
        <v>0</v>
      </c>
      <c r="N19" s="80">
        <f t="shared" si="3"/>
        <v>24</v>
      </c>
      <c r="O19" s="80">
        <v>17</v>
      </c>
      <c r="P19" s="153">
        <f t="shared" si="1"/>
        <v>477</v>
      </c>
    </row>
    <row r="20" spans="1:16" ht="39.950000000000003" customHeight="1" x14ac:dyDescent="0.15">
      <c r="A20" s="512" t="s">
        <v>326</v>
      </c>
      <c r="B20" s="513"/>
      <c r="C20" s="513"/>
      <c r="D20" s="514"/>
      <c r="E20" s="152">
        <v>379</v>
      </c>
      <c r="F20" s="80">
        <v>0</v>
      </c>
      <c r="G20" s="80">
        <v>1</v>
      </c>
      <c r="H20" s="80">
        <v>22</v>
      </c>
      <c r="I20" s="80">
        <f t="shared" si="4"/>
        <v>402</v>
      </c>
      <c r="J20" s="80">
        <v>0</v>
      </c>
      <c r="K20" s="80">
        <v>0</v>
      </c>
      <c r="L20" s="80">
        <v>0</v>
      </c>
      <c r="M20" s="80">
        <v>0</v>
      </c>
      <c r="N20" s="80">
        <f t="shared" si="3"/>
        <v>0</v>
      </c>
      <c r="O20" s="80">
        <v>9</v>
      </c>
      <c r="P20" s="153">
        <f t="shared" si="1"/>
        <v>411</v>
      </c>
    </row>
    <row r="21" spans="1:16" ht="38.25" customHeight="1" x14ac:dyDescent="0.15">
      <c r="A21" s="521" t="s">
        <v>327</v>
      </c>
      <c r="B21" s="522"/>
      <c r="C21" s="522"/>
      <c r="D21" s="523"/>
      <c r="E21" s="152">
        <v>589</v>
      </c>
      <c r="F21" s="80">
        <v>0</v>
      </c>
      <c r="G21" s="80">
        <v>18</v>
      </c>
      <c r="H21" s="80">
        <v>336</v>
      </c>
      <c r="I21" s="80">
        <f t="shared" si="4"/>
        <v>943</v>
      </c>
      <c r="J21" s="80">
        <v>0</v>
      </c>
      <c r="K21" s="80">
        <v>0</v>
      </c>
      <c r="L21" s="80">
        <v>0</v>
      </c>
      <c r="M21" s="80">
        <v>21</v>
      </c>
      <c r="N21" s="80">
        <f t="shared" si="3"/>
        <v>21</v>
      </c>
      <c r="O21" s="80">
        <v>89</v>
      </c>
      <c r="P21" s="153">
        <f t="shared" si="1"/>
        <v>1053</v>
      </c>
    </row>
    <row r="22" spans="1:16" ht="38.25" customHeight="1" x14ac:dyDescent="0.15">
      <c r="A22" s="521" t="s">
        <v>328</v>
      </c>
      <c r="B22" s="522"/>
      <c r="C22" s="522"/>
      <c r="D22" s="523"/>
      <c r="E22" s="152">
        <v>721</v>
      </c>
      <c r="F22" s="80">
        <v>0</v>
      </c>
      <c r="G22" s="80">
        <v>7</v>
      </c>
      <c r="H22" s="80">
        <v>291</v>
      </c>
      <c r="I22" s="80">
        <f t="shared" si="4"/>
        <v>1019</v>
      </c>
      <c r="J22" s="80">
        <v>1</v>
      </c>
      <c r="K22" s="80">
        <v>0</v>
      </c>
      <c r="L22" s="80">
        <v>0</v>
      </c>
      <c r="M22" s="80">
        <v>0</v>
      </c>
      <c r="N22" s="80">
        <f t="shared" si="3"/>
        <v>1</v>
      </c>
      <c r="O22" s="80">
        <v>171</v>
      </c>
      <c r="P22" s="153">
        <f t="shared" si="1"/>
        <v>1191</v>
      </c>
    </row>
    <row r="23" spans="1:16" ht="38.25" customHeight="1" x14ac:dyDescent="0.15">
      <c r="A23" s="521" t="s">
        <v>329</v>
      </c>
      <c r="B23" s="522"/>
      <c r="C23" s="522"/>
      <c r="D23" s="523"/>
      <c r="E23" s="152">
        <v>1005</v>
      </c>
      <c r="F23" s="80">
        <v>0</v>
      </c>
      <c r="G23" s="80">
        <v>30</v>
      </c>
      <c r="H23" s="80">
        <v>120</v>
      </c>
      <c r="I23" s="80">
        <f t="shared" si="4"/>
        <v>1155</v>
      </c>
      <c r="J23" s="80">
        <v>41</v>
      </c>
      <c r="K23" s="80">
        <v>0</v>
      </c>
      <c r="L23" s="80">
        <v>0</v>
      </c>
      <c r="M23" s="80">
        <v>0</v>
      </c>
      <c r="N23" s="80">
        <f t="shared" si="3"/>
        <v>41</v>
      </c>
      <c r="O23" s="80">
        <v>75</v>
      </c>
      <c r="P23" s="153">
        <f t="shared" si="1"/>
        <v>1271</v>
      </c>
    </row>
    <row r="24" spans="1:16" ht="38.25" customHeight="1" x14ac:dyDescent="0.15">
      <c r="A24" s="521" t="s">
        <v>330</v>
      </c>
      <c r="B24" s="522"/>
      <c r="C24" s="522"/>
      <c r="D24" s="523"/>
      <c r="E24" s="152">
        <v>1005</v>
      </c>
      <c r="F24" s="80">
        <v>0</v>
      </c>
      <c r="G24" s="80">
        <v>30</v>
      </c>
      <c r="H24" s="80">
        <v>120</v>
      </c>
      <c r="I24" s="80">
        <f t="shared" si="4"/>
        <v>1155</v>
      </c>
      <c r="J24" s="80">
        <v>41</v>
      </c>
      <c r="K24" s="80">
        <v>0</v>
      </c>
      <c r="L24" s="80">
        <v>0</v>
      </c>
      <c r="M24" s="80">
        <v>0</v>
      </c>
      <c r="N24" s="80">
        <f t="shared" si="3"/>
        <v>41</v>
      </c>
      <c r="O24" s="80">
        <v>75</v>
      </c>
      <c r="P24" s="153">
        <f t="shared" si="1"/>
        <v>1271</v>
      </c>
    </row>
    <row r="25" spans="1:16" ht="38.25" customHeight="1" x14ac:dyDescent="0.15">
      <c r="A25" s="512"/>
      <c r="B25" s="513"/>
      <c r="C25" s="513"/>
      <c r="D25" s="514"/>
      <c r="E25" s="152"/>
      <c r="F25" s="80"/>
      <c r="G25" s="80"/>
      <c r="H25" s="80"/>
      <c r="I25" s="80">
        <f t="shared" si="4"/>
        <v>0</v>
      </c>
      <c r="J25" s="80"/>
      <c r="K25" s="80"/>
      <c r="L25" s="80"/>
      <c r="M25" s="80"/>
      <c r="N25" s="80">
        <f t="shared" si="3"/>
        <v>0</v>
      </c>
      <c r="O25" s="80"/>
      <c r="P25" s="153">
        <f t="shared" si="1"/>
        <v>0</v>
      </c>
    </row>
    <row r="26" spans="1:16" ht="38.25" customHeight="1" x14ac:dyDescent="0.15">
      <c r="A26" s="515"/>
      <c r="B26" s="516"/>
      <c r="C26" s="516"/>
      <c r="D26" s="517"/>
      <c r="E26" s="152"/>
      <c r="F26" s="80"/>
      <c r="G26" s="80"/>
      <c r="H26" s="80"/>
      <c r="I26" s="80">
        <f t="shared" si="4"/>
        <v>0</v>
      </c>
      <c r="J26" s="80"/>
      <c r="K26" s="80"/>
      <c r="L26" s="80"/>
      <c r="M26" s="80"/>
      <c r="N26" s="80">
        <f t="shared" si="3"/>
        <v>0</v>
      </c>
      <c r="O26" s="80"/>
      <c r="P26" s="153">
        <f t="shared" si="1"/>
        <v>0</v>
      </c>
    </row>
    <row r="27" spans="1:16" ht="37.5" customHeight="1" thickBot="1" x14ac:dyDescent="0.2">
      <c r="A27" s="518"/>
      <c r="B27" s="519"/>
      <c r="C27" s="519"/>
      <c r="D27" s="520"/>
      <c r="E27" s="323"/>
      <c r="F27" s="157"/>
      <c r="G27" s="157"/>
      <c r="H27" s="157"/>
      <c r="I27" s="157">
        <f t="shared" si="4"/>
        <v>0</v>
      </c>
      <c r="J27" s="157"/>
      <c r="K27" s="157"/>
      <c r="L27" s="157"/>
      <c r="M27" s="157"/>
      <c r="N27" s="157">
        <f t="shared" si="3"/>
        <v>0</v>
      </c>
      <c r="O27" s="157"/>
      <c r="P27" s="158">
        <f t="shared" si="1"/>
        <v>0</v>
      </c>
    </row>
    <row r="28" spans="1:16" ht="15.95" customHeight="1" x14ac:dyDescent="0.15">
      <c r="A28" s="3" t="s">
        <v>222</v>
      </c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 t="s">
        <v>136</v>
      </c>
    </row>
    <row r="29" spans="1:16" ht="15.95" customHeight="1" x14ac:dyDescent="0.15">
      <c r="A29" s="1" t="s">
        <v>266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sheetProtection sheet="1" selectLockedCells="1" selectUnlockedCells="1"/>
  <mergeCells count="28">
    <mergeCell ref="A4:C4"/>
    <mergeCell ref="A15:D15"/>
    <mergeCell ref="A12:D12"/>
    <mergeCell ref="A13:D13"/>
    <mergeCell ref="A14:D14"/>
    <mergeCell ref="A11:D11"/>
    <mergeCell ref="A5:D5"/>
    <mergeCell ref="A6:D6"/>
    <mergeCell ref="B10:C10"/>
    <mergeCell ref="A9:D9"/>
    <mergeCell ref="A8:D8"/>
    <mergeCell ref="A7:D7"/>
    <mergeCell ref="A25:D25"/>
    <mergeCell ref="A26:D26"/>
    <mergeCell ref="P3:P4"/>
    <mergeCell ref="A27:D27"/>
    <mergeCell ref="E3:I3"/>
    <mergeCell ref="J3:N3"/>
    <mergeCell ref="O3:O4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82" firstPageNumber="154" orientation="portrait" useFirstPageNumber="1" r:id="rId1"/>
  <headerFooter scaleWithDoc="0" alignWithMargins="0">
    <oddHeader>&amp;L教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D4:G30"/>
  <sheetViews>
    <sheetView view="pageBreakPreview" zoomScaleNormal="100" zoomScaleSheetLayoutView="100" workbookViewId="0">
      <selection activeCell="E10" sqref="E10"/>
    </sheetView>
  </sheetViews>
  <sheetFormatPr defaultRowHeight="12" x14ac:dyDescent="0.15"/>
  <sheetData>
    <row r="4" spans="4:7" x14ac:dyDescent="0.15">
      <c r="D4" s="64"/>
      <c r="E4" s="64"/>
      <c r="F4" s="64"/>
      <c r="G4" s="64"/>
    </row>
    <row r="5" spans="4:7" x14ac:dyDescent="0.15">
      <c r="D5" s="64"/>
      <c r="E5" s="64"/>
      <c r="F5" s="64"/>
      <c r="G5" s="64"/>
    </row>
    <row r="6" spans="4:7" x14ac:dyDescent="0.15">
      <c r="D6" s="64"/>
      <c r="E6" s="64"/>
      <c r="F6" s="64"/>
      <c r="G6" s="64"/>
    </row>
    <row r="7" spans="4:7" x14ac:dyDescent="0.15">
      <c r="D7" s="64"/>
      <c r="E7" s="64"/>
      <c r="F7" s="64"/>
      <c r="G7" s="64"/>
    </row>
    <row r="8" spans="4:7" x14ac:dyDescent="0.15">
      <c r="D8" s="64"/>
      <c r="E8" s="64"/>
      <c r="F8" s="64"/>
      <c r="G8" s="64"/>
    </row>
    <row r="9" spans="4:7" x14ac:dyDescent="0.15">
      <c r="D9" s="64"/>
      <c r="E9" s="64"/>
      <c r="F9" s="64"/>
      <c r="G9" s="64"/>
    </row>
    <row r="10" spans="4:7" x14ac:dyDescent="0.15">
      <c r="D10" s="64"/>
      <c r="E10" s="64"/>
      <c r="F10" s="64"/>
      <c r="G10" s="64"/>
    </row>
    <row r="11" spans="4:7" x14ac:dyDescent="0.15">
      <c r="D11" s="64"/>
      <c r="E11" s="64"/>
      <c r="F11" s="64"/>
      <c r="G11" s="64"/>
    </row>
    <row r="12" spans="4:7" x14ac:dyDescent="0.15">
      <c r="D12" s="64"/>
      <c r="E12" s="64"/>
      <c r="F12" s="64"/>
      <c r="G12" s="64"/>
    </row>
    <row r="13" spans="4:7" x14ac:dyDescent="0.15">
      <c r="D13" s="64"/>
      <c r="E13" s="64"/>
      <c r="F13" s="64"/>
      <c r="G13" s="64"/>
    </row>
    <row r="14" spans="4:7" x14ac:dyDescent="0.15">
      <c r="D14" s="64"/>
      <c r="E14" s="64"/>
      <c r="F14" s="64"/>
      <c r="G14" s="64"/>
    </row>
    <row r="15" spans="4:7" x14ac:dyDescent="0.15">
      <c r="D15" s="64"/>
      <c r="E15" s="64"/>
      <c r="F15" s="64"/>
      <c r="G15" s="64"/>
    </row>
    <row r="30" spans="6:6" x14ac:dyDescent="0.15">
      <c r="F30" t="s">
        <v>196</v>
      </c>
    </row>
  </sheetData>
  <sheetProtection sheet="1" selectLockedCells="1" selectUnlockedCells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r:id="rId1"/>
  <headerFooter scaleWithDoc="0" alignWithMargins="0">
    <oddFooter xml:space="preserve">&amp;C&amp;12-155-&amp;10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Y64"/>
  <sheetViews>
    <sheetView view="pageBreakPreview" zoomScaleNormal="100" zoomScaleSheetLayoutView="100" workbookViewId="0">
      <selection activeCell="E10" sqref="E10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hidden="1" customWidth="1"/>
    <col min="20" max="20" width="9.140625" style="1" customWidth="1"/>
    <col min="21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334"/>
      <c r="I1" s="334"/>
      <c r="J1" s="33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3" t="s">
        <v>248</v>
      </c>
      <c r="B2" s="3"/>
      <c r="C2" s="3"/>
      <c r="D2" s="3"/>
      <c r="E2" s="3"/>
      <c r="F2" s="3"/>
      <c r="G2" s="3"/>
      <c r="H2" s="374" t="s">
        <v>0</v>
      </c>
      <c r="I2" s="374"/>
      <c r="J2" s="374"/>
      <c r="K2" s="3"/>
      <c r="L2" s="3"/>
      <c r="M2" s="3"/>
      <c r="N2" s="3"/>
      <c r="O2" s="3"/>
      <c r="P2" s="3"/>
      <c r="Q2" s="3"/>
      <c r="R2" s="3"/>
      <c r="S2" s="2" t="s">
        <v>276</v>
      </c>
      <c r="T2" s="3"/>
      <c r="U2" s="3"/>
    </row>
    <row r="3" spans="1:21" ht="11.1" customHeight="1" x14ac:dyDescent="0.15">
      <c r="A3" s="329" t="s">
        <v>1</v>
      </c>
      <c r="B3" s="368" t="s">
        <v>2</v>
      </c>
      <c r="C3" s="369"/>
      <c r="D3" s="368" t="s">
        <v>175</v>
      </c>
      <c r="E3" s="369"/>
      <c r="F3" s="368" t="s">
        <v>176</v>
      </c>
      <c r="G3" s="369"/>
      <c r="H3" s="368" t="s">
        <v>177</v>
      </c>
      <c r="I3" s="369"/>
      <c r="J3" s="368" t="s">
        <v>178</v>
      </c>
      <c r="K3" s="369"/>
      <c r="L3" s="368" t="s">
        <v>174</v>
      </c>
      <c r="M3" s="369"/>
      <c r="N3" s="368" t="s">
        <v>181</v>
      </c>
      <c r="O3" s="369"/>
      <c r="P3" s="368" t="s">
        <v>182</v>
      </c>
      <c r="Q3" s="369"/>
      <c r="R3" s="368" t="s">
        <v>5</v>
      </c>
      <c r="S3" s="372"/>
    </row>
    <row r="4" spans="1:21" ht="11.1" customHeight="1" x14ac:dyDescent="0.15">
      <c r="A4" s="330"/>
      <c r="B4" s="370"/>
      <c r="C4" s="371"/>
      <c r="D4" s="370"/>
      <c r="E4" s="371"/>
      <c r="F4" s="370"/>
      <c r="G4" s="371"/>
      <c r="H4" s="370"/>
      <c r="I4" s="371"/>
      <c r="J4" s="370"/>
      <c r="K4" s="371"/>
      <c r="L4" s="370"/>
      <c r="M4" s="371"/>
      <c r="N4" s="370"/>
      <c r="O4" s="371"/>
      <c r="P4" s="370"/>
      <c r="Q4" s="371"/>
      <c r="R4" s="370"/>
      <c r="S4" s="373"/>
    </row>
    <row r="5" spans="1:21" ht="15" customHeight="1" x14ac:dyDescent="0.15">
      <c r="A5" s="226" t="s">
        <v>6</v>
      </c>
      <c r="B5" s="80">
        <f>SUM(B7:B18)</f>
        <v>244</v>
      </c>
      <c r="C5" s="185">
        <f>SUM(C7:C18)</f>
        <v>32</v>
      </c>
      <c r="D5" s="80">
        <f>SUM(D7:D18)</f>
        <v>62</v>
      </c>
      <c r="E5" s="185">
        <f>SUM(E7:E18)</f>
        <v>13</v>
      </c>
      <c r="F5" s="80">
        <f t="shared" ref="F5:R5" si="0">SUM(F7:F18)</f>
        <v>9</v>
      </c>
      <c r="G5" s="185">
        <f>SUM(G7:G18)</f>
        <v>3</v>
      </c>
      <c r="H5" s="80">
        <f t="shared" si="0"/>
        <v>34</v>
      </c>
      <c r="I5" s="185">
        <f t="shared" si="0"/>
        <v>0</v>
      </c>
      <c r="J5" s="80">
        <f t="shared" si="0"/>
        <v>5</v>
      </c>
      <c r="K5" s="185">
        <f t="shared" si="0"/>
        <v>0</v>
      </c>
      <c r="L5" s="80">
        <f t="shared" si="0"/>
        <v>2</v>
      </c>
      <c r="M5" s="185">
        <f>SUM(M7:M18)</f>
        <v>0</v>
      </c>
      <c r="N5" s="80">
        <f>SUM(N7:N18)</f>
        <v>69</v>
      </c>
      <c r="O5" s="185">
        <f>SUM(O7:O18)</f>
        <v>9</v>
      </c>
      <c r="P5" s="80">
        <f>SUM(P7:P18)</f>
        <v>62</v>
      </c>
      <c r="Q5" s="185">
        <f>SUM(Q7:Q18)</f>
        <v>7</v>
      </c>
      <c r="R5" s="80">
        <f t="shared" si="0"/>
        <v>1</v>
      </c>
      <c r="S5" s="186">
        <f>SUM(S7:S18)</f>
        <v>0</v>
      </c>
    </row>
    <row r="6" spans="1:21" ht="6" customHeight="1" x14ac:dyDescent="0.15">
      <c r="A6" s="226"/>
      <c r="B6" s="187"/>
      <c r="C6" s="188"/>
      <c r="D6" s="189"/>
      <c r="E6" s="188"/>
      <c r="F6" s="189"/>
      <c r="G6" s="79"/>
      <c r="H6" s="189"/>
      <c r="I6" s="79"/>
      <c r="J6" s="190"/>
      <c r="K6" s="188"/>
      <c r="L6" s="189"/>
      <c r="M6" s="79"/>
      <c r="N6" s="80"/>
      <c r="O6" s="188"/>
      <c r="P6" s="190"/>
      <c r="Q6" s="188"/>
      <c r="R6" s="190"/>
      <c r="S6" s="191"/>
    </row>
    <row r="7" spans="1:21" s="259" customFormat="1" ht="12" customHeight="1" x14ac:dyDescent="0.15">
      <c r="A7" s="251" t="s">
        <v>277</v>
      </c>
      <c r="B7" s="252">
        <f>D7+F7+H7+J7+L7+N7+P7+R7</f>
        <v>20</v>
      </c>
      <c r="C7" s="253">
        <f>E7+G7+I7+K7+M7+O7+Q7+S7</f>
        <v>2</v>
      </c>
      <c r="D7" s="254">
        <v>4</v>
      </c>
      <c r="E7" s="253">
        <v>0</v>
      </c>
      <c r="F7" s="254">
        <v>0</v>
      </c>
      <c r="G7" s="253">
        <v>0</v>
      </c>
      <c r="H7" s="254">
        <v>4</v>
      </c>
      <c r="I7" s="255">
        <v>0</v>
      </c>
      <c r="J7" s="254">
        <v>2</v>
      </c>
      <c r="K7" s="255">
        <v>0</v>
      </c>
      <c r="L7" s="254">
        <v>1</v>
      </c>
      <c r="M7" s="255">
        <v>0</v>
      </c>
      <c r="N7" s="256">
        <v>9</v>
      </c>
      <c r="O7" s="253">
        <v>2</v>
      </c>
      <c r="P7" s="254">
        <v>0</v>
      </c>
      <c r="Q7" s="253">
        <v>0</v>
      </c>
      <c r="R7" s="254">
        <v>0</v>
      </c>
      <c r="S7" s="257">
        <v>0</v>
      </c>
      <c r="T7" s="254"/>
      <c r="U7" s="258"/>
    </row>
    <row r="8" spans="1:21" s="259" customFormat="1" ht="12" customHeight="1" x14ac:dyDescent="0.15">
      <c r="A8" s="251" t="s">
        <v>278</v>
      </c>
      <c r="B8" s="252">
        <f t="shared" ref="B8:C18" si="1">D8+F8+H8+J8+L8+N8+P8+R8</f>
        <v>12</v>
      </c>
      <c r="C8" s="253">
        <f t="shared" si="1"/>
        <v>0</v>
      </c>
      <c r="D8" s="254">
        <v>2</v>
      </c>
      <c r="E8" s="253">
        <v>0</v>
      </c>
      <c r="F8" s="260">
        <v>2</v>
      </c>
      <c r="G8" s="253">
        <v>0</v>
      </c>
      <c r="H8" s="254">
        <v>5</v>
      </c>
      <c r="I8" s="255">
        <v>0</v>
      </c>
      <c r="J8" s="254">
        <v>0</v>
      </c>
      <c r="K8" s="255">
        <v>0</v>
      </c>
      <c r="L8" s="254">
        <v>0</v>
      </c>
      <c r="M8" s="255">
        <v>0</v>
      </c>
      <c r="N8" s="256">
        <v>3</v>
      </c>
      <c r="O8" s="253">
        <v>0</v>
      </c>
      <c r="P8" s="254">
        <v>0</v>
      </c>
      <c r="Q8" s="253">
        <v>0</v>
      </c>
      <c r="R8" s="254">
        <v>0</v>
      </c>
      <c r="S8" s="257">
        <v>0</v>
      </c>
    </row>
    <row r="9" spans="1:21" s="259" customFormat="1" ht="12" customHeight="1" x14ac:dyDescent="0.15">
      <c r="A9" s="251" t="s">
        <v>279</v>
      </c>
      <c r="B9" s="252">
        <f t="shared" si="1"/>
        <v>14</v>
      </c>
      <c r="C9" s="253">
        <f t="shared" si="1"/>
        <v>3</v>
      </c>
      <c r="D9" s="254">
        <v>4</v>
      </c>
      <c r="E9" s="253">
        <v>3</v>
      </c>
      <c r="F9" s="260">
        <v>0</v>
      </c>
      <c r="G9" s="253">
        <v>0</v>
      </c>
      <c r="H9" s="254">
        <v>8</v>
      </c>
      <c r="I9" s="255">
        <v>0</v>
      </c>
      <c r="J9" s="254">
        <v>0</v>
      </c>
      <c r="K9" s="255">
        <v>0</v>
      </c>
      <c r="L9" s="254">
        <v>0</v>
      </c>
      <c r="M9" s="255">
        <v>0</v>
      </c>
      <c r="N9" s="256">
        <v>2</v>
      </c>
      <c r="O9" s="253">
        <v>0</v>
      </c>
      <c r="P9" s="254">
        <v>0</v>
      </c>
      <c r="Q9" s="253">
        <v>0</v>
      </c>
      <c r="R9" s="254">
        <v>0</v>
      </c>
      <c r="S9" s="257">
        <v>0</v>
      </c>
    </row>
    <row r="10" spans="1:21" s="259" customFormat="1" ht="12" customHeight="1" x14ac:dyDescent="0.15">
      <c r="A10" s="251" t="s">
        <v>280</v>
      </c>
      <c r="B10" s="252">
        <f t="shared" si="1"/>
        <v>27</v>
      </c>
      <c r="C10" s="253">
        <f t="shared" si="1"/>
        <v>0</v>
      </c>
      <c r="D10" s="254">
        <v>3</v>
      </c>
      <c r="E10" s="253">
        <v>0</v>
      </c>
      <c r="F10" s="260">
        <v>0</v>
      </c>
      <c r="G10" s="253">
        <v>0</v>
      </c>
      <c r="H10" s="254">
        <v>7</v>
      </c>
      <c r="I10" s="253">
        <v>0</v>
      </c>
      <c r="J10" s="254">
        <v>0</v>
      </c>
      <c r="K10" s="255">
        <v>0</v>
      </c>
      <c r="L10" s="254">
        <v>0</v>
      </c>
      <c r="M10" s="255">
        <v>0</v>
      </c>
      <c r="N10" s="256">
        <v>17</v>
      </c>
      <c r="O10" s="253">
        <v>0</v>
      </c>
      <c r="P10" s="254">
        <v>0</v>
      </c>
      <c r="Q10" s="253">
        <v>0</v>
      </c>
      <c r="R10" s="254">
        <v>0</v>
      </c>
      <c r="S10" s="257">
        <v>0</v>
      </c>
    </row>
    <row r="11" spans="1:21" s="259" customFormat="1" ht="12" customHeight="1" x14ac:dyDescent="0.15">
      <c r="A11" s="251" t="s">
        <v>281</v>
      </c>
      <c r="B11" s="252">
        <f t="shared" si="1"/>
        <v>26</v>
      </c>
      <c r="C11" s="253">
        <f t="shared" si="1"/>
        <v>4</v>
      </c>
      <c r="D11" s="254">
        <v>6</v>
      </c>
      <c r="E11" s="253">
        <v>1</v>
      </c>
      <c r="F11" s="260">
        <v>5</v>
      </c>
      <c r="G11" s="253">
        <v>3</v>
      </c>
      <c r="H11" s="254">
        <v>5</v>
      </c>
      <c r="I11" s="255">
        <v>0</v>
      </c>
      <c r="J11" s="254">
        <v>1</v>
      </c>
      <c r="K11" s="255">
        <v>0</v>
      </c>
      <c r="L11" s="254">
        <v>0</v>
      </c>
      <c r="M11" s="255">
        <v>0</v>
      </c>
      <c r="N11" s="256">
        <v>5</v>
      </c>
      <c r="O11" s="253">
        <v>0</v>
      </c>
      <c r="P11" s="254">
        <v>4</v>
      </c>
      <c r="Q11" s="253">
        <v>0</v>
      </c>
      <c r="R11" s="254">
        <v>0</v>
      </c>
      <c r="S11" s="257">
        <v>0</v>
      </c>
    </row>
    <row r="12" spans="1:21" s="259" customFormat="1" ht="12" customHeight="1" x14ac:dyDescent="0.15">
      <c r="A12" s="251" t="s">
        <v>282</v>
      </c>
      <c r="B12" s="252">
        <f t="shared" si="1"/>
        <v>13</v>
      </c>
      <c r="C12" s="253">
        <f t="shared" si="1"/>
        <v>2</v>
      </c>
      <c r="D12" s="254">
        <v>3</v>
      </c>
      <c r="E12" s="253">
        <v>0</v>
      </c>
      <c r="F12" s="254">
        <v>0</v>
      </c>
      <c r="G12" s="253">
        <v>0</v>
      </c>
      <c r="H12" s="254">
        <v>0</v>
      </c>
      <c r="I12" s="255">
        <v>0</v>
      </c>
      <c r="J12" s="254">
        <v>1</v>
      </c>
      <c r="K12" s="253">
        <v>0</v>
      </c>
      <c r="L12" s="254">
        <v>0</v>
      </c>
      <c r="M12" s="255">
        <v>0</v>
      </c>
      <c r="N12" s="256">
        <v>4</v>
      </c>
      <c r="O12" s="253">
        <v>2</v>
      </c>
      <c r="P12" s="254">
        <v>4</v>
      </c>
      <c r="Q12" s="253">
        <v>0</v>
      </c>
      <c r="R12" s="254">
        <v>1</v>
      </c>
      <c r="S12" s="257">
        <v>0</v>
      </c>
    </row>
    <row r="13" spans="1:21" s="259" customFormat="1" ht="12" customHeight="1" x14ac:dyDescent="0.15">
      <c r="A13" s="251" t="s">
        <v>283</v>
      </c>
      <c r="B13" s="252">
        <f t="shared" si="1"/>
        <v>26</v>
      </c>
      <c r="C13" s="253">
        <f t="shared" si="1"/>
        <v>4</v>
      </c>
      <c r="D13" s="254">
        <v>9</v>
      </c>
      <c r="E13" s="253">
        <v>0</v>
      </c>
      <c r="F13" s="260">
        <v>0</v>
      </c>
      <c r="G13" s="253">
        <v>0</v>
      </c>
      <c r="H13" s="254">
        <v>0</v>
      </c>
      <c r="I13" s="255">
        <v>0</v>
      </c>
      <c r="J13" s="254">
        <v>0</v>
      </c>
      <c r="K13" s="255">
        <v>0</v>
      </c>
      <c r="L13" s="254">
        <v>0</v>
      </c>
      <c r="M13" s="255">
        <v>0</v>
      </c>
      <c r="N13" s="256">
        <v>13</v>
      </c>
      <c r="O13" s="253">
        <v>1</v>
      </c>
      <c r="P13" s="254">
        <v>4</v>
      </c>
      <c r="Q13" s="253">
        <v>3</v>
      </c>
      <c r="R13" s="254">
        <v>0</v>
      </c>
      <c r="S13" s="257">
        <v>0</v>
      </c>
    </row>
    <row r="14" spans="1:21" s="259" customFormat="1" ht="12" customHeight="1" x14ac:dyDescent="0.15">
      <c r="A14" s="251" t="s">
        <v>284</v>
      </c>
      <c r="B14" s="252">
        <f t="shared" si="1"/>
        <v>32</v>
      </c>
      <c r="C14" s="253">
        <f t="shared" si="1"/>
        <v>11</v>
      </c>
      <c r="D14" s="254">
        <v>15</v>
      </c>
      <c r="E14" s="253">
        <v>7</v>
      </c>
      <c r="F14" s="260">
        <v>0</v>
      </c>
      <c r="G14" s="253">
        <v>0</v>
      </c>
      <c r="H14" s="254">
        <v>0</v>
      </c>
      <c r="I14" s="255">
        <v>0</v>
      </c>
      <c r="J14" s="254">
        <v>0</v>
      </c>
      <c r="K14" s="255">
        <v>0</v>
      </c>
      <c r="L14" s="254">
        <v>0</v>
      </c>
      <c r="M14" s="255">
        <v>0</v>
      </c>
      <c r="N14" s="256">
        <v>2</v>
      </c>
      <c r="O14" s="253">
        <v>0</v>
      </c>
      <c r="P14" s="254">
        <v>15</v>
      </c>
      <c r="Q14" s="253">
        <v>4</v>
      </c>
      <c r="R14" s="254">
        <v>0</v>
      </c>
      <c r="S14" s="257">
        <v>0</v>
      </c>
    </row>
    <row r="15" spans="1:21" s="259" customFormat="1" ht="12" customHeight="1" x14ac:dyDescent="0.15">
      <c r="A15" s="251" t="s">
        <v>285</v>
      </c>
      <c r="B15" s="252">
        <f t="shared" si="1"/>
        <v>29</v>
      </c>
      <c r="C15" s="253">
        <f t="shared" si="1"/>
        <v>0</v>
      </c>
      <c r="D15" s="254">
        <v>2</v>
      </c>
      <c r="E15" s="253">
        <v>0</v>
      </c>
      <c r="F15" s="254">
        <v>2</v>
      </c>
      <c r="G15" s="253">
        <v>0</v>
      </c>
      <c r="H15" s="254">
        <v>0</v>
      </c>
      <c r="I15" s="255">
        <v>0</v>
      </c>
      <c r="J15" s="254">
        <v>0</v>
      </c>
      <c r="K15" s="255">
        <v>0</v>
      </c>
      <c r="L15" s="254">
        <v>0</v>
      </c>
      <c r="M15" s="255">
        <v>0</v>
      </c>
      <c r="N15" s="256">
        <v>3</v>
      </c>
      <c r="O15" s="253">
        <v>0</v>
      </c>
      <c r="P15" s="254">
        <v>22</v>
      </c>
      <c r="Q15" s="253">
        <v>0</v>
      </c>
      <c r="R15" s="254">
        <v>0</v>
      </c>
      <c r="S15" s="257">
        <v>0</v>
      </c>
    </row>
    <row r="16" spans="1:21" s="259" customFormat="1" ht="12" customHeight="1" x14ac:dyDescent="0.15">
      <c r="A16" s="251" t="s">
        <v>286</v>
      </c>
      <c r="B16" s="252">
        <f t="shared" si="1"/>
        <v>24</v>
      </c>
      <c r="C16" s="253">
        <f t="shared" si="1"/>
        <v>3</v>
      </c>
      <c r="D16" s="254">
        <v>4</v>
      </c>
      <c r="E16" s="253">
        <v>1</v>
      </c>
      <c r="F16" s="260">
        <v>0</v>
      </c>
      <c r="G16" s="253">
        <v>0</v>
      </c>
      <c r="H16" s="254">
        <v>5</v>
      </c>
      <c r="I16" s="255">
        <v>0</v>
      </c>
      <c r="J16" s="254">
        <v>0</v>
      </c>
      <c r="K16" s="255">
        <v>0</v>
      </c>
      <c r="L16" s="254">
        <v>0</v>
      </c>
      <c r="M16" s="255">
        <v>0</v>
      </c>
      <c r="N16" s="256">
        <v>7</v>
      </c>
      <c r="O16" s="253">
        <v>2</v>
      </c>
      <c r="P16" s="254">
        <v>8</v>
      </c>
      <c r="Q16" s="253">
        <v>0</v>
      </c>
      <c r="R16" s="254">
        <v>0</v>
      </c>
      <c r="S16" s="257">
        <v>0</v>
      </c>
    </row>
    <row r="17" spans="1:20" s="259" customFormat="1" ht="12" customHeight="1" x14ac:dyDescent="0.15">
      <c r="A17" s="251" t="s">
        <v>287</v>
      </c>
      <c r="B17" s="252">
        <f t="shared" si="1"/>
        <v>16</v>
      </c>
      <c r="C17" s="253">
        <f t="shared" si="1"/>
        <v>2</v>
      </c>
      <c r="D17" s="254">
        <v>7</v>
      </c>
      <c r="E17" s="253">
        <v>0</v>
      </c>
      <c r="F17" s="260">
        <v>0</v>
      </c>
      <c r="G17" s="253">
        <v>0</v>
      </c>
      <c r="H17" s="254">
        <v>0</v>
      </c>
      <c r="I17" s="255">
        <v>0</v>
      </c>
      <c r="J17" s="254">
        <v>1</v>
      </c>
      <c r="K17" s="255">
        <v>0</v>
      </c>
      <c r="L17" s="254">
        <v>1</v>
      </c>
      <c r="M17" s="255">
        <v>0</v>
      </c>
      <c r="N17" s="256">
        <v>4</v>
      </c>
      <c r="O17" s="253">
        <v>2</v>
      </c>
      <c r="P17" s="254">
        <v>3</v>
      </c>
      <c r="Q17" s="253">
        <v>0</v>
      </c>
      <c r="R17" s="254">
        <v>0</v>
      </c>
      <c r="S17" s="257">
        <v>0</v>
      </c>
    </row>
    <row r="18" spans="1:20" s="259" customFormat="1" ht="12" customHeight="1" thickBot="1" x14ac:dyDescent="0.2">
      <c r="A18" s="261" t="s">
        <v>288</v>
      </c>
      <c r="B18" s="252">
        <f t="shared" si="1"/>
        <v>5</v>
      </c>
      <c r="C18" s="253">
        <f t="shared" si="1"/>
        <v>1</v>
      </c>
      <c r="D18" s="262">
        <v>3</v>
      </c>
      <c r="E18" s="263">
        <v>1</v>
      </c>
      <c r="F18" s="264">
        <v>0</v>
      </c>
      <c r="G18" s="263">
        <v>0</v>
      </c>
      <c r="H18" s="262">
        <v>0</v>
      </c>
      <c r="I18" s="265">
        <v>0</v>
      </c>
      <c r="J18" s="262">
        <v>0</v>
      </c>
      <c r="K18" s="265">
        <v>0</v>
      </c>
      <c r="L18" s="262">
        <v>0</v>
      </c>
      <c r="M18" s="265">
        <v>0</v>
      </c>
      <c r="N18" s="266">
        <v>0</v>
      </c>
      <c r="O18" s="263">
        <v>0</v>
      </c>
      <c r="P18" s="262">
        <v>2</v>
      </c>
      <c r="Q18" s="263">
        <v>0</v>
      </c>
      <c r="R18" s="262">
        <v>0</v>
      </c>
      <c r="S18" s="267">
        <v>0</v>
      </c>
    </row>
    <row r="19" spans="1:20" ht="8.1" customHeight="1" x14ac:dyDescent="0.15">
      <c r="A19" s="3"/>
      <c r="B19" s="12"/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374" t="s">
        <v>16</v>
      </c>
      <c r="I20" s="374"/>
      <c r="J20" s="374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329" t="s">
        <v>1</v>
      </c>
      <c r="B21" s="368" t="s">
        <v>2</v>
      </c>
      <c r="C21" s="369"/>
      <c r="D21" s="368" t="s">
        <v>3</v>
      </c>
      <c r="E21" s="369"/>
      <c r="F21" s="368" t="s">
        <v>17</v>
      </c>
      <c r="G21" s="369"/>
      <c r="H21" s="368" t="s">
        <v>4</v>
      </c>
      <c r="I21" s="369"/>
      <c r="J21" s="368" t="s">
        <v>179</v>
      </c>
      <c r="K21" s="369"/>
      <c r="L21" s="368" t="s">
        <v>175</v>
      </c>
      <c r="M21" s="369"/>
      <c r="N21" s="368" t="s">
        <v>180</v>
      </c>
      <c r="O21" s="369"/>
      <c r="P21" s="368" t="s">
        <v>5</v>
      </c>
      <c r="Q21" s="372"/>
    </row>
    <row r="22" spans="1:20" ht="11.1" customHeight="1" x14ac:dyDescent="0.15">
      <c r="A22" s="330"/>
      <c r="B22" s="370"/>
      <c r="C22" s="371"/>
      <c r="D22" s="370"/>
      <c r="E22" s="371"/>
      <c r="F22" s="370"/>
      <c r="G22" s="371"/>
      <c r="H22" s="370"/>
      <c r="I22" s="371"/>
      <c r="J22" s="370"/>
      <c r="K22" s="371"/>
      <c r="L22" s="370"/>
      <c r="M22" s="371"/>
      <c r="N22" s="370"/>
      <c r="O22" s="371"/>
      <c r="P22" s="370"/>
      <c r="Q22" s="373"/>
    </row>
    <row r="23" spans="1:20" ht="15" customHeight="1" x14ac:dyDescent="0.15">
      <c r="A23" s="226" t="s">
        <v>6</v>
      </c>
      <c r="B23" s="80">
        <f t="shared" ref="B23:Q23" si="2">SUM(B25:B36)</f>
        <v>325</v>
      </c>
      <c r="C23" s="185">
        <f t="shared" si="2"/>
        <v>22</v>
      </c>
      <c r="D23" s="80">
        <f t="shared" si="2"/>
        <v>17</v>
      </c>
      <c r="E23" s="185">
        <f t="shared" si="2"/>
        <v>0</v>
      </c>
      <c r="F23" s="80">
        <f t="shared" si="2"/>
        <v>130</v>
      </c>
      <c r="G23" s="185">
        <f t="shared" si="2"/>
        <v>12</v>
      </c>
      <c r="H23" s="80">
        <f t="shared" si="2"/>
        <v>89</v>
      </c>
      <c r="I23" s="185">
        <f t="shared" si="2"/>
        <v>3</v>
      </c>
      <c r="J23" s="80">
        <f t="shared" si="2"/>
        <v>40</v>
      </c>
      <c r="K23" s="185">
        <f t="shared" si="2"/>
        <v>0</v>
      </c>
      <c r="L23" s="80">
        <f t="shared" si="2"/>
        <v>14</v>
      </c>
      <c r="M23" s="185">
        <f t="shared" si="2"/>
        <v>0</v>
      </c>
      <c r="N23" s="80">
        <f t="shared" si="2"/>
        <v>22</v>
      </c>
      <c r="O23" s="185">
        <f t="shared" si="2"/>
        <v>4</v>
      </c>
      <c r="P23" s="80">
        <f t="shared" si="2"/>
        <v>13</v>
      </c>
      <c r="Q23" s="186">
        <f t="shared" si="2"/>
        <v>3</v>
      </c>
    </row>
    <row r="24" spans="1:20" ht="6" customHeight="1" x14ac:dyDescent="0.15">
      <c r="A24" s="226"/>
      <c r="B24" s="192"/>
      <c r="C24" s="188"/>
      <c r="D24" s="190"/>
      <c r="E24" s="193"/>
      <c r="F24" s="190"/>
      <c r="G24" s="26"/>
      <c r="H24" s="190"/>
      <c r="I24" s="188"/>
      <c r="J24" s="190"/>
      <c r="K24" s="79"/>
      <c r="L24" s="190"/>
      <c r="M24" s="79"/>
      <c r="N24" s="80"/>
      <c r="O24" s="188"/>
      <c r="P24" s="190"/>
      <c r="Q24" s="191"/>
    </row>
    <row r="25" spans="1:20" s="259" customFormat="1" ht="12" customHeight="1" x14ac:dyDescent="0.15">
      <c r="A25" s="251" t="s">
        <v>277</v>
      </c>
      <c r="B25" s="252">
        <f>D25+F25+H25+J25+L25+N25+P25</f>
        <v>22</v>
      </c>
      <c r="C25" s="253">
        <f>E25+G25+I25+K25+M25+O25+Q25</f>
        <v>0</v>
      </c>
      <c r="D25" s="268">
        <v>1</v>
      </c>
      <c r="E25" s="269">
        <v>0</v>
      </c>
      <c r="F25" s="268">
        <v>11</v>
      </c>
      <c r="G25" s="269">
        <v>0</v>
      </c>
      <c r="H25" s="268">
        <v>8</v>
      </c>
      <c r="I25" s="269">
        <v>0</v>
      </c>
      <c r="J25" s="268">
        <v>1</v>
      </c>
      <c r="K25" s="269">
        <v>0</v>
      </c>
      <c r="L25" s="268">
        <v>0</v>
      </c>
      <c r="M25" s="269">
        <v>0</v>
      </c>
      <c r="N25" s="270">
        <v>1</v>
      </c>
      <c r="O25" s="269">
        <v>0</v>
      </c>
      <c r="P25" s="268">
        <v>0</v>
      </c>
      <c r="Q25" s="271">
        <v>0</v>
      </c>
    </row>
    <row r="26" spans="1:20" s="259" customFormat="1" ht="12" customHeight="1" x14ac:dyDescent="0.15">
      <c r="A26" s="251" t="s">
        <v>278</v>
      </c>
      <c r="B26" s="252">
        <f t="shared" ref="B26:C36" si="3">D26+F26+H26+J26+L26+N26+P26</f>
        <v>26</v>
      </c>
      <c r="C26" s="253">
        <f>E26+G26+I26+K26+M26+O26+Q26</f>
        <v>1</v>
      </c>
      <c r="D26" s="268">
        <v>4</v>
      </c>
      <c r="E26" s="269">
        <v>0</v>
      </c>
      <c r="F26" s="268">
        <v>14</v>
      </c>
      <c r="G26" s="269">
        <v>1</v>
      </c>
      <c r="H26" s="268">
        <v>4</v>
      </c>
      <c r="I26" s="269">
        <v>0</v>
      </c>
      <c r="J26" s="268">
        <v>2</v>
      </c>
      <c r="K26" s="269">
        <v>0</v>
      </c>
      <c r="L26" s="268">
        <v>0</v>
      </c>
      <c r="M26" s="269">
        <v>0</v>
      </c>
      <c r="N26" s="270">
        <v>2</v>
      </c>
      <c r="O26" s="269">
        <v>0</v>
      </c>
      <c r="P26" s="268">
        <v>0</v>
      </c>
      <c r="Q26" s="271">
        <v>0</v>
      </c>
    </row>
    <row r="27" spans="1:20" s="259" customFormat="1" ht="12" customHeight="1" x14ac:dyDescent="0.15">
      <c r="A27" s="251" t="s">
        <v>279</v>
      </c>
      <c r="B27" s="252">
        <f t="shared" si="3"/>
        <v>31</v>
      </c>
      <c r="C27" s="253">
        <f t="shared" si="3"/>
        <v>3</v>
      </c>
      <c r="D27" s="268">
        <v>2</v>
      </c>
      <c r="E27" s="269">
        <v>0</v>
      </c>
      <c r="F27" s="268">
        <v>9</v>
      </c>
      <c r="G27" s="269">
        <v>0</v>
      </c>
      <c r="H27" s="268">
        <v>11</v>
      </c>
      <c r="I27" s="269">
        <v>0</v>
      </c>
      <c r="J27" s="268">
        <v>4</v>
      </c>
      <c r="K27" s="269">
        <v>0</v>
      </c>
      <c r="L27" s="268">
        <v>1</v>
      </c>
      <c r="M27" s="269">
        <v>0</v>
      </c>
      <c r="N27" s="270">
        <v>4</v>
      </c>
      <c r="O27" s="269">
        <v>3</v>
      </c>
      <c r="P27" s="268">
        <v>0</v>
      </c>
      <c r="Q27" s="271">
        <v>0</v>
      </c>
    </row>
    <row r="28" spans="1:20" s="259" customFormat="1" ht="12" customHeight="1" x14ac:dyDescent="0.15">
      <c r="A28" s="251" t="s">
        <v>280</v>
      </c>
      <c r="B28" s="252">
        <f t="shared" si="3"/>
        <v>30</v>
      </c>
      <c r="C28" s="253">
        <f t="shared" si="3"/>
        <v>0</v>
      </c>
      <c r="D28" s="268">
        <v>1</v>
      </c>
      <c r="E28" s="269">
        <v>0</v>
      </c>
      <c r="F28" s="268">
        <v>11</v>
      </c>
      <c r="G28" s="269">
        <v>0</v>
      </c>
      <c r="H28" s="268">
        <v>5</v>
      </c>
      <c r="I28" s="269">
        <v>0</v>
      </c>
      <c r="J28" s="268">
        <v>7</v>
      </c>
      <c r="K28" s="269">
        <v>0</v>
      </c>
      <c r="L28" s="268">
        <v>1</v>
      </c>
      <c r="M28" s="269">
        <v>0</v>
      </c>
      <c r="N28" s="270">
        <v>2</v>
      </c>
      <c r="O28" s="269">
        <v>0</v>
      </c>
      <c r="P28" s="268">
        <v>3</v>
      </c>
      <c r="Q28" s="271">
        <v>0</v>
      </c>
    </row>
    <row r="29" spans="1:20" s="259" customFormat="1" ht="12" customHeight="1" x14ac:dyDescent="0.15">
      <c r="A29" s="251" t="s">
        <v>281</v>
      </c>
      <c r="B29" s="252">
        <f t="shared" si="3"/>
        <v>30</v>
      </c>
      <c r="C29" s="253">
        <f t="shared" si="3"/>
        <v>0</v>
      </c>
      <c r="D29" s="268">
        <v>2</v>
      </c>
      <c r="E29" s="269">
        <v>0</v>
      </c>
      <c r="F29" s="268">
        <v>9</v>
      </c>
      <c r="G29" s="269">
        <v>0</v>
      </c>
      <c r="H29" s="268">
        <v>11</v>
      </c>
      <c r="I29" s="269">
        <v>0</v>
      </c>
      <c r="J29" s="268">
        <v>1</v>
      </c>
      <c r="K29" s="269">
        <v>0</v>
      </c>
      <c r="L29" s="268">
        <v>1</v>
      </c>
      <c r="M29" s="269">
        <v>0</v>
      </c>
      <c r="N29" s="270">
        <v>6</v>
      </c>
      <c r="O29" s="269">
        <v>0</v>
      </c>
      <c r="P29" s="268">
        <v>0</v>
      </c>
      <c r="Q29" s="271">
        <v>0</v>
      </c>
    </row>
    <row r="30" spans="1:20" s="259" customFormat="1" ht="12" customHeight="1" x14ac:dyDescent="0.15">
      <c r="A30" s="251" t="s">
        <v>282</v>
      </c>
      <c r="B30" s="252">
        <f t="shared" si="3"/>
        <v>26</v>
      </c>
      <c r="C30" s="253">
        <f t="shared" si="3"/>
        <v>4</v>
      </c>
      <c r="D30" s="268">
        <v>2</v>
      </c>
      <c r="E30" s="269">
        <v>0</v>
      </c>
      <c r="F30" s="268">
        <v>8</v>
      </c>
      <c r="G30" s="269">
        <v>3</v>
      </c>
      <c r="H30" s="268">
        <v>11</v>
      </c>
      <c r="I30" s="269">
        <v>1</v>
      </c>
      <c r="J30" s="268">
        <v>2</v>
      </c>
      <c r="K30" s="269">
        <v>0</v>
      </c>
      <c r="L30" s="268">
        <v>0</v>
      </c>
      <c r="M30" s="269">
        <v>0</v>
      </c>
      <c r="N30" s="270">
        <v>1</v>
      </c>
      <c r="O30" s="269">
        <v>0</v>
      </c>
      <c r="P30" s="268">
        <v>2</v>
      </c>
      <c r="Q30" s="271">
        <v>0</v>
      </c>
    </row>
    <row r="31" spans="1:20" s="259" customFormat="1" ht="12" customHeight="1" x14ac:dyDescent="0.15">
      <c r="A31" s="251" t="s">
        <v>283</v>
      </c>
      <c r="B31" s="252">
        <f t="shared" si="3"/>
        <v>30</v>
      </c>
      <c r="C31" s="253">
        <f t="shared" si="3"/>
        <v>3</v>
      </c>
      <c r="D31" s="268">
        <v>2</v>
      </c>
      <c r="E31" s="269">
        <v>0</v>
      </c>
      <c r="F31" s="268">
        <v>12</v>
      </c>
      <c r="G31" s="269">
        <v>0</v>
      </c>
      <c r="H31" s="268">
        <v>9</v>
      </c>
      <c r="I31" s="269">
        <v>0</v>
      </c>
      <c r="J31" s="268">
        <v>1</v>
      </c>
      <c r="K31" s="269">
        <v>0</v>
      </c>
      <c r="L31" s="268">
        <v>3</v>
      </c>
      <c r="M31" s="269">
        <v>0</v>
      </c>
      <c r="N31" s="270">
        <v>0</v>
      </c>
      <c r="O31" s="269">
        <v>0</v>
      </c>
      <c r="P31" s="268">
        <v>3</v>
      </c>
      <c r="Q31" s="271">
        <v>3</v>
      </c>
    </row>
    <row r="32" spans="1:20" s="259" customFormat="1" ht="12" customHeight="1" x14ac:dyDescent="0.15">
      <c r="A32" s="251" t="s">
        <v>284</v>
      </c>
      <c r="B32" s="252">
        <f>D32+F32+H32+J32+L32+N32+P32</f>
        <v>34</v>
      </c>
      <c r="C32" s="253">
        <f t="shared" si="3"/>
        <v>6</v>
      </c>
      <c r="D32" s="268">
        <v>1</v>
      </c>
      <c r="E32" s="269">
        <v>0</v>
      </c>
      <c r="F32" s="268">
        <v>10</v>
      </c>
      <c r="G32" s="269">
        <v>4</v>
      </c>
      <c r="H32" s="268">
        <v>8</v>
      </c>
      <c r="I32" s="269">
        <v>1</v>
      </c>
      <c r="J32" s="268">
        <v>9</v>
      </c>
      <c r="K32" s="269">
        <v>0</v>
      </c>
      <c r="L32" s="268">
        <v>2</v>
      </c>
      <c r="M32" s="269">
        <v>0</v>
      </c>
      <c r="N32" s="270">
        <v>3</v>
      </c>
      <c r="O32" s="269">
        <v>1</v>
      </c>
      <c r="P32" s="268">
        <v>1</v>
      </c>
      <c r="Q32" s="271">
        <v>0</v>
      </c>
    </row>
    <row r="33" spans="1:25" s="259" customFormat="1" ht="12" customHeight="1" x14ac:dyDescent="0.15">
      <c r="A33" s="251" t="s">
        <v>285</v>
      </c>
      <c r="B33" s="252">
        <f t="shared" si="3"/>
        <v>31</v>
      </c>
      <c r="C33" s="253">
        <f t="shared" si="3"/>
        <v>2</v>
      </c>
      <c r="D33" s="268">
        <v>0</v>
      </c>
      <c r="E33" s="269">
        <v>0</v>
      </c>
      <c r="F33" s="268">
        <v>14</v>
      </c>
      <c r="G33" s="269">
        <v>1</v>
      </c>
      <c r="H33" s="268">
        <v>7</v>
      </c>
      <c r="I33" s="269">
        <v>1</v>
      </c>
      <c r="J33" s="268">
        <v>5</v>
      </c>
      <c r="K33" s="269">
        <v>0</v>
      </c>
      <c r="L33" s="268">
        <v>3</v>
      </c>
      <c r="M33" s="269">
        <v>0</v>
      </c>
      <c r="N33" s="270">
        <v>0</v>
      </c>
      <c r="O33" s="269">
        <v>0</v>
      </c>
      <c r="P33" s="268">
        <v>2</v>
      </c>
      <c r="Q33" s="271">
        <v>0</v>
      </c>
    </row>
    <row r="34" spans="1:25" s="259" customFormat="1" ht="12" customHeight="1" x14ac:dyDescent="0.15">
      <c r="A34" s="251" t="s">
        <v>286</v>
      </c>
      <c r="B34" s="252">
        <f t="shared" si="3"/>
        <v>27</v>
      </c>
      <c r="C34" s="253">
        <f t="shared" si="3"/>
        <v>3</v>
      </c>
      <c r="D34" s="268">
        <v>1</v>
      </c>
      <c r="E34" s="269">
        <v>0</v>
      </c>
      <c r="F34" s="268">
        <v>13</v>
      </c>
      <c r="G34" s="269">
        <v>3</v>
      </c>
      <c r="H34" s="268">
        <v>6</v>
      </c>
      <c r="I34" s="269">
        <v>0</v>
      </c>
      <c r="J34" s="268">
        <v>4</v>
      </c>
      <c r="K34" s="269">
        <v>0</v>
      </c>
      <c r="L34" s="268">
        <v>1</v>
      </c>
      <c r="M34" s="269">
        <v>0</v>
      </c>
      <c r="N34" s="270">
        <v>1</v>
      </c>
      <c r="O34" s="269">
        <v>0</v>
      </c>
      <c r="P34" s="268">
        <v>1</v>
      </c>
      <c r="Q34" s="271">
        <v>0</v>
      </c>
    </row>
    <row r="35" spans="1:25" s="259" customFormat="1" ht="12" customHeight="1" x14ac:dyDescent="0.15">
      <c r="A35" s="251" t="s">
        <v>287</v>
      </c>
      <c r="B35" s="252">
        <f t="shared" si="3"/>
        <v>25</v>
      </c>
      <c r="C35" s="253">
        <f t="shared" si="3"/>
        <v>0</v>
      </c>
      <c r="D35" s="268">
        <v>1</v>
      </c>
      <c r="E35" s="269">
        <v>0</v>
      </c>
      <c r="F35" s="268">
        <v>14</v>
      </c>
      <c r="G35" s="269">
        <v>0</v>
      </c>
      <c r="H35" s="268">
        <v>4</v>
      </c>
      <c r="I35" s="269">
        <v>0</v>
      </c>
      <c r="J35" s="268">
        <v>3</v>
      </c>
      <c r="K35" s="269">
        <v>0</v>
      </c>
      <c r="L35" s="268">
        <v>2</v>
      </c>
      <c r="M35" s="269">
        <v>0</v>
      </c>
      <c r="N35" s="270">
        <v>1</v>
      </c>
      <c r="O35" s="269">
        <v>0</v>
      </c>
      <c r="P35" s="268">
        <v>0</v>
      </c>
      <c r="Q35" s="271">
        <v>0</v>
      </c>
    </row>
    <row r="36" spans="1:25" s="259" customFormat="1" ht="12" customHeight="1" thickBot="1" x14ac:dyDescent="0.2">
      <c r="A36" s="261" t="s">
        <v>288</v>
      </c>
      <c r="B36" s="272">
        <f t="shared" si="3"/>
        <v>13</v>
      </c>
      <c r="C36" s="263">
        <f t="shared" si="3"/>
        <v>0</v>
      </c>
      <c r="D36" s="273">
        <v>0</v>
      </c>
      <c r="E36" s="274">
        <v>0</v>
      </c>
      <c r="F36" s="273">
        <v>5</v>
      </c>
      <c r="G36" s="274">
        <v>0</v>
      </c>
      <c r="H36" s="273">
        <v>5</v>
      </c>
      <c r="I36" s="274">
        <v>0</v>
      </c>
      <c r="J36" s="273">
        <v>1</v>
      </c>
      <c r="K36" s="274">
        <v>0</v>
      </c>
      <c r="L36" s="273">
        <v>0</v>
      </c>
      <c r="M36" s="274">
        <v>0</v>
      </c>
      <c r="N36" s="275">
        <v>1</v>
      </c>
      <c r="O36" s="274">
        <v>0</v>
      </c>
      <c r="P36" s="273">
        <v>1</v>
      </c>
      <c r="Q36" s="276">
        <v>0</v>
      </c>
    </row>
    <row r="37" spans="1:25" ht="8.1" customHeight="1" x14ac:dyDescent="0.15">
      <c r="A37" s="234"/>
      <c r="B37" s="24"/>
      <c r="C37" s="210"/>
      <c r="D37" s="25"/>
      <c r="E37" s="25"/>
      <c r="F37" s="210"/>
      <c r="G37" s="210"/>
      <c r="H37" s="25"/>
      <c r="I37" s="25"/>
      <c r="J37" s="24"/>
      <c r="K37" s="26"/>
      <c r="L37" s="27"/>
      <c r="M37" s="26"/>
      <c r="N37" s="26"/>
      <c r="O37" s="26"/>
      <c r="P37" s="28"/>
      <c r="Q37" s="26"/>
      <c r="R37" s="28"/>
      <c r="S37" s="26"/>
      <c r="T37" s="231"/>
      <c r="U37" s="231"/>
      <c r="V37" s="3"/>
      <c r="W37" s="3"/>
      <c r="X37" s="3"/>
      <c r="Y37" s="3"/>
    </row>
    <row r="38" spans="1:25" ht="14.1" customHeight="1" thickBot="1" x14ac:dyDescent="0.2">
      <c r="A38" s="234"/>
      <c r="B38" s="24"/>
      <c r="C38" s="210"/>
      <c r="D38" s="25"/>
      <c r="E38" s="25"/>
      <c r="F38" s="210"/>
      <c r="G38" s="210"/>
      <c r="H38" s="25" t="s">
        <v>18</v>
      </c>
      <c r="I38" s="25"/>
      <c r="J38" s="24"/>
      <c r="K38" s="26"/>
      <c r="L38" s="27"/>
      <c r="M38" s="26"/>
      <c r="N38" s="26"/>
      <c r="O38" s="26"/>
      <c r="P38" s="28"/>
      <c r="Q38" s="26"/>
      <c r="R38" s="28"/>
      <c r="S38" s="26"/>
      <c r="T38" s="231"/>
      <c r="U38" s="231"/>
      <c r="V38" s="3"/>
      <c r="W38" s="3"/>
      <c r="X38" s="3"/>
      <c r="Y38" s="3"/>
    </row>
    <row r="39" spans="1:25" ht="11.1" customHeight="1" x14ac:dyDescent="0.15">
      <c r="A39" s="329" t="s">
        <v>1</v>
      </c>
      <c r="B39" s="368" t="s">
        <v>2</v>
      </c>
      <c r="C39" s="369"/>
      <c r="D39" s="368" t="s">
        <v>175</v>
      </c>
      <c r="E39" s="369"/>
      <c r="F39" s="368" t="s">
        <v>176</v>
      </c>
      <c r="G39" s="369"/>
      <c r="H39" s="368" t="s">
        <v>177</v>
      </c>
      <c r="I39" s="369"/>
      <c r="J39" s="368" t="s">
        <v>178</v>
      </c>
      <c r="K39" s="369"/>
      <c r="L39" s="368" t="s">
        <v>208</v>
      </c>
      <c r="M39" s="369"/>
      <c r="N39" s="368" t="s">
        <v>181</v>
      </c>
      <c r="O39" s="369"/>
      <c r="P39" s="368" t="s">
        <v>182</v>
      </c>
      <c r="Q39" s="369"/>
      <c r="R39" s="368" t="s">
        <v>5</v>
      </c>
      <c r="S39" s="372"/>
      <c r="T39" s="231"/>
      <c r="U39" s="231"/>
      <c r="V39" s="3"/>
      <c r="W39" s="3"/>
      <c r="X39" s="3"/>
      <c r="Y39" s="3"/>
    </row>
    <row r="40" spans="1:25" ht="11.1" customHeight="1" x14ac:dyDescent="0.15">
      <c r="A40" s="330"/>
      <c r="B40" s="370"/>
      <c r="C40" s="371"/>
      <c r="D40" s="370"/>
      <c r="E40" s="371"/>
      <c r="F40" s="370"/>
      <c r="G40" s="371"/>
      <c r="H40" s="370"/>
      <c r="I40" s="371"/>
      <c r="J40" s="370"/>
      <c r="K40" s="371"/>
      <c r="L40" s="370"/>
      <c r="M40" s="371"/>
      <c r="N40" s="370"/>
      <c r="O40" s="371"/>
      <c r="P40" s="370"/>
      <c r="Q40" s="371"/>
      <c r="R40" s="370"/>
      <c r="S40" s="373"/>
      <c r="T40" s="231"/>
      <c r="U40" s="231"/>
      <c r="V40" s="3"/>
      <c r="W40" s="3"/>
      <c r="X40" s="3"/>
      <c r="Y40" s="3"/>
    </row>
    <row r="41" spans="1:25" ht="15" customHeight="1" x14ac:dyDescent="0.15">
      <c r="A41" s="226" t="s">
        <v>6</v>
      </c>
      <c r="B41" s="80">
        <f>SUM(B43:B54)</f>
        <v>260</v>
      </c>
      <c r="C41" s="185">
        <f>SUM(C43:C54)</f>
        <v>20</v>
      </c>
      <c r="D41" s="80">
        <f t="shared" ref="D41:H41" si="4">SUM(D43:D54)</f>
        <v>78</v>
      </c>
      <c r="E41" s="185">
        <f>SUM(E43:E54)</f>
        <v>3</v>
      </c>
      <c r="F41" s="80">
        <f t="shared" si="4"/>
        <v>10</v>
      </c>
      <c r="G41" s="185">
        <f>SUM(G43:G54)</f>
        <v>5</v>
      </c>
      <c r="H41" s="80">
        <f t="shared" si="4"/>
        <v>20</v>
      </c>
      <c r="I41" s="185">
        <f>SUM(I43:I54)</f>
        <v>0</v>
      </c>
      <c r="J41" s="80">
        <f t="shared" ref="J41:S41" si="5">SUM(J43:J54)</f>
        <v>4</v>
      </c>
      <c r="K41" s="185">
        <f t="shared" si="5"/>
        <v>0</v>
      </c>
      <c r="L41" s="194">
        <f>SUM(L43:L54)</f>
        <v>2</v>
      </c>
      <c r="M41" s="185">
        <f>SUM(M43:M54)</f>
        <v>1</v>
      </c>
      <c r="N41" s="80">
        <f>SUM(N43:N54)</f>
        <v>94</v>
      </c>
      <c r="O41" s="185">
        <f>SUM(O43:O54)</f>
        <v>6</v>
      </c>
      <c r="P41" s="80">
        <f t="shared" si="5"/>
        <v>52</v>
      </c>
      <c r="Q41" s="185">
        <f>SUM(Q43:Q54)</f>
        <v>5</v>
      </c>
      <c r="R41" s="80">
        <f t="shared" si="5"/>
        <v>0</v>
      </c>
      <c r="S41" s="186">
        <f t="shared" si="5"/>
        <v>0</v>
      </c>
      <c r="T41" s="231"/>
      <c r="U41" s="231"/>
      <c r="V41" s="3"/>
      <c r="W41" s="3"/>
      <c r="X41" s="3"/>
      <c r="Y41" s="3"/>
    </row>
    <row r="42" spans="1:25" ht="6" customHeight="1" x14ac:dyDescent="0.15">
      <c r="A42" s="226"/>
      <c r="B42" s="192"/>
      <c r="C42" s="26"/>
      <c r="D42" s="190"/>
      <c r="E42" s="26"/>
      <c r="F42" s="190"/>
      <c r="G42" s="79"/>
      <c r="H42" s="190"/>
      <c r="I42" s="188"/>
      <c r="J42" s="190"/>
      <c r="K42" s="79"/>
      <c r="L42" s="80"/>
      <c r="M42" s="79"/>
      <c r="N42" s="80"/>
      <c r="O42" s="79"/>
      <c r="P42" s="190"/>
      <c r="Q42" s="188"/>
      <c r="R42" s="190"/>
      <c r="S42" s="191"/>
      <c r="T42" s="231"/>
      <c r="U42" s="231"/>
      <c r="V42" s="3"/>
      <c r="W42" s="3"/>
      <c r="X42" s="3"/>
      <c r="Y42" s="3"/>
    </row>
    <row r="43" spans="1:25" s="259" customFormat="1" ht="12" customHeight="1" x14ac:dyDescent="0.15">
      <c r="A43" s="251" t="s">
        <v>277</v>
      </c>
      <c r="B43" s="277">
        <f t="shared" ref="B43:C54" si="6">D43+F43+H43+J43+L43+N43+P43+R43</f>
        <v>20</v>
      </c>
      <c r="C43" s="253">
        <f>E43+G43+I43+K43+M43+O43+Q43+S43</f>
        <v>0</v>
      </c>
      <c r="D43" s="254">
        <v>8</v>
      </c>
      <c r="E43" s="253"/>
      <c r="F43" s="254">
        <v>0</v>
      </c>
      <c r="G43" s="253">
        <v>0</v>
      </c>
      <c r="H43" s="254">
        <v>3</v>
      </c>
      <c r="I43" s="253">
        <v>0</v>
      </c>
      <c r="J43" s="254">
        <v>0</v>
      </c>
      <c r="K43" s="255">
        <v>0</v>
      </c>
      <c r="L43" s="254">
        <v>0</v>
      </c>
      <c r="M43" s="253">
        <v>0</v>
      </c>
      <c r="N43" s="256">
        <v>9</v>
      </c>
      <c r="O43" s="253">
        <v>0</v>
      </c>
      <c r="P43" s="254">
        <v>0</v>
      </c>
      <c r="Q43" s="253">
        <v>0</v>
      </c>
      <c r="R43" s="254">
        <v>0</v>
      </c>
      <c r="S43" s="278">
        <v>0</v>
      </c>
    </row>
    <row r="44" spans="1:25" s="259" customFormat="1" ht="12" customHeight="1" x14ac:dyDescent="0.15">
      <c r="A44" s="251" t="s">
        <v>278</v>
      </c>
      <c r="B44" s="277">
        <f t="shared" si="6"/>
        <v>15</v>
      </c>
      <c r="C44" s="253">
        <f t="shared" si="6"/>
        <v>0</v>
      </c>
      <c r="D44" s="254">
        <v>6</v>
      </c>
      <c r="E44" s="253"/>
      <c r="F44" s="254">
        <v>0</v>
      </c>
      <c r="G44" s="253">
        <v>0</v>
      </c>
      <c r="H44" s="254">
        <v>4</v>
      </c>
      <c r="I44" s="253">
        <v>0</v>
      </c>
      <c r="J44" s="254">
        <v>0</v>
      </c>
      <c r="K44" s="255">
        <v>0</v>
      </c>
      <c r="L44" s="254">
        <v>0</v>
      </c>
      <c r="M44" s="253">
        <v>0</v>
      </c>
      <c r="N44" s="256">
        <v>5</v>
      </c>
      <c r="O44" s="253">
        <v>0</v>
      </c>
      <c r="P44" s="254">
        <v>0</v>
      </c>
      <c r="Q44" s="253">
        <v>0</v>
      </c>
      <c r="R44" s="254">
        <v>0</v>
      </c>
      <c r="S44" s="278">
        <v>0</v>
      </c>
    </row>
    <row r="45" spans="1:25" s="259" customFormat="1" ht="12" customHeight="1" x14ac:dyDescent="0.15">
      <c r="A45" s="251" t="s">
        <v>279</v>
      </c>
      <c r="B45" s="277">
        <f t="shared" si="6"/>
        <v>22</v>
      </c>
      <c r="C45" s="253">
        <f t="shared" si="6"/>
        <v>3</v>
      </c>
      <c r="D45" s="254">
        <v>8</v>
      </c>
      <c r="E45" s="253"/>
      <c r="F45" s="254">
        <v>3</v>
      </c>
      <c r="G45" s="253">
        <v>3</v>
      </c>
      <c r="H45" s="254">
        <v>0</v>
      </c>
      <c r="I45" s="253">
        <v>0</v>
      </c>
      <c r="J45" s="254">
        <v>1</v>
      </c>
      <c r="K45" s="255">
        <v>0</v>
      </c>
      <c r="L45" s="254">
        <v>0</v>
      </c>
      <c r="M45" s="253">
        <v>0</v>
      </c>
      <c r="N45" s="256">
        <v>10</v>
      </c>
      <c r="O45" s="253">
        <v>0</v>
      </c>
      <c r="P45" s="254">
        <v>0</v>
      </c>
      <c r="Q45" s="253">
        <v>0</v>
      </c>
      <c r="R45" s="254">
        <v>0</v>
      </c>
      <c r="S45" s="278">
        <v>0</v>
      </c>
    </row>
    <row r="46" spans="1:25" s="259" customFormat="1" ht="12" customHeight="1" x14ac:dyDescent="0.15">
      <c r="A46" s="251" t="s">
        <v>280</v>
      </c>
      <c r="B46" s="277">
        <f t="shared" si="6"/>
        <v>19</v>
      </c>
      <c r="C46" s="253">
        <f t="shared" si="6"/>
        <v>0</v>
      </c>
      <c r="D46" s="254">
        <v>8</v>
      </c>
      <c r="E46" s="253"/>
      <c r="F46" s="254">
        <v>0</v>
      </c>
      <c r="G46" s="253">
        <v>0</v>
      </c>
      <c r="H46" s="254">
        <v>0</v>
      </c>
      <c r="I46" s="253">
        <v>0</v>
      </c>
      <c r="J46" s="254">
        <v>0</v>
      </c>
      <c r="K46" s="255">
        <v>0</v>
      </c>
      <c r="L46" s="254">
        <v>0</v>
      </c>
      <c r="M46" s="253">
        <v>0</v>
      </c>
      <c r="N46" s="256">
        <v>11</v>
      </c>
      <c r="O46" s="253">
        <v>0</v>
      </c>
      <c r="P46" s="254">
        <v>0</v>
      </c>
      <c r="Q46" s="253">
        <v>0</v>
      </c>
      <c r="R46" s="254">
        <v>0</v>
      </c>
      <c r="S46" s="278">
        <v>0</v>
      </c>
    </row>
    <row r="47" spans="1:25" s="259" customFormat="1" ht="12" customHeight="1" x14ac:dyDescent="0.15">
      <c r="A47" s="251" t="s">
        <v>281</v>
      </c>
      <c r="B47" s="277">
        <f t="shared" si="6"/>
        <v>28</v>
      </c>
      <c r="C47" s="253">
        <f t="shared" si="6"/>
        <v>4</v>
      </c>
      <c r="D47" s="254">
        <v>10</v>
      </c>
      <c r="E47" s="253">
        <v>3</v>
      </c>
      <c r="F47" s="254">
        <v>2</v>
      </c>
      <c r="G47" s="253">
        <v>0</v>
      </c>
      <c r="H47" s="254">
        <v>0</v>
      </c>
      <c r="I47" s="253">
        <v>0</v>
      </c>
      <c r="J47" s="254">
        <v>0</v>
      </c>
      <c r="K47" s="255">
        <v>0</v>
      </c>
      <c r="L47" s="254">
        <v>1</v>
      </c>
      <c r="M47" s="253">
        <v>1</v>
      </c>
      <c r="N47" s="256">
        <v>15</v>
      </c>
      <c r="O47" s="253">
        <v>0</v>
      </c>
      <c r="P47" s="254">
        <v>0</v>
      </c>
      <c r="Q47" s="253">
        <v>0</v>
      </c>
      <c r="R47" s="254">
        <v>0</v>
      </c>
      <c r="S47" s="278">
        <v>0</v>
      </c>
    </row>
    <row r="48" spans="1:25" s="259" customFormat="1" ht="12" customHeight="1" x14ac:dyDescent="0.15">
      <c r="A48" s="251" t="s">
        <v>282</v>
      </c>
      <c r="B48" s="277">
        <f t="shared" si="6"/>
        <v>23</v>
      </c>
      <c r="C48" s="253">
        <f t="shared" si="6"/>
        <v>0</v>
      </c>
      <c r="D48" s="254">
        <v>8</v>
      </c>
      <c r="E48" s="253"/>
      <c r="F48" s="254">
        <v>0</v>
      </c>
      <c r="G48" s="253">
        <v>0</v>
      </c>
      <c r="H48" s="254">
        <v>2</v>
      </c>
      <c r="I48" s="253">
        <v>0</v>
      </c>
      <c r="J48" s="254">
        <v>1</v>
      </c>
      <c r="K48" s="255">
        <v>0</v>
      </c>
      <c r="L48" s="254">
        <v>0</v>
      </c>
      <c r="M48" s="253">
        <v>0</v>
      </c>
      <c r="N48" s="279">
        <v>11</v>
      </c>
      <c r="O48" s="280">
        <v>0</v>
      </c>
      <c r="P48" s="281">
        <v>1</v>
      </c>
      <c r="Q48" s="253">
        <v>0</v>
      </c>
      <c r="R48" s="254">
        <v>0</v>
      </c>
      <c r="S48" s="278">
        <v>0</v>
      </c>
    </row>
    <row r="49" spans="1:21" s="259" customFormat="1" ht="12" customHeight="1" x14ac:dyDescent="0.15">
      <c r="A49" s="251" t="s">
        <v>283</v>
      </c>
      <c r="B49" s="277">
        <f t="shared" si="6"/>
        <v>28</v>
      </c>
      <c r="C49" s="253">
        <f t="shared" si="6"/>
        <v>3</v>
      </c>
      <c r="D49" s="254">
        <v>5</v>
      </c>
      <c r="E49" s="253"/>
      <c r="F49" s="254">
        <v>3</v>
      </c>
      <c r="G49" s="253">
        <v>0</v>
      </c>
      <c r="H49" s="254">
        <v>2</v>
      </c>
      <c r="I49" s="253">
        <v>0</v>
      </c>
      <c r="J49" s="254">
        <v>0</v>
      </c>
      <c r="K49" s="255">
        <v>0</v>
      </c>
      <c r="L49" s="254">
        <v>0</v>
      </c>
      <c r="M49" s="253">
        <v>0</v>
      </c>
      <c r="N49" s="256">
        <v>14</v>
      </c>
      <c r="O49" s="253">
        <v>0</v>
      </c>
      <c r="P49" s="254">
        <v>4</v>
      </c>
      <c r="Q49" s="253">
        <v>3</v>
      </c>
      <c r="R49" s="254">
        <v>0</v>
      </c>
      <c r="S49" s="278">
        <v>0</v>
      </c>
    </row>
    <row r="50" spans="1:21" s="259" customFormat="1" ht="12" customHeight="1" x14ac:dyDescent="0.15">
      <c r="A50" s="251" t="s">
        <v>284</v>
      </c>
      <c r="B50" s="277">
        <f t="shared" si="6"/>
        <v>26</v>
      </c>
      <c r="C50" s="253">
        <f t="shared" si="6"/>
        <v>9</v>
      </c>
      <c r="D50" s="254">
        <v>8</v>
      </c>
      <c r="E50" s="253"/>
      <c r="F50" s="254">
        <v>2</v>
      </c>
      <c r="G50" s="253">
        <v>2</v>
      </c>
      <c r="H50" s="254">
        <v>0</v>
      </c>
      <c r="I50" s="253">
        <v>0</v>
      </c>
      <c r="J50" s="254">
        <v>0</v>
      </c>
      <c r="K50" s="255">
        <v>0</v>
      </c>
      <c r="L50" s="254">
        <v>0</v>
      </c>
      <c r="M50" s="253">
        <v>0</v>
      </c>
      <c r="N50" s="256">
        <v>10</v>
      </c>
      <c r="O50" s="253">
        <v>5</v>
      </c>
      <c r="P50" s="254">
        <v>6</v>
      </c>
      <c r="Q50" s="253">
        <v>2</v>
      </c>
      <c r="R50" s="254">
        <v>0</v>
      </c>
      <c r="S50" s="278">
        <v>0</v>
      </c>
    </row>
    <row r="51" spans="1:21" s="259" customFormat="1" ht="12" customHeight="1" x14ac:dyDescent="0.15">
      <c r="A51" s="251" t="s">
        <v>285</v>
      </c>
      <c r="B51" s="277">
        <f t="shared" si="6"/>
        <v>27</v>
      </c>
      <c r="C51" s="253">
        <f t="shared" si="6"/>
        <v>0</v>
      </c>
      <c r="D51" s="254">
        <v>3</v>
      </c>
      <c r="E51" s="253"/>
      <c r="F51" s="254">
        <v>0</v>
      </c>
      <c r="G51" s="253">
        <v>0</v>
      </c>
      <c r="H51" s="254">
        <v>3</v>
      </c>
      <c r="I51" s="253">
        <v>0</v>
      </c>
      <c r="J51" s="254">
        <v>0</v>
      </c>
      <c r="K51" s="255">
        <v>0</v>
      </c>
      <c r="L51" s="254">
        <v>1</v>
      </c>
      <c r="M51" s="253">
        <v>0</v>
      </c>
      <c r="N51" s="256">
        <v>2</v>
      </c>
      <c r="O51" s="253">
        <v>0</v>
      </c>
      <c r="P51" s="254">
        <v>18</v>
      </c>
      <c r="Q51" s="253">
        <v>0</v>
      </c>
      <c r="R51" s="254">
        <v>0</v>
      </c>
      <c r="S51" s="278">
        <v>0</v>
      </c>
    </row>
    <row r="52" spans="1:21" s="259" customFormat="1" ht="12" customHeight="1" x14ac:dyDescent="0.15">
      <c r="A52" s="251" t="s">
        <v>286</v>
      </c>
      <c r="B52" s="277">
        <f t="shared" si="6"/>
        <v>17</v>
      </c>
      <c r="C52" s="253">
        <f t="shared" si="6"/>
        <v>1</v>
      </c>
      <c r="D52" s="254">
        <v>6</v>
      </c>
      <c r="E52" s="253"/>
      <c r="F52" s="254">
        <v>0</v>
      </c>
      <c r="G52" s="253">
        <v>0</v>
      </c>
      <c r="H52" s="254">
        <v>0</v>
      </c>
      <c r="I52" s="253">
        <v>0</v>
      </c>
      <c r="J52" s="254">
        <v>0</v>
      </c>
      <c r="K52" s="255">
        <v>0</v>
      </c>
      <c r="L52" s="254">
        <v>0</v>
      </c>
      <c r="M52" s="253">
        <v>0</v>
      </c>
      <c r="N52" s="256">
        <v>3</v>
      </c>
      <c r="O52" s="253">
        <v>1</v>
      </c>
      <c r="P52" s="254">
        <v>8</v>
      </c>
      <c r="Q52" s="253">
        <v>0</v>
      </c>
      <c r="R52" s="254">
        <v>0</v>
      </c>
      <c r="S52" s="278">
        <v>0</v>
      </c>
    </row>
    <row r="53" spans="1:21" s="259" customFormat="1" ht="12" customHeight="1" x14ac:dyDescent="0.15">
      <c r="A53" s="251" t="s">
        <v>287</v>
      </c>
      <c r="B53" s="277">
        <f t="shared" si="6"/>
        <v>26</v>
      </c>
      <c r="C53" s="253">
        <f t="shared" si="6"/>
        <v>0</v>
      </c>
      <c r="D53" s="254">
        <v>6</v>
      </c>
      <c r="E53" s="253"/>
      <c r="F53" s="254">
        <v>0</v>
      </c>
      <c r="G53" s="253">
        <v>0</v>
      </c>
      <c r="H53" s="254">
        <v>2</v>
      </c>
      <c r="I53" s="253">
        <v>0</v>
      </c>
      <c r="J53" s="254">
        <v>2</v>
      </c>
      <c r="K53" s="255">
        <v>0</v>
      </c>
      <c r="L53" s="254">
        <v>0</v>
      </c>
      <c r="M53" s="253">
        <v>0</v>
      </c>
      <c r="N53" s="256">
        <v>3</v>
      </c>
      <c r="O53" s="253">
        <v>0</v>
      </c>
      <c r="P53" s="254">
        <v>13</v>
      </c>
      <c r="Q53" s="253">
        <v>0</v>
      </c>
      <c r="R53" s="254">
        <v>0</v>
      </c>
      <c r="S53" s="278">
        <v>0</v>
      </c>
    </row>
    <row r="54" spans="1:21" s="259" customFormat="1" ht="12" customHeight="1" thickBot="1" x14ac:dyDescent="0.2">
      <c r="A54" s="261" t="s">
        <v>288</v>
      </c>
      <c r="B54" s="282">
        <f t="shared" si="6"/>
        <v>9</v>
      </c>
      <c r="C54" s="263">
        <f t="shared" si="6"/>
        <v>0</v>
      </c>
      <c r="D54" s="262">
        <v>2</v>
      </c>
      <c r="E54" s="263"/>
      <c r="F54" s="262">
        <v>0</v>
      </c>
      <c r="G54" s="263">
        <v>0</v>
      </c>
      <c r="H54" s="262">
        <v>4</v>
      </c>
      <c r="I54" s="263">
        <v>0</v>
      </c>
      <c r="J54" s="262">
        <v>0</v>
      </c>
      <c r="K54" s="265">
        <v>0</v>
      </c>
      <c r="L54" s="262">
        <v>0</v>
      </c>
      <c r="M54" s="263">
        <v>0</v>
      </c>
      <c r="N54" s="266">
        <v>1</v>
      </c>
      <c r="O54" s="263">
        <v>0</v>
      </c>
      <c r="P54" s="262">
        <v>2</v>
      </c>
      <c r="Q54" s="263">
        <v>0</v>
      </c>
      <c r="R54" s="262">
        <v>0</v>
      </c>
      <c r="S54" s="283">
        <v>0</v>
      </c>
    </row>
    <row r="55" spans="1:21" ht="12" customHeight="1" x14ac:dyDescent="0.15">
      <c r="A55" s="3" t="s">
        <v>19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67" t="s">
        <v>264</v>
      </c>
      <c r="Q55" s="367"/>
      <c r="R55" s="367"/>
      <c r="S55" s="367"/>
      <c r="T55" s="3"/>
      <c r="U55" s="3"/>
    </row>
    <row r="56" spans="1:21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" customHeight="1" x14ac:dyDescent="0.15">
      <c r="A57" s="3" t="s">
        <v>269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" customHeight="1" x14ac:dyDescent="0.15">
      <c r="A58" s="1" t="s">
        <v>218</v>
      </c>
    </row>
    <row r="59" spans="1:21" ht="12" customHeight="1" x14ac:dyDescent="0.15">
      <c r="A59" s="38" t="s">
        <v>219</v>
      </c>
    </row>
    <row r="60" spans="1:21" ht="12" customHeight="1" x14ac:dyDescent="0.15">
      <c r="A60" s="38" t="s">
        <v>220</v>
      </c>
    </row>
    <row r="61" spans="1:21" ht="12" customHeight="1" x14ac:dyDescent="0.15">
      <c r="A61" s="38" t="s">
        <v>217</v>
      </c>
    </row>
    <row r="62" spans="1:21" ht="12" customHeight="1" x14ac:dyDescent="0.15">
      <c r="A62" s="1" t="s">
        <v>221</v>
      </c>
    </row>
    <row r="63" spans="1:21" ht="12" customHeight="1" x14ac:dyDescent="0.15">
      <c r="A63" s="1" t="s">
        <v>183</v>
      </c>
    </row>
    <row r="64" spans="1:21" ht="12" customHeight="1" x14ac:dyDescent="0.15">
      <c r="A64" s="1" t="s">
        <v>239</v>
      </c>
    </row>
  </sheetData>
  <sheetProtection sheet="1" selectLockedCells="1" selectUnlockedCell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DCB0-EBE0-4A3E-989A-789B891E702A}">
  <sheetPr>
    <tabColor theme="4" tint="0.59999389629810485"/>
  </sheetPr>
  <dimension ref="A1:Y64"/>
  <sheetViews>
    <sheetView view="pageBreakPreview" topLeftCell="J1" zoomScaleNormal="100" zoomScaleSheetLayoutView="100" workbookViewId="0">
      <selection activeCell="E10" sqref="E10"/>
    </sheetView>
  </sheetViews>
  <sheetFormatPr defaultRowHeight="15.6" customHeight="1" x14ac:dyDescent="0.15"/>
  <cols>
    <col min="1" max="1" width="9.7109375" style="1" hidden="1" customWidth="1"/>
    <col min="2" max="9" width="10.7109375" style="1" hidden="1" customWidth="1"/>
    <col min="10" max="19" width="9.42578125" style="1" customWidth="1"/>
    <col min="20" max="20" width="9.140625" style="1" customWidth="1"/>
    <col min="21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334"/>
      <c r="I1" s="334"/>
      <c r="J1" s="33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3" t="s">
        <v>248</v>
      </c>
      <c r="B2" s="3"/>
      <c r="C2" s="3"/>
      <c r="D2" s="3"/>
      <c r="E2" s="3"/>
      <c r="F2" s="3"/>
      <c r="G2" s="3"/>
      <c r="H2" s="374"/>
      <c r="I2" s="374"/>
      <c r="J2" s="374"/>
      <c r="K2" s="3"/>
      <c r="L2" s="3"/>
      <c r="M2" s="3"/>
      <c r="N2" s="3"/>
      <c r="O2" s="3"/>
      <c r="P2" s="3"/>
      <c r="Q2" s="3"/>
      <c r="R2" s="3"/>
      <c r="S2" s="2" t="s">
        <v>276</v>
      </c>
      <c r="T2" s="3"/>
      <c r="U2" s="3"/>
    </row>
    <row r="3" spans="1:21" ht="11.1" customHeight="1" x14ac:dyDescent="0.15">
      <c r="A3" s="329" t="s">
        <v>1</v>
      </c>
      <c r="B3" s="368" t="s">
        <v>2</v>
      </c>
      <c r="C3" s="369"/>
      <c r="D3" s="368" t="s">
        <v>175</v>
      </c>
      <c r="E3" s="369"/>
      <c r="F3" s="368" t="s">
        <v>176</v>
      </c>
      <c r="G3" s="369"/>
      <c r="H3" s="368" t="s">
        <v>177</v>
      </c>
      <c r="I3" s="369"/>
      <c r="J3" s="368" t="s">
        <v>178</v>
      </c>
      <c r="K3" s="369"/>
      <c r="L3" s="368" t="s">
        <v>174</v>
      </c>
      <c r="M3" s="369"/>
      <c r="N3" s="368" t="s">
        <v>181</v>
      </c>
      <c r="O3" s="369"/>
      <c r="P3" s="368" t="s">
        <v>182</v>
      </c>
      <c r="Q3" s="369"/>
      <c r="R3" s="368" t="s">
        <v>5</v>
      </c>
      <c r="S3" s="372"/>
    </row>
    <row r="4" spans="1:21" ht="11.1" customHeight="1" x14ac:dyDescent="0.15">
      <c r="A4" s="330"/>
      <c r="B4" s="370"/>
      <c r="C4" s="371"/>
      <c r="D4" s="370"/>
      <c r="E4" s="371"/>
      <c r="F4" s="370"/>
      <c r="G4" s="371"/>
      <c r="H4" s="370"/>
      <c r="I4" s="371"/>
      <c r="J4" s="370"/>
      <c r="K4" s="371"/>
      <c r="L4" s="370"/>
      <c r="M4" s="371"/>
      <c r="N4" s="370"/>
      <c r="O4" s="371"/>
      <c r="P4" s="370"/>
      <c r="Q4" s="371"/>
      <c r="R4" s="370"/>
      <c r="S4" s="373"/>
    </row>
    <row r="5" spans="1:21" ht="15" customHeight="1" x14ac:dyDescent="0.15">
      <c r="A5" s="226" t="s">
        <v>6</v>
      </c>
      <c r="B5" s="80">
        <f>SUM(B7:B18)</f>
        <v>244</v>
      </c>
      <c r="C5" s="185">
        <f>SUM(C7:C18)</f>
        <v>32</v>
      </c>
      <c r="D5" s="80">
        <f>SUM(D7:D18)</f>
        <v>62</v>
      </c>
      <c r="E5" s="185">
        <f>SUM(E7:E18)</f>
        <v>13</v>
      </c>
      <c r="F5" s="80">
        <f t="shared" ref="F5:R5" si="0">SUM(F7:F18)</f>
        <v>9</v>
      </c>
      <c r="G5" s="185">
        <f>SUM(G7:G18)</f>
        <v>3</v>
      </c>
      <c r="H5" s="80">
        <f t="shared" si="0"/>
        <v>34</v>
      </c>
      <c r="I5" s="185">
        <f t="shared" si="0"/>
        <v>0</v>
      </c>
      <c r="J5" s="80">
        <f t="shared" si="0"/>
        <v>5</v>
      </c>
      <c r="K5" s="185">
        <f t="shared" si="0"/>
        <v>0</v>
      </c>
      <c r="L5" s="80">
        <f t="shared" si="0"/>
        <v>2</v>
      </c>
      <c r="M5" s="185">
        <f>SUM(M7:M18)</f>
        <v>0</v>
      </c>
      <c r="N5" s="80">
        <f>SUM(N7:N18)</f>
        <v>69</v>
      </c>
      <c r="O5" s="185">
        <f>SUM(O7:O18)</f>
        <v>9</v>
      </c>
      <c r="P5" s="80">
        <f>SUM(P7:P18)</f>
        <v>62</v>
      </c>
      <c r="Q5" s="185">
        <f>SUM(Q7:Q18)</f>
        <v>7</v>
      </c>
      <c r="R5" s="80">
        <f t="shared" si="0"/>
        <v>1</v>
      </c>
      <c r="S5" s="186">
        <f>SUM(S7:S18)</f>
        <v>0</v>
      </c>
    </row>
    <row r="6" spans="1:21" ht="6" customHeight="1" x14ac:dyDescent="0.15">
      <c r="A6" s="226"/>
      <c r="B6" s="187"/>
      <c r="C6" s="188"/>
      <c r="D6" s="189"/>
      <c r="E6" s="188"/>
      <c r="F6" s="189"/>
      <c r="G6" s="79"/>
      <c r="H6" s="189"/>
      <c r="I6" s="79"/>
      <c r="J6" s="190"/>
      <c r="K6" s="188"/>
      <c r="L6" s="189"/>
      <c r="M6" s="79"/>
      <c r="N6" s="80"/>
      <c r="O6" s="188"/>
      <c r="P6" s="190"/>
      <c r="Q6" s="188"/>
      <c r="R6" s="190"/>
      <c r="S6" s="191"/>
    </row>
    <row r="7" spans="1:21" s="259" customFormat="1" ht="12" customHeight="1" x14ac:dyDescent="0.15">
      <c r="A7" s="251" t="s">
        <v>277</v>
      </c>
      <c r="B7" s="252">
        <f>D7+F7+H7+J7+L7+N7+P7+R7</f>
        <v>20</v>
      </c>
      <c r="C7" s="253">
        <f>E7+G7+I7+K7+M7+O7+Q7+S7</f>
        <v>2</v>
      </c>
      <c r="D7" s="254">
        <v>4</v>
      </c>
      <c r="E7" s="253">
        <v>0</v>
      </c>
      <c r="F7" s="254">
        <v>0</v>
      </c>
      <c r="G7" s="253">
        <v>0</v>
      </c>
      <c r="H7" s="254">
        <v>4</v>
      </c>
      <c r="I7" s="255">
        <v>0</v>
      </c>
      <c r="J7" s="254">
        <v>2</v>
      </c>
      <c r="K7" s="255">
        <v>0</v>
      </c>
      <c r="L7" s="254">
        <v>1</v>
      </c>
      <c r="M7" s="255">
        <v>0</v>
      </c>
      <c r="N7" s="256">
        <v>9</v>
      </c>
      <c r="O7" s="253">
        <v>2</v>
      </c>
      <c r="P7" s="254">
        <v>0</v>
      </c>
      <c r="Q7" s="253">
        <v>0</v>
      </c>
      <c r="R7" s="254">
        <v>0</v>
      </c>
      <c r="S7" s="257">
        <v>0</v>
      </c>
      <c r="T7" s="254"/>
      <c r="U7" s="258"/>
    </row>
    <row r="8" spans="1:21" s="259" customFormat="1" ht="12" customHeight="1" x14ac:dyDescent="0.15">
      <c r="A8" s="251" t="s">
        <v>278</v>
      </c>
      <c r="B8" s="252">
        <f t="shared" ref="B8:C18" si="1">D8+F8+H8+J8+L8+N8+P8+R8</f>
        <v>12</v>
      </c>
      <c r="C8" s="253">
        <f t="shared" si="1"/>
        <v>0</v>
      </c>
      <c r="D8" s="254">
        <v>2</v>
      </c>
      <c r="E8" s="253">
        <v>0</v>
      </c>
      <c r="F8" s="260">
        <v>2</v>
      </c>
      <c r="G8" s="253">
        <v>0</v>
      </c>
      <c r="H8" s="254">
        <v>5</v>
      </c>
      <c r="I8" s="255">
        <v>0</v>
      </c>
      <c r="J8" s="254">
        <v>0</v>
      </c>
      <c r="K8" s="255">
        <v>0</v>
      </c>
      <c r="L8" s="254">
        <v>0</v>
      </c>
      <c r="M8" s="255">
        <v>0</v>
      </c>
      <c r="N8" s="256">
        <v>3</v>
      </c>
      <c r="O8" s="253">
        <v>0</v>
      </c>
      <c r="P8" s="254">
        <v>0</v>
      </c>
      <c r="Q8" s="253">
        <v>0</v>
      </c>
      <c r="R8" s="254">
        <v>0</v>
      </c>
      <c r="S8" s="257">
        <v>0</v>
      </c>
    </row>
    <row r="9" spans="1:21" s="259" customFormat="1" ht="12" customHeight="1" x14ac:dyDescent="0.15">
      <c r="A9" s="251" t="s">
        <v>279</v>
      </c>
      <c r="B9" s="252">
        <f t="shared" si="1"/>
        <v>14</v>
      </c>
      <c r="C9" s="253">
        <f t="shared" si="1"/>
        <v>3</v>
      </c>
      <c r="D9" s="254">
        <v>4</v>
      </c>
      <c r="E9" s="253">
        <v>3</v>
      </c>
      <c r="F9" s="260">
        <v>0</v>
      </c>
      <c r="G9" s="253">
        <v>0</v>
      </c>
      <c r="H9" s="254">
        <v>8</v>
      </c>
      <c r="I9" s="255">
        <v>0</v>
      </c>
      <c r="J9" s="254">
        <v>0</v>
      </c>
      <c r="K9" s="255">
        <v>0</v>
      </c>
      <c r="L9" s="254">
        <v>0</v>
      </c>
      <c r="M9" s="255">
        <v>0</v>
      </c>
      <c r="N9" s="256">
        <v>2</v>
      </c>
      <c r="O9" s="253">
        <v>0</v>
      </c>
      <c r="P9" s="254">
        <v>0</v>
      </c>
      <c r="Q9" s="253">
        <v>0</v>
      </c>
      <c r="R9" s="254">
        <v>0</v>
      </c>
      <c r="S9" s="257">
        <v>0</v>
      </c>
    </row>
    <row r="10" spans="1:21" s="259" customFormat="1" ht="12" customHeight="1" x14ac:dyDescent="0.15">
      <c r="A10" s="251" t="s">
        <v>280</v>
      </c>
      <c r="B10" s="252">
        <f t="shared" si="1"/>
        <v>27</v>
      </c>
      <c r="C10" s="253">
        <f t="shared" si="1"/>
        <v>0</v>
      </c>
      <c r="D10" s="254">
        <v>3</v>
      </c>
      <c r="E10" s="253">
        <v>0</v>
      </c>
      <c r="F10" s="260">
        <v>0</v>
      </c>
      <c r="G10" s="253">
        <v>0</v>
      </c>
      <c r="H10" s="254">
        <v>7</v>
      </c>
      <c r="I10" s="253">
        <v>0</v>
      </c>
      <c r="J10" s="254">
        <v>0</v>
      </c>
      <c r="K10" s="255">
        <v>0</v>
      </c>
      <c r="L10" s="254">
        <v>0</v>
      </c>
      <c r="M10" s="255">
        <v>0</v>
      </c>
      <c r="N10" s="256">
        <v>17</v>
      </c>
      <c r="O10" s="253">
        <v>0</v>
      </c>
      <c r="P10" s="254">
        <v>0</v>
      </c>
      <c r="Q10" s="253">
        <v>0</v>
      </c>
      <c r="R10" s="254">
        <v>0</v>
      </c>
      <c r="S10" s="257">
        <v>0</v>
      </c>
    </row>
    <row r="11" spans="1:21" s="259" customFormat="1" ht="12" customHeight="1" x14ac:dyDescent="0.15">
      <c r="A11" s="251" t="s">
        <v>281</v>
      </c>
      <c r="B11" s="252">
        <f t="shared" si="1"/>
        <v>26</v>
      </c>
      <c r="C11" s="253">
        <f t="shared" si="1"/>
        <v>4</v>
      </c>
      <c r="D11" s="254">
        <v>6</v>
      </c>
      <c r="E11" s="253">
        <v>1</v>
      </c>
      <c r="F11" s="260">
        <v>5</v>
      </c>
      <c r="G11" s="253">
        <v>3</v>
      </c>
      <c r="H11" s="254">
        <v>5</v>
      </c>
      <c r="I11" s="255">
        <v>0</v>
      </c>
      <c r="J11" s="254">
        <v>1</v>
      </c>
      <c r="K11" s="255">
        <v>0</v>
      </c>
      <c r="L11" s="254">
        <v>0</v>
      </c>
      <c r="M11" s="255">
        <v>0</v>
      </c>
      <c r="N11" s="256">
        <v>5</v>
      </c>
      <c r="O11" s="253">
        <v>0</v>
      </c>
      <c r="P11" s="254">
        <v>4</v>
      </c>
      <c r="Q11" s="253">
        <v>0</v>
      </c>
      <c r="R11" s="254">
        <v>0</v>
      </c>
      <c r="S11" s="257">
        <v>0</v>
      </c>
    </row>
    <row r="12" spans="1:21" s="259" customFormat="1" ht="12" customHeight="1" x14ac:dyDescent="0.15">
      <c r="A12" s="251" t="s">
        <v>282</v>
      </c>
      <c r="B12" s="252">
        <f t="shared" si="1"/>
        <v>13</v>
      </c>
      <c r="C12" s="253">
        <f t="shared" si="1"/>
        <v>2</v>
      </c>
      <c r="D12" s="254">
        <v>3</v>
      </c>
      <c r="E12" s="253">
        <v>0</v>
      </c>
      <c r="F12" s="254">
        <v>0</v>
      </c>
      <c r="G12" s="253">
        <v>0</v>
      </c>
      <c r="H12" s="254">
        <v>0</v>
      </c>
      <c r="I12" s="255">
        <v>0</v>
      </c>
      <c r="J12" s="254">
        <v>1</v>
      </c>
      <c r="K12" s="253">
        <v>0</v>
      </c>
      <c r="L12" s="254">
        <v>0</v>
      </c>
      <c r="M12" s="255">
        <v>0</v>
      </c>
      <c r="N12" s="256">
        <v>4</v>
      </c>
      <c r="O12" s="253">
        <v>2</v>
      </c>
      <c r="P12" s="254">
        <v>4</v>
      </c>
      <c r="Q12" s="253">
        <v>0</v>
      </c>
      <c r="R12" s="254">
        <v>1</v>
      </c>
      <c r="S12" s="257">
        <v>0</v>
      </c>
    </row>
    <row r="13" spans="1:21" s="259" customFormat="1" ht="12" customHeight="1" x14ac:dyDescent="0.15">
      <c r="A13" s="251" t="s">
        <v>283</v>
      </c>
      <c r="B13" s="252">
        <f t="shared" si="1"/>
        <v>26</v>
      </c>
      <c r="C13" s="253">
        <f t="shared" si="1"/>
        <v>4</v>
      </c>
      <c r="D13" s="254">
        <v>9</v>
      </c>
      <c r="E13" s="253">
        <v>0</v>
      </c>
      <c r="F13" s="260">
        <v>0</v>
      </c>
      <c r="G13" s="253">
        <v>0</v>
      </c>
      <c r="H13" s="254">
        <v>0</v>
      </c>
      <c r="I13" s="255">
        <v>0</v>
      </c>
      <c r="J13" s="254">
        <v>0</v>
      </c>
      <c r="K13" s="255">
        <v>0</v>
      </c>
      <c r="L13" s="254">
        <v>0</v>
      </c>
      <c r="M13" s="255">
        <v>0</v>
      </c>
      <c r="N13" s="256">
        <v>13</v>
      </c>
      <c r="O13" s="253">
        <v>1</v>
      </c>
      <c r="P13" s="254">
        <v>4</v>
      </c>
      <c r="Q13" s="253">
        <v>3</v>
      </c>
      <c r="R13" s="254">
        <v>0</v>
      </c>
      <c r="S13" s="257">
        <v>0</v>
      </c>
    </row>
    <row r="14" spans="1:21" s="259" customFormat="1" ht="12" customHeight="1" x14ac:dyDescent="0.15">
      <c r="A14" s="251" t="s">
        <v>284</v>
      </c>
      <c r="B14" s="252">
        <f t="shared" si="1"/>
        <v>32</v>
      </c>
      <c r="C14" s="253">
        <f t="shared" si="1"/>
        <v>11</v>
      </c>
      <c r="D14" s="254">
        <v>15</v>
      </c>
      <c r="E14" s="253">
        <v>7</v>
      </c>
      <c r="F14" s="260">
        <v>0</v>
      </c>
      <c r="G14" s="253">
        <v>0</v>
      </c>
      <c r="H14" s="254">
        <v>0</v>
      </c>
      <c r="I14" s="255">
        <v>0</v>
      </c>
      <c r="J14" s="254">
        <v>0</v>
      </c>
      <c r="K14" s="255">
        <v>0</v>
      </c>
      <c r="L14" s="254">
        <v>0</v>
      </c>
      <c r="M14" s="255">
        <v>0</v>
      </c>
      <c r="N14" s="256">
        <v>2</v>
      </c>
      <c r="O14" s="253">
        <v>0</v>
      </c>
      <c r="P14" s="254">
        <v>15</v>
      </c>
      <c r="Q14" s="253">
        <v>4</v>
      </c>
      <c r="R14" s="254">
        <v>0</v>
      </c>
      <c r="S14" s="257">
        <v>0</v>
      </c>
    </row>
    <row r="15" spans="1:21" s="259" customFormat="1" ht="12" customHeight="1" x14ac:dyDescent="0.15">
      <c r="A15" s="251" t="s">
        <v>285</v>
      </c>
      <c r="B15" s="252">
        <f t="shared" si="1"/>
        <v>29</v>
      </c>
      <c r="C15" s="253">
        <f t="shared" si="1"/>
        <v>0</v>
      </c>
      <c r="D15" s="254">
        <v>2</v>
      </c>
      <c r="E15" s="253">
        <v>0</v>
      </c>
      <c r="F15" s="254">
        <v>2</v>
      </c>
      <c r="G15" s="253">
        <v>0</v>
      </c>
      <c r="H15" s="254">
        <v>0</v>
      </c>
      <c r="I15" s="255">
        <v>0</v>
      </c>
      <c r="J15" s="254">
        <v>0</v>
      </c>
      <c r="K15" s="255">
        <v>0</v>
      </c>
      <c r="L15" s="254">
        <v>0</v>
      </c>
      <c r="M15" s="255">
        <v>0</v>
      </c>
      <c r="N15" s="256">
        <v>3</v>
      </c>
      <c r="O15" s="253">
        <v>0</v>
      </c>
      <c r="P15" s="254">
        <v>22</v>
      </c>
      <c r="Q15" s="253">
        <v>0</v>
      </c>
      <c r="R15" s="254">
        <v>0</v>
      </c>
      <c r="S15" s="257">
        <v>0</v>
      </c>
    </row>
    <row r="16" spans="1:21" s="259" customFormat="1" ht="12" customHeight="1" x14ac:dyDescent="0.15">
      <c r="A16" s="251" t="s">
        <v>286</v>
      </c>
      <c r="B16" s="252">
        <f t="shared" si="1"/>
        <v>24</v>
      </c>
      <c r="C16" s="253">
        <f t="shared" si="1"/>
        <v>3</v>
      </c>
      <c r="D16" s="254">
        <v>4</v>
      </c>
      <c r="E16" s="253">
        <v>1</v>
      </c>
      <c r="F16" s="260">
        <v>0</v>
      </c>
      <c r="G16" s="253">
        <v>0</v>
      </c>
      <c r="H16" s="254">
        <v>5</v>
      </c>
      <c r="I16" s="255">
        <v>0</v>
      </c>
      <c r="J16" s="254">
        <v>0</v>
      </c>
      <c r="K16" s="255">
        <v>0</v>
      </c>
      <c r="L16" s="254">
        <v>0</v>
      </c>
      <c r="M16" s="255">
        <v>0</v>
      </c>
      <c r="N16" s="256">
        <v>7</v>
      </c>
      <c r="O16" s="253">
        <v>2</v>
      </c>
      <c r="P16" s="254">
        <v>8</v>
      </c>
      <c r="Q16" s="253">
        <v>0</v>
      </c>
      <c r="R16" s="254">
        <v>0</v>
      </c>
      <c r="S16" s="257">
        <v>0</v>
      </c>
    </row>
    <row r="17" spans="1:20" s="259" customFormat="1" ht="12" customHeight="1" x14ac:dyDescent="0.15">
      <c r="A17" s="251" t="s">
        <v>287</v>
      </c>
      <c r="B17" s="252">
        <f t="shared" si="1"/>
        <v>16</v>
      </c>
      <c r="C17" s="253">
        <f t="shared" si="1"/>
        <v>2</v>
      </c>
      <c r="D17" s="254">
        <v>7</v>
      </c>
      <c r="E17" s="253">
        <v>0</v>
      </c>
      <c r="F17" s="260">
        <v>0</v>
      </c>
      <c r="G17" s="253">
        <v>0</v>
      </c>
      <c r="H17" s="254">
        <v>0</v>
      </c>
      <c r="I17" s="255">
        <v>0</v>
      </c>
      <c r="J17" s="254">
        <v>1</v>
      </c>
      <c r="K17" s="255">
        <v>0</v>
      </c>
      <c r="L17" s="254">
        <v>1</v>
      </c>
      <c r="M17" s="255">
        <v>0</v>
      </c>
      <c r="N17" s="256">
        <v>4</v>
      </c>
      <c r="O17" s="253">
        <v>2</v>
      </c>
      <c r="P17" s="254">
        <v>3</v>
      </c>
      <c r="Q17" s="253">
        <v>0</v>
      </c>
      <c r="R17" s="254">
        <v>0</v>
      </c>
      <c r="S17" s="257">
        <v>0</v>
      </c>
    </row>
    <row r="18" spans="1:20" s="259" customFormat="1" ht="12" customHeight="1" thickBot="1" x14ac:dyDescent="0.2">
      <c r="A18" s="261" t="s">
        <v>288</v>
      </c>
      <c r="B18" s="252">
        <f t="shared" si="1"/>
        <v>5</v>
      </c>
      <c r="C18" s="253">
        <f t="shared" si="1"/>
        <v>1</v>
      </c>
      <c r="D18" s="262">
        <v>3</v>
      </c>
      <c r="E18" s="263">
        <v>1</v>
      </c>
      <c r="F18" s="264">
        <v>0</v>
      </c>
      <c r="G18" s="263">
        <v>0</v>
      </c>
      <c r="H18" s="262">
        <v>0</v>
      </c>
      <c r="I18" s="265">
        <v>0</v>
      </c>
      <c r="J18" s="262">
        <v>0</v>
      </c>
      <c r="K18" s="265">
        <v>0</v>
      </c>
      <c r="L18" s="262">
        <v>0</v>
      </c>
      <c r="M18" s="265">
        <v>0</v>
      </c>
      <c r="N18" s="266">
        <v>0</v>
      </c>
      <c r="O18" s="263">
        <v>0</v>
      </c>
      <c r="P18" s="262">
        <v>2</v>
      </c>
      <c r="Q18" s="263">
        <v>0</v>
      </c>
      <c r="R18" s="262">
        <v>0</v>
      </c>
      <c r="S18" s="267">
        <v>0</v>
      </c>
    </row>
    <row r="19" spans="1:20" ht="8.1" customHeight="1" x14ac:dyDescent="0.15">
      <c r="A19" s="3"/>
      <c r="B19" s="12"/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374" t="s">
        <v>16</v>
      </c>
      <c r="I20" s="374"/>
      <c r="J20" s="374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329" t="s">
        <v>1</v>
      </c>
      <c r="B21" s="368" t="s">
        <v>2</v>
      </c>
      <c r="C21" s="369"/>
      <c r="D21" s="368" t="s">
        <v>3</v>
      </c>
      <c r="E21" s="369"/>
      <c r="F21" s="368" t="s">
        <v>17</v>
      </c>
      <c r="G21" s="369"/>
      <c r="H21" s="368" t="s">
        <v>4</v>
      </c>
      <c r="I21" s="369"/>
      <c r="J21" s="368" t="s">
        <v>179</v>
      </c>
      <c r="K21" s="369"/>
      <c r="L21" s="368" t="s">
        <v>175</v>
      </c>
      <c r="M21" s="369"/>
      <c r="N21" s="368" t="s">
        <v>180</v>
      </c>
      <c r="O21" s="369"/>
      <c r="P21" s="368" t="s">
        <v>5</v>
      </c>
      <c r="Q21" s="372"/>
    </row>
    <row r="22" spans="1:20" ht="11.1" customHeight="1" x14ac:dyDescent="0.15">
      <c r="A22" s="330"/>
      <c r="B22" s="370"/>
      <c r="C22" s="371"/>
      <c r="D22" s="370"/>
      <c r="E22" s="371"/>
      <c r="F22" s="370"/>
      <c r="G22" s="371"/>
      <c r="H22" s="370"/>
      <c r="I22" s="371"/>
      <c r="J22" s="370"/>
      <c r="K22" s="371"/>
      <c r="L22" s="370"/>
      <c r="M22" s="371"/>
      <c r="N22" s="370"/>
      <c r="O22" s="371"/>
      <c r="P22" s="370"/>
      <c r="Q22" s="373"/>
    </row>
    <row r="23" spans="1:20" ht="15" customHeight="1" x14ac:dyDescent="0.15">
      <c r="A23" s="226" t="s">
        <v>6</v>
      </c>
      <c r="B23" s="80">
        <f t="shared" ref="B23:Q23" si="2">SUM(B25:B36)</f>
        <v>325</v>
      </c>
      <c r="C23" s="185">
        <f t="shared" si="2"/>
        <v>22</v>
      </c>
      <c r="D23" s="80">
        <f t="shared" si="2"/>
        <v>17</v>
      </c>
      <c r="E23" s="185">
        <f t="shared" si="2"/>
        <v>0</v>
      </c>
      <c r="F23" s="80">
        <f t="shared" si="2"/>
        <v>130</v>
      </c>
      <c r="G23" s="185">
        <f t="shared" si="2"/>
        <v>12</v>
      </c>
      <c r="H23" s="80">
        <f t="shared" si="2"/>
        <v>89</v>
      </c>
      <c r="I23" s="185">
        <f t="shared" si="2"/>
        <v>3</v>
      </c>
      <c r="J23" s="80">
        <f t="shared" si="2"/>
        <v>40</v>
      </c>
      <c r="K23" s="185">
        <f t="shared" si="2"/>
        <v>0</v>
      </c>
      <c r="L23" s="80">
        <f t="shared" si="2"/>
        <v>14</v>
      </c>
      <c r="M23" s="185">
        <f t="shared" si="2"/>
        <v>0</v>
      </c>
      <c r="N23" s="80">
        <f t="shared" si="2"/>
        <v>22</v>
      </c>
      <c r="O23" s="185">
        <f t="shared" si="2"/>
        <v>4</v>
      </c>
      <c r="P23" s="80">
        <f t="shared" si="2"/>
        <v>13</v>
      </c>
      <c r="Q23" s="186">
        <f t="shared" si="2"/>
        <v>3</v>
      </c>
    </row>
    <row r="24" spans="1:20" ht="6" customHeight="1" x14ac:dyDescent="0.15">
      <c r="A24" s="226"/>
      <c r="B24" s="192"/>
      <c r="C24" s="188"/>
      <c r="D24" s="190"/>
      <c r="E24" s="193"/>
      <c r="F24" s="190"/>
      <c r="G24" s="26"/>
      <c r="H24" s="190"/>
      <c r="I24" s="188"/>
      <c r="J24" s="190"/>
      <c r="K24" s="79"/>
      <c r="L24" s="190"/>
      <c r="M24" s="79"/>
      <c r="N24" s="80"/>
      <c r="O24" s="188"/>
      <c r="P24" s="190"/>
      <c r="Q24" s="191"/>
    </row>
    <row r="25" spans="1:20" s="259" customFormat="1" ht="12" customHeight="1" x14ac:dyDescent="0.15">
      <c r="A25" s="251" t="s">
        <v>277</v>
      </c>
      <c r="B25" s="252">
        <f>D25+F25+H25+J25+L25+N25+P25</f>
        <v>22</v>
      </c>
      <c r="C25" s="253">
        <f>E25+G25+I25+K25+M25+O25+Q25</f>
        <v>0</v>
      </c>
      <c r="D25" s="268">
        <v>1</v>
      </c>
      <c r="E25" s="269">
        <v>0</v>
      </c>
      <c r="F25" s="268">
        <v>11</v>
      </c>
      <c r="G25" s="269">
        <v>0</v>
      </c>
      <c r="H25" s="268">
        <v>8</v>
      </c>
      <c r="I25" s="269">
        <v>0</v>
      </c>
      <c r="J25" s="268">
        <v>1</v>
      </c>
      <c r="K25" s="269">
        <v>0</v>
      </c>
      <c r="L25" s="268">
        <v>0</v>
      </c>
      <c r="M25" s="269">
        <v>0</v>
      </c>
      <c r="N25" s="270">
        <v>1</v>
      </c>
      <c r="O25" s="269">
        <v>0</v>
      </c>
      <c r="P25" s="268">
        <v>0</v>
      </c>
      <c r="Q25" s="271">
        <v>0</v>
      </c>
    </row>
    <row r="26" spans="1:20" s="259" customFormat="1" ht="12" customHeight="1" x14ac:dyDescent="0.15">
      <c r="A26" s="251" t="s">
        <v>278</v>
      </c>
      <c r="B26" s="252">
        <f t="shared" ref="B26:C36" si="3">D26+F26+H26+J26+L26+N26+P26</f>
        <v>26</v>
      </c>
      <c r="C26" s="253">
        <f>E26+G26+I26+K26+M26+O26+Q26</f>
        <v>1</v>
      </c>
      <c r="D26" s="268">
        <v>4</v>
      </c>
      <c r="E26" s="269">
        <v>0</v>
      </c>
      <c r="F26" s="268">
        <v>14</v>
      </c>
      <c r="G26" s="269">
        <v>1</v>
      </c>
      <c r="H26" s="268">
        <v>4</v>
      </c>
      <c r="I26" s="269">
        <v>0</v>
      </c>
      <c r="J26" s="268">
        <v>2</v>
      </c>
      <c r="K26" s="269">
        <v>0</v>
      </c>
      <c r="L26" s="268">
        <v>0</v>
      </c>
      <c r="M26" s="269">
        <v>0</v>
      </c>
      <c r="N26" s="270">
        <v>2</v>
      </c>
      <c r="O26" s="269">
        <v>0</v>
      </c>
      <c r="P26" s="268">
        <v>0</v>
      </c>
      <c r="Q26" s="271">
        <v>0</v>
      </c>
    </row>
    <row r="27" spans="1:20" s="259" customFormat="1" ht="12" customHeight="1" x14ac:dyDescent="0.15">
      <c r="A27" s="251" t="s">
        <v>279</v>
      </c>
      <c r="B27" s="252">
        <f t="shared" si="3"/>
        <v>31</v>
      </c>
      <c r="C27" s="253">
        <f t="shared" si="3"/>
        <v>3</v>
      </c>
      <c r="D27" s="268">
        <v>2</v>
      </c>
      <c r="E27" s="269">
        <v>0</v>
      </c>
      <c r="F27" s="268">
        <v>9</v>
      </c>
      <c r="G27" s="269">
        <v>0</v>
      </c>
      <c r="H27" s="268">
        <v>11</v>
      </c>
      <c r="I27" s="269">
        <v>0</v>
      </c>
      <c r="J27" s="268">
        <v>4</v>
      </c>
      <c r="K27" s="269">
        <v>0</v>
      </c>
      <c r="L27" s="268">
        <v>1</v>
      </c>
      <c r="M27" s="269">
        <v>0</v>
      </c>
      <c r="N27" s="270">
        <v>4</v>
      </c>
      <c r="O27" s="269">
        <v>3</v>
      </c>
      <c r="P27" s="268">
        <v>0</v>
      </c>
      <c r="Q27" s="271">
        <v>0</v>
      </c>
    </row>
    <row r="28" spans="1:20" s="259" customFormat="1" ht="12" customHeight="1" x14ac:dyDescent="0.15">
      <c r="A28" s="251" t="s">
        <v>280</v>
      </c>
      <c r="B28" s="252">
        <f t="shared" si="3"/>
        <v>30</v>
      </c>
      <c r="C28" s="253">
        <f t="shared" si="3"/>
        <v>0</v>
      </c>
      <c r="D28" s="268">
        <v>1</v>
      </c>
      <c r="E28" s="269">
        <v>0</v>
      </c>
      <c r="F28" s="268">
        <v>11</v>
      </c>
      <c r="G28" s="269">
        <v>0</v>
      </c>
      <c r="H28" s="268">
        <v>5</v>
      </c>
      <c r="I28" s="269">
        <v>0</v>
      </c>
      <c r="J28" s="268">
        <v>7</v>
      </c>
      <c r="K28" s="269">
        <v>0</v>
      </c>
      <c r="L28" s="268">
        <v>1</v>
      </c>
      <c r="M28" s="269">
        <v>0</v>
      </c>
      <c r="N28" s="270">
        <v>2</v>
      </c>
      <c r="O28" s="269">
        <v>0</v>
      </c>
      <c r="P28" s="268">
        <v>3</v>
      </c>
      <c r="Q28" s="271">
        <v>0</v>
      </c>
    </row>
    <row r="29" spans="1:20" s="259" customFormat="1" ht="12" customHeight="1" x14ac:dyDescent="0.15">
      <c r="A29" s="251" t="s">
        <v>281</v>
      </c>
      <c r="B29" s="252">
        <f t="shared" si="3"/>
        <v>30</v>
      </c>
      <c r="C29" s="253">
        <f t="shared" si="3"/>
        <v>0</v>
      </c>
      <c r="D29" s="268">
        <v>2</v>
      </c>
      <c r="E29" s="269">
        <v>0</v>
      </c>
      <c r="F29" s="268">
        <v>9</v>
      </c>
      <c r="G29" s="269">
        <v>0</v>
      </c>
      <c r="H29" s="268">
        <v>11</v>
      </c>
      <c r="I29" s="269">
        <v>0</v>
      </c>
      <c r="J29" s="268">
        <v>1</v>
      </c>
      <c r="K29" s="269">
        <v>0</v>
      </c>
      <c r="L29" s="268">
        <v>1</v>
      </c>
      <c r="M29" s="269">
        <v>0</v>
      </c>
      <c r="N29" s="270">
        <v>6</v>
      </c>
      <c r="O29" s="269">
        <v>0</v>
      </c>
      <c r="P29" s="268">
        <v>0</v>
      </c>
      <c r="Q29" s="271">
        <v>0</v>
      </c>
    </row>
    <row r="30" spans="1:20" s="259" customFormat="1" ht="12" customHeight="1" x14ac:dyDescent="0.15">
      <c r="A30" s="251" t="s">
        <v>282</v>
      </c>
      <c r="B30" s="252">
        <f t="shared" si="3"/>
        <v>26</v>
      </c>
      <c r="C30" s="253">
        <f t="shared" si="3"/>
        <v>4</v>
      </c>
      <c r="D30" s="268">
        <v>2</v>
      </c>
      <c r="E30" s="269">
        <v>0</v>
      </c>
      <c r="F30" s="268">
        <v>8</v>
      </c>
      <c r="G30" s="269">
        <v>3</v>
      </c>
      <c r="H30" s="268">
        <v>11</v>
      </c>
      <c r="I30" s="269">
        <v>1</v>
      </c>
      <c r="J30" s="268">
        <v>2</v>
      </c>
      <c r="K30" s="269">
        <v>0</v>
      </c>
      <c r="L30" s="268">
        <v>0</v>
      </c>
      <c r="M30" s="269">
        <v>0</v>
      </c>
      <c r="N30" s="270">
        <v>1</v>
      </c>
      <c r="O30" s="269">
        <v>0</v>
      </c>
      <c r="P30" s="268">
        <v>2</v>
      </c>
      <c r="Q30" s="271">
        <v>0</v>
      </c>
    </row>
    <row r="31" spans="1:20" s="259" customFormat="1" ht="12" customHeight="1" x14ac:dyDescent="0.15">
      <c r="A31" s="251" t="s">
        <v>283</v>
      </c>
      <c r="B31" s="252">
        <f t="shared" si="3"/>
        <v>30</v>
      </c>
      <c r="C31" s="253">
        <f t="shared" si="3"/>
        <v>3</v>
      </c>
      <c r="D31" s="268">
        <v>2</v>
      </c>
      <c r="E31" s="269">
        <v>0</v>
      </c>
      <c r="F31" s="268">
        <v>12</v>
      </c>
      <c r="G31" s="269">
        <v>0</v>
      </c>
      <c r="H31" s="268">
        <v>9</v>
      </c>
      <c r="I31" s="269">
        <v>0</v>
      </c>
      <c r="J31" s="268">
        <v>1</v>
      </c>
      <c r="K31" s="269">
        <v>0</v>
      </c>
      <c r="L31" s="268">
        <v>3</v>
      </c>
      <c r="M31" s="269">
        <v>0</v>
      </c>
      <c r="N31" s="270">
        <v>0</v>
      </c>
      <c r="O31" s="269">
        <v>0</v>
      </c>
      <c r="P31" s="268">
        <v>3</v>
      </c>
      <c r="Q31" s="271">
        <v>3</v>
      </c>
    </row>
    <row r="32" spans="1:20" s="259" customFormat="1" ht="12" customHeight="1" x14ac:dyDescent="0.15">
      <c r="A32" s="251" t="s">
        <v>284</v>
      </c>
      <c r="B32" s="252">
        <f>D32+F32+H32+J32+L32+N32+P32</f>
        <v>34</v>
      </c>
      <c r="C32" s="253">
        <f t="shared" si="3"/>
        <v>6</v>
      </c>
      <c r="D32" s="268">
        <v>1</v>
      </c>
      <c r="E32" s="269">
        <v>0</v>
      </c>
      <c r="F32" s="268">
        <v>10</v>
      </c>
      <c r="G32" s="269">
        <v>4</v>
      </c>
      <c r="H32" s="268">
        <v>8</v>
      </c>
      <c r="I32" s="269">
        <v>1</v>
      </c>
      <c r="J32" s="268">
        <v>9</v>
      </c>
      <c r="K32" s="269">
        <v>0</v>
      </c>
      <c r="L32" s="268">
        <v>2</v>
      </c>
      <c r="M32" s="269">
        <v>0</v>
      </c>
      <c r="N32" s="270">
        <v>3</v>
      </c>
      <c r="O32" s="269">
        <v>1</v>
      </c>
      <c r="P32" s="268">
        <v>1</v>
      </c>
      <c r="Q32" s="271">
        <v>0</v>
      </c>
    </row>
    <row r="33" spans="1:25" s="259" customFormat="1" ht="12" customHeight="1" x14ac:dyDescent="0.15">
      <c r="A33" s="251" t="s">
        <v>285</v>
      </c>
      <c r="B33" s="252">
        <f t="shared" si="3"/>
        <v>31</v>
      </c>
      <c r="C33" s="253">
        <f t="shared" si="3"/>
        <v>2</v>
      </c>
      <c r="D33" s="268">
        <v>0</v>
      </c>
      <c r="E33" s="269">
        <v>0</v>
      </c>
      <c r="F33" s="268">
        <v>14</v>
      </c>
      <c r="G33" s="269">
        <v>1</v>
      </c>
      <c r="H33" s="268">
        <v>7</v>
      </c>
      <c r="I33" s="269">
        <v>1</v>
      </c>
      <c r="J33" s="268">
        <v>5</v>
      </c>
      <c r="K33" s="269">
        <v>0</v>
      </c>
      <c r="L33" s="268">
        <v>3</v>
      </c>
      <c r="M33" s="269">
        <v>0</v>
      </c>
      <c r="N33" s="270">
        <v>0</v>
      </c>
      <c r="O33" s="269">
        <v>0</v>
      </c>
      <c r="P33" s="268">
        <v>2</v>
      </c>
      <c r="Q33" s="271">
        <v>0</v>
      </c>
    </row>
    <row r="34" spans="1:25" s="259" customFormat="1" ht="12" customHeight="1" x14ac:dyDescent="0.15">
      <c r="A34" s="251" t="s">
        <v>286</v>
      </c>
      <c r="B34" s="252">
        <f t="shared" si="3"/>
        <v>27</v>
      </c>
      <c r="C34" s="253">
        <f t="shared" si="3"/>
        <v>3</v>
      </c>
      <c r="D34" s="268">
        <v>1</v>
      </c>
      <c r="E34" s="269">
        <v>0</v>
      </c>
      <c r="F34" s="268">
        <v>13</v>
      </c>
      <c r="G34" s="269">
        <v>3</v>
      </c>
      <c r="H34" s="268">
        <v>6</v>
      </c>
      <c r="I34" s="269">
        <v>0</v>
      </c>
      <c r="J34" s="268">
        <v>4</v>
      </c>
      <c r="K34" s="269">
        <v>0</v>
      </c>
      <c r="L34" s="268">
        <v>1</v>
      </c>
      <c r="M34" s="269">
        <v>0</v>
      </c>
      <c r="N34" s="270">
        <v>1</v>
      </c>
      <c r="O34" s="269">
        <v>0</v>
      </c>
      <c r="P34" s="268">
        <v>1</v>
      </c>
      <c r="Q34" s="271">
        <v>0</v>
      </c>
    </row>
    <row r="35" spans="1:25" s="259" customFormat="1" ht="12" customHeight="1" x14ac:dyDescent="0.15">
      <c r="A35" s="251" t="s">
        <v>287</v>
      </c>
      <c r="B35" s="252">
        <f t="shared" si="3"/>
        <v>25</v>
      </c>
      <c r="C35" s="253">
        <f t="shared" si="3"/>
        <v>0</v>
      </c>
      <c r="D35" s="268">
        <v>1</v>
      </c>
      <c r="E35" s="269">
        <v>0</v>
      </c>
      <c r="F35" s="268">
        <v>14</v>
      </c>
      <c r="G35" s="269">
        <v>0</v>
      </c>
      <c r="H35" s="268">
        <v>4</v>
      </c>
      <c r="I35" s="269">
        <v>0</v>
      </c>
      <c r="J35" s="268">
        <v>3</v>
      </c>
      <c r="K35" s="269">
        <v>0</v>
      </c>
      <c r="L35" s="268">
        <v>2</v>
      </c>
      <c r="M35" s="269">
        <v>0</v>
      </c>
      <c r="N35" s="270">
        <v>1</v>
      </c>
      <c r="O35" s="269">
        <v>0</v>
      </c>
      <c r="P35" s="268">
        <v>0</v>
      </c>
      <c r="Q35" s="271">
        <v>0</v>
      </c>
    </row>
    <row r="36" spans="1:25" s="259" customFormat="1" ht="12" customHeight="1" thickBot="1" x14ac:dyDescent="0.2">
      <c r="A36" s="261" t="s">
        <v>288</v>
      </c>
      <c r="B36" s="272">
        <f t="shared" si="3"/>
        <v>13</v>
      </c>
      <c r="C36" s="263">
        <f t="shared" si="3"/>
        <v>0</v>
      </c>
      <c r="D36" s="273">
        <v>0</v>
      </c>
      <c r="E36" s="274">
        <v>0</v>
      </c>
      <c r="F36" s="273">
        <v>5</v>
      </c>
      <c r="G36" s="274">
        <v>0</v>
      </c>
      <c r="H36" s="273">
        <v>5</v>
      </c>
      <c r="I36" s="274">
        <v>0</v>
      </c>
      <c r="J36" s="273">
        <v>1</v>
      </c>
      <c r="K36" s="274">
        <v>0</v>
      </c>
      <c r="L36" s="273">
        <v>0</v>
      </c>
      <c r="M36" s="274">
        <v>0</v>
      </c>
      <c r="N36" s="275">
        <v>1</v>
      </c>
      <c r="O36" s="274">
        <v>0</v>
      </c>
      <c r="P36" s="273">
        <v>1</v>
      </c>
      <c r="Q36" s="276">
        <v>0</v>
      </c>
    </row>
    <row r="37" spans="1:25" ht="8.1" customHeight="1" x14ac:dyDescent="0.15">
      <c r="A37" s="234"/>
      <c r="B37" s="24"/>
      <c r="C37" s="210"/>
      <c r="D37" s="25"/>
      <c r="E37" s="25"/>
      <c r="F37" s="210"/>
      <c r="G37" s="210"/>
      <c r="H37" s="25"/>
      <c r="I37" s="25"/>
      <c r="J37" s="24"/>
      <c r="K37" s="26"/>
      <c r="L37" s="27"/>
      <c r="M37" s="26"/>
      <c r="N37" s="26"/>
      <c r="O37" s="26"/>
      <c r="P37" s="28"/>
      <c r="Q37" s="26"/>
      <c r="R37" s="28"/>
      <c r="S37" s="26"/>
      <c r="T37" s="231"/>
      <c r="U37" s="231"/>
      <c r="V37" s="3"/>
      <c r="W37" s="3"/>
      <c r="X37" s="3"/>
      <c r="Y37" s="3"/>
    </row>
    <row r="38" spans="1:25" ht="14.1" customHeight="1" thickBot="1" x14ac:dyDescent="0.2">
      <c r="A38" s="234"/>
      <c r="B38" s="24"/>
      <c r="C38" s="210"/>
      <c r="D38" s="25"/>
      <c r="E38" s="25"/>
      <c r="F38" s="210"/>
      <c r="G38" s="210"/>
      <c r="H38" s="25" t="s">
        <v>18</v>
      </c>
      <c r="I38" s="25"/>
      <c r="J38" s="24"/>
      <c r="K38" s="26"/>
      <c r="L38" s="27"/>
      <c r="M38" s="26"/>
      <c r="N38" s="26"/>
      <c r="O38" s="26"/>
      <c r="P38" s="28"/>
      <c r="Q38" s="26"/>
      <c r="R38" s="28"/>
      <c r="S38" s="26"/>
      <c r="T38" s="231"/>
      <c r="U38" s="231"/>
      <c r="V38" s="3"/>
      <c r="W38" s="3"/>
      <c r="X38" s="3"/>
      <c r="Y38" s="3"/>
    </row>
    <row r="39" spans="1:25" ht="11.1" customHeight="1" x14ac:dyDescent="0.15">
      <c r="A39" s="329" t="s">
        <v>1</v>
      </c>
      <c r="B39" s="368" t="s">
        <v>2</v>
      </c>
      <c r="C39" s="369"/>
      <c r="D39" s="368" t="s">
        <v>175</v>
      </c>
      <c r="E39" s="369"/>
      <c r="F39" s="368" t="s">
        <v>176</v>
      </c>
      <c r="G39" s="369"/>
      <c r="H39" s="368" t="s">
        <v>177</v>
      </c>
      <c r="I39" s="369"/>
      <c r="J39" s="368" t="s">
        <v>178</v>
      </c>
      <c r="K39" s="369"/>
      <c r="L39" s="368" t="s">
        <v>208</v>
      </c>
      <c r="M39" s="369"/>
      <c r="N39" s="368" t="s">
        <v>181</v>
      </c>
      <c r="O39" s="369"/>
      <c r="P39" s="368" t="s">
        <v>182</v>
      </c>
      <c r="Q39" s="369"/>
      <c r="R39" s="368" t="s">
        <v>5</v>
      </c>
      <c r="S39" s="372"/>
      <c r="T39" s="231"/>
      <c r="U39" s="231"/>
      <c r="V39" s="3"/>
      <c r="W39" s="3"/>
      <c r="X39" s="3"/>
      <c r="Y39" s="3"/>
    </row>
    <row r="40" spans="1:25" ht="11.1" customHeight="1" x14ac:dyDescent="0.15">
      <c r="A40" s="330"/>
      <c r="B40" s="370"/>
      <c r="C40" s="371"/>
      <c r="D40" s="370"/>
      <c r="E40" s="371"/>
      <c r="F40" s="370"/>
      <c r="G40" s="371"/>
      <c r="H40" s="370"/>
      <c r="I40" s="371"/>
      <c r="J40" s="370"/>
      <c r="K40" s="371"/>
      <c r="L40" s="370"/>
      <c r="M40" s="371"/>
      <c r="N40" s="370"/>
      <c r="O40" s="371"/>
      <c r="P40" s="370"/>
      <c r="Q40" s="371"/>
      <c r="R40" s="370"/>
      <c r="S40" s="373"/>
      <c r="T40" s="231"/>
      <c r="U40" s="231"/>
      <c r="V40" s="3"/>
      <c r="W40" s="3"/>
      <c r="X40" s="3"/>
      <c r="Y40" s="3"/>
    </row>
    <row r="41" spans="1:25" ht="15" customHeight="1" x14ac:dyDescent="0.15">
      <c r="A41" s="226" t="s">
        <v>6</v>
      </c>
      <c r="B41" s="80">
        <f>SUM(B43:B54)</f>
        <v>260</v>
      </c>
      <c r="C41" s="185">
        <f>SUM(C43:C54)</f>
        <v>20</v>
      </c>
      <c r="D41" s="80">
        <f t="shared" ref="D41:H41" si="4">SUM(D43:D54)</f>
        <v>78</v>
      </c>
      <c r="E41" s="185">
        <f>SUM(E43:E54)</f>
        <v>3</v>
      </c>
      <c r="F41" s="80">
        <f t="shared" si="4"/>
        <v>10</v>
      </c>
      <c r="G41" s="185">
        <f>SUM(G43:G54)</f>
        <v>5</v>
      </c>
      <c r="H41" s="80">
        <f t="shared" si="4"/>
        <v>20</v>
      </c>
      <c r="I41" s="185">
        <f>SUM(I43:I54)</f>
        <v>0</v>
      </c>
      <c r="J41" s="80">
        <f t="shared" ref="J41:S41" si="5">SUM(J43:J54)</f>
        <v>4</v>
      </c>
      <c r="K41" s="185">
        <f t="shared" si="5"/>
        <v>0</v>
      </c>
      <c r="L41" s="194">
        <f>SUM(L43:L54)</f>
        <v>2</v>
      </c>
      <c r="M41" s="185">
        <f>SUM(M43:M54)</f>
        <v>1</v>
      </c>
      <c r="N41" s="80">
        <f>SUM(N43:N54)</f>
        <v>94</v>
      </c>
      <c r="O41" s="185">
        <f>SUM(O43:O54)</f>
        <v>6</v>
      </c>
      <c r="P41" s="80">
        <f t="shared" si="5"/>
        <v>52</v>
      </c>
      <c r="Q41" s="185">
        <f>SUM(Q43:Q54)</f>
        <v>5</v>
      </c>
      <c r="R41" s="80">
        <f t="shared" si="5"/>
        <v>0</v>
      </c>
      <c r="S41" s="186">
        <f t="shared" si="5"/>
        <v>0</v>
      </c>
      <c r="T41" s="231"/>
      <c r="U41" s="231"/>
      <c r="V41" s="3"/>
      <c r="W41" s="3"/>
      <c r="X41" s="3"/>
      <c r="Y41" s="3"/>
    </row>
    <row r="42" spans="1:25" ht="6" customHeight="1" x14ac:dyDescent="0.15">
      <c r="A42" s="226"/>
      <c r="B42" s="192"/>
      <c r="C42" s="26"/>
      <c r="D42" s="190"/>
      <c r="E42" s="26"/>
      <c r="F42" s="190"/>
      <c r="G42" s="79"/>
      <c r="H42" s="190"/>
      <c r="I42" s="188"/>
      <c r="J42" s="190"/>
      <c r="K42" s="79"/>
      <c r="L42" s="80"/>
      <c r="M42" s="79"/>
      <c r="N42" s="80"/>
      <c r="O42" s="79"/>
      <c r="P42" s="190"/>
      <c r="Q42" s="188"/>
      <c r="R42" s="190"/>
      <c r="S42" s="191"/>
      <c r="T42" s="231"/>
      <c r="U42" s="231"/>
      <c r="V42" s="3"/>
      <c r="W42" s="3"/>
      <c r="X42" s="3"/>
      <c r="Y42" s="3"/>
    </row>
    <row r="43" spans="1:25" s="259" customFormat="1" ht="12" customHeight="1" x14ac:dyDescent="0.15">
      <c r="A43" s="251" t="s">
        <v>277</v>
      </c>
      <c r="B43" s="277">
        <f t="shared" ref="B43:C54" si="6">D43+F43+H43+J43+L43+N43+P43+R43</f>
        <v>20</v>
      </c>
      <c r="C43" s="253">
        <f>E43+G43+I43+K43+M43+O43+Q43+S43</f>
        <v>0</v>
      </c>
      <c r="D43" s="254">
        <v>8</v>
      </c>
      <c r="E43" s="253"/>
      <c r="F43" s="254">
        <v>0</v>
      </c>
      <c r="G43" s="253">
        <v>0</v>
      </c>
      <c r="H43" s="254">
        <v>3</v>
      </c>
      <c r="I43" s="253">
        <v>0</v>
      </c>
      <c r="J43" s="254">
        <v>0</v>
      </c>
      <c r="K43" s="255">
        <v>0</v>
      </c>
      <c r="L43" s="254">
        <v>0</v>
      </c>
      <c r="M43" s="253">
        <v>0</v>
      </c>
      <c r="N43" s="256">
        <v>9</v>
      </c>
      <c r="O43" s="253">
        <v>0</v>
      </c>
      <c r="P43" s="254">
        <v>0</v>
      </c>
      <c r="Q43" s="253">
        <v>0</v>
      </c>
      <c r="R43" s="254">
        <v>0</v>
      </c>
      <c r="S43" s="278">
        <v>0</v>
      </c>
    </row>
    <row r="44" spans="1:25" s="259" customFormat="1" ht="12" customHeight="1" x14ac:dyDescent="0.15">
      <c r="A44" s="251" t="s">
        <v>278</v>
      </c>
      <c r="B44" s="277">
        <f t="shared" si="6"/>
        <v>15</v>
      </c>
      <c r="C44" s="253">
        <f t="shared" si="6"/>
        <v>0</v>
      </c>
      <c r="D44" s="254">
        <v>6</v>
      </c>
      <c r="E44" s="253"/>
      <c r="F44" s="254">
        <v>0</v>
      </c>
      <c r="G44" s="253">
        <v>0</v>
      </c>
      <c r="H44" s="254">
        <v>4</v>
      </c>
      <c r="I44" s="253">
        <v>0</v>
      </c>
      <c r="J44" s="254">
        <v>0</v>
      </c>
      <c r="K44" s="255">
        <v>0</v>
      </c>
      <c r="L44" s="254">
        <v>0</v>
      </c>
      <c r="M44" s="253">
        <v>0</v>
      </c>
      <c r="N44" s="256">
        <v>5</v>
      </c>
      <c r="O44" s="253">
        <v>0</v>
      </c>
      <c r="P44" s="254">
        <v>0</v>
      </c>
      <c r="Q44" s="253">
        <v>0</v>
      </c>
      <c r="R44" s="254">
        <v>0</v>
      </c>
      <c r="S44" s="278">
        <v>0</v>
      </c>
    </row>
    <row r="45" spans="1:25" s="259" customFormat="1" ht="12" customHeight="1" x14ac:dyDescent="0.15">
      <c r="A45" s="251" t="s">
        <v>279</v>
      </c>
      <c r="B45" s="277">
        <f t="shared" si="6"/>
        <v>22</v>
      </c>
      <c r="C45" s="253">
        <f t="shared" si="6"/>
        <v>3</v>
      </c>
      <c r="D45" s="254">
        <v>8</v>
      </c>
      <c r="E45" s="253"/>
      <c r="F45" s="254">
        <v>3</v>
      </c>
      <c r="G45" s="253">
        <v>3</v>
      </c>
      <c r="H45" s="254">
        <v>0</v>
      </c>
      <c r="I45" s="253">
        <v>0</v>
      </c>
      <c r="J45" s="254">
        <v>1</v>
      </c>
      <c r="K45" s="255">
        <v>0</v>
      </c>
      <c r="L45" s="254">
        <v>0</v>
      </c>
      <c r="M45" s="253">
        <v>0</v>
      </c>
      <c r="N45" s="256">
        <v>10</v>
      </c>
      <c r="O45" s="253">
        <v>0</v>
      </c>
      <c r="P45" s="254">
        <v>0</v>
      </c>
      <c r="Q45" s="253">
        <v>0</v>
      </c>
      <c r="R45" s="254">
        <v>0</v>
      </c>
      <c r="S45" s="278">
        <v>0</v>
      </c>
    </row>
    <row r="46" spans="1:25" s="259" customFormat="1" ht="12" customHeight="1" x14ac:dyDescent="0.15">
      <c r="A46" s="251" t="s">
        <v>280</v>
      </c>
      <c r="B46" s="277">
        <f t="shared" si="6"/>
        <v>19</v>
      </c>
      <c r="C46" s="253">
        <f t="shared" si="6"/>
        <v>0</v>
      </c>
      <c r="D46" s="254">
        <v>8</v>
      </c>
      <c r="E46" s="253"/>
      <c r="F46" s="254">
        <v>0</v>
      </c>
      <c r="G46" s="253">
        <v>0</v>
      </c>
      <c r="H46" s="254">
        <v>0</v>
      </c>
      <c r="I46" s="253">
        <v>0</v>
      </c>
      <c r="J46" s="254">
        <v>0</v>
      </c>
      <c r="K46" s="255">
        <v>0</v>
      </c>
      <c r="L46" s="254">
        <v>0</v>
      </c>
      <c r="M46" s="253">
        <v>0</v>
      </c>
      <c r="N46" s="256">
        <v>11</v>
      </c>
      <c r="O46" s="253">
        <v>0</v>
      </c>
      <c r="P46" s="254">
        <v>0</v>
      </c>
      <c r="Q46" s="253">
        <v>0</v>
      </c>
      <c r="R46" s="254">
        <v>0</v>
      </c>
      <c r="S46" s="278">
        <v>0</v>
      </c>
    </row>
    <row r="47" spans="1:25" s="259" customFormat="1" ht="12" customHeight="1" x14ac:dyDescent="0.15">
      <c r="A47" s="251" t="s">
        <v>281</v>
      </c>
      <c r="B47" s="277">
        <f t="shared" si="6"/>
        <v>28</v>
      </c>
      <c r="C47" s="253">
        <f t="shared" si="6"/>
        <v>4</v>
      </c>
      <c r="D47" s="254">
        <v>10</v>
      </c>
      <c r="E47" s="253">
        <v>3</v>
      </c>
      <c r="F47" s="254">
        <v>2</v>
      </c>
      <c r="G47" s="253">
        <v>0</v>
      </c>
      <c r="H47" s="254">
        <v>0</v>
      </c>
      <c r="I47" s="253">
        <v>0</v>
      </c>
      <c r="J47" s="254">
        <v>0</v>
      </c>
      <c r="K47" s="255">
        <v>0</v>
      </c>
      <c r="L47" s="254">
        <v>1</v>
      </c>
      <c r="M47" s="253">
        <v>1</v>
      </c>
      <c r="N47" s="256">
        <v>15</v>
      </c>
      <c r="O47" s="253">
        <v>0</v>
      </c>
      <c r="P47" s="254">
        <v>0</v>
      </c>
      <c r="Q47" s="253">
        <v>0</v>
      </c>
      <c r="R47" s="254">
        <v>0</v>
      </c>
      <c r="S47" s="278">
        <v>0</v>
      </c>
    </row>
    <row r="48" spans="1:25" s="259" customFormat="1" ht="12" customHeight="1" x14ac:dyDescent="0.15">
      <c r="A48" s="251" t="s">
        <v>282</v>
      </c>
      <c r="B48" s="277">
        <f t="shared" si="6"/>
        <v>23</v>
      </c>
      <c r="C48" s="253">
        <f t="shared" si="6"/>
        <v>0</v>
      </c>
      <c r="D48" s="254">
        <v>8</v>
      </c>
      <c r="E48" s="253"/>
      <c r="F48" s="254">
        <v>0</v>
      </c>
      <c r="G48" s="253">
        <v>0</v>
      </c>
      <c r="H48" s="254">
        <v>2</v>
      </c>
      <c r="I48" s="253">
        <v>0</v>
      </c>
      <c r="J48" s="254">
        <v>1</v>
      </c>
      <c r="K48" s="255">
        <v>0</v>
      </c>
      <c r="L48" s="254">
        <v>0</v>
      </c>
      <c r="M48" s="253">
        <v>0</v>
      </c>
      <c r="N48" s="279">
        <v>11</v>
      </c>
      <c r="O48" s="280">
        <v>0</v>
      </c>
      <c r="P48" s="281">
        <v>1</v>
      </c>
      <c r="Q48" s="253">
        <v>0</v>
      </c>
      <c r="R48" s="254">
        <v>0</v>
      </c>
      <c r="S48" s="278">
        <v>0</v>
      </c>
    </row>
    <row r="49" spans="1:21" s="259" customFormat="1" ht="12" customHeight="1" x14ac:dyDescent="0.15">
      <c r="A49" s="251" t="s">
        <v>283</v>
      </c>
      <c r="B49" s="277">
        <f t="shared" si="6"/>
        <v>28</v>
      </c>
      <c r="C49" s="253">
        <f t="shared" si="6"/>
        <v>3</v>
      </c>
      <c r="D49" s="254">
        <v>5</v>
      </c>
      <c r="E49" s="253"/>
      <c r="F49" s="254">
        <v>3</v>
      </c>
      <c r="G49" s="253">
        <v>0</v>
      </c>
      <c r="H49" s="254">
        <v>2</v>
      </c>
      <c r="I49" s="253">
        <v>0</v>
      </c>
      <c r="J49" s="254">
        <v>0</v>
      </c>
      <c r="K49" s="255">
        <v>0</v>
      </c>
      <c r="L49" s="254">
        <v>0</v>
      </c>
      <c r="M49" s="253">
        <v>0</v>
      </c>
      <c r="N49" s="256">
        <v>14</v>
      </c>
      <c r="O49" s="253">
        <v>0</v>
      </c>
      <c r="P49" s="254">
        <v>4</v>
      </c>
      <c r="Q49" s="253">
        <v>3</v>
      </c>
      <c r="R49" s="254">
        <v>0</v>
      </c>
      <c r="S49" s="278">
        <v>0</v>
      </c>
    </row>
    <row r="50" spans="1:21" s="259" customFormat="1" ht="12" customHeight="1" x14ac:dyDescent="0.15">
      <c r="A50" s="251" t="s">
        <v>284</v>
      </c>
      <c r="B50" s="277">
        <f t="shared" si="6"/>
        <v>26</v>
      </c>
      <c r="C50" s="253">
        <f t="shared" si="6"/>
        <v>9</v>
      </c>
      <c r="D50" s="254">
        <v>8</v>
      </c>
      <c r="E50" s="253"/>
      <c r="F50" s="254">
        <v>2</v>
      </c>
      <c r="G50" s="253">
        <v>2</v>
      </c>
      <c r="H50" s="254">
        <v>0</v>
      </c>
      <c r="I50" s="253">
        <v>0</v>
      </c>
      <c r="J50" s="254">
        <v>0</v>
      </c>
      <c r="K50" s="255">
        <v>0</v>
      </c>
      <c r="L50" s="254">
        <v>0</v>
      </c>
      <c r="M50" s="253">
        <v>0</v>
      </c>
      <c r="N50" s="256">
        <v>10</v>
      </c>
      <c r="O50" s="253">
        <v>5</v>
      </c>
      <c r="P50" s="254">
        <v>6</v>
      </c>
      <c r="Q50" s="253">
        <v>2</v>
      </c>
      <c r="R50" s="254">
        <v>0</v>
      </c>
      <c r="S50" s="278">
        <v>0</v>
      </c>
    </row>
    <row r="51" spans="1:21" s="259" customFormat="1" ht="12" customHeight="1" x14ac:dyDescent="0.15">
      <c r="A51" s="251" t="s">
        <v>285</v>
      </c>
      <c r="B51" s="277">
        <f t="shared" si="6"/>
        <v>27</v>
      </c>
      <c r="C51" s="253">
        <f t="shared" si="6"/>
        <v>0</v>
      </c>
      <c r="D51" s="254">
        <v>3</v>
      </c>
      <c r="E51" s="253"/>
      <c r="F51" s="254">
        <v>0</v>
      </c>
      <c r="G51" s="253">
        <v>0</v>
      </c>
      <c r="H51" s="254">
        <v>3</v>
      </c>
      <c r="I51" s="253">
        <v>0</v>
      </c>
      <c r="J51" s="254">
        <v>0</v>
      </c>
      <c r="K51" s="255">
        <v>0</v>
      </c>
      <c r="L51" s="254">
        <v>1</v>
      </c>
      <c r="M51" s="253">
        <v>0</v>
      </c>
      <c r="N51" s="256">
        <v>2</v>
      </c>
      <c r="O51" s="253">
        <v>0</v>
      </c>
      <c r="P51" s="254">
        <v>18</v>
      </c>
      <c r="Q51" s="253">
        <v>0</v>
      </c>
      <c r="R51" s="254">
        <v>0</v>
      </c>
      <c r="S51" s="278">
        <v>0</v>
      </c>
    </row>
    <row r="52" spans="1:21" s="259" customFormat="1" ht="12" customHeight="1" x14ac:dyDescent="0.15">
      <c r="A52" s="251" t="s">
        <v>286</v>
      </c>
      <c r="B52" s="277">
        <f t="shared" si="6"/>
        <v>17</v>
      </c>
      <c r="C52" s="253">
        <f t="shared" si="6"/>
        <v>1</v>
      </c>
      <c r="D52" s="254">
        <v>6</v>
      </c>
      <c r="E52" s="253"/>
      <c r="F52" s="254">
        <v>0</v>
      </c>
      <c r="G52" s="253">
        <v>0</v>
      </c>
      <c r="H52" s="254">
        <v>0</v>
      </c>
      <c r="I52" s="253">
        <v>0</v>
      </c>
      <c r="J52" s="254">
        <v>0</v>
      </c>
      <c r="K52" s="255">
        <v>0</v>
      </c>
      <c r="L52" s="254">
        <v>0</v>
      </c>
      <c r="M52" s="253">
        <v>0</v>
      </c>
      <c r="N52" s="256">
        <v>3</v>
      </c>
      <c r="O52" s="253">
        <v>1</v>
      </c>
      <c r="P52" s="254">
        <v>8</v>
      </c>
      <c r="Q52" s="253">
        <v>0</v>
      </c>
      <c r="R52" s="254">
        <v>0</v>
      </c>
      <c r="S52" s="278">
        <v>0</v>
      </c>
    </row>
    <row r="53" spans="1:21" s="259" customFormat="1" ht="12" customHeight="1" x14ac:dyDescent="0.15">
      <c r="A53" s="251" t="s">
        <v>287</v>
      </c>
      <c r="B53" s="277">
        <f t="shared" si="6"/>
        <v>26</v>
      </c>
      <c r="C53" s="253">
        <f t="shared" si="6"/>
        <v>0</v>
      </c>
      <c r="D53" s="254">
        <v>6</v>
      </c>
      <c r="E53" s="253"/>
      <c r="F53" s="254">
        <v>0</v>
      </c>
      <c r="G53" s="253">
        <v>0</v>
      </c>
      <c r="H53" s="254">
        <v>2</v>
      </c>
      <c r="I53" s="253">
        <v>0</v>
      </c>
      <c r="J53" s="254">
        <v>2</v>
      </c>
      <c r="K53" s="255">
        <v>0</v>
      </c>
      <c r="L53" s="254">
        <v>0</v>
      </c>
      <c r="M53" s="253">
        <v>0</v>
      </c>
      <c r="N53" s="256">
        <v>3</v>
      </c>
      <c r="O53" s="253">
        <v>0</v>
      </c>
      <c r="P53" s="254">
        <v>13</v>
      </c>
      <c r="Q53" s="253">
        <v>0</v>
      </c>
      <c r="R53" s="254">
        <v>0</v>
      </c>
      <c r="S53" s="278">
        <v>0</v>
      </c>
    </row>
    <row r="54" spans="1:21" s="259" customFormat="1" ht="12" customHeight="1" thickBot="1" x14ac:dyDescent="0.2">
      <c r="A54" s="261" t="s">
        <v>288</v>
      </c>
      <c r="B54" s="282">
        <f t="shared" si="6"/>
        <v>9</v>
      </c>
      <c r="C54" s="263">
        <f t="shared" si="6"/>
        <v>0</v>
      </c>
      <c r="D54" s="262">
        <v>2</v>
      </c>
      <c r="E54" s="263"/>
      <c r="F54" s="262">
        <v>0</v>
      </c>
      <c r="G54" s="263">
        <v>0</v>
      </c>
      <c r="H54" s="262">
        <v>4</v>
      </c>
      <c r="I54" s="263">
        <v>0</v>
      </c>
      <c r="J54" s="262">
        <v>0</v>
      </c>
      <c r="K54" s="265">
        <v>0</v>
      </c>
      <c r="L54" s="262">
        <v>0</v>
      </c>
      <c r="M54" s="263">
        <v>0</v>
      </c>
      <c r="N54" s="266">
        <v>1</v>
      </c>
      <c r="O54" s="263">
        <v>0</v>
      </c>
      <c r="P54" s="262">
        <v>2</v>
      </c>
      <c r="Q54" s="263">
        <v>0</v>
      </c>
      <c r="R54" s="262">
        <v>0</v>
      </c>
      <c r="S54" s="283">
        <v>0</v>
      </c>
    </row>
    <row r="55" spans="1:21" ht="12" customHeight="1" x14ac:dyDescent="0.15">
      <c r="A55" s="3" t="s">
        <v>19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67" t="s">
        <v>264</v>
      </c>
      <c r="Q55" s="367"/>
      <c r="R55" s="367"/>
      <c r="S55" s="367"/>
      <c r="T55" s="3"/>
      <c r="U55" s="3"/>
    </row>
    <row r="56" spans="1:21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" customHeight="1" x14ac:dyDescent="0.15">
      <c r="A57" s="3" t="s">
        <v>269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" customHeight="1" x14ac:dyDescent="0.15">
      <c r="A58" s="1" t="s">
        <v>218</v>
      </c>
    </row>
    <row r="59" spans="1:21" ht="12" customHeight="1" x14ac:dyDescent="0.15">
      <c r="A59" s="38" t="s">
        <v>219</v>
      </c>
    </row>
    <row r="60" spans="1:21" ht="12" customHeight="1" x14ac:dyDescent="0.15">
      <c r="A60" s="38" t="s">
        <v>220</v>
      </c>
    </row>
    <row r="61" spans="1:21" ht="12" customHeight="1" x14ac:dyDescent="0.15">
      <c r="A61" s="38" t="s">
        <v>217</v>
      </c>
    </row>
    <row r="62" spans="1:21" ht="12" customHeight="1" x14ac:dyDescent="0.15">
      <c r="A62" s="1" t="s">
        <v>221</v>
      </c>
    </row>
    <row r="63" spans="1:21" ht="12" customHeight="1" x14ac:dyDescent="0.15">
      <c r="A63" s="1" t="s">
        <v>183</v>
      </c>
    </row>
    <row r="64" spans="1:21" ht="12" customHeight="1" x14ac:dyDescent="0.15">
      <c r="A64" s="1" t="s">
        <v>239</v>
      </c>
    </row>
  </sheetData>
  <sheetProtection sheet="1" selectLockedCells="1" selectUnlockedCells="1"/>
  <mergeCells count="33"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  <mergeCell ref="A39:A40"/>
    <mergeCell ref="B39:C40"/>
    <mergeCell ref="D39:E40"/>
    <mergeCell ref="F39:G40"/>
    <mergeCell ref="H39:I40"/>
    <mergeCell ref="A21:A22"/>
    <mergeCell ref="B21:C22"/>
    <mergeCell ref="D21:E22"/>
    <mergeCell ref="F21:G22"/>
    <mergeCell ref="H21:I22"/>
    <mergeCell ref="L3:M4"/>
    <mergeCell ref="N3:O4"/>
    <mergeCell ref="P3:Q4"/>
    <mergeCell ref="R3:S4"/>
    <mergeCell ref="H20:J20"/>
    <mergeCell ref="H1:J1"/>
    <mergeCell ref="H2:J2"/>
    <mergeCell ref="A3:A4"/>
    <mergeCell ref="B3:C4"/>
    <mergeCell ref="D3:E4"/>
    <mergeCell ref="F3:G4"/>
    <mergeCell ref="H3:I4"/>
    <mergeCell ref="J3:K4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r:id="rId1"/>
  <headerFooter scaleWithDoc="0" alignWithMargins="0">
    <oddHeader>&amp;L教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Z57"/>
  <sheetViews>
    <sheetView view="pageBreakPreview" zoomScaleNormal="100" zoomScaleSheetLayoutView="100" workbookViewId="0">
      <selection activeCell="E10" sqref="E10"/>
    </sheetView>
  </sheetViews>
  <sheetFormatPr defaultRowHeight="18.95" customHeight="1" x14ac:dyDescent="0.15"/>
  <cols>
    <col min="1" max="1" width="11.5703125" style="16" customWidth="1"/>
    <col min="2" max="2" width="7.42578125" style="16" customWidth="1"/>
    <col min="3" max="3" width="8.42578125" style="16" customWidth="1"/>
    <col min="4" max="4" width="7" style="16" customWidth="1"/>
    <col min="5" max="5" width="8.7109375" style="16" customWidth="1"/>
    <col min="6" max="6" width="7.42578125" style="16" customWidth="1"/>
    <col min="7" max="7" width="8.42578125" style="16" customWidth="1"/>
    <col min="8" max="8" width="5" style="16" customWidth="1"/>
    <col min="9" max="9" width="7.28515625" style="16" customWidth="1"/>
    <col min="10" max="10" width="5.7109375" style="16" customWidth="1"/>
    <col min="11" max="11" width="9.5703125" style="16" customWidth="1"/>
    <col min="12" max="12" width="5.28515625" style="16" customWidth="1"/>
    <col min="13" max="13" width="8.42578125" style="16" customWidth="1"/>
    <col min="14" max="14" width="0.7109375" style="16" customWidth="1"/>
    <col min="15" max="15" width="5.7109375" style="16" hidden="1" customWidth="1"/>
    <col min="16" max="16" width="8.7109375" style="16" hidden="1" customWidth="1"/>
    <col min="17" max="17" width="7.7109375" style="16" hidden="1" customWidth="1"/>
    <col min="18" max="18" width="8.7109375" style="16" hidden="1" customWidth="1"/>
    <col min="19" max="24" width="10.7109375" style="16" hidden="1" customWidth="1"/>
    <col min="25" max="25" width="9.140625" style="16" customWidth="1"/>
    <col min="26" max="16384" width="9.140625" style="16"/>
  </cols>
  <sheetData>
    <row r="1" spans="1:26" ht="5.0999999999999996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5"/>
      <c r="P1" s="15"/>
      <c r="Q1" s="15"/>
      <c r="R1" s="15"/>
      <c r="S1" s="15"/>
      <c r="U1" s="15"/>
      <c r="V1" s="15"/>
      <c r="W1" s="15"/>
      <c r="X1" s="17"/>
    </row>
    <row r="2" spans="1:26" ht="15" customHeight="1" thickBot="1" x14ac:dyDescent="0.2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20</v>
      </c>
      <c r="N2" s="2"/>
      <c r="O2" s="3" t="s">
        <v>252</v>
      </c>
      <c r="P2" s="3"/>
      <c r="Q2" s="3"/>
      <c r="R2" s="3"/>
      <c r="S2" s="3"/>
      <c r="T2" s="1"/>
      <c r="U2" s="3"/>
      <c r="V2" s="3"/>
      <c r="W2" s="3"/>
      <c r="X2" s="2" t="s">
        <v>20</v>
      </c>
      <c r="Y2" s="1"/>
      <c r="Z2" s="1"/>
    </row>
    <row r="3" spans="1:26" ht="17.100000000000001" customHeight="1" thickBot="1" x14ac:dyDescent="0.2">
      <c r="A3" s="376" t="s">
        <v>21</v>
      </c>
      <c r="B3" s="419"/>
      <c r="C3" s="419"/>
      <c r="D3" s="12"/>
      <c r="E3" s="81" t="s">
        <v>22</v>
      </c>
      <c r="F3" s="81"/>
      <c r="G3" s="12"/>
      <c r="H3" s="420" t="s">
        <v>23</v>
      </c>
      <c r="I3" s="420"/>
      <c r="J3" s="420"/>
      <c r="K3" s="420"/>
      <c r="L3" s="420"/>
      <c r="M3" s="420"/>
      <c r="N3" s="421"/>
      <c r="O3" s="394" t="s">
        <v>24</v>
      </c>
      <c r="P3" s="395"/>
      <c r="Q3" s="395"/>
      <c r="R3" s="369"/>
      <c r="S3" s="332" t="s">
        <v>25</v>
      </c>
      <c r="T3" s="333"/>
      <c r="U3" s="332" t="s">
        <v>26</v>
      </c>
      <c r="V3" s="335"/>
      <c r="W3" s="1"/>
      <c r="X3" s="1"/>
      <c r="Y3" s="1"/>
      <c r="Z3" s="1"/>
    </row>
    <row r="4" spans="1:26" ht="17.100000000000001" customHeight="1" x14ac:dyDescent="0.15">
      <c r="A4" s="377"/>
      <c r="B4" s="388" t="s">
        <v>6</v>
      </c>
      <c r="C4" s="388"/>
      <c r="D4" s="388" t="s">
        <v>27</v>
      </c>
      <c r="E4" s="388"/>
      <c r="F4" s="388" t="s">
        <v>28</v>
      </c>
      <c r="G4" s="388"/>
      <c r="H4" s="388" t="s">
        <v>6</v>
      </c>
      <c r="I4" s="388"/>
      <c r="J4" s="389" t="s">
        <v>27</v>
      </c>
      <c r="K4" s="389"/>
      <c r="L4" s="392" t="s">
        <v>28</v>
      </c>
      <c r="M4" s="392"/>
      <c r="N4" s="393"/>
      <c r="O4" s="396"/>
      <c r="P4" s="397"/>
      <c r="Q4" s="397"/>
      <c r="R4" s="371"/>
      <c r="S4" s="217" t="s">
        <v>29</v>
      </c>
      <c r="T4" s="217" t="s">
        <v>30</v>
      </c>
      <c r="U4" s="217" t="s">
        <v>29</v>
      </c>
      <c r="V4" s="218" t="s">
        <v>30</v>
      </c>
      <c r="W4" s="1"/>
      <c r="X4" s="1"/>
      <c r="Y4" s="1"/>
      <c r="Z4" s="1"/>
    </row>
    <row r="5" spans="1:26" ht="15" customHeight="1" x14ac:dyDescent="0.15">
      <c r="A5" s="82" t="s">
        <v>290</v>
      </c>
      <c r="B5" s="422">
        <f>G5+E5</f>
        <v>4960</v>
      </c>
      <c r="C5" s="423"/>
      <c r="D5" s="220" t="s">
        <v>31</v>
      </c>
      <c r="E5" s="220">
        <v>454</v>
      </c>
      <c r="F5" s="220" t="s">
        <v>32</v>
      </c>
      <c r="G5" s="216">
        <v>4506</v>
      </c>
      <c r="H5" s="424">
        <f>K5+M5</f>
        <v>179781</v>
      </c>
      <c r="I5" s="424"/>
      <c r="J5" s="220" t="s">
        <v>31</v>
      </c>
      <c r="K5" s="176">
        <v>118088</v>
      </c>
      <c r="L5" s="220" t="s">
        <v>32</v>
      </c>
      <c r="M5" s="216">
        <v>61693</v>
      </c>
      <c r="N5" s="83"/>
      <c r="O5" s="402" t="s">
        <v>290</v>
      </c>
      <c r="P5" s="403"/>
      <c r="Q5" s="403"/>
      <c r="R5" s="404"/>
      <c r="S5" s="59">
        <v>364</v>
      </c>
      <c r="T5" s="59">
        <v>28239</v>
      </c>
      <c r="U5" s="59">
        <v>408</v>
      </c>
      <c r="V5" s="61">
        <v>79996</v>
      </c>
      <c r="W5" s="1"/>
      <c r="X5" s="1"/>
      <c r="Y5" s="1"/>
      <c r="Z5" s="1"/>
    </row>
    <row r="6" spans="1:26" ht="15" customHeight="1" x14ac:dyDescent="0.15">
      <c r="A6" s="228">
        <v>28</v>
      </c>
      <c r="B6" s="378">
        <f>G6+E6</f>
        <v>5019</v>
      </c>
      <c r="C6" s="379"/>
      <c r="D6" s="220" t="s">
        <v>31</v>
      </c>
      <c r="E6" s="220">
        <v>542</v>
      </c>
      <c r="F6" s="220" t="s">
        <v>32</v>
      </c>
      <c r="G6" s="216">
        <v>4477</v>
      </c>
      <c r="H6" s="425">
        <f>K6+M6</f>
        <v>178534</v>
      </c>
      <c r="I6" s="425"/>
      <c r="J6" s="220" t="s">
        <v>31</v>
      </c>
      <c r="K6" s="176">
        <v>122149</v>
      </c>
      <c r="L6" s="220" t="s">
        <v>32</v>
      </c>
      <c r="M6" s="216">
        <v>56385</v>
      </c>
      <c r="N6" s="83"/>
      <c r="O6" s="383">
        <v>28</v>
      </c>
      <c r="P6" s="384"/>
      <c r="Q6" s="384"/>
      <c r="R6" s="385"/>
      <c r="S6" s="59">
        <v>350</v>
      </c>
      <c r="T6" s="59">
        <v>24140</v>
      </c>
      <c r="U6" s="59">
        <v>350</v>
      </c>
      <c r="V6" s="61">
        <v>54697</v>
      </c>
      <c r="W6" s="1"/>
      <c r="X6" s="1"/>
      <c r="Y6" s="1"/>
      <c r="Z6" s="1"/>
    </row>
    <row r="7" spans="1:26" ht="15" customHeight="1" x14ac:dyDescent="0.15">
      <c r="A7" s="228">
        <v>29</v>
      </c>
      <c r="B7" s="378">
        <f>G7+E7</f>
        <v>7192</v>
      </c>
      <c r="C7" s="378"/>
      <c r="D7" s="220" t="s">
        <v>31</v>
      </c>
      <c r="E7" s="220">
        <v>342</v>
      </c>
      <c r="F7" s="220" t="s">
        <v>32</v>
      </c>
      <c r="G7" s="216">
        <v>6850</v>
      </c>
      <c r="H7" s="425">
        <f>K7+M7</f>
        <v>165868</v>
      </c>
      <c r="I7" s="425"/>
      <c r="J7" s="220" t="s">
        <v>31</v>
      </c>
      <c r="K7" s="176">
        <v>112190</v>
      </c>
      <c r="L7" s="220" t="s">
        <v>32</v>
      </c>
      <c r="M7" s="216">
        <v>53678</v>
      </c>
      <c r="N7" s="84"/>
      <c r="O7" s="383">
        <v>29</v>
      </c>
      <c r="P7" s="384"/>
      <c r="Q7" s="384"/>
      <c r="R7" s="385"/>
      <c r="S7" s="58">
        <v>315</v>
      </c>
      <c r="T7" s="220">
        <v>22484</v>
      </c>
      <c r="U7" s="59">
        <v>437</v>
      </c>
      <c r="V7" s="60">
        <v>58764</v>
      </c>
      <c r="W7" s="1"/>
      <c r="X7" s="1"/>
      <c r="Y7" s="1"/>
      <c r="Z7" s="1"/>
    </row>
    <row r="8" spans="1:26" ht="15" customHeight="1" x14ac:dyDescent="0.15">
      <c r="A8" s="228">
        <v>30</v>
      </c>
      <c r="B8" s="378">
        <f>G8+E8</f>
        <v>7867</v>
      </c>
      <c r="C8" s="378"/>
      <c r="D8" s="220" t="s">
        <v>31</v>
      </c>
      <c r="E8" s="220">
        <v>257</v>
      </c>
      <c r="F8" s="220" t="s">
        <v>32</v>
      </c>
      <c r="G8" s="216">
        <v>7610</v>
      </c>
      <c r="H8" s="425">
        <f>K8+M8</f>
        <v>192068</v>
      </c>
      <c r="I8" s="425"/>
      <c r="J8" s="220" t="s">
        <v>31</v>
      </c>
      <c r="K8" s="176">
        <v>134811</v>
      </c>
      <c r="L8" s="220" t="s">
        <v>32</v>
      </c>
      <c r="M8" s="216">
        <v>57257</v>
      </c>
      <c r="N8" s="84"/>
      <c r="O8" s="383">
        <v>30</v>
      </c>
      <c r="P8" s="384"/>
      <c r="Q8" s="384"/>
      <c r="R8" s="385"/>
      <c r="S8" s="59">
        <v>328</v>
      </c>
      <c r="T8" s="59">
        <v>18596</v>
      </c>
      <c r="U8" s="59">
        <v>425</v>
      </c>
      <c r="V8" s="61">
        <v>83169</v>
      </c>
      <c r="W8" s="1"/>
      <c r="X8" s="1"/>
      <c r="Y8" s="1"/>
      <c r="Z8" s="1"/>
    </row>
    <row r="9" spans="1:26" ht="15" customHeight="1" thickBot="1" x14ac:dyDescent="0.2">
      <c r="A9" s="284" t="s">
        <v>289</v>
      </c>
      <c r="B9" s="406">
        <f>G9+E9</f>
        <v>8359</v>
      </c>
      <c r="C9" s="406"/>
      <c r="D9" s="285" t="s">
        <v>31</v>
      </c>
      <c r="E9" s="285">
        <v>235</v>
      </c>
      <c r="F9" s="285" t="s">
        <v>32</v>
      </c>
      <c r="G9" s="221">
        <v>8124</v>
      </c>
      <c r="H9" s="413">
        <f>K9+M9</f>
        <v>151142</v>
      </c>
      <c r="I9" s="413"/>
      <c r="J9" s="285" t="s">
        <v>31</v>
      </c>
      <c r="K9" s="286">
        <v>98693</v>
      </c>
      <c r="L9" s="285" t="s">
        <v>32</v>
      </c>
      <c r="M9" s="221">
        <v>52449</v>
      </c>
      <c r="N9" s="287"/>
      <c r="O9" s="399" t="s">
        <v>272</v>
      </c>
      <c r="P9" s="400"/>
      <c r="Q9" s="400"/>
      <c r="R9" s="401"/>
      <c r="S9" s="288">
        <v>290</v>
      </c>
      <c r="T9" s="289">
        <v>14534</v>
      </c>
      <c r="U9" s="288">
        <v>371</v>
      </c>
      <c r="V9" s="290">
        <v>61239</v>
      </c>
      <c r="W9" s="259"/>
      <c r="X9" s="259"/>
      <c r="Y9" s="259"/>
      <c r="Z9" s="259"/>
    </row>
    <row r="10" spans="1:26" ht="15" customHeight="1" x14ac:dyDescent="0.15">
      <c r="A10" s="3" t="s">
        <v>33</v>
      </c>
      <c r="B10" s="3"/>
      <c r="C10" s="3"/>
      <c r="D10" s="3"/>
      <c r="E10" s="231"/>
      <c r="F10" s="231"/>
      <c r="G10" s="231"/>
      <c r="H10" s="231"/>
      <c r="I10" s="231"/>
      <c r="J10" s="231"/>
      <c r="K10" s="231"/>
      <c r="L10" s="231"/>
      <c r="M10" s="210" t="s">
        <v>34</v>
      </c>
      <c r="N10" s="210"/>
      <c r="O10" s="3"/>
      <c r="P10" s="3"/>
      <c r="Q10" s="3"/>
      <c r="R10" s="1"/>
      <c r="S10" s="3"/>
      <c r="T10" s="3"/>
      <c r="U10" s="231"/>
      <c r="V10" s="3"/>
      <c r="W10" s="1"/>
      <c r="X10" s="2" t="s">
        <v>34</v>
      </c>
      <c r="Y10" s="1"/>
      <c r="Z10" s="1"/>
    </row>
    <row r="11" spans="1:26" ht="15" customHeight="1" x14ac:dyDescent="0.15">
      <c r="A11" s="3" t="s">
        <v>241</v>
      </c>
      <c r="B11" s="3"/>
      <c r="C11" s="3"/>
      <c r="D11" s="3"/>
      <c r="E11" s="231"/>
      <c r="F11" s="231"/>
      <c r="G11" s="231"/>
      <c r="H11" s="231"/>
      <c r="I11" s="231"/>
      <c r="J11" s="231"/>
      <c r="K11" s="231"/>
      <c r="L11" s="231"/>
      <c r="M11" s="210"/>
      <c r="N11" s="210"/>
      <c r="O11" s="3"/>
      <c r="P11" s="3"/>
      <c r="Q11" s="3"/>
      <c r="R11" s="1"/>
      <c r="S11" s="3"/>
      <c r="T11" s="3"/>
      <c r="U11" s="231"/>
      <c r="V11" s="3"/>
      <c r="W11" s="1"/>
      <c r="X11" s="2"/>
      <c r="Y11" s="1"/>
      <c r="Z11" s="1"/>
    </row>
    <row r="12" spans="1:26" ht="15" customHeight="1" x14ac:dyDescent="0.15">
      <c r="A12" s="3"/>
      <c r="B12" s="3"/>
      <c r="C12" s="3"/>
      <c r="D12" s="3"/>
      <c r="E12" s="231"/>
      <c r="F12" s="231"/>
      <c r="G12" s="231"/>
      <c r="H12" s="231"/>
      <c r="I12" s="231"/>
      <c r="J12" s="231"/>
      <c r="K12" s="231"/>
      <c r="L12" s="231"/>
      <c r="M12" s="210"/>
      <c r="N12" s="210"/>
      <c r="O12" s="3"/>
      <c r="P12" s="3"/>
      <c r="Q12" s="3"/>
      <c r="R12" s="1"/>
      <c r="S12" s="3"/>
      <c r="T12" s="3"/>
      <c r="U12" s="231"/>
      <c r="V12" s="3"/>
      <c r="W12" s="1"/>
      <c r="X12" s="2"/>
      <c r="Y12" s="1"/>
      <c r="Z12" s="1"/>
    </row>
    <row r="13" spans="1:26" ht="15" customHeight="1" thickBot="1" x14ac:dyDescent="0.2">
      <c r="A13" s="3" t="s">
        <v>250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 t="s">
        <v>20</v>
      </c>
      <c r="N13" s="2"/>
      <c r="O13" s="3" t="s">
        <v>253</v>
      </c>
      <c r="P13" s="3"/>
      <c r="Q13" s="3"/>
      <c r="R13" s="1"/>
      <c r="S13" s="3"/>
      <c r="T13" s="3"/>
      <c r="U13" s="3"/>
      <c r="V13" s="3"/>
      <c r="W13" s="3"/>
      <c r="X13" s="2" t="s">
        <v>20</v>
      </c>
      <c r="Y13" s="1"/>
      <c r="Z13" s="1"/>
    </row>
    <row r="14" spans="1:26" ht="17.100000000000001" customHeight="1" thickBot="1" x14ac:dyDescent="0.2">
      <c r="A14" s="376" t="s">
        <v>21</v>
      </c>
      <c r="B14" s="412" t="s">
        <v>22</v>
      </c>
      <c r="C14" s="412"/>
      <c r="D14" s="412"/>
      <c r="E14" s="412"/>
      <c r="F14" s="412"/>
      <c r="G14" s="412"/>
      <c r="H14" s="390" t="s">
        <v>23</v>
      </c>
      <c r="I14" s="390"/>
      <c r="J14" s="390"/>
      <c r="K14" s="390"/>
      <c r="L14" s="390"/>
      <c r="M14" s="390"/>
      <c r="N14" s="391"/>
      <c r="O14" s="394" t="s">
        <v>24</v>
      </c>
      <c r="P14" s="395"/>
      <c r="Q14" s="395"/>
      <c r="R14" s="369"/>
      <c r="S14" s="332" t="s">
        <v>35</v>
      </c>
      <c r="T14" s="416"/>
      <c r="U14" s="416"/>
      <c r="V14" s="333"/>
      <c r="W14" s="332" t="s">
        <v>36</v>
      </c>
      <c r="X14" s="335"/>
      <c r="Y14" s="1"/>
      <c r="Z14" s="1"/>
    </row>
    <row r="15" spans="1:26" ht="17.100000000000001" customHeight="1" x14ac:dyDescent="0.15">
      <c r="A15" s="377"/>
      <c r="B15" s="388" t="s">
        <v>6</v>
      </c>
      <c r="C15" s="388"/>
      <c r="D15" s="388" t="s">
        <v>27</v>
      </c>
      <c r="E15" s="388"/>
      <c r="F15" s="388" t="s">
        <v>28</v>
      </c>
      <c r="G15" s="388"/>
      <c r="H15" s="388" t="s">
        <v>6</v>
      </c>
      <c r="I15" s="388"/>
      <c r="J15" s="389" t="s">
        <v>27</v>
      </c>
      <c r="K15" s="389"/>
      <c r="L15" s="392" t="s">
        <v>28</v>
      </c>
      <c r="M15" s="392"/>
      <c r="N15" s="393"/>
      <c r="O15" s="383"/>
      <c r="P15" s="384"/>
      <c r="Q15" s="384"/>
      <c r="R15" s="385"/>
      <c r="S15" s="389" t="s">
        <v>37</v>
      </c>
      <c r="T15" s="411"/>
      <c r="U15" s="389" t="s">
        <v>38</v>
      </c>
      <c r="V15" s="411"/>
      <c r="W15" s="417" t="s">
        <v>29</v>
      </c>
      <c r="X15" s="414" t="s">
        <v>30</v>
      </c>
      <c r="Y15" s="1"/>
      <c r="Z15" s="1"/>
    </row>
    <row r="16" spans="1:26" ht="15" customHeight="1" x14ac:dyDescent="0.15">
      <c r="A16" s="82" t="s">
        <v>290</v>
      </c>
      <c r="B16" s="378">
        <v>861</v>
      </c>
      <c r="C16" s="379"/>
      <c r="D16" s="379">
        <v>861</v>
      </c>
      <c r="E16" s="379"/>
      <c r="F16" s="410" t="s">
        <v>39</v>
      </c>
      <c r="G16" s="410"/>
      <c r="H16" s="408">
        <f>SUM(J16:N16)</f>
        <v>505595</v>
      </c>
      <c r="I16" s="408"/>
      <c r="J16" s="408">
        <v>184654</v>
      </c>
      <c r="K16" s="408"/>
      <c r="L16" s="408">
        <v>320941</v>
      </c>
      <c r="M16" s="408"/>
      <c r="N16" s="85"/>
      <c r="O16" s="396"/>
      <c r="P16" s="397"/>
      <c r="Q16" s="397"/>
      <c r="R16" s="371"/>
      <c r="S16" s="217" t="s">
        <v>27</v>
      </c>
      <c r="T16" s="217" t="s">
        <v>28</v>
      </c>
      <c r="U16" s="217" t="s">
        <v>27</v>
      </c>
      <c r="V16" s="217" t="s">
        <v>28</v>
      </c>
      <c r="W16" s="418"/>
      <c r="X16" s="415"/>
      <c r="Y16" s="1"/>
      <c r="Z16" s="1"/>
    </row>
    <row r="17" spans="1:26" ht="15" customHeight="1" x14ac:dyDescent="0.15">
      <c r="A17" s="228">
        <v>28</v>
      </c>
      <c r="B17" s="378">
        <v>935</v>
      </c>
      <c r="C17" s="379"/>
      <c r="D17" s="379">
        <v>935</v>
      </c>
      <c r="E17" s="379"/>
      <c r="F17" s="409">
        <v>0</v>
      </c>
      <c r="G17" s="409"/>
      <c r="H17" s="408">
        <f>SUM(J17:N17)</f>
        <v>498804</v>
      </c>
      <c r="I17" s="408"/>
      <c r="J17" s="408">
        <v>196081</v>
      </c>
      <c r="K17" s="408"/>
      <c r="L17" s="408">
        <v>302723</v>
      </c>
      <c r="M17" s="408"/>
      <c r="N17" s="178"/>
      <c r="O17" s="402" t="s">
        <v>291</v>
      </c>
      <c r="P17" s="403"/>
      <c r="Q17" s="403"/>
      <c r="R17" s="404"/>
      <c r="S17" s="58">
        <v>728</v>
      </c>
      <c r="T17" s="59">
        <v>48813</v>
      </c>
      <c r="U17" s="59">
        <v>32737</v>
      </c>
      <c r="V17" s="59">
        <v>48817</v>
      </c>
      <c r="W17" s="59">
        <v>189</v>
      </c>
      <c r="X17" s="61">
        <v>3379</v>
      </c>
      <c r="Y17" s="1"/>
      <c r="Z17" s="1"/>
    </row>
    <row r="18" spans="1:26" ht="15" customHeight="1" x14ac:dyDescent="0.15">
      <c r="A18" s="228">
        <v>29</v>
      </c>
      <c r="B18" s="378">
        <f>SUM(D18:G18)</f>
        <v>873</v>
      </c>
      <c r="C18" s="379"/>
      <c r="D18" s="379">
        <v>873</v>
      </c>
      <c r="E18" s="379"/>
      <c r="F18" s="409">
        <v>0</v>
      </c>
      <c r="G18" s="409"/>
      <c r="H18" s="408">
        <f>SUM(J18:N18)</f>
        <v>655517</v>
      </c>
      <c r="I18" s="408"/>
      <c r="J18" s="408">
        <v>205745</v>
      </c>
      <c r="K18" s="408"/>
      <c r="L18" s="408">
        <v>449772</v>
      </c>
      <c r="M18" s="408"/>
      <c r="N18" s="178"/>
      <c r="O18" s="383">
        <v>29</v>
      </c>
      <c r="P18" s="384"/>
      <c r="Q18" s="384"/>
      <c r="R18" s="385"/>
      <c r="S18" s="58">
        <v>631</v>
      </c>
      <c r="T18" s="59">
        <v>13277</v>
      </c>
      <c r="U18" s="59">
        <v>18389</v>
      </c>
      <c r="V18" s="59">
        <v>13141</v>
      </c>
      <c r="W18" s="59">
        <v>165</v>
      </c>
      <c r="X18" s="61">
        <v>3697</v>
      </c>
      <c r="Y18" s="1"/>
      <c r="Z18" s="1"/>
    </row>
    <row r="19" spans="1:26" ht="15" customHeight="1" x14ac:dyDescent="0.15">
      <c r="A19" s="228">
        <v>30</v>
      </c>
      <c r="B19" s="378">
        <f>SUM(D19:G19)</f>
        <v>218</v>
      </c>
      <c r="C19" s="379"/>
      <c r="D19" s="379">
        <v>218</v>
      </c>
      <c r="E19" s="379"/>
      <c r="F19" s="409">
        <v>0</v>
      </c>
      <c r="G19" s="409"/>
      <c r="H19" s="408">
        <f>SUM(J19:N19)</f>
        <v>427085</v>
      </c>
      <c r="I19" s="408"/>
      <c r="J19" s="408">
        <v>225470</v>
      </c>
      <c r="K19" s="408"/>
      <c r="L19" s="408">
        <v>201615</v>
      </c>
      <c r="M19" s="408"/>
      <c r="N19" s="86"/>
      <c r="O19" s="383">
        <v>30</v>
      </c>
      <c r="P19" s="384"/>
      <c r="Q19" s="384"/>
      <c r="R19" s="385"/>
      <c r="S19" s="58">
        <v>497</v>
      </c>
      <c r="T19" s="59">
        <v>12799</v>
      </c>
      <c r="U19" s="59">
        <v>34468</v>
      </c>
      <c r="V19" s="59">
        <v>12799</v>
      </c>
      <c r="W19" s="59">
        <v>740</v>
      </c>
      <c r="X19" s="61">
        <v>2616</v>
      </c>
      <c r="Y19" s="1"/>
      <c r="Z19" s="1"/>
    </row>
    <row r="20" spans="1:26" ht="15" customHeight="1" thickBot="1" x14ac:dyDescent="0.2">
      <c r="A20" s="284" t="s">
        <v>272</v>
      </c>
      <c r="B20" s="406">
        <f>SUM(D20:G20)</f>
        <v>263</v>
      </c>
      <c r="C20" s="406"/>
      <c r="D20" s="386">
        <v>263</v>
      </c>
      <c r="E20" s="386"/>
      <c r="F20" s="405" t="s">
        <v>333</v>
      </c>
      <c r="G20" s="405"/>
      <c r="H20" s="407">
        <f>SUM(J20:N20)</f>
        <v>250618</v>
      </c>
      <c r="I20" s="407"/>
      <c r="J20" s="407">
        <v>109819</v>
      </c>
      <c r="K20" s="407"/>
      <c r="L20" s="407">
        <v>140799</v>
      </c>
      <c r="M20" s="407"/>
      <c r="N20" s="291"/>
      <c r="O20" s="399" t="s">
        <v>272</v>
      </c>
      <c r="P20" s="400"/>
      <c r="Q20" s="400"/>
      <c r="R20" s="401"/>
      <c r="S20" s="292">
        <v>505</v>
      </c>
      <c r="T20" s="288">
        <v>11057</v>
      </c>
      <c r="U20" s="288">
        <v>15114</v>
      </c>
      <c r="V20" s="288">
        <v>11057</v>
      </c>
      <c r="W20" s="288">
        <v>2380</v>
      </c>
      <c r="X20" s="293">
        <v>3027</v>
      </c>
      <c r="Y20" s="259"/>
      <c r="Z20" s="259"/>
    </row>
    <row r="21" spans="1:26" ht="15" customHeight="1" x14ac:dyDescent="0.15">
      <c r="A21" s="3"/>
      <c r="B21" s="2"/>
      <c r="C21" s="2"/>
      <c r="D21" s="2"/>
      <c r="E21" s="2"/>
      <c r="F21" s="2"/>
      <c r="G21" s="2"/>
      <c r="H21" s="3"/>
      <c r="I21" s="3"/>
      <c r="J21" s="3"/>
      <c r="K21" s="1"/>
      <c r="L21" s="1"/>
      <c r="M21" s="2" t="s">
        <v>34</v>
      </c>
      <c r="N21" s="2"/>
      <c r="O21" s="231" t="s">
        <v>40</v>
      </c>
      <c r="P21" s="231"/>
      <c r="Q21" s="231"/>
      <c r="R21" s="231"/>
      <c r="S21" s="231"/>
      <c r="T21" s="231"/>
      <c r="U21" s="231"/>
      <c r="V21" s="231"/>
      <c r="W21" s="180"/>
      <c r="X21" s="2" t="s">
        <v>34</v>
      </c>
      <c r="Y21" s="1"/>
      <c r="Z21" s="1"/>
    </row>
    <row r="22" spans="1:26" ht="15" customHeight="1" x14ac:dyDescent="0.15">
      <c r="A22" s="3"/>
      <c r="B22" s="3"/>
      <c r="C22" s="3"/>
      <c r="D22" s="3"/>
      <c r="E22" s="2"/>
      <c r="F22" s="3"/>
      <c r="G22" s="3"/>
      <c r="H22" s="3"/>
      <c r="I22" s="3"/>
      <c r="J22" s="3"/>
      <c r="K22" s="1"/>
      <c r="L22" s="1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1"/>
      <c r="Z22" s="1"/>
    </row>
    <row r="23" spans="1:26" ht="15" customHeight="1" thickBot="1" x14ac:dyDescent="0.2">
      <c r="A23" s="3" t="s">
        <v>251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" t="s">
        <v>20</v>
      </c>
      <c r="N23" s="2"/>
      <c r="O23" s="3" t="s">
        <v>254</v>
      </c>
      <c r="P23" s="3"/>
      <c r="Q23" s="3"/>
      <c r="R23" s="3"/>
      <c r="S23" s="3"/>
      <c r="T23" s="1"/>
      <c r="U23" s="3"/>
      <c r="V23" s="3"/>
      <c r="W23" s="3"/>
      <c r="X23" s="2" t="s">
        <v>20</v>
      </c>
      <c r="Y23" s="1"/>
      <c r="Z23" s="1"/>
    </row>
    <row r="24" spans="1:26" ht="17.100000000000001" customHeight="1" thickBot="1" x14ac:dyDescent="0.2">
      <c r="A24" s="376" t="s">
        <v>21</v>
      </c>
      <c r="B24" s="375" t="s">
        <v>41</v>
      </c>
      <c r="C24" s="375"/>
      <c r="D24" s="375"/>
      <c r="E24" s="375"/>
      <c r="F24" s="375"/>
      <c r="G24" s="375"/>
      <c r="H24" s="390" t="s">
        <v>42</v>
      </c>
      <c r="I24" s="390"/>
      <c r="J24" s="390"/>
      <c r="K24" s="390"/>
      <c r="L24" s="390"/>
      <c r="M24" s="390"/>
      <c r="N24" s="391"/>
      <c r="O24" s="394" t="s">
        <v>24</v>
      </c>
      <c r="P24" s="395"/>
      <c r="Q24" s="395"/>
      <c r="R24" s="369"/>
      <c r="S24" s="332" t="s">
        <v>43</v>
      </c>
      <c r="T24" s="333"/>
      <c r="U24" s="332" t="s">
        <v>44</v>
      </c>
      <c r="V24" s="333"/>
      <c r="W24" s="332" t="s">
        <v>45</v>
      </c>
      <c r="X24" s="335"/>
      <c r="Y24" s="1"/>
      <c r="Z24" s="1"/>
    </row>
    <row r="25" spans="1:26" ht="17.100000000000001" customHeight="1" x14ac:dyDescent="0.15">
      <c r="A25" s="377"/>
      <c r="B25" s="388" t="s">
        <v>6</v>
      </c>
      <c r="C25" s="388"/>
      <c r="D25" s="388" t="s">
        <v>27</v>
      </c>
      <c r="E25" s="388"/>
      <c r="F25" s="388" t="s">
        <v>28</v>
      </c>
      <c r="G25" s="388"/>
      <c r="H25" s="388" t="s">
        <v>6</v>
      </c>
      <c r="I25" s="388"/>
      <c r="J25" s="389" t="s">
        <v>27</v>
      </c>
      <c r="K25" s="389"/>
      <c r="L25" s="392" t="s">
        <v>28</v>
      </c>
      <c r="M25" s="392"/>
      <c r="N25" s="393"/>
      <c r="O25" s="396"/>
      <c r="P25" s="397"/>
      <c r="Q25" s="397"/>
      <c r="R25" s="371"/>
      <c r="S25" s="217" t="s">
        <v>29</v>
      </c>
      <c r="T25" s="217" t="s">
        <v>30</v>
      </c>
      <c r="U25" s="217" t="s">
        <v>29</v>
      </c>
      <c r="V25" s="217" t="s">
        <v>30</v>
      </c>
      <c r="W25" s="217" t="s">
        <v>29</v>
      </c>
      <c r="X25" s="218" t="s">
        <v>30</v>
      </c>
      <c r="Y25" s="1"/>
      <c r="Z25" s="1"/>
    </row>
    <row r="26" spans="1:26" ht="15" customHeight="1" x14ac:dyDescent="0.15">
      <c r="A26" s="82" t="s">
        <v>290</v>
      </c>
      <c r="B26" s="378">
        <f>E26+G26</f>
        <v>2983</v>
      </c>
      <c r="C26" s="379"/>
      <c r="D26" s="220" t="s">
        <v>31</v>
      </c>
      <c r="E26" s="220">
        <v>422</v>
      </c>
      <c r="F26" s="220" t="s">
        <v>32</v>
      </c>
      <c r="G26" s="220">
        <v>2561</v>
      </c>
      <c r="H26" s="379">
        <f>M26+K26</f>
        <v>77744</v>
      </c>
      <c r="I26" s="379"/>
      <c r="J26" s="220" t="s">
        <v>31</v>
      </c>
      <c r="K26" s="40">
        <v>40299</v>
      </c>
      <c r="L26" s="220" t="s">
        <v>32</v>
      </c>
      <c r="M26" s="40">
        <v>37445</v>
      </c>
      <c r="N26" s="87"/>
      <c r="O26" s="402" t="s">
        <v>290</v>
      </c>
      <c r="P26" s="403"/>
      <c r="Q26" s="403"/>
      <c r="R26" s="404"/>
      <c r="S26" s="203">
        <v>1852</v>
      </c>
      <c r="T26" s="204">
        <v>32640</v>
      </c>
      <c r="U26" s="205">
        <v>5354</v>
      </c>
      <c r="V26" s="204">
        <v>32235</v>
      </c>
      <c r="W26" s="204">
        <v>329</v>
      </c>
      <c r="X26" s="206">
        <v>18125</v>
      </c>
      <c r="Y26" s="1"/>
      <c r="Z26" s="1"/>
    </row>
    <row r="27" spans="1:26" ht="15" customHeight="1" x14ac:dyDescent="0.15">
      <c r="A27" s="228">
        <v>28</v>
      </c>
      <c r="B27" s="378">
        <f>E27+G27</f>
        <v>3020</v>
      </c>
      <c r="C27" s="379"/>
      <c r="D27" s="220" t="s">
        <v>31</v>
      </c>
      <c r="E27" s="220">
        <v>448</v>
      </c>
      <c r="F27" s="220" t="s">
        <v>32</v>
      </c>
      <c r="G27" s="220">
        <v>2572</v>
      </c>
      <c r="H27" s="379">
        <f>M27+K27</f>
        <v>79441</v>
      </c>
      <c r="I27" s="379"/>
      <c r="J27" s="220" t="s">
        <v>31</v>
      </c>
      <c r="K27" s="40">
        <v>41270</v>
      </c>
      <c r="L27" s="220" t="s">
        <v>32</v>
      </c>
      <c r="M27" s="40">
        <v>38171</v>
      </c>
      <c r="N27" s="87"/>
      <c r="O27" s="383">
        <v>28</v>
      </c>
      <c r="P27" s="384"/>
      <c r="Q27" s="384"/>
      <c r="R27" s="385"/>
      <c r="S27" s="181">
        <v>1740</v>
      </c>
      <c r="T27" s="59">
        <v>29130</v>
      </c>
      <c r="U27" s="182">
        <v>5880</v>
      </c>
      <c r="V27" s="59">
        <v>30907</v>
      </c>
      <c r="W27" s="59">
        <v>418</v>
      </c>
      <c r="X27" s="61">
        <v>14704</v>
      </c>
      <c r="Y27" s="1"/>
      <c r="Z27" s="1"/>
    </row>
    <row r="28" spans="1:26" ht="15" customHeight="1" x14ac:dyDescent="0.15">
      <c r="A28" s="228">
        <v>29</v>
      </c>
      <c r="B28" s="378">
        <f>E28+G28</f>
        <v>2968</v>
      </c>
      <c r="C28" s="379"/>
      <c r="D28" s="220" t="s">
        <v>31</v>
      </c>
      <c r="E28" s="220">
        <v>271</v>
      </c>
      <c r="F28" s="220" t="s">
        <v>32</v>
      </c>
      <c r="G28" s="220">
        <v>2697</v>
      </c>
      <c r="H28" s="379">
        <f>M28+K28</f>
        <v>76166</v>
      </c>
      <c r="I28" s="379"/>
      <c r="J28" s="220" t="s">
        <v>31</v>
      </c>
      <c r="K28" s="40">
        <v>40749</v>
      </c>
      <c r="L28" s="220" t="s">
        <v>32</v>
      </c>
      <c r="M28" s="40">
        <v>35417</v>
      </c>
      <c r="N28" s="87"/>
      <c r="O28" s="383">
        <v>29</v>
      </c>
      <c r="P28" s="384"/>
      <c r="Q28" s="384"/>
      <c r="R28" s="385"/>
      <c r="S28" s="181">
        <v>1631</v>
      </c>
      <c r="T28" s="59">
        <v>26930</v>
      </c>
      <c r="U28" s="182">
        <v>5339</v>
      </c>
      <c r="V28" s="59">
        <v>27898</v>
      </c>
      <c r="W28" s="59">
        <v>335</v>
      </c>
      <c r="X28" s="61">
        <v>17918</v>
      </c>
      <c r="Y28" s="1"/>
      <c r="Z28" s="1"/>
    </row>
    <row r="29" spans="1:26" ht="15" customHeight="1" x14ac:dyDescent="0.15">
      <c r="A29" s="228">
        <v>30</v>
      </c>
      <c r="B29" s="378">
        <f>E29+G29</f>
        <v>2728</v>
      </c>
      <c r="C29" s="379"/>
      <c r="D29" s="220" t="s">
        <v>31</v>
      </c>
      <c r="E29" s="220">
        <v>244</v>
      </c>
      <c r="F29" s="220" t="s">
        <v>32</v>
      </c>
      <c r="G29" s="220">
        <v>2484</v>
      </c>
      <c r="H29" s="379">
        <f>M29+K29</f>
        <v>83058</v>
      </c>
      <c r="I29" s="379"/>
      <c r="J29" s="220" t="s">
        <v>31</v>
      </c>
      <c r="K29" s="40">
        <v>43031</v>
      </c>
      <c r="L29" s="220" t="s">
        <v>32</v>
      </c>
      <c r="M29" s="40">
        <v>40027</v>
      </c>
      <c r="N29" s="237"/>
      <c r="O29" s="383">
        <v>30</v>
      </c>
      <c r="P29" s="384"/>
      <c r="Q29" s="384"/>
      <c r="R29" s="385"/>
      <c r="S29" s="181">
        <v>1267</v>
      </c>
      <c r="T29" s="59">
        <v>20871</v>
      </c>
      <c r="U29" s="182">
        <v>4383</v>
      </c>
      <c r="V29" s="59">
        <v>21146</v>
      </c>
      <c r="W29" s="59">
        <v>349</v>
      </c>
      <c r="X29" s="61">
        <v>16300</v>
      </c>
      <c r="Y29" s="1"/>
      <c r="Z29" s="1"/>
    </row>
    <row r="30" spans="1:26" ht="15" customHeight="1" thickBot="1" x14ac:dyDescent="0.2">
      <c r="A30" s="284" t="s">
        <v>272</v>
      </c>
      <c r="B30" s="386">
        <f>E30+G30</f>
        <v>2662</v>
      </c>
      <c r="C30" s="386"/>
      <c r="D30" s="285" t="s">
        <v>31</v>
      </c>
      <c r="E30" s="285">
        <v>235</v>
      </c>
      <c r="F30" s="285" t="s">
        <v>32</v>
      </c>
      <c r="G30" s="285">
        <v>2427</v>
      </c>
      <c r="H30" s="386">
        <f>M30+K30</f>
        <v>74463</v>
      </c>
      <c r="I30" s="386"/>
      <c r="J30" s="285" t="s">
        <v>31</v>
      </c>
      <c r="K30" s="294">
        <v>40425</v>
      </c>
      <c r="L30" s="285" t="s">
        <v>32</v>
      </c>
      <c r="M30" s="294">
        <v>34038</v>
      </c>
      <c r="N30" s="287"/>
      <c r="O30" s="399" t="s">
        <v>272</v>
      </c>
      <c r="P30" s="400"/>
      <c r="Q30" s="400"/>
      <c r="R30" s="401"/>
      <c r="S30" s="295">
        <v>1034</v>
      </c>
      <c r="T30" s="288">
        <v>16350</v>
      </c>
      <c r="U30" s="296">
        <v>5992</v>
      </c>
      <c r="V30" s="288">
        <v>29094</v>
      </c>
      <c r="W30" s="288">
        <v>404</v>
      </c>
      <c r="X30" s="293">
        <v>16254</v>
      </c>
      <c r="Y30" s="259"/>
      <c r="Z30" s="259"/>
    </row>
    <row r="31" spans="1:26" ht="15" customHeight="1" x14ac:dyDescent="0.15">
      <c r="A31" s="3" t="s">
        <v>215</v>
      </c>
      <c r="B31" s="3"/>
      <c r="C31" s="3"/>
      <c r="D31" s="3"/>
      <c r="E31" s="3"/>
      <c r="F31" s="3"/>
      <c r="G31" s="3"/>
      <c r="H31" s="3"/>
      <c r="I31" s="3"/>
      <c r="J31" s="3"/>
      <c r="K31" s="12"/>
      <c r="L31" s="88" t="s">
        <v>216</v>
      </c>
      <c r="M31" s="12"/>
      <c r="N31" s="3"/>
      <c r="O31" s="3" t="s">
        <v>232</v>
      </c>
      <c r="P31" s="3"/>
      <c r="Q31" s="3"/>
      <c r="R31" s="3"/>
      <c r="S31" s="3"/>
      <c r="T31" s="3"/>
      <c r="U31" s="3"/>
      <c r="V31" s="3"/>
      <c r="W31" s="367" t="s">
        <v>334</v>
      </c>
      <c r="X31" s="367"/>
      <c r="Y31" s="1"/>
      <c r="Z31" s="1"/>
    </row>
    <row r="32" spans="1:26" ht="15" customHeight="1" x14ac:dyDescent="0.15">
      <c r="A32" s="3" t="s">
        <v>240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"/>
      <c r="S32" s="3"/>
      <c r="T32" s="3"/>
      <c r="U32" s="231"/>
      <c r="V32" s="3"/>
      <c r="W32" s="1"/>
      <c r="X32" s="2"/>
      <c r="Y32" s="1"/>
      <c r="Z32" s="1"/>
    </row>
    <row r="33" spans="1:26" ht="15" customHeight="1" x14ac:dyDescent="0.15">
      <c r="A33" s="3"/>
      <c r="B33" s="3"/>
      <c r="C33" s="3"/>
      <c r="D33" s="3"/>
      <c r="E33" s="3"/>
      <c r="F33" s="8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"/>
      <c r="S33" s="3"/>
      <c r="T33" s="3"/>
      <c r="U33" s="231"/>
      <c r="V33" s="3"/>
      <c r="W33" s="1"/>
      <c r="X33" s="2"/>
      <c r="Y33" s="1"/>
      <c r="Z33" s="1"/>
    </row>
    <row r="34" spans="1:26" ht="15" customHeight="1" thickBot="1" x14ac:dyDescent="0.2">
      <c r="A34" s="3" t="s">
        <v>292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" t="s">
        <v>46</v>
      </c>
      <c r="W34" s="1"/>
      <c r="X34" s="1"/>
      <c r="Y34" s="1"/>
      <c r="Z34" s="1"/>
    </row>
    <row r="35" spans="1:26" ht="15.95" customHeight="1" x14ac:dyDescent="0.15">
      <c r="A35" s="380" t="s">
        <v>198</v>
      </c>
      <c r="B35" s="375" t="s">
        <v>6</v>
      </c>
      <c r="C35" s="375"/>
      <c r="D35" s="375" t="s">
        <v>47</v>
      </c>
      <c r="E35" s="375"/>
      <c r="F35" s="375" t="s">
        <v>48</v>
      </c>
      <c r="G35" s="375"/>
      <c r="H35" s="382" t="s">
        <v>49</v>
      </c>
      <c r="I35" s="382"/>
      <c r="J35" s="375" t="s">
        <v>50</v>
      </c>
      <c r="K35" s="375"/>
      <c r="L35" s="387" t="s">
        <v>51</v>
      </c>
      <c r="M35" s="387"/>
      <c r="N35" s="90"/>
      <c r="O35" s="398" t="s">
        <v>52</v>
      </c>
      <c r="P35" s="333"/>
      <c r="Q35" s="332" t="s">
        <v>53</v>
      </c>
      <c r="R35" s="333"/>
      <c r="S35" s="332" t="s">
        <v>54</v>
      </c>
      <c r="T35" s="333"/>
      <c r="U35" s="332" t="s">
        <v>55</v>
      </c>
      <c r="V35" s="335"/>
      <c r="W35" s="1"/>
      <c r="X35" s="1"/>
      <c r="Y35" s="1"/>
      <c r="Z35" s="1"/>
    </row>
    <row r="36" spans="1:26" ht="15.95" customHeight="1" x14ac:dyDescent="0.15">
      <c r="A36" s="381"/>
      <c r="B36" s="91" t="s">
        <v>56</v>
      </c>
      <c r="C36" s="91" t="s">
        <v>30</v>
      </c>
      <c r="D36" s="91" t="s">
        <v>56</v>
      </c>
      <c r="E36" s="91" t="s">
        <v>30</v>
      </c>
      <c r="F36" s="91" t="s">
        <v>56</v>
      </c>
      <c r="G36" s="91" t="s">
        <v>30</v>
      </c>
      <c r="H36" s="91" t="s">
        <v>56</v>
      </c>
      <c r="I36" s="91" t="s">
        <v>30</v>
      </c>
      <c r="J36" s="91" t="s">
        <v>56</v>
      </c>
      <c r="K36" s="91" t="s">
        <v>30</v>
      </c>
      <c r="L36" s="91" t="s">
        <v>56</v>
      </c>
      <c r="M36" s="91" t="s">
        <v>30</v>
      </c>
      <c r="N36" s="92"/>
      <c r="O36" s="91" t="s">
        <v>56</v>
      </c>
      <c r="P36" s="100" t="s">
        <v>30</v>
      </c>
      <c r="Q36" s="101" t="s">
        <v>233</v>
      </c>
      <c r="R36" s="91" t="s">
        <v>30</v>
      </c>
      <c r="S36" s="217" t="s">
        <v>57</v>
      </c>
      <c r="T36" s="217" t="s">
        <v>30</v>
      </c>
      <c r="U36" s="217" t="s">
        <v>57</v>
      </c>
      <c r="V36" s="218" t="s">
        <v>30</v>
      </c>
      <c r="W36" s="1"/>
      <c r="X36" s="1"/>
      <c r="Y36" s="1"/>
      <c r="Z36" s="1"/>
    </row>
    <row r="37" spans="1:26" ht="15" customHeight="1" x14ac:dyDescent="0.15">
      <c r="A37" s="222" t="s">
        <v>291</v>
      </c>
      <c r="B37" s="93">
        <v>5769</v>
      </c>
      <c r="C37" s="94">
        <v>93096</v>
      </c>
      <c r="D37" s="95">
        <v>1106</v>
      </c>
      <c r="E37" s="95">
        <v>39422</v>
      </c>
      <c r="F37" s="95">
        <v>2569</v>
      </c>
      <c r="G37" s="95">
        <v>31746</v>
      </c>
      <c r="H37" s="95">
        <v>875</v>
      </c>
      <c r="I37" s="95">
        <v>8655</v>
      </c>
      <c r="J37" s="95">
        <v>494</v>
      </c>
      <c r="K37" s="95">
        <v>4313</v>
      </c>
      <c r="L37" s="95">
        <v>263</v>
      </c>
      <c r="M37" s="95">
        <v>4820</v>
      </c>
      <c r="N37" s="96"/>
      <c r="O37" s="94">
        <v>462</v>
      </c>
      <c r="P37" s="102">
        <v>4140</v>
      </c>
      <c r="Q37" s="93">
        <v>2895</v>
      </c>
      <c r="R37" s="103">
        <v>51712</v>
      </c>
      <c r="S37" s="103">
        <v>865</v>
      </c>
      <c r="T37" s="103">
        <v>25815</v>
      </c>
      <c r="U37" s="103">
        <v>2030</v>
      </c>
      <c r="V37" s="104">
        <v>25897</v>
      </c>
      <c r="W37" s="1"/>
      <c r="X37" s="1"/>
      <c r="Y37" s="1"/>
      <c r="Z37" s="1"/>
    </row>
    <row r="38" spans="1:26" ht="15" customHeight="1" x14ac:dyDescent="0.15">
      <c r="A38" s="222">
        <v>29</v>
      </c>
      <c r="B38" s="97">
        <v>10710</v>
      </c>
      <c r="C38" s="95">
        <v>67165</v>
      </c>
      <c r="D38" s="95">
        <v>1962</v>
      </c>
      <c r="E38" s="95">
        <v>25497</v>
      </c>
      <c r="F38" s="95">
        <v>4985</v>
      </c>
      <c r="G38" s="95">
        <v>24874</v>
      </c>
      <c r="H38" s="95">
        <v>1667</v>
      </c>
      <c r="I38" s="95">
        <v>8567</v>
      </c>
      <c r="J38" s="95">
        <v>969</v>
      </c>
      <c r="K38" s="95">
        <v>3351</v>
      </c>
      <c r="L38" s="95">
        <v>445</v>
      </c>
      <c r="M38" s="95">
        <v>1837</v>
      </c>
      <c r="N38" s="96"/>
      <c r="O38" s="94">
        <v>682</v>
      </c>
      <c r="P38" s="102">
        <v>3039</v>
      </c>
      <c r="Q38" s="93">
        <v>4924</v>
      </c>
      <c r="R38" s="103">
        <v>28767</v>
      </c>
      <c r="S38" s="103">
        <v>1464</v>
      </c>
      <c r="T38" s="103">
        <v>12830</v>
      </c>
      <c r="U38" s="103">
        <v>3460</v>
      </c>
      <c r="V38" s="104">
        <v>15937</v>
      </c>
      <c r="W38" s="1"/>
      <c r="X38" s="1"/>
      <c r="Y38" s="1"/>
      <c r="Z38" s="1"/>
    </row>
    <row r="39" spans="1:26" ht="15" customHeight="1" x14ac:dyDescent="0.15">
      <c r="A39" s="222">
        <v>30</v>
      </c>
      <c r="B39" s="97">
        <v>10864</v>
      </c>
      <c r="C39" s="95">
        <v>65831</v>
      </c>
      <c r="D39" s="95">
        <v>1847</v>
      </c>
      <c r="E39" s="95">
        <v>23430</v>
      </c>
      <c r="F39" s="95">
        <v>5128</v>
      </c>
      <c r="G39" s="95">
        <v>24831</v>
      </c>
      <c r="H39" s="95">
        <v>1673</v>
      </c>
      <c r="I39" s="95">
        <v>8706</v>
      </c>
      <c r="J39" s="95">
        <v>997</v>
      </c>
      <c r="K39" s="95">
        <v>3735</v>
      </c>
      <c r="L39" s="95">
        <v>495</v>
      </c>
      <c r="M39" s="95">
        <v>1983</v>
      </c>
      <c r="N39" s="96"/>
      <c r="O39" s="94">
        <v>724</v>
      </c>
      <c r="P39" s="102">
        <v>3146</v>
      </c>
      <c r="Q39" s="93">
        <v>6014</v>
      </c>
      <c r="R39" s="103">
        <v>29493</v>
      </c>
      <c r="S39" s="103">
        <v>1634</v>
      </c>
      <c r="T39" s="103">
        <v>13301</v>
      </c>
      <c r="U39" s="103">
        <v>4380</v>
      </c>
      <c r="V39" s="104">
        <v>16192</v>
      </c>
      <c r="W39" s="1"/>
      <c r="X39" s="1"/>
      <c r="Y39" s="1"/>
      <c r="Z39" s="1"/>
    </row>
    <row r="40" spans="1:26" ht="15" customHeight="1" x14ac:dyDescent="0.15">
      <c r="A40" s="222" t="s">
        <v>289</v>
      </c>
      <c r="B40" s="97">
        <f>SUM(B42:B53)</f>
        <v>9564</v>
      </c>
      <c r="C40" s="95">
        <f t="shared" ref="C40:M40" si="0">SUM(C42:C53)</f>
        <v>55772</v>
      </c>
      <c r="D40" s="95">
        <f t="shared" si="0"/>
        <v>1716</v>
      </c>
      <c r="E40" s="95">
        <f t="shared" si="0"/>
        <v>19942</v>
      </c>
      <c r="F40" s="95">
        <f t="shared" si="0"/>
        <v>4449</v>
      </c>
      <c r="G40" s="95">
        <f t="shared" si="0"/>
        <v>20890</v>
      </c>
      <c r="H40" s="95">
        <f t="shared" si="0"/>
        <v>1642</v>
      </c>
      <c r="I40" s="95">
        <f t="shared" si="0"/>
        <v>8393</v>
      </c>
      <c r="J40" s="95">
        <f t="shared" si="0"/>
        <v>783</v>
      </c>
      <c r="K40" s="95">
        <f t="shared" si="0"/>
        <v>2807</v>
      </c>
      <c r="L40" s="95">
        <f t="shared" si="0"/>
        <v>413</v>
      </c>
      <c r="M40" s="95">
        <f t="shared" si="0"/>
        <v>1485</v>
      </c>
      <c r="N40" s="183"/>
      <c r="O40" s="94">
        <f>SUM(O42:O53)</f>
        <v>561</v>
      </c>
      <c r="P40" s="102">
        <f>SUM(P42:P53)</f>
        <v>2255</v>
      </c>
      <c r="Q40" s="93">
        <f>SUM(Q42:Q53)</f>
        <v>4145.5</v>
      </c>
      <c r="R40" s="103">
        <f>SUM(R42:R53)</f>
        <v>22867</v>
      </c>
      <c r="S40" s="103">
        <f>SUM(S42:S53)</f>
        <v>1196</v>
      </c>
      <c r="T40" s="103">
        <f t="shared" ref="T40:U40" si="1">SUM(T42:T53)</f>
        <v>10636</v>
      </c>
      <c r="U40" s="103">
        <f t="shared" si="1"/>
        <v>2949.5</v>
      </c>
      <c r="V40" s="104">
        <f>SUM(V42:V53)</f>
        <v>12231</v>
      </c>
      <c r="W40" s="1"/>
      <c r="X40" s="1"/>
      <c r="Y40" s="1"/>
      <c r="Z40" s="1"/>
    </row>
    <row r="41" spans="1:26" ht="15" customHeight="1" x14ac:dyDescent="0.15">
      <c r="A41" s="222"/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83"/>
      <c r="O41" s="94"/>
      <c r="P41" s="102"/>
      <c r="Q41" s="93"/>
      <c r="R41" s="103"/>
      <c r="S41" s="103"/>
      <c r="T41" s="103"/>
      <c r="U41" s="103"/>
      <c r="V41" s="104"/>
      <c r="W41" s="1"/>
      <c r="X41" s="1"/>
      <c r="Y41" s="1"/>
      <c r="Z41" s="1"/>
    </row>
    <row r="42" spans="1:26" ht="15" customHeight="1" x14ac:dyDescent="0.15">
      <c r="A42" s="31" t="s">
        <v>293</v>
      </c>
      <c r="B42" s="215">
        <f t="shared" ref="B42:B53" si="2">SUM(D42+F42+H42+J42+L42+O42)</f>
        <v>786</v>
      </c>
      <c r="C42" s="220">
        <f t="shared" ref="C42:C53" si="3">SUM(E42+G42+I42+K42+M42+P42)</f>
        <v>4497</v>
      </c>
      <c r="D42" s="220">
        <v>140</v>
      </c>
      <c r="E42" s="220">
        <v>1549</v>
      </c>
      <c r="F42" s="220">
        <v>391</v>
      </c>
      <c r="G42" s="220">
        <v>1855</v>
      </c>
      <c r="H42" s="220">
        <v>122</v>
      </c>
      <c r="I42" s="220">
        <v>617</v>
      </c>
      <c r="J42" s="220">
        <v>59</v>
      </c>
      <c r="K42" s="220">
        <v>227</v>
      </c>
      <c r="L42" s="220">
        <v>28</v>
      </c>
      <c r="M42" s="220">
        <v>80</v>
      </c>
      <c r="N42" s="96"/>
      <c r="O42" s="105">
        <v>46</v>
      </c>
      <c r="P42" s="297">
        <v>169</v>
      </c>
      <c r="Q42" s="105">
        <f>S42+U42</f>
        <v>393</v>
      </c>
      <c r="R42" s="105">
        <f>T42+V42</f>
        <v>1989</v>
      </c>
      <c r="S42" s="96">
        <v>112</v>
      </c>
      <c r="T42" s="96">
        <v>875</v>
      </c>
      <c r="U42" s="96">
        <v>281</v>
      </c>
      <c r="V42" s="298">
        <v>1114</v>
      </c>
      <c r="W42" s="1"/>
      <c r="X42" s="1"/>
      <c r="Y42" s="1"/>
      <c r="Z42" s="1"/>
    </row>
    <row r="43" spans="1:26" ht="15" customHeight="1" x14ac:dyDescent="0.15">
      <c r="A43" s="31" t="s">
        <v>295</v>
      </c>
      <c r="B43" s="215">
        <f t="shared" si="2"/>
        <v>862</v>
      </c>
      <c r="C43" s="220">
        <f t="shared" si="3"/>
        <v>5318</v>
      </c>
      <c r="D43" s="220">
        <v>159</v>
      </c>
      <c r="E43" s="220">
        <v>1967</v>
      </c>
      <c r="F43" s="220">
        <v>422</v>
      </c>
      <c r="G43" s="220">
        <v>2040</v>
      </c>
      <c r="H43" s="220">
        <v>139</v>
      </c>
      <c r="I43" s="220">
        <v>744</v>
      </c>
      <c r="J43" s="220">
        <v>67</v>
      </c>
      <c r="K43" s="220">
        <v>249</v>
      </c>
      <c r="L43" s="220">
        <v>28</v>
      </c>
      <c r="M43" s="220">
        <v>113</v>
      </c>
      <c r="N43" s="96"/>
      <c r="O43" s="105">
        <v>47</v>
      </c>
      <c r="P43" s="297">
        <v>205</v>
      </c>
      <c r="Q43" s="105">
        <f t="shared" ref="Q43:R53" si="4">S43+U43</f>
        <v>346</v>
      </c>
      <c r="R43" s="105">
        <f t="shared" si="4"/>
        <v>2039</v>
      </c>
      <c r="S43" s="96">
        <v>99</v>
      </c>
      <c r="T43" s="96">
        <v>933</v>
      </c>
      <c r="U43" s="96">
        <v>247</v>
      </c>
      <c r="V43" s="298">
        <v>1106</v>
      </c>
      <c r="W43" s="1"/>
      <c r="X43" s="1"/>
      <c r="Y43" s="1"/>
      <c r="Z43" s="1"/>
    </row>
    <row r="44" spans="1:26" ht="15" customHeight="1" x14ac:dyDescent="0.15">
      <c r="A44" s="31" t="s">
        <v>7</v>
      </c>
      <c r="B44" s="215">
        <f t="shared" si="2"/>
        <v>875</v>
      </c>
      <c r="C44" s="220">
        <f t="shared" si="3"/>
        <v>4635</v>
      </c>
      <c r="D44" s="220">
        <v>144</v>
      </c>
      <c r="E44" s="220">
        <v>1411</v>
      </c>
      <c r="F44" s="220">
        <v>384</v>
      </c>
      <c r="G44" s="220">
        <v>1865</v>
      </c>
      <c r="H44" s="220">
        <v>161</v>
      </c>
      <c r="I44" s="220">
        <v>736</v>
      </c>
      <c r="J44" s="220">
        <v>80</v>
      </c>
      <c r="K44" s="220">
        <v>260</v>
      </c>
      <c r="L44" s="220">
        <v>40</v>
      </c>
      <c r="M44" s="220">
        <v>140</v>
      </c>
      <c r="N44" s="96"/>
      <c r="O44" s="105">
        <v>66</v>
      </c>
      <c r="P44" s="297">
        <v>223</v>
      </c>
      <c r="Q44" s="105">
        <f t="shared" si="4"/>
        <v>402</v>
      </c>
      <c r="R44" s="105">
        <f t="shared" si="4"/>
        <v>2222</v>
      </c>
      <c r="S44" s="96">
        <v>124</v>
      </c>
      <c r="T44" s="96">
        <v>986</v>
      </c>
      <c r="U44" s="96">
        <v>278</v>
      </c>
      <c r="V44" s="298">
        <v>1236</v>
      </c>
      <c r="W44" s="1"/>
      <c r="X44" s="1"/>
      <c r="Y44" s="1"/>
      <c r="Z44" s="1"/>
    </row>
    <row r="45" spans="1:26" ht="15" customHeight="1" x14ac:dyDescent="0.15">
      <c r="A45" s="31" t="s">
        <v>8</v>
      </c>
      <c r="B45" s="215">
        <f t="shared" si="2"/>
        <v>880</v>
      </c>
      <c r="C45" s="220">
        <f t="shared" si="3"/>
        <v>4621</v>
      </c>
      <c r="D45" s="220">
        <v>148</v>
      </c>
      <c r="E45" s="220">
        <v>1429</v>
      </c>
      <c r="F45" s="220">
        <v>378</v>
      </c>
      <c r="G45" s="220">
        <v>1759</v>
      </c>
      <c r="H45" s="220">
        <v>171</v>
      </c>
      <c r="I45" s="220">
        <v>847</v>
      </c>
      <c r="J45" s="220">
        <v>68</v>
      </c>
      <c r="K45" s="220">
        <v>209</v>
      </c>
      <c r="L45" s="220">
        <v>46</v>
      </c>
      <c r="M45" s="220">
        <v>155</v>
      </c>
      <c r="N45" s="96"/>
      <c r="O45" s="105">
        <v>69</v>
      </c>
      <c r="P45" s="297">
        <v>222</v>
      </c>
      <c r="Q45" s="105">
        <f t="shared" si="4"/>
        <v>622.5</v>
      </c>
      <c r="R45" s="105">
        <f t="shared" si="4"/>
        <v>2859</v>
      </c>
      <c r="S45" s="96">
        <v>177</v>
      </c>
      <c r="T45" s="96">
        <v>1173</v>
      </c>
      <c r="U45" s="96">
        <v>445.5</v>
      </c>
      <c r="V45" s="298">
        <v>1686</v>
      </c>
      <c r="W45" s="1"/>
      <c r="X45" s="1"/>
      <c r="Y45" s="1"/>
      <c r="Z45" s="1"/>
    </row>
    <row r="46" spans="1:26" ht="15" customHeight="1" x14ac:dyDescent="0.15">
      <c r="A46" s="31" t="s">
        <v>9</v>
      </c>
      <c r="B46" s="215">
        <f t="shared" si="2"/>
        <v>913</v>
      </c>
      <c r="C46" s="220">
        <f t="shared" si="3"/>
        <v>4704</v>
      </c>
      <c r="D46" s="220">
        <v>184</v>
      </c>
      <c r="E46" s="220">
        <v>1734</v>
      </c>
      <c r="F46" s="220">
        <v>431</v>
      </c>
      <c r="G46" s="220">
        <v>1806</v>
      </c>
      <c r="H46" s="220">
        <v>146</v>
      </c>
      <c r="I46" s="220">
        <v>640</v>
      </c>
      <c r="J46" s="220">
        <v>81</v>
      </c>
      <c r="K46" s="220">
        <v>265</v>
      </c>
      <c r="L46" s="220">
        <v>19</v>
      </c>
      <c r="M46" s="220">
        <v>64</v>
      </c>
      <c r="N46" s="96"/>
      <c r="O46" s="105">
        <v>52</v>
      </c>
      <c r="P46" s="297">
        <v>195</v>
      </c>
      <c r="Q46" s="105">
        <f t="shared" si="4"/>
        <v>394</v>
      </c>
      <c r="R46" s="105">
        <f t="shared" si="4"/>
        <v>2381</v>
      </c>
      <c r="S46" s="96">
        <v>115</v>
      </c>
      <c r="T46" s="96">
        <v>1323</v>
      </c>
      <c r="U46" s="96">
        <v>279</v>
      </c>
      <c r="V46" s="298">
        <v>1058</v>
      </c>
      <c r="W46" s="1"/>
      <c r="X46" s="1"/>
      <c r="Y46" s="1"/>
      <c r="Z46" s="1"/>
    </row>
    <row r="47" spans="1:26" ht="15" customHeight="1" x14ac:dyDescent="0.15">
      <c r="A47" s="31" t="s">
        <v>10</v>
      </c>
      <c r="B47" s="215">
        <f t="shared" si="2"/>
        <v>883</v>
      </c>
      <c r="C47" s="220">
        <f t="shared" si="3"/>
        <v>4658</v>
      </c>
      <c r="D47" s="220">
        <v>135</v>
      </c>
      <c r="E47" s="220">
        <v>1411</v>
      </c>
      <c r="F47" s="220">
        <v>415</v>
      </c>
      <c r="G47" s="220">
        <v>1927</v>
      </c>
      <c r="H47" s="220">
        <v>153</v>
      </c>
      <c r="I47" s="220">
        <v>751</v>
      </c>
      <c r="J47" s="220">
        <v>69</v>
      </c>
      <c r="K47" s="220">
        <v>213</v>
      </c>
      <c r="L47" s="220">
        <v>51</v>
      </c>
      <c r="M47" s="220">
        <v>147</v>
      </c>
      <c r="N47" s="96"/>
      <c r="O47" s="105">
        <v>60</v>
      </c>
      <c r="P47" s="297">
        <v>209</v>
      </c>
      <c r="Q47" s="105">
        <f t="shared" si="4"/>
        <v>296</v>
      </c>
      <c r="R47" s="105">
        <f t="shared" si="4"/>
        <v>1917</v>
      </c>
      <c r="S47" s="96">
        <v>99</v>
      </c>
      <c r="T47" s="96">
        <v>1031</v>
      </c>
      <c r="U47" s="96">
        <v>197</v>
      </c>
      <c r="V47" s="298">
        <v>886</v>
      </c>
      <c r="W47" s="1"/>
      <c r="X47" s="1"/>
      <c r="Y47" s="1"/>
      <c r="Z47" s="1"/>
    </row>
    <row r="48" spans="1:26" ht="15" customHeight="1" x14ac:dyDescent="0.15">
      <c r="A48" s="31" t="s">
        <v>11</v>
      </c>
      <c r="B48" s="215">
        <f t="shared" si="2"/>
        <v>920</v>
      </c>
      <c r="C48" s="220">
        <f t="shared" si="3"/>
        <v>5508</v>
      </c>
      <c r="D48" s="220">
        <v>170</v>
      </c>
      <c r="E48" s="220">
        <v>1946</v>
      </c>
      <c r="F48" s="220">
        <v>417</v>
      </c>
      <c r="G48" s="220">
        <v>1982</v>
      </c>
      <c r="H48" s="220">
        <v>188</v>
      </c>
      <c r="I48" s="220">
        <v>1010</v>
      </c>
      <c r="J48" s="220">
        <v>79</v>
      </c>
      <c r="K48" s="220">
        <v>294</v>
      </c>
      <c r="L48" s="220">
        <v>24</v>
      </c>
      <c r="M48" s="220">
        <v>69</v>
      </c>
      <c r="N48" s="96"/>
      <c r="O48" s="105">
        <v>42</v>
      </c>
      <c r="P48" s="297">
        <v>207</v>
      </c>
      <c r="Q48" s="105">
        <f t="shared" si="4"/>
        <v>365</v>
      </c>
      <c r="R48" s="105">
        <f t="shared" si="4"/>
        <v>2217</v>
      </c>
      <c r="S48" s="96">
        <v>101</v>
      </c>
      <c r="T48" s="96">
        <v>967</v>
      </c>
      <c r="U48" s="96">
        <v>264</v>
      </c>
      <c r="V48" s="298">
        <v>1250</v>
      </c>
      <c r="W48" s="1"/>
      <c r="X48" s="1"/>
      <c r="Y48" s="1"/>
      <c r="Z48" s="1"/>
    </row>
    <row r="49" spans="1:26" ht="15" customHeight="1" x14ac:dyDescent="0.15">
      <c r="A49" s="31" t="s">
        <v>12</v>
      </c>
      <c r="B49" s="215">
        <f t="shared" si="2"/>
        <v>964</v>
      </c>
      <c r="C49" s="220">
        <f t="shared" si="3"/>
        <v>6012</v>
      </c>
      <c r="D49" s="220">
        <v>173</v>
      </c>
      <c r="E49" s="220">
        <v>2297</v>
      </c>
      <c r="F49" s="220">
        <v>444</v>
      </c>
      <c r="G49" s="220">
        <v>2088</v>
      </c>
      <c r="H49" s="220">
        <v>150</v>
      </c>
      <c r="I49" s="220">
        <v>858</v>
      </c>
      <c r="J49" s="220">
        <v>83</v>
      </c>
      <c r="K49" s="220">
        <v>294</v>
      </c>
      <c r="L49" s="220">
        <v>68</v>
      </c>
      <c r="M49" s="220">
        <v>263</v>
      </c>
      <c r="N49" s="96"/>
      <c r="O49" s="105">
        <v>46</v>
      </c>
      <c r="P49" s="297">
        <v>212</v>
      </c>
      <c r="Q49" s="105">
        <f t="shared" si="4"/>
        <v>327.5</v>
      </c>
      <c r="R49" s="105">
        <f t="shared" si="4"/>
        <v>1999</v>
      </c>
      <c r="S49" s="96">
        <v>89</v>
      </c>
      <c r="T49" s="96">
        <v>959</v>
      </c>
      <c r="U49" s="96">
        <v>238.5</v>
      </c>
      <c r="V49" s="298">
        <v>1040</v>
      </c>
      <c r="W49" s="1"/>
      <c r="X49" s="1"/>
      <c r="Y49" s="1"/>
      <c r="Z49" s="1"/>
    </row>
    <row r="50" spans="1:26" ht="15" customHeight="1" x14ac:dyDescent="0.15">
      <c r="A50" s="31" t="s">
        <v>13</v>
      </c>
      <c r="B50" s="215">
        <f t="shared" si="2"/>
        <v>796</v>
      </c>
      <c r="C50" s="220">
        <f t="shared" si="3"/>
        <v>5085</v>
      </c>
      <c r="D50" s="220">
        <v>140</v>
      </c>
      <c r="E50" s="220">
        <v>1948</v>
      </c>
      <c r="F50" s="220">
        <v>377</v>
      </c>
      <c r="G50" s="220">
        <v>1786</v>
      </c>
      <c r="H50" s="220">
        <v>135</v>
      </c>
      <c r="I50" s="220">
        <v>743</v>
      </c>
      <c r="J50" s="220">
        <v>61</v>
      </c>
      <c r="K50" s="220">
        <v>228</v>
      </c>
      <c r="L50" s="220">
        <v>39</v>
      </c>
      <c r="M50" s="220">
        <v>158</v>
      </c>
      <c r="N50" s="96"/>
      <c r="O50" s="105">
        <v>44</v>
      </c>
      <c r="P50" s="297">
        <v>222</v>
      </c>
      <c r="Q50" s="105">
        <f t="shared" si="4"/>
        <v>308</v>
      </c>
      <c r="R50" s="105">
        <f t="shared" si="4"/>
        <v>1741</v>
      </c>
      <c r="S50" s="96">
        <v>88</v>
      </c>
      <c r="T50" s="96">
        <v>819</v>
      </c>
      <c r="U50" s="96">
        <v>220</v>
      </c>
      <c r="V50" s="298">
        <v>922</v>
      </c>
      <c r="W50" s="1"/>
      <c r="X50" s="1"/>
      <c r="Y50" s="1"/>
      <c r="Z50" s="1"/>
    </row>
    <row r="51" spans="1:26" ht="15" customHeight="1" x14ac:dyDescent="0.15">
      <c r="A51" s="31" t="s">
        <v>294</v>
      </c>
      <c r="B51" s="215">
        <f t="shared" si="2"/>
        <v>851</v>
      </c>
      <c r="C51" s="220">
        <f t="shared" si="3"/>
        <v>5800</v>
      </c>
      <c r="D51" s="220">
        <v>163</v>
      </c>
      <c r="E51" s="220">
        <v>2295</v>
      </c>
      <c r="F51" s="220">
        <v>401</v>
      </c>
      <c r="G51" s="220">
        <v>2029</v>
      </c>
      <c r="H51" s="220">
        <v>140</v>
      </c>
      <c r="I51" s="220">
        <v>812</v>
      </c>
      <c r="J51" s="220">
        <v>70</v>
      </c>
      <c r="K51" s="220">
        <v>326</v>
      </c>
      <c r="L51" s="220">
        <v>32</v>
      </c>
      <c r="M51" s="220">
        <v>128</v>
      </c>
      <c r="N51" s="96"/>
      <c r="O51" s="105">
        <v>45</v>
      </c>
      <c r="P51" s="297">
        <v>210</v>
      </c>
      <c r="Q51" s="105">
        <f t="shared" si="4"/>
        <v>312.5</v>
      </c>
      <c r="R51" s="105">
        <f t="shared" si="4"/>
        <v>1801</v>
      </c>
      <c r="S51" s="96">
        <v>102</v>
      </c>
      <c r="T51" s="96">
        <v>940</v>
      </c>
      <c r="U51" s="96">
        <v>210.5</v>
      </c>
      <c r="V51" s="298">
        <v>861</v>
      </c>
      <c r="W51" s="1"/>
      <c r="X51" s="1"/>
      <c r="Y51" s="1"/>
      <c r="Z51" s="1"/>
    </row>
    <row r="52" spans="1:26" ht="15" customHeight="1" x14ac:dyDescent="0.15">
      <c r="A52" s="31" t="s">
        <v>14</v>
      </c>
      <c r="B52" s="215">
        <f t="shared" si="2"/>
        <v>792</v>
      </c>
      <c r="C52" s="220">
        <f t="shared" si="3"/>
        <v>4617</v>
      </c>
      <c r="D52" s="220">
        <v>138</v>
      </c>
      <c r="E52" s="220">
        <v>1711</v>
      </c>
      <c r="F52" s="220">
        <v>375</v>
      </c>
      <c r="G52" s="220">
        <v>1701</v>
      </c>
      <c r="H52" s="220">
        <v>131</v>
      </c>
      <c r="I52" s="220">
        <v>614</v>
      </c>
      <c r="J52" s="220">
        <v>66</v>
      </c>
      <c r="K52" s="220">
        <v>242</v>
      </c>
      <c r="L52" s="220">
        <v>38</v>
      </c>
      <c r="M52" s="220">
        <v>168</v>
      </c>
      <c r="N52" s="96"/>
      <c r="O52" s="105">
        <v>44</v>
      </c>
      <c r="P52" s="297">
        <v>181</v>
      </c>
      <c r="Q52" s="105">
        <f t="shared" si="4"/>
        <v>375</v>
      </c>
      <c r="R52" s="105">
        <f t="shared" si="4"/>
        <v>1691</v>
      </c>
      <c r="S52" s="96">
        <v>88</v>
      </c>
      <c r="T52" s="96">
        <v>622</v>
      </c>
      <c r="U52" s="96">
        <v>287</v>
      </c>
      <c r="V52" s="298">
        <v>1069</v>
      </c>
      <c r="W52" s="1"/>
      <c r="X52" s="1"/>
      <c r="Y52" s="1"/>
      <c r="Z52" s="1"/>
    </row>
    <row r="53" spans="1:26" ht="15" customHeight="1" thickBot="1" x14ac:dyDescent="0.2">
      <c r="A53" s="32" t="s">
        <v>58</v>
      </c>
      <c r="B53" s="177">
        <f t="shared" si="2"/>
        <v>42</v>
      </c>
      <c r="C53" s="179">
        <f t="shared" si="3"/>
        <v>317</v>
      </c>
      <c r="D53" s="299">
        <v>22</v>
      </c>
      <c r="E53" s="299">
        <v>244</v>
      </c>
      <c r="F53" s="299">
        <v>14</v>
      </c>
      <c r="G53" s="299">
        <v>52</v>
      </c>
      <c r="H53" s="299">
        <v>6</v>
      </c>
      <c r="I53" s="299">
        <v>21</v>
      </c>
      <c r="J53" s="300">
        <v>0</v>
      </c>
      <c r="K53" s="300">
        <v>0</v>
      </c>
      <c r="L53" s="300">
        <v>0</v>
      </c>
      <c r="M53" s="301">
        <v>0</v>
      </c>
      <c r="N53" s="302"/>
      <c r="O53" s="300">
        <v>0</v>
      </c>
      <c r="P53" s="303">
        <v>0</v>
      </c>
      <c r="Q53" s="106">
        <f t="shared" si="4"/>
        <v>4</v>
      </c>
      <c r="R53" s="107">
        <f t="shared" si="4"/>
        <v>11</v>
      </c>
      <c r="S53" s="304">
        <v>2</v>
      </c>
      <c r="T53" s="304">
        <v>8</v>
      </c>
      <c r="U53" s="304">
        <v>2</v>
      </c>
      <c r="V53" s="305">
        <v>3</v>
      </c>
      <c r="W53" s="1"/>
      <c r="X53" s="1"/>
      <c r="Y53" s="1"/>
      <c r="Z53" s="1"/>
    </row>
    <row r="54" spans="1:26" ht="15" customHeight="1" x14ac:dyDescent="0.15">
      <c r="A54" s="63" t="s">
        <v>244</v>
      </c>
      <c r="B54" s="63"/>
      <c r="C54" s="98"/>
      <c r="D54" s="98"/>
      <c r="E54" s="162"/>
      <c r="F54" s="162"/>
      <c r="G54" s="98"/>
      <c r="H54" s="162"/>
      <c r="I54" s="162"/>
      <c r="J54" s="162"/>
      <c r="K54" s="184"/>
      <c r="L54" s="99"/>
      <c r="M54" s="162"/>
      <c r="N54" s="162"/>
      <c r="O54" s="98"/>
      <c r="P54" s="98"/>
      <c r="Q54" s="98"/>
      <c r="R54" s="162"/>
      <c r="S54" s="98"/>
      <c r="T54" s="162"/>
      <c r="U54" s="98"/>
      <c r="V54" s="2" t="s">
        <v>59</v>
      </c>
      <c r="W54" s="1"/>
      <c r="X54" s="1"/>
      <c r="Y54" s="1"/>
      <c r="Z54" s="1"/>
    </row>
    <row r="55" spans="1:26" ht="18.95" customHeight="1" x14ac:dyDescent="0.1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95" customHeight="1" x14ac:dyDescent="0.1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95" customHeight="1" x14ac:dyDescent="0.1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sheetProtection sheet="1" selectLockedCells="1" selectUnlockedCells="1"/>
  <mergeCells count="117">
    <mergeCell ref="O28:R28"/>
    <mergeCell ref="O27:R27"/>
    <mergeCell ref="O19:R19"/>
    <mergeCell ref="O20:R20"/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N4"/>
    <mergeCell ref="B8:C8"/>
    <mergeCell ref="H8:I8"/>
    <mergeCell ref="H6:I6"/>
    <mergeCell ref="B6:C6"/>
    <mergeCell ref="A14:A15"/>
    <mergeCell ref="B14:G14"/>
    <mergeCell ref="H14:N14"/>
    <mergeCell ref="H9:I9"/>
    <mergeCell ref="B9:C9"/>
    <mergeCell ref="X15:X16"/>
    <mergeCell ref="O9:R9"/>
    <mergeCell ref="W14:X14"/>
    <mergeCell ref="S15:T15"/>
    <mergeCell ref="S14:V14"/>
    <mergeCell ref="W15:W16"/>
    <mergeCell ref="O8:R8"/>
    <mergeCell ref="U15:V15"/>
    <mergeCell ref="U3:V3"/>
    <mergeCell ref="S3:T3"/>
    <mergeCell ref="O3:R4"/>
    <mergeCell ref="O7:R7"/>
    <mergeCell ref="O5:R5"/>
    <mergeCell ref="O6:R6"/>
    <mergeCell ref="O14:R16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6:C16"/>
    <mergeCell ref="B19:C19"/>
    <mergeCell ref="D19:E19"/>
    <mergeCell ref="F20:G20"/>
    <mergeCell ref="B20:C20"/>
    <mergeCell ref="D20:E20"/>
    <mergeCell ref="L20:M20"/>
    <mergeCell ref="H19:I19"/>
    <mergeCell ref="J19:K19"/>
    <mergeCell ref="L19:M19"/>
    <mergeCell ref="H20:I20"/>
    <mergeCell ref="J20:K20"/>
    <mergeCell ref="F19:G19"/>
    <mergeCell ref="U35:V35"/>
    <mergeCell ref="B29:C29"/>
    <mergeCell ref="H29:I29"/>
    <mergeCell ref="O29:R29"/>
    <mergeCell ref="W31:X31"/>
    <mergeCell ref="B30:C30"/>
    <mergeCell ref="H30:I30"/>
    <mergeCell ref="L35:M35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Q35:R35"/>
    <mergeCell ref="O35:P35"/>
    <mergeCell ref="S35:T35"/>
    <mergeCell ref="O30:R30"/>
    <mergeCell ref="O26:R26"/>
    <mergeCell ref="J35:K35"/>
    <mergeCell ref="B24:G24"/>
    <mergeCell ref="A24:A25"/>
    <mergeCell ref="B27:C27"/>
    <mergeCell ref="H27:I27"/>
    <mergeCell ref="B28:C28"/>
    <mergeCell ref="H28:I28"/>
    <mergeCell ref="B26:C26"/>
    <mergeCell ref="H26:I26"/>
    <mergeCell ref="A35:A36"/>
    <mergeCell ref="B35:C35"/>
    <mergeCell ref="D35:E35"/>
    <mergeCell ref="F35:G35"/>
    <mergeCell ref="H35:I35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r:id="rId1"/>
  <headerFooter scaleWithDoc="0" alignWithMargins="0">
    <oddHeader>&amp;L教　育</oddHeader>
    <oddFooter>&amp;C&amp;12&amp;A</oddFooter>
  </headerFooter>
  <ignoredErrors>
    <ignoredError sqref="H18:I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5139-5934-4A06-9BEA-F83DD609AB35}">
  <sheetPr>
    <tabColor theme="4" tint="0.59999389629810485"/>
  </sheetPr>
  <dimension ref="A1:Z57"/>
  <sheetViews>
    <sheetView tabSelected="1" view="pageBreakPreview" topLeftCell="O1" zoomScaleNormal="100" zoomScaleSheetLayoutView="100" workbookViewId="0">
      <selection activeCell="X7" sqref="X7"/>
    </sheetView>
  </sheetViews>
  <sheetFormatPr defaultRowHeight="18.95" customHeight="1" x14ac:dyDescent="0.15"/>
  <cols>
    <col min="1" max="1" width="11.5703125" style="16" hidden="1" customWidth="1"/>
    <col min="2" max="2" width="7.42578125" style="16" hidden="1" customWidth="1"/>
    <col min="3" max="3" width="8.42578125" style="16" hidden="1" customWidth="1"/>
    <col min="4" max="4" width="7" style="16" hidden="1" customWidth="1"/>
    <col min="5" max="5" width="8.7109375" style="16" hidden="1" customWidth="1"/>
    <col min="6" max="6" width="7.42578125" style="16" hidden="1" customWidth="1"/>
    <col min="7" max="7" width="8.42578125" style="16" hidden="1" customWidth="1"/>
    <col min="8" max="8" width="5" style="16" hidden="1" customWidth="1"/>
    <col min="9" max="9" width="7.28515625" style="16" hidden="1" customWidth="1"/>
    <col min="10" max="10" width="5.7109375" style="16" hidden="1" customWidth="1"/>
    <col min="11" max="11" width="9.5703125" style="16" hidden="1" customWidth="1"/>
    <col min="12" max="12" width="5.28515625" style="16" hidden="1" customWidth="1"/>
    <col min="13" max="13" width="8.42578125" style="16" hidden="1" customWidth="1"/>
    <col min="14" max="14" width="0.7109375" style="16" hidden="1" customWidth="1"/>
    <col min="15" max="15" width="5.7109375" style="16" customWidth="1"/>
    <col min="16" max="16" width="8.7109375" style="16" customWidth="1"/>
    <col min="17" max="17" width="7.7109375" style="16" customWidth="1"/>
    <col min="18" max="18" width="8.7109375" style="16" customWidth="1"/>
    <col min="19" max="24" width="10.7109375" style="16" customWidth="1"/>
    <col min="25" max="25" width="9.140625" style="16" customWidth="1"/>
    <col min="26" max="16384" width="9.140625" style="16"/>
  </cols>
  <sheetData>
    <row r="1" spans="1:26" ht="5.0999999999999996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  <c r="N1" s="17"/>
      <c r="O1" s="15"/>
      <c r="P1" s="15"/>
      <c r="Q1" s="15"/>
      <c r="R1" s="15"/>
      <c r="S1" s="15"/>
      <c r="U1" s="15"/>
      <c r="V1" s="15"/>
      <c r="W1" s="15"/>
      <c r="X1" s="17"/>
    </row>
    <row r="2" spans="1:26" ht="15" customHeight="1" thickBot="1" x14ac:dyDescent="0.2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20</v>
      </c>
      <c r="N2" s="2"/>
      <c r="O2" s="3" t="s">
        <v>252</v>
      </c>
      <c r="P2" s="3"/>
      <c r="Q2" s="3"/>
      <c r="R2" s="3"/>
      <c r="S2" s="3"/>
      <c r="T2" s="1"/>
      <c r="U2" s="3"/>
      <c r="V2" s="2" t="s">
        <v>20</v>
      </c>
      <c r="W2" s="3"/>
      <c r="Y2" s="1"/>
      <c r="Z2" s="1"/>
    </row>
    <row r="3" spans="1:26" ht="17.100000000000001" customHeight="1" thickBot="1" x14ac:dyDescent="0.2">
      <c r="A3" s="376" t="s">
        <v>21</v>
      </c>
      <c r="B3" s="419"/>
      <c r="C3" s="419"/>
      <c r="D3" s="12"/>
      <c r="E3" s="81" t="s">
        <v>22</v>
      </c>
      <c r="F3" s="81"/>
      <c r="G3" s="12"/>
      <c r="H3" s="420" t="s">
        <v>23</v>
      </c>
      <c r="I3" s="420"/>
      <c r="J3" s="420"/>
      <c r="K3" s="420"/>
      <c r="L3" s="420"/>
      <c r="M3" s="420"/>
      <c r="N3" s="421"/>
      <c r="O3" s="394" t="s">
        <v>24</v>
      </c>
      <c r="P3" s="395"/>
      <c r="Q3" s="395"/>
      <c r="R3" s="369"/>
      <c r="S3" s="332" t="s">
        <v>25</v>
      </c>
      <c r="T3" s="333"/>
      <c r="U3" s="332" t="s">
        <v>26</v>
      </c>
      <c r="V3" s="335"/>
      <c r="W3" s="1"/>
      <c r="X3" s="1"/>
      <c r="Y3" s="1"/>
      <c r="Z3" s="1"/>
    </row>
    <row r="4" spans="1:26" ht="17.100000000000001" customHeight="1" x14ac:dyDescent="0.15">
      <c r="A4" s="377"/>
      <c r="B4" s="388" t="s">
        <v>6</v>
      </c>
      <c r="C4" s="388"/>
      <c r="D4" s="388" t="s">
        <v>27</v>
      </c>
      <c r="E4" s="388"/>
      <c r="F4" s="388" t="s">
        <v>28</v>
      </c>
      <c r="G4" s="388"/>
      <c r="H4" s="388" t="s">
        <v>6</v>
      </c>
      <c r="I4" s="388"/>
      <c r="J4" s="389" t="s">
        <v>27</v>
      </c>
      <c r="K4" s="389"/>
      <c r="L4" s="392" t="s">
        <v>28</v>
      </c>
      <c r="M4" s="392"/>
      <c r="N4" s="393"/>
      <c r="O4" s="396"/>
      <c r="P4" s="397"/>
      <c r="Q4" s="397"/>
      <c r="R4" s="371"/>
      <c r="S4" s="217" t="s">
        <v>29</v>
      </c>
      <c r="T4" s="217" t="s">
        <v>30</v>
      </c>
      <c r="U4" s="217" t="s">
        <v>29</v>
      </c>
      <c r="V4" s="218" t="s">
        <v>30</v>
      </c>
      <c r="W4" s="1"/>
      <c r="X4" s="1"/>
      <c r="Y4" s="1"/>
      <c r="Z4" s="1"/>
    </row>
    <row r="5" spans="1:26" ht="15" customHeight="1" x14ac:dyDescent="0.15">
      <c r="A5" s="82" t="s">
        <v>290</v>
      </c>
      <c r="B5" s="422">
        <f>G5+E5</f>
        <v>4960</v>
      </c>
      <c r="C5" s="423"/>
      <c r="D5" s="220" t="s">
        <v>31</v>
      </c>
      <c r="E5" s="220">
        <v>454</v>
      </c>
      <c r="F5" s="220" t="s">
        <v>32</v>
      </c>
      <c r="G5" s="216">
        <v>4506</v>
      </c>
      <c r="H5" s="424">
        <f>K5+M5</f>
        <v>179781</v>
      </c>
      <c r="I5" s="424"/>
      <c r="J5" s="220" t="s">
        <v>31</v>
      </c>
      <c r="K5" s="176">
        <v>118088</v>
      </c>
      <c r="L5" s="220" t="s">
        <v>32</v>
      </c>
      <c r="M5" s="216">
        <v>61693</v>
      </c>
      <c r="N5" s="83"/>
      <c r="O5" s="426" t="s">
        <v>290</v>
      </c>
      <c r="P5" s="426"/>
      <c r="Q5" s="426"/>
      <c r="R5" s="426"/>
      <c r="S5" s="59">
        <v>364</v>
      </c>
      <c r="T5" s="59">
        <v>28239</v>
      </c>
      <c r="U5" s="59">
        <v>408</v>
      </c>
      <c r="V5" s="61">
        <v>79996</v>
      </c>
      <c r="W5" s="1"/>
      <c r="X5" s="1"/>
      <c r="Y5" s="1"/>
      <c r="Z5" s="1"/>
    </row>
    <row r="6" spans="1:26" ht="15" customHeight="1" x14ac:dyDescent="0.15">
      <c r="A6" s="228">
        <v>28</v>
      </c>
      <c r="B6" s="378">
        <f>G6+E6</f>
        <v>5019</v>
      </c>
      <c r="C6" s="379"/>
      <c r="D6" s="220" t="s">
        <v>31</v>
      </c>
      <c r="E6" s="220">
        <v>542</v>
      </c>
      <c r="F6" s="220" t="s">
        <v>32</v>
      </c>
      <c r="G6" s="216">
        <v>4477</v>
      </c>
      <c r="H6" s="425">
        <f>K6+M6</f>
        <v>178534</v>
      </c>
      <c r="I6" s="425"/>
      <c r="J6" s="220" t="s">
        <v>31</v>
      </c>
      <c r="K6" s="176">
        <v>122149</v>
      </c>
      <c r="L6" s="220" t="s">
        <v>32</v>
      </c>
      <c r="M6" s="216">
        <v>56385</v>
      </c>
      <c r="N6" s="83"/>
      <c r="O6" s="383">
        <v>28</v>
      </c>
      <c r="P6" s="384"/>
      <c r="Q6" s="384"/>
      <c r="R6" s="385"/>
      <c r="S6" s="59">
        <v>350</v>
      </c>
      <c r="T6" s="59">
        <v>24140</v>
      </c>
      <c r="U6" s="59">
        <v>350</v>
      </c>
      <c r="V6" s="61">
        <v>54697</v>
      </c>
      <c r="W6" s="1"/>
      <c r="X6" s="1"/>
      <c r="Y6" s="1"/>
      <c r="Z6" s="1"/>
    </row>
    <row r="7" spans="1:26" ht="15" customHeight="1" x14ac:dyDescent="0.15">
      <c r="A7" s="228">
        <v>29</v>
      </c>
      <c r="B7" s="378">
        <f>G7+E7</f>
        <v>7192</v>
      </c>
      <c r="C7" s="378"/>
      <c r="D7" s="220" t="s">
        <v>31</v>
      </c>
      <c r="E7" s="220">
        <v>342</v>
      </c>
      <c r="F7" s="220" t="s">
        <v>32</v>
      </c>
      <c r="G7" s="216">
        <v>6850</v>
      </c>
      <c r="H7" s="425">
        <f>K7+M7</f>
        <v>165868</v>
      </c>
      <c r="I7" s="425"/>
      <c r="J7" s="220" t="s">
        <v>31</v>
      </c>
      <c r="K7" s="176">
        <v>112190</v>
      </c>
      <c r="L7" s="220" t="s">
        <v>32</v>
      </c>
      <c r="M7" s="216">
        <v>53678</v>
      </c>
      <c r="N7" s="84"/>
      <c r="O7" s="383">
        <v>29</v>
      </c>
      <c r="P7" s="384"/>
      <c r="Q7" s="384"/>
      <c r="R7" s="385"/>
      <c r="S7" s="58">
        <v>315</v>
      </c>
      <c r="T7" s="220">
        <v>22484</v>
      </c>
      <c r="U7" s="59">
        <v>437</v>
      </c>
      <c r="V7" s="60">
        <v>58764</v>
      </c>
      <c r="W7" s="1"/>
      <c r="X7" s="1"/>
      <c r="Y7" s="1"/>
      <c r="Z7" s="1"/>
    </row>
    <row r="8" spans="1:26" ht="15" customHeight="1" x14ac:dyDescent="0.15">
      <c r="A8" s="228">
        <v>30</v>
      </c>
      <c r="B8" s="378">
        <f>G8+E8</f>
        <v>7867</v>
      </c>
      <c r="C8" s="378"/>
      <c r="D8" s="220" t="s">
        <v>31</v>
      </c>
      <c r="E8" s="220">
        <v>257</v>
      </c>
      <c r="F8" s="220" t="s">
        <v>32</v>
      </c>
      <c r="G8" s="216">
        <v>7610</v>
      </c>
      <c r="H8" s="425">
        <f>K8+M8</f>
        <v>192068</v>
      </c>
      <c r="I8" s="425"/>
      <c r="J8" s="220" t="s">
        <v>31</v>
      </c>
      <c r="K8" s="176">
        <v>134811</v>
      </c>
      <c r="L8" s="220" t="s">
        <v>32</v>
      </c>
      <c r="M8" s="216">
        <v>57257</v>
      </c>
      <c r="N8" s="84"/>
      <c r="O8" s="383">
        <v>30</v>
      </c>
      <c r="P8" s="384"/>
      <c r="Q8" s="384"/>
      <c r="R8" s="385"/>
      <c r="S8" s="59">
        <v>328</v>
      </c>
      <c r="T8" s="59">
        <v>18596</v>
      </c>
      <c r="U8" s="59">
        <v>425</v>
      </c>
      <c r="V8" s="61">
        <v>83169</v>
      </c>
      <c r="W8" s="1"/>
      <c r="X8" s="1"/>
      <c r="Y8" s="1"/>
      <c r="Z8" s="1"/>
    </row>
    <row r="9" spans="1:26" ht="15" customHeight="1" thickBot="1" x14ac:dyDescent="0.2">
      <c r="A9" s="284" t="s">
        <v>289</v>
      </c>
      <c r="B9" s="406">
        <f>G9+E9</f>
        <v>8359</v>
      </c>
      <c r="C9" s="406"/>
      <c r="D9" s="285" t="s">
        <v>31</v>
      </c>
      <c r="E9" s="285">
        <v>235</v>
      </c>
      <c r="F9" s="285" t="s">
        <v>32</v>
      </c>
      <c r="G9" s="221">
        <v>8124</v>
      </c>
      <c r="H9" s="413">
        <f>K9+M9</f>
        <v>151142</v>
      </c>
      <c r="I9" s="413"/>
      <c r="J9" s="285" t="s">
        <v>31</v>
      </c>
      <c r="K9" s="286">
        <v>98693</v>
      </c>
      <c r="L9" s="285" t="s">
        <v>32</v>
      </c>
      <c r="M9" s="221">
        <v>52449</v>
      </c>
      <c r="N9" s="287"/>
      <c r="O9" s="399" t="s">
        <v>272</v>
      </c>
      <c r="P9" s="400"/>
      <c r="Q9" s="400"/>
      <c r="R9" s="401"/>
      <c r="S9" s="288">
        <v>290</v>
      </c>
      <c r="T9" s="289">
        <v>14534</v>
      </c>
      <c r="U9" s="288">
        <v>371</v>
      </c>
      <c r="V9" s="290">
        <v>61239</v>
      </c>
      <c r="W9" s="259"/>
      <c r="X9" s="259"/>
      <c r="Y9" s="259"/>
      <c r="Z9" s="259"/>
    </row>
    <row r="10" spans="1:26" ht="15" customHeight="1" x14ac:dyDescent="0.15">
      <c r="A10" s="3" t="s">
        <v>33</v>
      </c>
      <c r="B10" s="3"/>
      <c r="C10" s="3"/>
      <c r="D10" s="3"/>
      <c r="E10" s="231"/>
      <c r="F10" s="231"/>
      <c r="G10" s="231"/>
      <c r="H10" s="231"/>
      <c r="I10" s="231"/>
      <c r="J10" s="231"/>
      <c r="K10" s="231"/>
      <c r="L10" s="231"/>
      <c r="M10" s="210" t="s">
        <v>34</v>
      </c>
      <c r="N10" s="210"/>
      <c r="O10" s="3"/>
      <c r="P10" s="3"/>
      <c r="Q10" s="3"/>
      <c r="R10" s="1"/>
      <c r="S10" s="3"/>
      <c r="T10" s="3"/>
      <c r="U10" s="231"/>
      <c r="V10" s="2" t="s">
        <v>34</v>
      </c>
      <c r="W10" s="1"/>
      <c r="Y10" s="1"/>
      <c r="Z10" s="1"/>
    </row>
    <row r="11" spans="1:26" ht="15" customHeight="1" x14ac:dyDescent="0.15">
      <c r="A11" s="3" t="s">
        <v>241</v>
      </c>
      <c r="B11" s="3"/>
      <c r="C11" s="3"/>
      <c r="D11" s="3"/>
      <c r="E11" s="231"/>
      <c r="F11" s="231"/>
      <c r="G11" s="231"/>
      <c r="H11" s="231"/>
      <c r="I11" s="231"/>
      <c r="J11" s="231"/>
      <c r="K11" s="231"/>
      <c r="L11" s="231"/>
      <c r="M11" s="210"/>
      <c r="N11" s="210"/>
      <c r="O11" s="3"/>
      <c r="P11" s="3"/>
      <c r="Q11" s="3"/>
      <c r="R11" s="1"/>
      <c r="S11" s="3"/>
      <c r="T11" s="3"/>
      <c r="U11" s="231"/>
      <c r="V11" s="3"/>
      <c r="W11" s="1"/>
      <c r="X11" s="2"/>
      <c r="Y11" s="1"/>
      <c r="Z11" s="1"/>
    </row>
    <row r="12" spans="1:26" ht="15" customHeight="1" x14ac:dyDescent="0.15">
      <c r="A12" s="3"/>
      <c r="B12" s="3"/>
      <c r="C12" s="3"/>
      <c r="D12" s="3"/>
      <c r="E12" s="231"/>
      <c r="F12" s="231"/>
      <c r="G12" s="231"/>
      <c r="H12" s="231"/>
      <c r="I12" s="231"/>
      <c r="J12" s="231"/>
      <c r="K12" s="231"/>
      <c r="L12" s="231"/>
      <c r="M12" s="210"/>
      <c r="N12" s="210"/>
      <c r="O12" s="3"/>
      <c r="P12" s="3"/>
      <c r="Q12" s="3"/>
      <c r="R12" s="1"/>
      <c r="S12" s="3"/>
      <c r="T12" s="3"/>
      <c r="U12" s="231"/>
      <c r="V12" s="3"/>
      <c r="W12" s="1"/>
      <c r="X12" s="2"/>
      <c r="Y12" s="1"/>
      <c r="Z12" s="1"/>
    </row>
    <row r="13" spans="1:26" ht="15" customHeight="1" thickBot="1" x14ac:dyDescent="0.2">
      <c r="A13" s="3" t="s">
        <v>250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 t="s">
        <v>20</v>
      </c>
      <c r="N13" s="2"/>
      <c r="O13" s="3" t="s">
        <v>253</v>
      </c>
      <c r="P13" s="3"/>
      <c r="Q13" s="3"/>
      <c r="R13" s="1"/>
      <c r="S13" s="3"/>
      <c r="T13" s="3"/>
      <c r="U13" s="3"/>
      <c r="V13" s="3"/>
      <c r="W13" s="3"/>
      <c r="X13" s="2" t="s">
        <v>20</v>
      </c>
      <c r="Y13" s="1"/>
      <c r="Z13" s="1"/>
    </row>
    <row r="14" spans="1:26" ht="17.100000000000001" customHeight="1" thickBot="1" x14ac:dyDescent="0.2">
      <c r="A14" s="376" t="s">
        <v>21</v>
      </c>
      <c r="B14" s="412" t="s">
        <v>22</v>
      </c>
      <c r="C14" s="412"/>
      <c r="D14" s="412"/>
      <c r="E14" s="412"/>
      <c r="F14" s="412"/>
      <c r="G14" s="412"/>
      <c r="H14" s="390" t="s">
        <v>23</v>
      </c>
      <c r="I14" s="390"/>
      <c r="J14" s="390"/>
      <c r="K14" s="390"/>
      <c r="L14" s="390"/>
      <c r="M14" s="390"/>
      <c r="N14" s="391"/>
      <c r="O14" s="394" t="s">
        <v>24</v>
      </c>
      <c r="P14" s="395"/>
      <c r="Q14" s="395"/>
      <c r="R14" s="369"/>
      <c r="S14" s="332" t="s">
        <v>35</v>
      </c>
      <c r="T14" s="416"/>
      <c r="U14" s="416"/>
      <c r="V14" s="333"/>
      <c r="W14" s="332" t="s">
        <v>36</v>
      </c>
      <c r="X14" s="335"/>
      <c r="Y14" s="1"/>
      <c r="Z14" s="1"/>
    </row>
    <row r="15" spans="1:26" ht="17.100000000000001" customHeight="1" x14ac:dyDescent="0.15">
      <c r="A15" s="377"/>
      <c r="B15" s="388" t="s">
        <v>6</v>
      </c>
      <c r="C15" s="388"/>
      <c r="D15" s="388" t="s">
        <v>27</v>
      </c>
      <c r="E15" s="388"/>
      <c r="F15" s="388" t="s">
        <v>28</v>
      </c>
      <c r="G15" s="388"/>
      <c r="H15" s="388" t="s">
        <v>6</v>
      </c>
      <c r="I15" s="388"/>
      <c r="J15" s="389" t="s">
        <v>27</v>
      </c>
      <c r="K15" s="389"/>
      <c r="L15" s="392" t="s">
        <v>28</v>
      </c>
      <c r="M15" s="392"/>
      <c r="N15" s="393"/>
      <c r="O15" s="383"/>
      <c r="P15" s="384"/>
      <c r="Q15" s="384"/>
      <c r="R15" s="385"/>
      <c r="S15" s="389" t="s">
        <v>37</v>
      </c>
      <c r="T15" s="411"/>
      <c r="U15" s="389" t="s">
        <v>38</v>
      </c>
      <c r="V15" s="411"/>
      <c r="W15" s="417" t="s">
        <v>29</v>
      </c>
      <c r="X15" s="414" t="s">
        <v>30</v>
      </c>
      <c r="Y15" s="1"/>
      <c r="Z15" s="1"/>
    </row>
    <row r="16" spans="1:26" ht="15" customHeight="1" x14ac:dyDescent="0.15">
      <c r="A16" s="82" t="s">
        <v>290</v>
      </c>
      <c r="B16" s="378">
        <v>861</v>
      </c>
      <c r="C16" s="379"/>
      <c r="D16" s="379">
        <v>861</v>
      </c>
      <c r="E16" s="379"/>
      <c r="F16" s="410" t="s">
        <v>39</v>
      </c>
      <c r="G16" s="410"/>
      <c r="H16" s="408">
        <f>SUM(J16:N16)</f>
        <v>505595</v>
      </c>
      <c r="I16" s="408"/>
      <c r="J16" s="408">
        <v>184654</v>
      </c>
      <c r="K16" s="408"/>
      <c r="L16" s="408">
        <v>320941</v>
      </c>
      <c r="M16" s="408"/>
      <c r="N16" s="85"/>
      <c r="O16" s="396"/>
      <c r="P16" s="397"/>
      <c r="Q16" s="397"/>
      <c r="R16" s="371"/>
      <c r="S16" s="217" t="s">
        <v>27</v>
      </c>
      <c r="T16" s="217" t="s">
        <v>28</v>
      </c>
      <c r="U16" s="217" t="s">
        <v>27</v>
      </c>
      <c r="V16" s="217" t="s">
        <v>28</v>
      </c>
      <c r="W16" s="418"/>
      <c r="X16" s="415"/>
      <c r="Y16" s="1"/>
      <c r="Z16" s="1"/>
    </row>
    <row r="17" spans="1:26" ht="15" customHeight="1" x14ac:dyDescent="0.15">
      <c r="A17" s="228">
        <v>28</v>
      </c>
      <c r="B17" s="378">
        <v>935</v>
      </c>
      <c r="C17" s="379"/>
      <c r="D17" s="379">
        <v>935</v>
      </c>
      <c r="E17" s="379"/>
      <c r="F17" s="409">
        <v>0</v>
      </c>
      <c r="G17" s="409"/>
      <c r="H17" s="408">
        <f>SUM(J17:N17)</f>
        <v>498804</v>
      </c>
      <c r="I17" s="408"/>
      <c r="J17" s="408">
        <v>196081</v>
      </c>
      <c r="K17" s="408"/>
      <c r="L17" s="408">
        <v>302723</v>
      </c>
      <c r="M17" s="408"/>
      <c r="N17" s="178"/>
      <c r="O17" s="427" t="s">
        <v>291</v>
      </c>
      <c r="P17" s="427"/>
      <c r="Q17" s="427"/>
      <c r="R17" s="427"/>
      <c r="S17" s="58">
        <v>728</v>
      </c>
      <c r="T17" s="59">
        <v>48813</v>
      </c>
      <c r="U17" s="59">
        <v>32737</v>
      </c>
      <c r="V17" s="59">
        <v>48817</v>
      </c>
      <c r="W17" s="59">
        <v>189</v>
      </c>
      <c r="X17" s="61">
        <v>3379</v>
      </c>
      <c r="Y17" s="1"/>
      <c r="Z17" s="1"/>
    </row>
    <row r="18" spans="1:26" ht="15" customHeight="1" x14ac:dyDescent="0.15">
      <c r="A18" s="228">
        <v>29</v>
      </c>
      <c r="B18" s="378">
        <f>SUM(D18:G18)</f>
        <v>873</v>
      </c>
      <c r="C18" s="379"/>
      <c r="D18" s="379">
        <v>873</v>
      </c>
      <c r="E18" s="379"/>
      <c r="F18" s="409">
        <v>0</v>
      </c>
      <c r="G18" s="409"/>
      <c r="H18" s="408">
        <f>SUM(J18:N18)</f>
        <v>655517</v>
      </c>
      <c r="I18" s="408"/>
      <c r="J18" s="408">
        <v>205745</v>
      </c>
      <c r="K18" s="408"/>
      <c r="L18" s="408">
        <v>449772</v>
      </c>
      <c r="M18" s="408"/>
      <c r="N18" s="178"/>
      <c r="O18" s="383">
        <v>29</v>
      </c>
      <c r="P18" s="384"/>
      <c r="Q18" s="384"/>
      <c r="R18" s="428"/>
      <c r="S18" s="58">
        <v>631</v>
      </c>
      <c r="T18" s="59">
        <v>13277</v>
      </c>
      <c r="U18" s="59">
        <v>18389</v>
      </c>
      <c r="V18" s="59">
        <v>13141</v>
      </c>
      <c r="W18" s="59">
        <v>165</v>
      </c>
      <c r="X18" s="61">
        <v>3697</v>
      </c>
      <c r="Y18" s="1"/>
      <c r="Z18" s="1"/>
    </row>
    <row r="19" spans="1:26" ht="15" customHeight="1" x14ac:dyDescent="0.15">
      <c r="A19" s="228">
        <v>30</v>
      </c>
      <c r="B19" s="378">
        <f>SUM(D19:G19)</f>
        <v>218</v>
      </c>
      <c r="C19" s="379"/>
      <c r="D19" s="379">
        <v>218</v>
      </c>
      <c r="E19" s="379"/>
      <c r="F19" s="409">
        <v>0</v>
      </c>
      <c r="G19" s="409"/>
      <c r="H19" s="408">
        <f>SUM(J19:N19)</f>
        <v>427085</v>
      </c>
      <c r="I19" s="408"/>
      <c r="J19" s="408">
        <v>225470</v>
      </c>
      <c r="K19" s="408"/>
      <c r="L19" s="408">
        <v>201615</v>
      </c>
      <c r="M19" s="408"/>
      <c r="N19" s="86"/>
      <c r="O19" s="429">
        <v>30</v>
      </c>
      <c r="P19" s="426"/>
      <c r="Q19" s="426"/>
      <c r="R19" s="426"/>
      <c r="S19" s="58">
        <v>497</v>
      </c>
      <c r="T19" s="59">
        <v>12799</v>
      </c>
      <c r="U19" s="59">
        <v>34468</v>
      </c>
      <c r="V19" s="59">
        <v>12799</v>
      </c>
      <c r="W19" s="59">
        <v>740</v>
      </c>
      <c r="X19" s="61">
        <v>2616</v>
      </c>
      <c r="Y19" s="1"/>
      <c r="Z19" s="1"/>
    </row>
    <row r="20" spans="1:26" ht="15" customHeight="1" thickBot="1" x14ac:dyDescent="0.2">
      <c r="A20" s="284" t="s">
        <v>272</v>
      </c>
      <c r="B20" s="406">
        <f>SUM(D20:G20)</f>
        <v>263</v>
      </c>
      <c r="C20" s="406"/>
      <c r="D20" s="386">
        <v>263</v>
      </c>
      <c r="E20" s="386"/>
      <c r="F20" s="405" t="s">
        <v>333</v>
      </c>
      <c r="G20" s="405"/>
      <c r="H20" s="407">
        <f>SUM(J20:N20)</f>
        <v>250618</v>
      </c>
      <c r="I20" s="407"/>
      <c r="J20" s="407">
        <v>109819</v>
      </c>
      <c r="K20" s="407"/>
      <c r="L20" s="407">
        <v>140799</v>
      </c>
      <c r="M20" s="407"/>
      <c r="N20" s="291"/>
      <c r="O20" s="399" t="s">
        <v>272</v>
      </c>
      <c r="P20" s="400"/>
      <c r="Q20" s="400"/>
      <c r="R20" s="401"/>
      <c r="S20" s="292">
        <v>505</v>
      </c>
      <c r="T20" s="288">
        <v>11057</v>
      </c>
      <c r="U20" s="288">
        <v>15114</v>
      </c>
      <c r="V20" s="288">
        <v>11057</v>
      </c>
      <c r="W20" s="288">
        <v>2380</v>
      </c>
      <c r="X20" s="293">
        <v>3027</v>
      </c>
      <c r="Y20" s="259"/>
      <c r="Z20" s="259"/>
    </row>
    <row r="21" spans="1:26" ht="15" customHeight="1" x14ac:dyDescent="0.15">
      <c r="A21" s="3"/>
      <c r="B21" s="2"/>
      <c r="C21" s="2"/>
      <c r="D21" s="2"/>
      <c r="E21" s="2"/>
      <c r="F21" s="2"/>
      <c r="G21" s="2"/>
      <c r="H21" s="3"/>
      <c r="I21" s="3"/>
      <c r="J21" s="3"/>
      <c r="K21" s="1"/>
      <c r="L21" s="1"/>
      <c r="M21" s="2" t="s">
        <v>34</v>
      </c>
      <c r="N21" s="2"/>
      <c r="O21" s="231" t="s">
        <v>40</v>
      </c>
      <c r="P21" s="231"/>
      <c r="Q21" s="231"/>
      <c r="R21" s="231"/>
      <c r="S21" s="231"/>
      <c r="T21" s="231"/>
      <c r="U21" s="231"/>
      <c r="V21" s="231"/>
      <c r="W21" s="180"/>
      <c r="X21" s="2" t="s">
        <v>34</v>
      </c>
      <c r="Y21" s="1"/>
      <c r="Z21" s="1"/>
    </row>
    <row r="22" spans="1:26" ht="15" customHeight="1" x14ac:dyDescent="0.15">
      <c r="A22" s="3"/>
      <c r="B22" s="3"/>
      <c r="C22" s="3"/>
      <c r="D22" s="3"/>
      <c r="E22" s="2"/>
      <c r="F22" s="3"/>
      <c r="G22" s="3"/>
      <c r="H22" s="3"/>
      <c r="I22" s="3"/>
      <c r="J22" s="3"/>
      <c r="K22" s="1"/>
      <c r="L22" s="1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1"/>
      <c r="Z22" s="1"/>
    </row>
    <row r="23" spans="1:26" ht="15" customHeight="1" thickBot="1" x14ac:dyDescent="0.2">
      <c r="A23" s="3" t="s">
        <v>251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" t="s">
        <v>20</v>
      </c>
      <c r="N23" s="2"/>
      <c r="O23" s="3" t="s">
        <v>254</v>
      </c>
      <c r="P23" s="3"/>
      <c r="Q23" s="3"/>
      <c r="R23" s="3"/>
      <c r="S23" s="3"/>
      <c r="T23" s="1"/>
      <c r="U23" s="3"/>
      <c r="V23" s="3"/>
      <c r="W23" s="3"/>
      <c r="X23" s="2" t="s">
        <v>20</v>
      </c>
      <c r="Y23" s="1"/>
      <c r="Z23" s="1"/>
    </row>
    <row r="24" spans="1:26" ht="17.100000000000001" customHeight="1" thickBot="1" x14ac:dyDescent="0.2">
      <c r="A24" s="376" t="s">
        <v>21</v>
      </c>
      <c r="B24" s="375" t="s">
        <v>41</v>
      </c>
      <c r="C24" s="375"/>
      <c r="D24" s="375"/>
      <c r="E24" s="375"/>
      <c r="F24" s="375"/>
      <c r="G24" s="375"/>
      <c r="H24" s="390" t="s">
        <v>42</v>
      </c>
      <c r="I24" s="390"/>
      <c r="J24" s="390"/>
      <c r="K24" s="390"/>
      <c r="L24" s="390"/>
      <c r="M24" s="390"/>
      <c r="N24" s="391"/>
      <c r="O24" s="394" t="s">
        <v>24</v>
      </c>
      <c r="P24" s="395"/>
      <c r="Q24" s="395"/>
      <c r="R24" s="369"/>
      <c r="S24" s="332" t="s">
        <v>43</v>
      </c>
      <c r="T24" s="333"/>
      <c r="U24" s="332" t="s">
        <v>44</v>
      </c>
      <c r="V24" s="333"/>
      <c r="W24" s="332" t="s">
        <v>45</v>
      </c>
      <c r="X24" s="335"/>
      <c r="Y24" s="1"/>
      <c r="Z24" s="1"/>
    </row>
    <row r="25" spans="1:26" ht="17.100000000000001" customHeight="1" x14ac:dyDescent="0.15">
      <c r="A25" s="377"/>
      <c r="B25" s="388" t="s">
        <v>6</v>
      </c>
      <c r="C25" s="388"/>
      <c r="D25" s="388" t="s">
        <v>27</v>
      </c>
      <c r="E25" s="388"/>
      <c r="F25" s="388" t="s">
        <v>28</v>
      </c>
      <c r="G25" s="388"/>
      <c r="H25" s="388" t="s">
        <v>6</v>
      </c>
      <c r="I25" s="388"/>
      <c r="J25" s="389" t="s">
        <v>27</v>
      </c>
      <c r="K25" s="389"/>
      <c r="L25" s="392" t="s">
        <v>28</v>
      </c>
      <c r="M25" s="392"/>
      <c r="N25" s="393"/>
      <c r="O25" s="396"/>
      <c r="P25" s="397"/>
      <c r="Q25" s="397"/>
      <c r="R25" s="371"/>
      <c r="S25" s="217" t="s">
        <v>29</v>
      </c>
      <c r="T25" s="217" t="s">
        <v>30</v>
      </c>
      <c r="U25" s="217" t="s">
        <v>29</v>
      </c>
      <c r="V25" s="217" t="s">
        <v>30</v>
      </c>
      <c r="W25" s="217" t="s">
        <v>29</v>
      </c>
      <c r="X25" s="218" t="s">
        <v>30</v>
      </c>
      <c r="Y25" s="1"/>
      <c r="Z25" s="1"/>
    </row>
    <row r="26" spans="1:26" ht="15" customHeight="1" x14ac:dyDescent="0.15">
      <c r="A26" s="82" t="s">
        <v>290</v>
      </c>
      <c r="B26" s="378">
        <f>E26+G26</f>
        <v>2983</v>
      </c>
      <c r="C26" s="379"/>
      <c r="D26" s="220" t="s">
        <v>31</v>
      </c>
      <c r="E26" s="220">
        <v>422</v>
      </c>
      <c r="F26" s="220" t="s">
        <v>32</v>
      </c>
      <c r="G26" s="220">
        <v>2561</v>
      </c>
      <c r="H26" s="379">
        <f>M26+K26</f>
        <v>77744</v>
      </c>
      <c r="I26" s="379"/>
      <c r="J26" s="220" t="s">
        <v>31</v>
      </c>
      <c r="K26" s="40">
        <v>40299</v>
      </c>
      <c r="L26" s="220" t="s">
        <v>32</v>
      </c>
      <c r="M26" s="40">
        <v>37445</v>
      </c>
      <c r="N26" s="87"/>
      <c r="O26" s="426" t="s">
        <v>290</v>
      </c>
      <c r="P26" s="426"/>
      <c r="Q26" s="426"/>
      <c r="R26" s="426"/>
      <c r="S26" s="203">
        <v>1852</v>
      </c>
      <c r="T26" s="204">
        <v>32640</v>
      </c>
      <c r="U26" s="205">
        <v>5354</v>
      </c>
      <c r="V26" s="204">
        <v>32235</v>
      </c>
      <c r="W26" s="204">
        <v>329</v>
      </c>
      <c r="X26" s="206">
        <v>18125</v>
      </c>
      <c r="Y26" s="1"/>
      <c r="Z26" s="1"/>
    </row>
    <row r="27" spans="1:26" ht="15" customHeight="1" x14ac:dyDescent="0.15">
      <c r="A27" s="228">
        <v>28</v>
      </c>
      <c r="B27" s="378">
        <f>E27+G27</f>
        <v>3020</v>
      </c>
      <c r="C27" s="379"/>
      <c r="D27" s="220" t="s">
        <v>31</v>
      </c>
      <c r="E27" s="220">
        <v>448</v>
      </c>
      <c r="F27" s="220" t="s">
        <v>32</v>
      </c>
      <c r="G27" s="220">
        <v>2572</v>
      </c>
      <c r="H27" s="379">
        <f>M27+K27</f>
        <v>79441</v>
      </c>
      <c r="I27" s="379"/>
      <c r="J27" s="220" t="s">
        <v>31</v>
      </c>
      <c r="K27" s="40">
        <v>41270</v>
      </c>
      <c r="L27" s="220" t="s">
        <v>32</v>
      </c>
      <c r="M27" s="40">
        <v>38171</v>
      </c>
      <c r="N27" s="87"/>
      <c r="O27" s="383">
        <v>28</v>
      </c>
      <c r="P27" s="384"/>
      <c r="Q27" s="384"/>
      <c r="R27" s="385"/>
      <c r="S27" s="181">
        <v>1740</v>
      </c>
      <c r="T27" s="59">
        <v>29130</v>
      </c>
      <c r="U27" s="182">
        <v>5880</v>
      </c>
      <c r="V27" s="59">
        <v>30907</v>
      </c>
      <c r="W27" s="59">
        <v>418</v>
      </c>
      <c r="X27" s="61">
        <v>14704</v>
      </c>
      <c r="Y27" s="1"/>
      <c r="Z27" s="1"/>
    </row>
    <row r="28" spans="1:26" ht="15" customHeight="1" x14ac:dyDescent="0.15">
      <c r="A28" s="228">
        <v>29</v>
      </c>
      <c r="B28" s="378">
        <f>E28+G28</f>
        <v>2968</v>
      </c>
      <c r="C28" s="379"/>
      <c r="D28" s="220" t="s">
        <v>31</v>
      </c>
      <c r="E28" s="220">
        <v>271</v>
      </c>
      <c r="F28" s="220" t="s">
        <v>32</v>
      </c>
      <c r="G28" s="220">
        <v>2697</v>
      </c>
      <c r="H28" s="379">
        <f>M28+K28</f>
        <v>76166</v>
      </c>
      <c r="I28" s="379"/>
      <c r="J28" s="220" t="s">
        <v>31</v>
      </c>
      <c r="K28" s="40">
        <v>40749</v>
      </c>
      <c r="L28" s="220" t="s">
        <v>32</v>
      </c>
      <c r="M28" s="40">
        <v>35417</v>
      </c>
      <c r="N28" s="87"/>
      <c r="O28" s="383">
        <v>29</v>
      </c>
      <c r="P28" s="384"/>
      <c r="Q28" s="384"/>
      <c r="R28" s="385"/>
      <c r="S28" s="181">
        <v>1631</v>
      </c>
      <c r="T28" s="59">
        <v>26930</v>
      </c>
      <c r="U28" s="182">
        <v>5339</v>
      </c>
      <c r="V28" s="59">
        <v>27898</v>
      </c>
      <c r="W28" s="59">
        <v>335</v>
      </c>
      <c r="X28" s="61">
        <v>17918</v>
      </c>
      <c r="Y28" s="1"/>
      <c r="Z28" s="1"/>
    </row>
    <row r="29" spans="1:26" ht="15" customHeight="1" x14ac:dyDescent="0.15">
      <c r="A29" s="228">
        <v>30</v>
      </c>
      <c r="B29" s="378">
        <f>E29+G29</f>
        <v>2728</v>
      </c>
      <c r="C29" s="379"/>
      <c r="D29" s="220" t="s">
        <v>31</v>
      </c>
      <c r="E29" s="220">
        <v>244</v>
      </c>
      <c r="F29" s="220" t="s">
        <v>32</v>
      </c>
      <c r="G29" s="220">
        <v>2484</v>
      </c>
      <c r="H29" s="379">
        <f>M29+K29</f>
        <v>83058</v>
      </c>
      <c r="I29" s="379"/>
      <c r="J29" s="220" t="s">
        <v>31</v>
      </c>
      <c r="K29" s="40">
        <v>43031</v>
      </c>
      <c r="L29" s="220" t="s">
        <v>32</v>
      </c>
      <c r="M29" s="40">
        <v>40027</v>
      </c>
      <c r="N29" s="237"/>
      <c r="O29" s="383">
        <v>30</v>
      </c>
      <c r="P29" s="430"/>
      <c r="Q29" s="430"/>
      <c r="R29" s="430"/>
      <c r="S29" s="181">
        <v>1267</v>
      </c>
      <c r="T29" s="59">
        <v>20871</v>
      </c>
      <c r="U29" s="182">
        <v>4383</v>
      </c>
      <c r="V29" s="59">
        <v>21146</v>
      </c>
      <c r="W29" s="59">
        <v>349</v>
      </c>
      <c r="X29" s="61">
        <v>16300</v>
      </c>
      <c r="Y29" s="1"/>
      <c r="Z29" s="1"/>
    </row>
    <row r="30" spans="1:26" ht="15" customHeight="1" thickBot="1" x14ac:dyDescent="0.2">
      <c r="A30" s="284" t="s">
        <v>272</v>
      </c>
      <c r="B30" s="386">
        <f>E30+G30</f>
        <v>2662</v>
      </c>
      <c r="C30" s="386"/>
      <c r="D30" s="285" t="s">
        <v>31</v>
      </c>
      <c r="E30" s="285">
        <v>235</v>
      </c>
      <c r="F30" s="285" t="s">
        <v>32</v>
      </c>
      <c r="G30" s="285">
        <v>2427</v>
      </c>
      <c r="H30" s="386">
        <f>M30+K30</f>
        <v>74463</v>
      </c>
      <c r="I30" s="386"/>
      <c r="J30" s="285" t="s">
        <v>31</v>
      </c>
      <c r="K30" s="294">
        <v>40425</v>
      </c>
      <c r="L30" s="285" t="s">
        <v>32</v>
      </c>
      <c r="M30" s="294">
        <v>34038</v>
      </c>
      <c r="N30" s="287"/>
      <c r="O30" s="399" t="s">
        <v>272</v>
      </c>
      <c r="P30" s="400"/>
      <c r="Q30" s="400"/>
      <c r="R30" s="401"/>
      <c r="S30" s="295">
        <v>1034</v>
      </c>
      <c r="T30" s="288">
        <v>16350</v>
      </c>
      <c r="U30" s="296">
        <v>5992</v>
      </c>
      <c r="V30" s="288">
        <v>29094</v>
      </c>
      <c r="W30" s="288">
        <v>404</v>
      </c>
      <c r="X30" s="293">
        <v>16254</v>
      </c>
      <c r="Y30" s="259"/>
      <c r="Z30" s="259"/>
    </row>
    <row r="31" spans="1:26" ht="15" customHeight="1" x14ac:dyDescent="0.15">
      <c r="A31" s="3" t="s">
        <v>215</v>
      </c>
      <c r="B31" s="3"/>
      <c r="C31" s="3"/>
      <c r="D31" s="3"/>
      <c r="E31" s="3"/>
      <c r="F31" s="3"/>
      <c r="G31" s="3"/>
      <c r="H31" s="3"/>
      <c r="I31" s="3"/>
      <c r="J31" s="3"/>
      <c r="K31" s="12"/>
      <c r="L31" s="88" t="s">
        <v>216</v>
      </c>
      <c r="M31" s="12"/>
      <c r="N31" s="3"/>
      <c r="O31" s="3" t="s">
        <v>232</v>
      </c>
      <c r="P31" s="3"/>
      <c r="Q31" s="3"/>
      <c r="R31" s="3"/>
      <c r="S31" s="3"/>
      <c r="T31" s="3"/>
      <c r="U31" s="3"/>
      <c r="V31" s="3"/>
      <c r="W31" s="367" t="s">
        <v>334</v>
      </c>
      <c r="X31" s="367"/>
      <c r="Y31" s="1"/>
      <c r="Z31" s="1"/>
    </row>
    <row r="32" spans="1:26" ht="15" customHeight="1" x14ac:dyDescent="0.15">
      <c r="A32" s="3" t="s">
        <v>240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"/>
      <c r="S32" s="3"/>
      <c r="T32" s="3"/>
      <c r="U32" s="231"/>
      <c r="V32" s="3"/>
      <c r="W32" s="1"/>
      <c r="X32" s="2"/>
      <c r="Y32" s="1"/>
      <c r="Z32" s="1"/>
    </row>
    <row r="33" spans="1:26" ht="15" customHeight="1" x14ac:dyDescent="0.15">
      <c r="A33" s="3"/>
      <c r="B33" s="3"/>
      <c r="C33" s="3"/>
      <c r="D33" s="3"/>
      <c r="E33" s="3"/>
      <c r="F33" s="8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"/>
      <c r="S33" s="3"/>
      <c r="T33" s="3"/>
      <c r="U33" s="231"/>
      <c r="V33" s="3"/>
      <c r="W33" s="1"/>
      <c r="X33" s="2"/>
      <c r="Y33" s="1"/>
      <c r="Z33" s="1"/>
    </row>
    <row r="34" spans="1:26" ht="15" customHeight="1" thickBot="1" x14ac:dyDescent="0.2">
      <c r="A34" s="3" t="s">
        <v>265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" t="s">
        <v>46</v>
      </c>
      <c r="W34" s="1"/>
      <c r="X34" s="1"/>
      <c r="Y34" s="1"/>
      <c r="Z34" s="1"/>
    </row>
    <row r="35" spans="1:26" ht="15.95" customHeight="1" x14ac:dyDescent="0.15">
      <c r="A35" s="380" t="s">
        <v>198</v>
      </c>
      <c r="B35" s="375" t="s">
        <v>6</v>
      </c>
      <c r="C35" s="375"/>
      <c r="D35" s="375" t="s">
        <v>47</v>
      </c>
      <c r="E35" s="375"/>
      <c r="F35" s="375" t="s">
        <v>48</v>
      </c>
      <c r="G35" s="375"/>
      <c r="H35" s="382" t="s">
        <v>49</v>
      </c>
      <c r="I35" s="382"/>
      <c r="J35" s="375" t="s">
        <v>50</v>
      </c>
      <c r="K35" s="375"/>
      <c r="L35" s="387" t="s">
        <v>51</v>
      </c>
      <c r="M35" s="387"/>
      <c r="N35" s="90"/>
      <c r="O35" s="398" t="s">
        <v>52</v>
      </c>
      <c r="P35" s="333"/>
      <c r="Q35" s="332" t="s">
        <v>53</v>
      </c>
      <c r="R35" s="333"/>
      <c r="S35" s="332" t="s">
        <v>54</v>
      </c>
      <c r="T35" s="333"/>
      <c r="U35" s="332" t="s">
        <v>55</v>
      </c>
      <c r="V35" s="335"/>
      <c r="W35" s="1"/>
      <c r="X35" s="1"/>
      <c r="Y35" s="1"/>
      <c r="Z35" s="1"/>
    </row>
    <row r="36" spans="1:26" ht="15.95" customHeight="1" x14ac:dyDescent="0.15">
      <c r="A36" s="381"/>
      <c r="B36" s="91" t="s">
        <v>56</v>
      </c>
      <c r="C36" s="91" t="s">
        <v>30</v>
      </c>
      <c r="D36" s="91" t="s">
        <v>56</v>
      </c>
      <c r="E36" s="91" t="s">
        <v>30</v>
      </c>
      <c r="F36" s="91" t="s">
        <v>56</v>
      </c>
      <c r="G36" s="91" t="s">
        <v>30</v>
      </c>
      <c r="H36" s="91" t="s">
        <v>56</v>
      </c>
      <c r="I36" s="91" t="s">
        <v>30</v>
      </c>
      <c r="J36" s="91" t="s">
        <v>56</v>
      </c>
      <c r="K36" s="91" t="s">
        <v>30</v>
      </c>
      <c r="L36" s="91" t="s">
        <v>56</v>
      </c>
      <c r="M36" s="91" t="s">
        <v>30</v>
      </c>
      <c r="N36" s="92"/>
      <c r="O36" s="91" t="s">
        <v>56</v>
      </c>
      <c r="P36" s="100" t="s">
        <v>30</v>
      </c>
      <c r="Q36" s="101" t="s">
        <v>233</v>
      </c>
      <c r="R36" s="91" t="s">
        <v>30</v>
      </c>
      <c r="S36" s="217" t="s">
        <v>57</v>
      </c>
      <c r="T36" s="217" t="s">
        <v>30</v>
      </c>
      <c r="U36" s="217" t="s">
        <v>57</v>
      </c>
      <c r="V36" s="218" t="s">
        <v>30</v>
      </c>
      <c r="W36" s="1"/>
      <c r="X36" s="1"/>
      <c r="Y36" s="1"/>
      <c r="Z36" s="1"/>
    </row>
    <row r="37" spans="1:26" ht="15" customHeight="1" x14ac:dyDescent="0.15">
      <c r="A37" s="222" t="s">
        <v>291</v>
      </c>
      <c r="B37" s="93">
        <v>5769</v>
      </c>
      <c r="C37" s="94">
        <v>93096</v>
      </c>
      <c r="D37" s="95">
        <v>1106</v>
      </c>
      <c r="E37" s="95">
        <v>39422</v>
      </c>
      <c r="F37" s="95">
        <v>2569</v>
      </c>
      <c r="G37" s="95">
        <v>31746</v>
      </c>
      <c r="H37" s="95">
        <v>875</v>
      </c>
      <c r="I37" s="95">
        <v>8655</v>
      </c>
      <c r="J37" s="95">
        <v>494</v>
      </c>
      <c r="K37" s="95">
        <v>4313</v>
      </c>
      <c r="L37" s="95">
        <v>263</v>
      </c>
      <c r="M37" s="95">
        <v>4820</v>
      </c>
      <c r="N37" s="96"/>
      <c r="O37" s="94">
        <v>462</v>
      </c>
      <c r="P37" s="102">
        <v>4140</v>
      </c>
      <c r="Q37" s="93">
        <v>2895</v>
      </c>
      <c r="R37" s="103">
        <v>51712</v>
      </c>
      <c r="S37" s="103">
        <v>865</v>
      </c>
      <c r="T37" s="103">
        <v>25815</v>
      </c>
      <c r="U37" s="103">
        <v>2030</v>
      </c>
      <c r="V37" s="104">
        <v>25897</v>
      </c>
      <c r="W37" s="1"/>
      <c r="X37" s="1"/>
      <c r="Y37" s="1"/>
      <c r="Z37" s="1"/>
    </row>
    <row r="38" spans="1:26" ht="15" customHeight="1" x14ac:dyDescent="0.15">
      <c r="A38" s="222">
        <v>29</v>
      </c>
      <c r="B38" s="97">
        <v>10710</v>
      </c>
      <c r="C38" s="95">
        <v>67165</v>
      </c>
      <c r="D38" s="95">
        <v>1962</v>
      </c>
      <c r="E38" s="95">
        <v>25497</v>
      </c>
      <c r="F38" s="95">
        <v>4985</v>
      </c>
      <c r="G38" s="95">
        <v>24874</v>
      </c>
      <c r="H38" s="95">
        <v>1667</v>
      </c>
      <c r="I38" s="95">
        <v>8567</v>
      </c>
      <c r="J38" s="95">
        <v>969</v>
      </c>
      <c r="K38" s="95">
        <v>3351</v>
      </c>
      <c r="L38" s="95">
        <v>445</v>
      </c>
      <c r="M38" s="95">
        <v>1837</v>
      </c>
      <c r="N38" s="96"/>
      <c r="O38" s="94">
        <v>682</v>
      </c>
      <c r="P38" s="102">
        <v>3039</v>
      </c>
      <c r="Q38" s="93">
        <v>4924</v>
      </c>
      <c r="R38" s="103">
        <v>28767</v>
      </c>
      <c r="S38" s="103">
        <v>1464</v>
      </c>
      <c r="T38" s="103">
        <v>12830</v>
      </c>
      <c r="U38" s="103">
        <v>3460</v>
      </c>
      <c r="V38" s="104">
        <v>15937</v>
      </c>
      <c r="W38" s="1"/>
      <c r="X38" s="1"/>
      <c r="Y38" s="1"/>
      <c r="Z38" s="1"/>
    </row>
    <row r="39" spans="1:26" ht="15" customHeight="1" x14ac:dyDescent="0.15">
      <c r="A39" s="222">
        <v>30</v>
      </c>
      <c r="B39" s="97">
        <v>10864</v>
      </c>
      <c r="C39" s="95">
        <v>65831</v>
      </c>
      <c r="D39" s="95">
        <v>1847</v>
      </c>
      <c r="E39" s="95">
        <v>23430</v>
      </c>
      <c r="F39" s="95">
        <v>5128</v>
      </c>
      <c r="G39" s="95">
        <v>24831</v>
      </c>
      <c r="H39" s="95">
        <v>1673</v>
      </c>
      <c r="I39" s="95">
        <v>8706</v>
      </c>
      <c r="J39" s="95">
        <v>997</v>
      </c>
      <c r="K39" s="95">
        <v>3735</v>
      </c>
      <c r="L39" s="95">
        <v>495</v>
      </c>
      <c r="M39" s="95">
        <v>1983</v>
      </c>
      <c r="N39" s="96"/>
      <c r="O39" s="94">
        <v>724</v>
      </c>
      <c r="P39" s="102">
        <v>3146</v>
      </c>
      <c r="Q39" s="93">
        <v>6014</v>
      </c>
      <c r="R39" s="103">
        <v>29493</v>
      </c>
      <c r="S39" s="103">
        <v>1634</v>
      </c>
      <c r="T39" s="103">
        <v>13301</v>
      </c>
      <c r="U39" s="103">
        <v>4380</v>
      </c>
      <c r="V39" s="104">
        <v>16192</v>
      </c>
      <c r="W39" s="1"/>
      <c r="X39" s="1"/>
      <c r="Y39" s="1"/>
      <c r="Z39" s="1"/>
    </row>
    <row r="40" spans="1:26" ht="15" customHeight="1" x14ac:dyDescent="0.15">
      <c r="A40" s="222" t="s">
        <v>289</v>
      </c>
      <c r="B40" s="97">
        <f>SUM(B42:B53)</f>
        <v>9564</v>
      </c>
      <c r="C40" s="95">
        <f t="shared" ref="C40:M40" si="0">SUM(C42:C53)</f>
        <v>55772</v>
      </c>
      <c r="D40" s="95">
        <f t="shared" si="0"/>
        <v>1716</v>
      </c>
      <c r="E40" s="95">
        <f t="shared" si="0"/>
        <v>19942</v>
      </c>
      <c r="F40" s="95">
        <f t="shared" si="0"/>
        <v>4449</v>
      </c>
      <c r="G40" s="95">
        <f t="shared" si="0"/>
        <v>20890</v>
      </c>
      <c r="H40" s="95">
        <f t="shared" si="0"/>
        <v>1642</v>
      </c>
      <c r="I40" s="95">
        <f t="shared" si="0"/>
        <v>8393</v>
      </c>
      <c r="J40" s="95">
        <f t="shared" si="0"/>
        <v>783</v>
      </c>
      <c r="K40" s="95">
        <f t="shared" si="0"/>
        <v>2807</v>
      </c>
      <c r="L40" s="95">
        <f t="shared" si="0"/>
        <v>413</v>
      </c>
      <c r="M40" s="95">
        <f t="shared" si="0"/>
        <v>1485</v>
      </c>
      <c r="N40" s="183"/>
      <c r="O40" s="94">
        <f>SUM(O42:O53)</f>
        <v>561</v>
      </c>
      <c r="P40" s="102">
        <f>SUM(P42:P53)</f>
        <v>2255</v>
      </c>
      <c r="Q40" s="93">
        <f>SUM(Q42:Q53)</f>
        <v>4145.5</v>
      </c>
      <c r="R40" s="103">
        <f>SUM(R42:R53)</f>
        <v>22867</v>
      </c>
      <c r="S40" s="103">
        <f>SUM(S42:S53)</f>
        <v>1196</v>
      </c>
      <c r="T40" s="103">
        <f t="shared" ref="T40:U40" si="1">SUM(T42:T53)</f>
        <v>10636</v>
      </c>
      <c r="U40" s="103">
        <f t="shared" si="1"/>
        <v>2949.5</v>
      </c>
      <c r="V40" s="104">
        <f>SUM(V42:V53)</f>
        <v>12231</v>
      </c>
      <c r="W40" s="1"/>
      <c r="X40" s="1"/>
      <c r="Y40" s="1"/>
      <c r="Z40" s="1"/>
    </row>
    <row r="41" spans="1:26" ht="15" customHeight="1" x14ac:dyDescent="0.15">
      <c r="A41" s="222"/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83"/>
      <c r="O41" s="94"/>
      <c r="P41" s="102"/>
      <c r="Q41" s="93"/>
      <c r="R41" s="103"/>
      <c r="S41" s="103"/>
      <c r="T41" s="103"/>
      <c r="U41" s="103"/>
      <c r="V41" s="104"/>
      <c r="W41" s="1"/>
      <c r="X41" s="1"/>
      <c r="Y41" s="1"/>
      <c r="Z41" s="1"/>
    </row>
    <row r="42" spans="1:26" ht="15" customHeight="1" x14ac:dyDescent="0.15">
      <c r="A42" s="31" t="s">
        <v>293</v>
      </c>
      <c r="B42" s="215">
        <f>SUM(D42+F42+H42+J42+L42+O42)</f>
        <v>786</v>
      </c>
      <c r="C42" s="220">
        <f t="shared" ref="C42:C49" si="2">SUM(E42+G42+I42+K42+M42+P42)</f>
        <v>4497</v>
      </c>
      <c r="D42" s="220">
        <v>140</v>
      </c>
      <c r="E42" s="220">
        <v>1549</v>
      </c>
      <c r="F42" s="220">
        <v>391</v>
      </c>
      <c r="G42" s="220">
        <v>1855</v>
      </c>
      <c r="H42" s="220">
        <v>122</v>
      </c>
      <c r="I42" s="220">
        <v>617</v>
      </c>
      <c r="J42" s="220">
        <v>59</v>
      </c>
      <c r="K42" s="220">
        <v>227</v>
      </c>
      <c r="L42" s="220">
        <v>28</v>
      </c>
      <c r="M42" s="220">
        <v>80</v>
      </c>
      <c r="N42" s="96"/>
      <c r="O42" s="105">
        <v>46</v>
      </c>
      <c r="P42" s="297">
        <v>169</v>
      </c>
      <c r="Q42" s="105">
        <f>S42+U42</f>
        <v>393</v>
      </c>
      <c r="R42" s="105">
        <f>T42+V42</f>
        <v>1989</v>
      </c>
      <c r="S42" s="96">
        <v>112</v>
      </c>
      <c r="T42" s="96">
        <v>875</v>
      </c>
      <c r="U42" s="96">
        <v>281</v>
      </c>
      <c r="V42" s="298">
        <v>1114</v>
      </c>
      <c r="W42" s="1"/>
      <c r="X42" s="1"/>
      <c r="Y42" s="1"/>
      <c r="Z42" s="1"/>
    </row>
    <row r="43" spans="1:26" ht="15" customHeight="1" x14ac:dyDescent="0.15">
      <c r="A43" s="31" t="s">
        <v>295</v>
      </c>
      <c r="B43" s="215">
        <f>SUM(D43+F43+H43+J43+L43+O43)</f>
        <v>862</v>
      </c>
      <c r="C43" s="220">
        <f t="shared" si="2"/>
        <v>5318</v>
      </c>
      <c r="D43" s="220">
        <v>159</v>
      </c>
      <c r="E43" s="220">
        <v>1967</v>
      </c>
      <c r="F43" s="220">
        <v>422</v>
      </c>
      <c r="G43" s="220">
        <v>2040</v>
      </c>
      <c r="H43" s="220">
        <v>139</v>
      </c>
      <c r="I43" s="220">
        <v>744</v>
      </c>
      <c r="J43" s="220">
        <v>67</v>
      </c>
      <c r="K43" s="220">
        <v>249</v>
      </c>
      <c r="L43" s="220">
        <v>28</v>
      </c>
      <c r="M43" s="220">
        <v>113</v>
      </c>
      <c r="N43" s="96"/>
      <c r="O43" s="105">
        <v>47</v>
      </c>
      <c r="P43" s="297">
        <v>205</v>
      </c>
      <c r="Q43" s="105">
        <f t="shared" ref="Q43:R53" si="3">S43+U43</f>
        <v>346</v>
      </c>
      <c r="R43" s="105">
        <f t="shared" si="3"/>
        <v>2039</v>
      </c>
      <c r="S43" s="96">
        <v>99</v>
      </c>
      <c r="T43" s="96">
        <v>933</v>
      </c>
      <c r="U43" s="96">
        <v>247</v>
      </c>
      <c r="V43" s="298">
        <v>1106</v>
      </c>
      <c r="W43" s="1"/>
      <c r="X43" s="1"/>
      <c r="Y43" s="1"/>
      <c r="Z43" s="1"/>
    </row>
    <row r="44" spans="1:26" ht="15" customHeight="1" x14ac:dyDescent="0.15">
      <c r="A44" s="31" t="s">
        <v>7</v>
      </c>
      <c r="B44" s="215">
        <f>SUM(D44+F44+H44+J44+L44+O44)</f>
        <v>875</v>
      </c>
      <c r="C44" s="220">
        <f t="shared" si="2"/>
        <v>4635</v>
      </c>
      <c r="D44" s="220">
        <v>144</v>
      </c>
      <c r="E44" s="220">
        <v>1411</v>
      </c>
      <c r="F44" s="220">
        <v>384</v>
      </c>
      <c r="G44" s="220">
        <v>1865</v>
      </c>
      <c r="H44" s="220">
        <v>161</v>
      </c>
      <c r="I44" s="220">
        <v>736</v>
      </c>
      <c r="J44" s="220">
        <v>80</v>
      </c>
      <c r="K44" s="220">
        <v>260</v>
      </c>
      <c r="L44" s="220">
        <v>40</v>
      </c>
      <c r="M44" s="220">
        <v>140</v>
      </c>
      <c r="N44" s="96"/>
      <c r="O44" s="105">
        <v>66</v>
      </c>
      <c r="P44" s="297">
        <v>223</v>
      </c>
      <c r="Q44" s="105">
        <f t="shared" si="3"/>
        <v>402</v>
      </c>
      <c r="R44" s="105">
        <f t="shared" si="3"/>
        <v>2222</v>
      </c>
      <c r="S44" s="96">
        <v>124</v>
      </c>
      <c r="T44" s="96">
        <v>986</v>
      </c>
      <c r="U44" s="96">
        <v>278</v>
      </c>
      <c r="V44" s="298">
        <v>1236</v>
      </c>
      <c r="W44" s="1"/>
      <c r="X44" s="1"/>
      <c r="Y44" s="1"/>
      <c r="Z44" s="1"/>
    </row>
    <row r="45" spans="1:26" ht="15" customHeight="1" x14ac:dyDescent="0.15">
      <c r="A45" s="31" t="s">
        <v>8</v>
      </c>
      <c r="B45" s="215">
        <f t="shared" ref="B45:B53" si="4">SUM(D45+F45+H45+J45+L45+O45)</f>
        <v>880</v>
      </c>
      <c r="C45" s="220">
        <f t="shared" si="2"/>
        <v>4621</v>
      </c>
      <c r="D45" s="220">
        <v>148</v>
      </c>
      <c r="E45" s="220">
        <v>1429</v>
      </c>
      <c r="F45" s="220">
        <v>378</v>
      </c>
      <c r="G45" s="220">
        <v>1759</v>
      </c>
      <c r="H45" s="220">
        <v>171</v>
      </c>
      <c r="I45" s="220">
        <v>847</v>
      </c>
      <c r="J45" s="220">
        <v>68</v>
      </c>
      <c r="K45" s="220">
        <v>209</v>
      </c>
      <c r="L45" s="220">
        <v>46</v>
      </c>
      <c r="M45" s="220">
        <v>155</v>
      </c>
      <c r="N45" s="96"/>
      <c r="O45" s="105">
        <v>69</v>
      </c>
      <c r="P45" s="297">
        <v>222</v>
      </c>
      <c r="Q45" s="105">
        <f t="shared" si="3"/>
        <v>622.5</v>
      </c>
      <c r="R45" s="105">
        <f t="shared" si="3"/>
        <v>2859</v>
      </c>
      <c r="S45" s="96">
        <v>177</v>
      </c>
      <c r="T45" s="96">
        <v>1173</v>
      </c>
      <c r="U45" s="96">
        <v>445.5</v>
      </c>
      <c r="V45" s="298">
        <v>1686</v>
      </c>
      <c r="W45" s="1"/>
      <c r="X45" s="1"/>
      <c r="Y45" s="1"/>
      <c r="Z45" s="1"/>
    </row>
    <row r="46" spans="1:26" ht="15" customHeight="1" x14ac:dyDescent="0.15">
      <c r="A46" s="31" t="s">
        <v>9</v>
      </c>
      <c r="B46" s="215">
        <f t="shared" si="4"/>
        <v>913</v>
      </c>
      <c r="C46" s="220">
        <f t="shared" si="2"/>
        <v>4704</v>
      </c>
      <c r="D46" s="220">
        <v>184</v>
      </c>
      <c r="E46" s="220">
        <v>1734</v>
      </c>
      <c r="F46" s="220">
        <v>431</v>
      </c>
      <c r="G46" s="220">
        <v>1806</v>
      </c>
      <c r="H46" s="220">
        <v>146</v>
      </c>
      <c r="I46" s="220">
        <v>640</v>
      </c>
      <c r="J46" s="220">
        <v>81</v>
      </c>
      <c r="K46" s="220">
        <v>265</v>
      </c>
      <c r="L46" s="220">
        <v>19</v>
      </c>
      <c r="M46" s="220">
        <v>64</v>
      </c>
      <c r="N46" s="96"/>
      <c r="O46" s="105">
        <v>52</v>
      </c>
      <c r="P46" s="297">
        <v>195</v>
      </c>
      <c r="Q46" s="105">
        <f t="shared" si="3"/>
        <v>394</v>
      </c>
      <c r="R46" s="105">
        <f t="shared" si="3"/>
        <v>2381</v>
      </c>
      <c r="S46" s="96">
        <v>115</v>
      </c>
      <c r="T46" s="96">
        <v>1323</v>
      </c>
      <c r="U46" s="96">
        <v>279</v>
      </c>
      <c r="V46" s="298">
        <v>1058</v>
      </c>
      <c r="W46" s="1"/>
      <c r="X46" s="1"/>
      <c r="Y46" s="1"/>
      <c r="Z46" s="1"/>
    </row>
    <row r="47" spans="1:26" ht="15" customHeight="1" x14ac:dyDescent="0.15">
      <c r="A47" s="31" t="s">
        <v>10</v>
      </c>
      <c r="B47" s="215">
        <f t="shared" si="4"/>
        <v>883</v>
      </c>
      <c r="C47" s="220">
        <f t="shared" si="2"/>
        <v>4658</v>
      </c>
      <c r="D47" s="220">
        <v>135</v>
      </c>
      <c r="E47" s="220">
        <v>1411</v>
      </c>
      <c r="F47" s="220">
        <v>415</v>
      </c>
      <c r="G47" s="220">
        <v>1927</v>
      </c>
      <c r="H47" s="220">
        <v>153</v>
      </c>
      <c r="I47" s="220">
        <v>751</v>
      </c>
      <c r="J47" s="220">
        <v>69</v>
      </c>
      <c r="K47" s="220">
        <v>213</v>
      </c>
      <c r="L47" s="220">
        <v>51</v>
      </c>
      <c r="M47" s="220">
        <v>147</v>
      </c>
      <c r="N47" s="96"/>
      <c r="O47" s="105">
        <v>60</v>
      </c>
      <c r="P47" s="297">
        <v>209</v>
      </c>
      <c r="Q47" s="105">
        <f t="shared" si="3"/>
        <v>296</v>
      </c>
      <c r="R47" s="105">
        <f t="shared" si="3"/>
        <v>1917</v>
      </c>
      <c r="S47" s="96">
        <v>99</v>
      </c>
      <c r="T47" s="96">
        <v>1031</v>
      </c>
      <c r="U47" s="96">
        <v>197</v>
      </c>
      <c r="V47" s="298">
        <v>886</v>
      </c>
      <c r="W47" s="1"/>
      <c r="X47" s="1"/>
      <c r="Y47" s="1"/>
      <c r="Z47" s="1"/>
    </row>
    <row r="48" spans="1:26" ht="15" customHeight="1" x14ac:dyDescent="0.15">
      <c r="A48" s="31" t="s">
        <v>11</v>
      </c>
      <c r="B48" s="215">
        <f t="shared" si="4"/>
        <v>920</v>
      </c>
      <c r="C48" s="220">
        <f t="shared" si="2"/>
        <v>5508</v>
      </c>
      <c r="D48" s="220">
        <v>170</v>
      </c>
      <c r="E48" s="220">
        <v>1946</v>
      </c>
      <c r="F48" s="220">
        <v>417</v>
      </c>
      <c r="G48" s="220">
        <v>1982</v>
      </c>
      <c r="H48" s="220">
        <v>188</v>
      </c>
      <c r="I48" s="220">
        <v>1010</v>
      </c>
      <c r="J48" s="220">
        <v>79</v>
      </c>
      <c r="K48" s="220">
        <v>294</v>
      </c>
      <c r="L48" s="220">
        <v>24</v>
      </c>
      <c r="M48" s="220">
        <v>69</v>
      </c>
      <c r="N48" s="96"/>
      <c r="O48" s="105">
        <v>42</v>
      </c>
      <c r="P48" s="297">
        <v>207</v>
      </c>
      <c r="Q48" s="105">
        <f t="shared" si="3"/>
        <v>365</v>
      </c>
      <c r="R48" s="105">
        <f t="shared" si="3"/>
        <v>2217</v>
      </c>
      <c r="S48" s="96">
        <v>101</v>
      </c>
      <c r="T48" s="96">
        <v>967</v>
      </c>
      <c r="U48" s="96">
        <v>264</v>
      </c>
      <c r="V48" s="298">
        <v>1250</v>
      </c>
      <c r="W48" s="1"/>
      <c r="X48" s="1"/>
      <c r="Y48" s="1"/>
      <c r="Z48" s="1"/>
    </row>
    <row r="49" spans="1:26" ht="15" customHeight="1" x14ac:dyDescent="0.15">
      <c r="A49" s="31" t="s">
        <v>12</v>
      </c>
      <c r="B49" s="215">
        <f t="shared" si="4"/>
        <v>964</v>
      </c>
      <c r="C49" s="220">
        <f t="shared" si="2"/>
        <v>6012</v>
      </c>
      <c r="D49" s="220">
        <v>173</v>
      </c>
      <c r="E49" s="220">
        <v>2297</v>
      </c>
      <c r="F49" s="220">
        <v>444</v>
      </c>
      <c r="G49" s="220">
        <v>2088</v>
      </c>
      <c r="H49" s="220">
        <v>150</v>
      </c>
      <c r="I49" s="220">
        <v>858</v>
      </c>
      <c r="J49" s="220">
        <v>83</v>
      </c>
      <c r="K49" s="220">
        <v>294</v>
      </c>
      <c r="L49" s="220">
        <v>68</v>
      </c>
      <c r="M49" s="220">
        <v>263</v>
      </c>
      <c r="N49" s="96"/>
      <c r="O49" s="105">
        <v>46</v>
      </c>
      <c r="P49" s="297">
        <v>212</v>
      </c>
      <c r="Q49" s="105">
        <f t="shared" si="3"/>
        <v>327.5</v>
      </c>
      <c r="R49" s="105">
        <f t="shared" si="3"/>
        <v>1999</v>
      </c>
      <c r="S49" s="96">
        <v>89</v>
      </c>
      <c r="T49" s="96">
        <v>959</v>
      </c>
      <c r="U49" s="96">
        <v>238.5</v>
      </c>
      <c r="V49" s="298">
        <v>1040</v>
      </c>
      <c r="W49" s="1"/>
      <c r="X49" s="1"/>
      <c r="Y49" s="1"/>
      <c r="Z49" s="1"/>
    </row>
    <row r="50" spans="1:26" ht="15" customHeight="1" x14ac:dyDescent="0.15">
      <c r="A50" s="31" t="s">
        <v>13</v>
      </c>
      <c r="B50" s="215">
        <f t="shared" si="4"/>
        <v>796</v>
      </c>
      <c r="C50" s="220">
        <f>SUM(E50+G50+I50+K50+M50+P50)</f>
        <v>5085</v>
      </c>
      <c r="D50" s="220">
        <v>140</v>
      </c>
      <c r="E50" s="220">
        <v>1948</v>
      </c>
      <c r="F50" s="220">
        <v>377</v>
      </c>
      <c r="G50" s="220">
        <v>1786</v>
      </c>
      <c r="H50" s="220">
        <v>135</v>
      </c>
      <c r="I50" s="220">
        <v>743</v>
      </c>
      <c r="J50" s="220">
        <v>61</v>
      </c>
      <c r="K50" s="220">
        <v>228</v>
      </c>
      <c r="L50" s="220">
        <v>39</v>
      </c>
      <c r="M50" s="220">
        <v>158</v>
      </c>
      <c r="N50" s="96"/>
      <c r="O50" s="105">
        <v>44</v>
      </c>
      <c r="P50" s="297">
        <v>222</v>
      </c>
      <c r="Q50" s="105">
        <f t="shared" si="3"/>
        <v>308</v>
      </c>
      <c r="R50" s="105">
        <f t="shared" si="3"/>
        <v>1741</v>
      </c>
      <c r="S50" s="96">
        <v>88</v>
      </c>
      <c r="T50" s="96">
        <v>819</v>
      </c>
      <c r="U50" s="96">
        <v>220</v>
      </c>
      <c r="V50" s="298">
        <v>922</v>
      </c>
      <c r="W50" s="1"/>
      <c r="X50" s="1"/>
      <c r="Y50" s="1"/>
      <c r="Z50" s="1"/>
    </row>
    <row r="51" spans="1:26" ht="15" customHeight="1" x14ac:dyDescent="0.15">
      <c r="A51" s="31" t="s">
        <v>294</v>
      </c>
      <c r="B51" s="215">
        <f t="shared" si="4"/>
        <v>851</v>
      </c>
      <c r="C51" s="220">
        <f>SUM(E51+G51+I51+K51+M51+P51)</f>
        <v>5800</v>
      </c>
      <c r="D51" s="220">
        <v>163</v>
      </c>
      <c r="E51" s="220">
        <v>2295</v>
      </c>
      <c r="F51" s="220">
        <v>401</v>
      </c>
      <c r="G51" s="220">
        <v>2029</v>
      </c>
      <c r="H51" s="220">
        <v>140</v>
      </c>
      <c r="I51" s="220">
        <v>812</v>
      </c>
      <c r="J51" s="220">
        <v>70</v>
      </c>
      <c r="K51" s="220">
        <v>326</v>
      </c>
      <c r="L51" s="220">
        <v>32</v>
      </c>
      <c r="M51" s="220">
        <v>128</v>
      </c>
      <c r="N51" s="96"/>
      <c r="O51" s="105">
        <v>45</v>
      </c>
      <c r="P51" s="297">
        <v>210</v>
      </c>
      <c r="Q51" s="105">
        <f t="shared" si="3"/>
        <v>312.5</v>
      </c>
      <c r="R51" s="105">
        <f t="shared" si="3"/>
        <v>1801</v>
      </c>
      <c r="S51" s="96">
        <v>102</v>
      </c>
      <c r="T51" s="96">
        <v>940</v>
      </c>
      <c r="U51" s="96">
        <v>210.5</v>
      </c>
      <c r="V51" s="298">
        <v>861</v>
      </c>
      <c r="W51" s="1"/>
      <c r="X51" s="1"/>
      <c r="Y51" s="1"/>
      <c r="Z51" s="1"/>
    </row>
    <row r="52" spans="1:26" ht="15" customHeight="1" x14ac:dyDescent="0.15">
      <c r="A52" s="31" t="s">
        <v>14</v>
      </c>
      <c r="B52" s="215">
        <f t="shared" si="4"/>
        <v>792</v>
      </c>
      <c r="C52" s="220">
        <f>SUM(E52+G52+I52+K52+M52+P52)</f>
        <v>4617</v>
      </c>
      <c r="D52" s="220">
        <v>138</v>
      </c>
      <c r="E52" s="220">
        <v>1711</v>
      </c>
      <c r="F52" s="220">
        <v>375</v>
      </c>
      <c r="G52" s="220">
        <v>1701</v>
      </c>
      <c r="H52" s="220">
        <v>131</v>
      </c>
      <c r="I52" s="220">
        <v>614</v>
      </c>
      <c r="J52" s="220">
        <v>66</v>
      </c>
      <c r="K52" s="220">
        <v>242</v>
      </c>
      <c r="L52" s="220">
        <v>38</v>
      </c>
      <c r="M52" s="220">
        <v>168</v>
      </c>
      <c r="N52" s="96"/>
      <c r="O52" s="105">
        <v>44</v>
      </c>
      <c r="P52" s="297">
        <v>181</v>
      </c>
      <c r="Q52" s="105">
        <f t="shared" si="3"/>
        <v>375</v>
      </c>
      <c r="R52" s="105">
        <f t="shared" si="3"/>
        <v>1691</v>
      </c>
      <c r="S52" s="96">
        <v>88</v>
      </c>
      <c r="T52" s="96">
        <v>622</v>
      </c>
      <c r="U52" s="96">
        <v>287</v>
      </c>
      <c r="V52" s="298">
        <v>1069</v>
      </c>
      <c r="W52" s="1"/>
      <c r="X52" s="1"/>
      <c r="Y52" s="1"/>
      <c r="Z52" s="1"/>
    </row>
    <row r="53" spans="1:26" ht="15" customHeight="1" thickBot="1" x14ac:dyDescent="0.2">
      <c r="A53" s="32" t="s">
        <v>58</v>
      </c>
      <c r="B53" s="177">
        <f t="shared" si="4"/>
        <v>42</v>
      </c>
      <c r="C53" s="179">
        <f>SUM(E53+G53+I53+K53+M53+P53)</f>
        <v>317</v>
      </c>
      <c r="D53" s="299">
        <v>22</v>
      </c>
      <c r="E53" s="299">
        <v>244</v>
      </c>
      <c r="F53" s="299">
        <v>14</v>
      </c>
      <c r="G53" s="299">
        <v>52</v>
      </c>
      <c r="H53" s="299">
        <v>6</v>
      </c>
      <c r="I53" s="299">
        <v>21</v>
      </c>
      <c r="J53" s="300">
        <v>0</v>
      </c>
      <c r="K53" s="300">
        <v>0</v>
      </c>
      <c r="L53" s="300">
        <v>0</v>
      </c>
      <c r="M53" s="301">
        <v>0</v>
      </c>
      <c r="N53" s="302"/>
      <c r="O53" s="300">
        <v>0</v>
      </c>
      <c r="P53" s="303">
        <v>0</v>
      </c>
      <c r="Q53" s="106">
        <f t="shared" si="3"/>
        <v>4</v>
      </c>
      <c r="R53" s="107">
        <f t="shared" si="3"/>
        <v>11</v>
      </c>
      <c r="S53" s="304">
        <v>2</v>
      </c>
      <c r="T53" s="304">
        <v>8</v>
      </c>
      <c r="U53" s="304">
        <v>2</v>
      </c>
      <c r="V53" s="305">
        <v>3</v>
      </c>
      <c r="W53" s="1"/>
      <c r="X53" s="1"/>
      <c r="Y53" s="1"/>
      <c r="Z53" s="1"/>
    </row>
    <row r="54" spans="1:26" ht="15" customHeight="1" x14ac:dyDescent="0.15">
      <c r="A54" s="63" t="s">
        <v>244</v>
      </c>
      <c r="B54" s="63"/>
      <c r="C54" s="98"/>
      <c r="D54" s="98"/>
      <c r="E54" s="162"/>
      <c r="F54" s="162"/>
      <c r="G54" s="98"/>
      <c r="H54" s="162"/>
      <c r="I54" s="162"/>
      <c r="J54" s="162"/>
      <c r="K54" s="184"/>
      <c r="L54" s="99"/>
      <c r="M54" s="162"/>
      <c r="N54" s="162"/>
      <c r="O54" s="98"/>
      <c r="P54" s="98"/>
      <c r="Q54" s="98"/>
      <c r="R54" s="162"/>
      <c r="S54" s="98"/>
      <c r="T54" s="162"/>
      <c r="U54" s="98"/>
      <c r="V54" s="2" t="s">
        <v>59</v>
      </c>
      <c r="W54" s="1"/>
      <c r="X54" s="1"/>
      <c r="Y54" s="1"/>
      <c r="Z54" s="1"/>
    </row>
    <row r="55" spans="1:26" ht="18.95" customHeight="1" x14ac:dyDescent="0.1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95" customHeight="1" x14ac:dyDescent="0.1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95" customHeight="1" x14ac:dyDescent="0.1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sheetProtection sheet="1" selectLockedCells="1" selectUnlockedCells="1"/>
  <mergeCells count="117">
    <mergeCell ref="S35:T35"/>
    <mergeCell ref="U35:V35"/>
    <mergeCell ref="B30:C30"/>
    <mergeCell ref="H30:I30"/>
    <mergeCell ref="O30:R30"/>
    <mergeCell ref="W31:X31"/>
    <mergeCell ref="A35:A36"/>
    <mergeCell ref="B35:C35"/>
    <mergeCell ref="D35:E35"/>
    <mergeCell ref="F35:G35"/>
    <mergeCell ref="H35:I35"/>
    <mergeCell ref="J35:K35"/>
    <mergeCell ref="B28:C28"/>
    <mergeCell ref="H28:I28"/>
    <mergeCell ref="O28:R28"/>
    <mergeCell ref="B29:C29"/>
    <mergeCell ref="H29:I29"/>
    <mergeCell ref="O29:R29"/>
    <mergeCell ref="L35:M35"/>
    <mergeCell ref="O35:P35"/>
    <mergeCell ref="Q35:R35"/>
    <mergeCell ref="B26:C26"/>
    <mergeCell ref="H26:I26"/>
    <mergeCell ref="O26:R26"/>
    <mergeCell ref="B27:C27"/>
    <mergeCell ref="H27:I27"/>
    <mergeCell ref="O27:R27"/>
    <mergeCell ref="W24:X24"/>
    <mergeCell ref="B25:C25"/>
    <mergeCell ref="D25:E25"/>
    <mergeCell ref="F25:G25"/>
    <mergeCell ref="H25:I25"/>
    <mergeCell ref="J25:K25"/>
    <mergeCell ref="L25:N25"/>
    <mergeCell ref="A24:A25"/>
    <mergeCell ref="B24:G24"/>
    <mergeCell ref="H24:N24"/>
    <mergeCell ref="O24:R25"/>
    <mergeCell ref="S24:T24"/>
    <mergeCell ref="U24:V24"/>
    <mergeCell ref="O19:R19"/>
    <mergeCell ref="B20:C20"/>
    <mergeCell ref="D20:E20"/>
    <mergeCell ref="F20:G20"/>
    <mergeCell ref="H20:I20"/>
    <mergeCell ref="J20:K20"/>
    <mergeCell ref="L20:M20"/>
    <mergeCell ref="O20:R20"/>
    <mergeCell ref="B19:C19"/>
    <mergeCell ref="D19:E19"/>
    <mergeCell ref="F19:G19"/>
    <mergeCell ref="H19:I19"/>
    <mergeCell ref="J19:K19"/>
    <mergeCell ref="L19:M19"/>
    <mergeCell ref="O17:R17"/>
    <mergeCell ref="B18:C18"/>
    <mergeCell ref="D18:E18"/>
    <mergeCell ref="F18:G18"/>
    <mergeCell ref="H18:I18"/>
    <mergeCell ref="J18:K18"/>
    <mergeCell ref="L18:M18"/>
    <mergeCell ref="O18:R18"/>
    <mergeCell ref="B17:C17"/>
    <mergeCell ref="D17:E17"/>
    <mergeCell ref="F17:G17"/>
    <mergeCell ref="H17:I17"/>
    <mergeCell ref="J17:K17"/>
    <mergeCell ref="L17:M17"/>
    <mergeCell ref="W15:W16"/>
    <mergeCell ref="X15:X16"/>
    <mergeCell ref="B16:C16"/>
    <mergeCell ref="D16:E16"/>
    <mergeCell ref="F16:G16"/>
    <mergeCell ref="H16:I16"/>
    <mergeCell ref="J16:K16"/>
    <mergeCell ref="L16:M16"/>
    <mergeCell ref="S14:V14"/>
    <mergeCell ref="W14:X14"/>
    <mergeCell ref="B15:C15"/>
    <mergeCell ref="D15:E15"/>
    <mergeCell ref="F15:G15"/>
    <mergeCell ref="H15:I15"/>
    <mergeCell ref="J15:K15"/>
    <mergeCell ref="L15:N15"/>
    <mergeCell ref="S15:T15"/>
    <mergeCell ref="U15:V15"/>
    <mergeCell ref="A14:A15"/>
    <mergeCell ref="B14:G14"/>
    <mergeCell ref="H14:N14"/>
    <mergeCell ref="O14:R16"/>
    <mergeCell ref="B7:C7"/>
    <mergeCell ref="H7:I7"/>
    <mergeCell ref="O7:R7"/>
    <mergeCell ref="B8:C8"/>
    <mergeCell ref="H8:I8"/>
    <mergeCell ref="O8:R8"/>
    <mergeCell ref="B6:C6"/>
    <mergeCell ref="H6:I6"/>
    <mergeCell ref="O6:R6"/>
    <mergeCell ref="A3:A4"/>
    <mergeCell ref="B3:C3"/>
    <mergeCell ref="H3:N3"/>
    <mergeCell ref="O3:R4"/>
    <mergeCell ref="B9:C9"/>
    <mergeCell ref="H9:I9"/>
    <mergeCell ref="O9:R9"/>
    <mergeCell ref="S3:T3"/>
    <mergeCell ref="U3:V3"/>
    <mergeCell ref="B4:C4"/>
    <mergeCell ref="D4:E4"/>
    <mergeCell ref="F4:G4"/>
    <mergeCell ref="H4:I4"/>
    <mergeCell ref="J4:K4"/>
    <mergeCell ref="L4:N4"/>
    <mergeCell ref="B5:C5"/>
    <mergeCell ref="H5:I5"/>
    <mergeCell ref="O5:R5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r:id="rId1"/>
  <headerFooter scaleWithDoc="0" alignWithMargins="0">
    <oddHeader>&amp;L教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Q46"/>
  <sheetViews>
    <sheetView view="pageBreakPreview" zoomScaleNormal="80" zoomScaleSheetLayoutView="100" workbookViewId="0">
      <selection activeCell="E10" sqref="E10"/>
    </sheetView>
  </sheetViews>
  <sheetFormatPr defaultRowHeight="20.100000000000001" customHeight="1" x14ac:dyDescent="0.15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 x14ac:dyDescent="0.15"/>
    <row r="2" spans="1:17" ht="15" customHeight="1" x14ac:dyDescent="0.15">
      <c r="A2" s="3" t="s">
        <v>186</v>
      </c>
    </row>
    <row r="3" spans="1:17" ht="5.0999999999999996" customHeight="1" x14ac:dyDescent="0.15"/>
    <row r="4" spans="1:17" s="9" customFormat="1" ht="90" hidden="1" customHeight="1" x14ac:dyDescent="0.15">
      <c r="A4" s="435" t="s">
        <v>184</v>
      </c>
      <c r="B4" s="435"/>
      <c r="C4" s="435"/>
      <c r="D4" s="435"/>
      <c r="E4" s="435"/>
      <c r="F4" s="435"/>
      <c r="G4" s="435"/>
      <c r="H4" s="435"/>
      <c r="I4" s="435"/>
      <c r="J4" s="431" t="s">
        <v>185</v>
      </c>
      <c r="K4" s="431"/>
      <c r="L4" s="431"/>
      <c r="M4" s="431"/>
      <c r="N4" s="431"/>
      <c r="O4" s="431"/>
      <c r="P4" s="431"/>
      <c r="Q4" s="431"/>
    </row>
    <row r="5" spans="1:17" ht="15" customHeight="1" x14ac:dyDescent="0.15">
      <c r="F5" s="1"/>
    </row>
    <row r="6" spans="1:17" ht="15" customHeight="1" thickBot="1" x14ac:dyDescent="0.2">
      <c r="A6" s="211" t="s">
        <v>255</v>
      </c>
      <c r="B6" s="231"/>
      <c r="C6" s="231"/>
      <c r="D6" s="231"/>
      <c r="E6" s="231"/>
      <c r="I6" s="2" t="s">
        <v>46</v>
      </c>
    </row>
    <row r="7" spans="1:17" ht="20.100000000000001" customHeight="1" thickBot="1" x14ac:dyDescent="0.2">
      <c r="A7" s="376" t="s">
        <v>60</v>
      </c>
      <c r="B7" s="419" t="s">
        <v>61</v>
      </c>
      <c r="C7" s="419"/>
      <c r="D7" s="387" t="s">
        <v>199</v>
      </c>
      <c r="E7" s="387"/>
      <c r="F7" s="412" t="s">
        <v>62</v>
      </c>
      <c r="G7" s="412"/>
      <c r="H7" s="375" t="s">
        <v>63</v>
      </c>
      <c r="I7" s="391"/>
    </row>
    <row r="8" spans="1:17" ht="20.100000000000001" customHeight="1" x14ac:dyDescent="0.15">
      <c r="A8" s="377"/>
      <c r="B8" s="217" t="s">
        <v>57</v>
      </c>
      <c r="C8" s="217" t="s">
        <v>30</v>
      </c>
      <c r="D8" s="217" t="s">
        <v>209</v>
      </c>
      <c r="E8" s="217" t="s">
        <v>30</v>
      </c>
      <c r="F8" s="217" t="s">
        <v>57</v>
      </c>
      <c r="G8" s="217" t="s">
        <v>30</v>
      </c>
      <c r="H8" s="217" t="s">
        <v>57</v>
      </c>
      <c r="I8" s="219" t="s">
        <v>30</v>
      </c>
    </row>
    <row r="9" spans="1:17" ht="15" customHeight="1" x14ac:dyDescent="0.15">
      <c r="A9" s="222" t="s">
        <v>315</v>
      </c>
      <c r="B9" s="33">
        <v>1535</v>
      </c>
      <c r="C9" s="162">
        <v>25058</v>
      </c>
      <c r="D9" s="162">
        <v>161</v>
      </c>
      <c r="E9" s="162">
        <v>7465</v>
      </c>
      <c r="F9" s="162">
        <v>450</v>
      </c>
      <c r="G9" s="162">
        <v>8077</v>
      </c>
      <c r="H9" s="162">
        <v>423</v>
      </c>
      <c r="I9" s="56">
        <v>4497</v>
      </c>
    </row>
    <row r="10" spans="1:17" ht="15" customHeight="1" x14ac:dyDescent="0.15">
      <c r="A10" s="222">
        <v>30</v>
      </c>
      <c r="B10" s="33">
        <v>1225</v>
      </c>
      <c r="C10" s="162">
        <v>24709</v>
      </c>
      <c r="D10" s="162">
        <v>131</v>
      </c>
      <c r="E10" s="162">
        <v>7487</v>
      </c>
      <c r="F10" s="162">
        <v>356</v>
      </c>
      <c r="G10" s="162">
        <v>8801</v>
      </c>
      <c r="H10" s="162">
        <v>249</v>
      </c>
      <c r="I10" s="56">
        <v>3777</v>
      </c>
    </row>
    <row r="11" spans="1:17" ht="15" customHeight="1" x14ac:dyDescent="0.15">
      <c r="A11" s="222" t="s">
        <v>296</v>
      </c>
      <c r="B11" s="33">
        <f>SUM(B13:B24)</f>
        <v>1489</v>
      </c>
      <c r="C11" s="162">
        <f t="shared" ref="C11:I11" si="0">SUM(C13:C24)</f>
        <v>26738</v>
      </c>
      <c r="D11" s="162">
        <f t="shared" si="0"/>
        <v>220</v>
      </c>
      <c r="E11" s="162">
        <f t="shared" si="0"/>
        <v>9360</v>
      </c>
      <c r="F11" s="162">
        <f t="shared" si="0"/>
        <v>329</v>
      </c>
      <c r="G11" s="162">
        <f t="shared" si="0"/>
        <v>6875</v>
      </c>
      <c r="H11" s="162">
        <f t="shared" si="0"/>
        <v>375</v>
      </c>
      <c r="I11" s="56">
        <f t="shared" si="0"/>
        <v>4935</v>
      </c>
    </row>
    <row r="12" spans="1:17" ht="15" customHeight="1" x14ac:dyDescent="0.15">
      <c r="A12" s="222"/>
      <c r="B12" s="33"/>
      <c r="C12" s="162"/>
      <c r="D12" s="162"/>
      <c r="E12" s="162"/>
      <c r="F12" s="162"/>
      <c r="G12" s="162"/>
      <c r="H12" s="162"/>
      <c r="I12" s="56"/>
    </row>
    <row r="13" spans="1:17" ht="15" customHeight="1" x14ac:dyDescent="0.15">
      <c r="A13" s="108" t="s">
        <v>316</v>
      </c>
      <c r="B13" s="33">
        <f>SUM(D13+F13+H13+B33+D33+F33+H33)</f>
        <v>79</v>
      </c>
      <c r="C13" s="162">
        <f>SUM(E13+G13+I13+C33+E33+G33+I33)</f>
        <v>1580</v>
      </c>
      <c r="D13" s="162">
        <v>8</v>
      </c>
      <c r="E13" s="162">
        <v>395</v>
      </c>
      <c r="F13" s="162">
        <v>20</v>
      </c>
      <c r="G13" s="162">
        <v>413</v>
      </c>
      <c r="H13" s="162">
        <v>18</v>
      </c>
      <c r="I13" s="56">
        <v>278</v>
      </c>
    </row>
    <row r="14" spans="1:17" ht="15" customHeight="1" x14ac:dyDescent="0.15">
      <c r="A14" s="31" t="s">
        <v>295</v>
      </c>
      <c r="B14" s="33">
        <f t="shared" ref="B14:C24" si="1">SUM(D14+F14+H14+B34+D34+F34+H34)</f>
        <v>104</v>
      </c>
      <c r="C14" s="162">
        <f>SUM(E14+G14+I14+C34+E34+G34+I34)</f>
        <v>2032</v>
      </c>
      <c r="D14" s="162">
        <v>17</v>
      </c>
      <c r="E14" s="162">
        <v>610</v>
      </c>
      <c r="F14" s="162">
        <v>24</v>
      </c>
      <c r="G14" s="162">
        <v>583</v>
      </c>
      <c r="H14" s="162">
        <v>23</v>
      </c>
      <c r="I14" s="56">
        <v>362</v>
      </c>
    </row>
    <row r="15" spans="1:17" ht="15" customHeight="1" x14ac:dyDescent="0.15">
      <c r="A15" s="31" t="s">
        <v>188</v>
      </c>
      <c r="B15" s="33">
        <f t="shared" si="1"/>
        <v>118</v>
      </c>
      <c r="C15" s="162">
        <f t="shared" si="1"/>
        <v>1941</v>
      </c>
      <c r="D15" s="162">
        <v>14</v>
      </c>
      <c r="E15" s="162">
        <v>720</v>
      </c>
      <c r="F15" s="162">
        <v>29</v>
      </c>
      <c r="G15" s="162">
        <v>516</v>
      </c>
      <c r="H15" s="162">
        <v>30</v>
      </c>
      <c r="I15" s="56">
        <v>267</v>
      </c>
    </row>
    <row r="16" spans="1:17" ht="15" customHeight="1" x14ac:dyDescent="0.15">
      <c r="A16" s="31">
        <v>7</v>
      </c>
      <c r="B16" s="33">
        <f t="shared" si="1"/>
        <v>123</v>
      </c>
      <c r="C16" s="162">
        <f t="shared" si="1"/>
        <v>1924</v>
      </c>
      <c r="D16" s="162">
        <v>22</v>
      </c>
      <c r="E16" s="162">
        <v>706</v>
      </c>
      <c r="F16" s="162">
        <v>31</v>
      </c>
      <c r="G16" s="162">
        <v>610</v>
      </c>
      <c r="H16" s="162">
        <v>22</v>
      </c>
      <c r="I16" s="56">
        <v>343</v>
      </c>
    </row>
    <row r="17" spans="1:17" ht="15" customHeight="1" x14ac:dyDescent="0.15">
      <c r="A17" s="31">
        <v>8</v>
      </c>
      <c r="B17" s="33">
        <f t="shared" si="1"/>
        <v>141</v>
      </c>
      <c r="C17" s="162">
        <f t="shared" si="1"/>
        <v>2549</v>
      </c>
      <c r="D17" s="162">
        <v>26</v>
      </c>
      <c r="E17" s="162">
        <v>972</v>
      </c>
      <c r="F17" s="162">
        <v>31</v>
      </c>
      <c r="G17" s="162">
        <v>797</v>
      </c>
      <c r="H17" s="162">
        <v>28</v>
      </c>
      <c r="I17" s="56">
        <v>256</v>
      </c>
    </row>
    <row r="18" spans="1:17" ht="15" customHeight="1" x14ac:dyDescent="0.15">
      <c r="A18" s="31">
        <v>9</v>
      </c>
      <c r="B18" s="33">
        <f t="shared" si="1"/>
        <v>127</v>
      </c>
      <c r="C18" s="162">
        <f>SUM(E18+G18+I18+C38+E38+G38+I38)</f>
        <v>1450</v>
      </c>
      <c r="D18" s="162">
        <v>20</v>
      </c>
      <c r="E18" s="162">
        <v>396</v>
      </c>
      <c r="F18" s="162">
        <v>27</v>
      </c>
      <c r="G18" s="162">
        <v>505</v>
      </c>
      <c r="H18" s="162">
        <v>34</v>
      </c>
      <c r="I18" s="56">
        <v>249</v>
      </c>
    </row>
    <row r="19" spans="1:17" ht="15" customHeight="1" x14ac:dyDescent="0.15">
      <c r="A19" s="31">
        <v>10</v>
      </c>
      <c r="B19" s="33">
        <f t="shared" si="1"/>
        <v>143</v>
      </c>
      <c r="C19" s="162">
        <f t="shared" si="1"/>
        <v>2182</v>
      </c>
      <c r="D19" s="162">
        <v>21</v>
      </c>
      <c r="E19" s="162">
        <v>760</v>
      </c>
      <c r="F19" s="162">
        <v>28</v>
      </c>
      <c r="G19" s="162">
        <v>463</v>
      </c>
      <c r="H19" s="4">
        <v>45</v>
      </c>
      <c r="I19" s="109">
        <v>675</v>
      </c>
    </row>
    <row r="20" spans="1:17" ht="15" customHeight="1" x14ac:dyDescent="0.15">
      <c r="A20" s="31">
        <v>11</v>
      </c>
      <c r="B20" s="33">
        <f t="shared" si="1"/>
        <v>155</v>
      </c>
      <c r="C20" s="162">
        <f t="shared" si="1"/>
        <v>2668</v>
      </c>
      <c r="D20" s="162">
        <v>26</v>
      </c>
      <c r="E20" s="162">
        <v>891</v>
      </c>
      <c r="F20" s="162">
        <v>35</v>
      </c>
      <c r="G20" s="162">
        <v>713</v>
      </c>
      <c r="H20" s="162">
        <v>55</v>
      </c>
      <c r="I20" s="56">
        <v>735</v>
      </c>
    </row>
    <row r="21" spans="1:17" ht="15" customHeight="1" x14ac:dyDescent="0.15">
      <c r="A21" s="31">
        <v>12</v>
      </c>
      <c r="B21" s="33">
        <f t="shared" si="1"/>
        <v>132</v>
      </c>
      <c r="C21" s="162">
        <f t="shared" si="1"/>
        <v>2977</v>
      </c>
      <c r="D21" s="162">
        <v>24</v>
      </c>
      <c r="E21" s="162">
        <v>1340</v>
      </c>
      <c r="F21" s="162">
        <v>25</v>
      </c>
      <c r="G21" s="162">
        <v>621</v>
      </c>
      <c r="H21" s="162">
        <v>34</v>
      </c>
      <c r="I21" s="56">
        <v>646</v>
      </c>
    </row>
    <row r="22" spans="1:17" ht="15" customHeight="1" x14ac:dyDescent="0.15">
      <c r="A22" s="31" t="s">
        <v>286</v>
      </c>
      <c r="B22" s="33">
        <f t="shared" si="1"/>
        <v>116</v>
      </c>
      <c r="C22" s="162">
        <f t="shared" si="1"/>
        <v>2247</v>
      </c>
      <c r="D22" s="162">
        <v>14</v>
      </c>
      <c r="E22" s="162">
        <v>647</v>
      </c>
      <c r="F22" s="162">
        <v>20</v>
      </c>
      <c r="G22" s="162">
        <v>452</v>
      </c>
      <c r="H22" s="162">
        <v>30</v>
      </c>
      <c r="I22" s="56">
        <v>397</v>
      </c>
    </row>
    <row r="23" spans="1:17" ht="15" customHeight="1" x14ac:dyDescent="0.15">
      <c r="A23" s="31" t="s">
        <v>298</v>
      </c>
      <c r="B23" s="33">
        <f t="shared" si="1"/>
        <v>148</v>
      </c>
      <c r="C23" s="162">
        <f t="shared" si="1"/>
        <v>2800</v>
      </c>
      <c r="D23" s="162">
        <v>11</v>
      </c>
      <c r="E23" s="162">
        <v>750</v>
      </c>
      <c r="F23" s="162">
        <v>28</v>
      </c>
      <c r="G23" s="162">
        <v>540</v>
      </c>
      <c r="H23" s="162">
        <v>40</v>
      </c>
      <c r="I23" s="56">
        <v>520</v>
      </c>
    </row>
    <row r="24" spans="1:17" ht="15" customHeight="1" thickBot="1" x14ac:dyDescent="0.2">
      <c r="A24" s="32" t="s">
        <v>300</v>
      </c>
      <c r="B24" s="110">
        <f t="shared" si="1"/>
        <v>103</v>
      </c>
      <c r="C24" s="111">
        <f t="shared" si="1"/>
        <v>2388</v>
      </c>
      <c r="D24" s="111">
        <v>17</v>
      </c>
      <c r="E24" s="111">
        <v>1173</v>
      </c>
      <c r="F24" s="111">
        <v>31</v>
      </c>
      <c r="G24" s="111">
        <v>662</v>
      </c>
      <c r="H24" s="111">
        <v>16</v>
      </c>
      <c r="I24" s="308">
        <v>207</v>
      </c>
    </row>
    <row r="25" spans="1:17" ht="15" customHeight="1" x14ac:dyDescent="0.15">
      <c r="A25" s="223"/>
      <c r="B25" s="162"/>
      <c r="C25" s="162"/>
      <c r="D25" s="162"/>
      <c r="E25" s="162"/>
      <c r="F25" s="162"/>
      <c r="G25" s="162"/>
      <c r="H25" s="162"/>
      <c r="I25" s="162"/>
    </row>
    <row r="26" spans="1:17" ht="15" customHeight="1" thickBot="1" x14ac:dyDescent="0.2">
      <c r="A26" s="223"/>
      <c r="J26" s="162"/>
      <c r="K26" s="162"/>
      <c r="L26" s="162"/>
      <c r="M26" s="162"/>
      <c r="N26" s="162"/>
      <c r="O26" s="4"/>
      <c r="P26" s="4"/>
      <c r="Q26" s="175"/>
    </row>
    <row r="27" spans="1:17" ht="15" customHeight="1" thickBot="1" x14ac:dyDescent="0.2">
      <c r="A27" s="434" t="s">
        <v>60</v>
      </c>
      <c r="B27" s="433" t="s">
        <v>64</v>
      </c>
      <c r="C27" s="433"/>
      <c r="D27" s="433" t="s">
        <v>65</v>
      </c>
      <c r="E27" s="433"/>
      <c r="F27" s="433" t="s">
        <v>66</v>
      </c>
      <c r="G27" s="433"/>
      <c r="H27" s="432" t="s">
        <v>67</v>
      </c>
      <c r="I27" s="432"/>
      <c r="J27" s="231"/>
      <c r="K27" s="231"/>
      <c r="L27" s="231"/>
      <c r="M27" s="231"/>
      <c r="N27" s="231"/>
      <c r="O27" s="231"/>
      <c r="P27" s="231"/>
      <c r="Q27" s="210"/>
    </row>
    <row r="28" spans="1:17" ht="20.100000000000001" customHeight="1" x14ac:dyDescent="0.15">
      <c r="A28" s="434"/>
      <c r="B28" s="217" t="s">
        <v>57</v>
      </c>
      <c r="C28" s="217" t="s">
        <v>30</v>
      </c>
      <c r="D28" s="214" t="s">
        <v>57</v>
      </c>
      <c r="E28" s="214" t="s">
        <v>30</v>
      </c>
      <c r="F28" s="214" t="s">
        <v>57</v>
      </c>
      <c r="G28" s="214" t="s">
        <v>30</v>
      </c>
      <c r="H28" s="214" t="s">
        <v>57</v>
      </c>
      <c r="I28" s="218" t="s">
        <v>30</v>
      </c>
      <c r="J28" s="231"/>
      <c r="K28" s="231"/>
      <c r="L28" s="231"/>
      <c r="M28" s="231"/>
      <c r="N28" s="231"/>
      <c r="O28" s="231"/>
      <c r="P28" s="231"/>
      <c r="Q28" s="231"/>
    </row>
    <row r="29" spans="1:17" ht="15" customHeight="1" x14ac:dyDescent="0.15">
      <c r="A29" s="112" t="s">
        <v>315</v>
      </c>
      <c r="B29" s="34">
        <v>286</v>
      </c>
      <c r="C29" s="34">
        <v>1998</v>
      </c>
      <c r="D29" s="34">
        <v>138</v>
      </c>
      <c r="E29" s="34">
        <v>1214</v>
      </c>
      <c r="F29" s="34">
        <v>8</v>
      </c>
      <c r="G29" s="34">
        <v>92</v>
      </c>
      <c r="H29" s="34">
        <v>69</v>
      </c>
      <c r="I29" s="35">
        <v>1715</v>
      </c>
      <c r="J29" s="223"/>
      <c r="K29" s="223"/>
      <c r="L29" s="223"/>
      <c r="M29" s="223"/>
      <c r="N29" s="223"/>
      <c r="O29" s="223"/>
      <c r="P29" s="223"/>
      <c r="Q29" s="223"/>
    </row>
    <row r="30" spans="1:17" ht="15" customHeight="1" x14ac:dyDescent="0.15">
      <c r="A30" s="13">
        <v>30</v>
      </c>
      <c r="B30" s="34">
        <v>285</v>
      </c>
      <c r="C30" s="34">
        <v>1810</v>
      </c>
      <c r="D30" s="34">
        <v>125</v>
      </c>
      <c r="E30" s="34">
        <v>1062</v>
      </c>
      <c r="F30" s="34">
        <v>9</v>
      </c>
      <c r="G30" s="34">
        <v>105</v>
      </c>
      <c r="H30" s="34">
        <v>70</v>
      </c>
      <c r="I30" s="56">
        <v>1667</v>
      </c>
      <c r="J30" s="232"/>
      <c r="K30" s="232"/>
      <c r="L30" s="232"/>
      <c r="M30" s="232"/>
      <c r="N30" s="232"/>
      <c r="O30" s="232"/>
      <c r="P30" s="232"/>
      <c r="Q30" s="232"/>
    </row>
    <row r="31" spans="1:17" ht="15" customHeight="1" x14ac:dyDescent="0.15">
      <c r="A31" s="13" t="s">
        <v>296</v>
      </c>
      <c r="B31" s="34">
        <f>SUM(B33:B44)</f>
        <v>292</v>
      </c>
      <c r="C31" s="34">
        <f t="shared" ref="C31:I31" si="2">SUM(C33:C44)</f>
        <v>1598</v>
      </c>
      <c r="D31" s="34">
        <f t="shared" si="2"/>
        <v>142</v>
      </c>
      <c r="E31" s="34">
        <f t="shared" si="2"/>
        <v>1211</v>
      </c>
      <c r="F31" s="34">
        <f t="shared" si="2"/>
        <v>37</v>
      </c>
      <c r="G31" s="34">
        <f t="shared" si="2"/>
        <v>253</v>
      </c>
      <c r="H31" s="34">
        <f t="shared" si="2"/>
        <v>94</v>
      </c>
      <c r="I31" s="56">
        <f t="shared" si="2"/>
        <v>2506</v>
      </c>
      <c r="J31" s="232"/>
      <c r="K31" s="232"/>
      <c r="L31" s="232"/>
      <c r="M31" s="232"/>
      <c r="N31" s="232"/>
      <c r="O31" s="232"/>
      <c r="P31" s="232"/>
      <c r="Q31" s="232"/>
    </row>
    <row r="32" spans="1:17" ht="15" customHeight="1" x14ac:dyDescent="0.15">
      <c r="A32" s="13"/>
      <c r="B32" s="34"/>
      <c r="C32" s="34"/>
      <c r="D32" s="34"/>
      <c r="E32" s="34"/>
      <c r="F32" s="34"/>
      <c r="G32" s="34"/>
      <c r="H32" s="34"/>
      <c r="I32" s="56"/>
      <c r="J32" s="162"/>
      <c r="K32" s="162"/>
      <c r="L32" s="162"/>
      <c r="M32" s="162"/>
      <c r="N32" s="162"/>
      <c r="O32" s="162"/>
      <c r="P32" s="4"/>
      <c r="Q32" s="4"/>
    </row>
    <row r="33" spans="1:17" ht="15" customHeight="1" x14ac:dyDescent="0.15">
      <c r="A33" s="30" t="s">
        <v>316</v>
      </c>
      <c r="B33" s="162">
        <v>10</v>
      </c>
      <c r="C33" s="162">
        <v>67</v>
      </c>
      <c r="D33" s="162">
        <v>11</v>
      </c>
      <c r="E33" s="162">
        <v>68</v>
      </c>
      <c r="F33" s="4">
        <v>0</v>
      </c>
      <c r="G33" s="161">
        <v>0</v>
      </c>
      <c r="H33" s="161">
        <v>12</v>
      </c>
      <c r="I33" s="109">
        <v>359</v>
      </c>
      <c r="J33" s="162"/>
      <c r="K33" s="162"/>
      <c r="L33" s="162"/>
      <c r="M33" s="162"/>
      <c r="N33" s="162"/>
      <c r="O33" s="162"/>
      <c r="P33" s="4"/>
      <c r="Q33" s="4"/>
    </row>
    <row r="34" spans="1:17" ht="15" customHeight="1" x14ac:dyDescent="0.15">
      <c r="A34" s="30" t="s">
        <v>295</v>
      </c>
      <c r="B34" s="162">
        <v>14</v>
      </c>
      <c r="C34" s="162">
        <v>102</v>
      </c>
      <c r="D34" s="162">
        <v>12</v>
      </c>
      <c r="E34" s="162">
        <v>120</v>
      </c>
      <c r="F34" s="4">
        <v>2</v>
      </c>
      <c r="G34" s="161">
        <v>18</v>
      </c>
      <c r="H34" s="161">
        <v>12</v>
      </c>
      <c r="I34" s="109">
        <v>237</v>
      </c>
      <c r="J34" s="4"/>
      <c r="K34" s="5"/>
      <c r="L34" s="162"/>
      <c r="M34" s="162"/>
      <c r="N34" s="162"/>
      <c r="O34" s="162"/>
      <c r="P34" s="159"/>
      <c r="Q34" s="159"/>
    </row>
    <row r="35" spans="1:17" ht="15" customHeight="1" x14ac:dyDescent="0.15">
      <c r="A35" s="207" t="s">
        <v>297</v>
      </c>
      <c r="B35" s="162">
        <v>26</v>
      </c>
      <c r="C35" s="162">
        <v>122</v>
      </c>
      <c r="D35" s="162">
        <v>11</v>
      </c>
      <c r="E35" s="162">
        <v>110</v>
      </c>
      <c r="F35" s="4">
        <v>4</v>
      </c>
      <c r="G35" s="161">
        <v>21</v>
      </c>
      <c r="H35" s="161">
        <v>4</v>
      </c>
      <c r="I35" s="109">
        <v>185</v>
      </c>
      <c r="J35" s="4"/>
      <c r="K35" s="4"/>
      <c r="L35" s="162"/>
      <c r="M35" s="162"/>
      <c r="N35" s="4"/>
      <c r="O35" s="4"/>
      <c r="P35" s="159"/>
      <c r="Q35" s="159"/>
    </row>
    <row r="36" spans="1:17" ht="15" customHeight="1" x14ac:dyDescent="0.15">
      <c r="A36" s="207">
        <v>7</v>
      </c>
      <c r="B36" s="162">
        <v>28</v>
      </c>
      <c r="C36" s="162">
        <v>115</v>
      </c>
      <c r="D36" s="162">
        <v>9</v>
      </c>
      <c r="E36" s="162">
        <v>52</v>
      </c>
      <c r="F36" s="4">
        <v>5</v>
      </c>
      <c r="G36" s="4">
        <v>22</v>
      </c>
      <c r="H36" s="4">
        <v>6</v>
      </c>
      <c r="I36" s="109">
        <v>76</v>
      </c>
      <c r="J36" s="4"/>
      <c r="K36" s="4"/>
      <c r="L36" s="4"/>
      <c r="M36" s="4"/>
      <c r="N36" s="4"/>
      <c r="O36" s="4"/>
      <c r="P36" s="159"/>
      <c r="Q36" s="159"/>
    </row>
    <row r="37" spans="1:17" ht="15" customHeight="1" x14ac:dyDescent="0.15">
      <c r="A37" s="207">
        <v>8</v>
      </c>
      <c r="B37" s="162">
        <v>28</v>
      </c>
      <c r="C37" s="162">
        <v>129</v>
      </c>
      <c r="D37" s="162">
        <v>9</v>
      </c>
      <c r="E37" s="162">
        <v>62</v>
      </c>
      <c r="F37" s="4">
        <v>7</v>
      </c>
      <c r="G37" s="4">
        <v>31</v>
      </c>
      <c r="H37" s="162">
        <v>12</v>
      </c>
      <c r="I37" s="56">
        <v>302</v>
      </c>
      <c r="J37" s="4"/>
      <c r="K37" s="162"/>
      <c r="L37" s="4"/>
      <c r="M37" s="4"/>
      <c r="N37" s="4"/>
      <c r="O37" s="4"/>
      <c r="P37" s="159"/>
      <c r="Q37" s="159"/>
    </row>
    <row r="38" spans="1:17" ht="15" customHeight="1" x14ac:dyDescent="0.15">
      <c r="A38" s="207">
        <v>9</v>
      </c>
      <c r="B38" s="162">
        <v>30</v>
      </c>
      <c r="C38" s="162">
        <v>138</v>
      </c>
      <c r="D38" s="162">
        <v>10</v>
      </c>
      <c r="E38" s="162">
        <v>70</v>
      </c>
      <c r="F38" s="4">
        <v>3</v>
      </c>
      <c r="G38" s="4">
        <v>12</v>
      </c>
      <c r="H38" s="162">
        <v>3</v>
      </c>
      <c r="I38" s="56">
        <v>80</v>
      </c>
      <c r="J38" s="4"/>
      <c r="K38" s="4"/>
      <c r="L38" s="162"/>
      <c r="M38" s="162"/>
      <c r="N38" s="6"/>
      <c r="O38" s="162"/>
      <c r="P38" s="159"/>
      <c r="Q38" s="159"/>
    </row>
    <row r="39" spans="1:17" ht="15" customHeight="1" x14ac:dyDescent="0.15">
      <c r="A39" s="207">
        <v>10</v>
      </c>
      <c r="B39" s="4">
        <v>33</v>
      </c>
      <c r="C39" s="4">
        <v>182</v>
      </c>
      <c r="D39" s="162">
        <v>8</v>
      </c>
      <c r="E39" s="162">
        <v>47</v>
      </c>
      <c r="F39" s="4">
        <v>6</v>
      </c>
      <c r="G39" s="4">
        <v>30</v>
      </c>
      <c r="H39" s="162">
        <v>2</v>
      </c>
      <c r="I39" s="56">
        <v>25</v>
      </c>
      <c r="J39" s="162"/>
      <c r="K39" s="162"/>
      <c r="L39" s="162"/>
      <c r="M39" s="162"/>
      <c r="N39" s="4"/>
      <c r="O39" s="4"/>
      <c r="P39" s="4"/>
      <c r="Q39" s="4"/>
    </row>
    <row r="40" spans="1:17" ht="15" customHeight="1" x14ac:dyDescent="0.15">
      <c r="A40" s="207">
        <v>11</v>
      </c>
      <c r="B40" s="162">
        <v>23</v>
      </c>
      <c r="C40" s="162">
        <v>77</v>
      </c>
      <c r="D40" s="162">
        <v>11</v>
      </c>
      <c r="E40" s="162">
        <v>80</v>
      </c>
      <c r="F40" s="4">
        <v>0</v>
      </c>
      <c r="G40" s="4">
        <v>0</v>
      </c>
      <c r="H40" s="4">
        <v>5</v>
      </c>
      <c r="I40" s="109">
        <v>172</v>
      </c>
      <c r="J40" s="231"/>
      <c r="K40" s="231"/>
      <c r="L40" s="231"/>
      <c r="M40" s="231"/>
      <c r="N40" s="231"/>
      <c r="O40" s="231"/>
      <c r="P40" s="231"/>
      <c r="Q40" s="231"/>
    </row>
    <row r="41" spans="1:17" ht="15" customHeight="1" x14ac:dyDescent="0.15">
      <c r="A41" s="207">
        <v>12</v>
      </c>
      <c r="B41" s="306">
        <v>28</v>
      </c>
      <c r="C41" s="306">
        <v>103</v>
      </c>
      <c r="D41" s="162">
        <v>11</v>
      </c>
      <c r="E41" s="162">
        <v>60</v>
      </c>
      <c r="F41" s="4">
        <v>2</v>
      </c>
      <c r="G41" s="4">
        <v>10</v>
      </c>
      <c r="H41" s="4">
        <v>8</v>
      </c>
      <c r="I41" s="109">
        <v>197</v>
      </c>
      <c r="J41" s="231"/>
      <c r="K41" s="231"/>
      <c r="L41" s="231"/>
      <c r="M41" s="231"/>
      <c r="N41" s="231"/>
      <c r="O41" s="231"/>
      <c r="P41" s="231"/>
      <c r="Q41" s="210"/>
    </row>
    <row r="42" spans="1:17" ht="15" customHeight="1" x14ac:dyDescent="0.15">
      <c r="A42" s="30" t="s">
        <v>286</v>
      </c>
      <c r="B42" s="162">
        <v>22</v>
      </c>
      <c r="C42" s="162">
        <v>150</v>
      </c>
      <c r="D42" s="162">
        <v>18</v>
      </c>
      <c r="E42" s="162">
        <v>201</v>
      </c>
      <c r="F42" s="4">
        <v>2</v>
      </c>
      <c r="G42" s="4">
        <v>10</v>
      </c>
      <c r="H42" s="4">
        <v>10</v>
      </c>
      <c r="I42" s="109">
        <v>390</v>
      </c>
      <c r="J42" s="231"/>
      <c r="K42" s="231"/>
      <c r="L42" s="231"/>
      <c r="M42" s="231"/>
      <c r="N42" s="231"/>
      <c r="O42" s="231"/>
      <c r="P42" s="231"/>
      <c r="Q42" s="231"/>
    </row>
    <row r="43" spans="1:17" ht="15" customHeight="1" x14ac:dyDescent="0.15">
      <c r="A43" s="207" t="s">
        <v>299</v>
      </c>
      <c r="B43" s="162">
        <v>35</v>
      </c>
      <c r="C43" s="162">
        <v>351</v>
      </c>
      <c r="D43" s="162">
        <v>18</v>
      </c>
      <c r="E43" s="162">
        <v>245</v>
      </c>
      <c r="F43" s="4">
        <v>4</v>
      </c>
      <c r="G43" s="4">
        <v>92</v>
      </c>
      <c r="H43" s="4">
        <v>12</v>
      </c>
      <c r="I43" s="109">
        <v>302</v>
      </c>
      <c r="J43" s="223"/>
      <c r="K43" s="223"/>
      <c r="L43" s="223"/>
      <c r="M43" s="223"/>
      <c r="N43" s="223"/>
      <c r="O43" s="223"/>
      <c r="P43" s="223"/>
      <c r="Q43" s="223"/>
    </row>
    <row r="44" spans="1:17" ht="15" customHeight="1" thickBot="1" x14ac:dyDescent="0.2">
      <c r="A44" s="208" t="s">
        <v>301</v>
      </c>
      <c r="B44" s="162">
        <v>15</v>
      </c>
      <c r="C44" s="162">
        <v>62</v>
      </c>
      <c r="D44" s="162">
        <v>14</v>
      </c>
      <c r="E44" s="162">
        <v>96</v>
      </c>
      <c r="F44" s="4">
        <v>2</v>
      </c>
      <c r="G44" s="4">
        <v>7</v>
      </c>
      <c r="H44" s="4">
        <v>8</v>
      </c>
      <c r="I44" s="307">
        <v>181</v>
      </c>
      <c r="J44" s="7"/>
      <c r="K44" s="7"/>
      <c r="L44" s="7"/>
      <c r="M44" s="7"/>
      <c r="N44" s="7"/>
      <c r="O44" s="7"/>
      <c r="P44" s="8"/>
      <c r="Q44" s="8"/>
    </row>
    <row r="45" spans="1:17" ht="15" customHeight="1" x14ac:dyDescent="0.15">
      <c r="A45" s="14"/>
      <c r="B45" s="14"/>
      <c r="C45" s="14"/>
      <c r="D45" s="14"/>
      <c r="E45" s="10"/>
      <c r="F45" s="10"/>
      <c r="G45" s="11"/>
      <c r="H45" s="11"/>
      <c r="I45" s="11" t="s">
        <v>245</v>
      </c>
      <c r="J45" s="7"/>
      <c r="K45" s="7"/>
      <c r="L45" s="7"/>
      <c r="M45" s="7"/>
      <c r="N45" s="7"/>
      <c r="O45" s="7"/>
      <c r="P45" s="8"/>
      <c r="Q45" s="8"/>
    </row>
    <row r="46" spans="1:17" ht="15" customHeight="1" x14ac:dyDescent="0.15">
      <c r="A46" s="231" t="s">
        <v>246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</row>
  </sheetData>
  <sheetProtection sheet="1"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r:id="rId1"/>
  <headerFooter scaleWithDoc="0" alignWithMargins="0">
    <oddHeader>&amp;L教　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H45"/>
  <sheetViews>
    <sheetView view="pageBreakPreview" zoomScaleNormal="100" zoomScaleSheetLayoutView="100" workbookViewId="0">
      <selection activeCell="E10" sqref="E10"/>
    </sheetView>
  </sheetViews>
  <sheetFormatPr defaultRowHeight="15.95" customHeight="1" x14ac:dyDescent="0.15"/>
  <cols>
    <col min="1" max="1" width="16.7109375" style="16" customWidth="1"/>
    <col min="2" max="6" width="16.85546875" style="16" customWidth="1"/>
    <col min="7" max="16384" width="9.140625" style="16"/>
  </cols>
  <sheetData>
    <row r="1" spans="1:8" ht="5.0999999999999996" customHeight="1" x14ac:dyDescent="0.15">
      <c r="A1" s="15"/>
      <c r="B1" s="15"/>
      <c r="C1" s="15"/>
      <c r="D1" s="15"/>
      <c r="E1" s="15"/>
      <c r="F1" s="2"/>
      <c r="G1" s="15"/>
    </row>
    <row r="2" spans="1:8" ht="15" customHeight="1" thickBot="1" x14ac:dyDescent="0.2">
      <c r="A2" s="3" t="s">
        <v>256</v>
      </c>
      <c r="B2" s="3"/>
      <c r="C2" s="3"/>
      <c r="D2" s="3"/>
      <c r="E2" s="3"/>
      <c r="F2" s="2" t="s">
        <v>76</v>
      </c>
      <c r="G2" s="15"/>
    </row>
    <row r="3" spans="1:8" ht="24.95" customHeight="1" x14ac:dyDescent="0.15">
      <c r="A3" s="113" t="s">
        <v>77</v>
      </c>
      <c r="B3" s="230" t="s">
        <v>234</v>
      </c>
      <c r="C3" s="230" t="s">
        <v>262</v>
      </c>
      <c r="D3" s="230" t="s">
        <v>263</v>
      </c>
      <c r="E3" s="230" t="s">
        <v>302</v>
      </c>
      <c r="F3" s="212" t="s">
        <v>272</v>
      </c>
      <c r="G3" s="39"/>
    </row>
    <row r="4" spans="1:8" ht="15.95" customHeight="1" x14ac:dyDescent="0.15">
      <c r="A4" s="227" t="s">
        <v>78</v>
      </c>
      <c r="B4" s="170">
        <f>SUM(B5:B13)</f>
        <v>305539</v>
      </c>
      <c r="C4" s="170">
        <f>SUM(C5:C13)</f>
        <v>310281</v>
      </c>
      <c r="D4" s="170">
        <f>SUM(D5:D13)</f>
        <v>319007</v>
      </c>
      <c r="E4" s="170">
        <f>SUM(E5:E13)</f>
        <v>323017</v>
      </c>
      <c r="F4" s="171">
        <f>SUM(F5:F13)</f>
        <v>327777</v>
      </c>
      <c r="G4" s="39"/>
      <c r="H4" s="19"/>
    </row>
    <row r="5" spans="1:8" ht="15.95" customHeight="1" x14ac:dyDescent="0.15">
      <c r="A5" s="226" t="s">
        <v>79</v>
      </c>
      <c r="B5" s="160">
        <v>153711</v>
      </c>
      <c r="C5" s="160">
        <v>155974</v>
      </c>
      <c r="D5" s="160">
        <v>158907</v>
      </c>
      <c r="E5" s="160">
        <v>160959</v>
      </c>
      <c r="F5" s="309">
        <v>163138</v>
      </c>
      <c r="G5" s="39"/>
      <c r="H5" s="19"/>
    </row>
    <row r="6" spans="1:8" ht="15.95" customHeight="1" x14ac:dyDescent="0.15">
      <c r="A6" s="226" t="s">
        <v>80</v>
      </c>
      <c r="B6" s="160">
        <v>57391</v>
      </c>
      <c r="C6" s="160">
        <v>58069</v>
      </c>
      <c r="D6" s="160">
        <v>59563</v>
      </c>
      <c r="E6" s="160">
        <v>60267</v>
      </c>
      <c r="F6" s="309">
        <v>61503</v>
      </c>
      <c r="G6" s="39"/>
      <c r="H6" s="19"/>
    </row>
    <row r="7" spans="1:8" ht="15.95" customHeight="1" x14ac:dyDescent="0.15">
      <c r="A7" s="226" t="s">
        <v>230</v>
      </c>
      <c r="B7" s="160">
        <v>39307</v>
      </c>
      <c r="C7" s="160">
        <v>39743</v>
      </c>
      <c r="D7" s="160">
        <v>40592</v>
      </c>
      <c r="E7" s="160">
        <v>41377</v>
      </c>
      <c r="F7" s="309">
        <v>42032</v>
      </c>
      <c r="G7" s="39"/>
      <c r="H7" s="19"/>
    </row>
    <row r="8" spans="1:8" ht="15.95" customHeight="1" x14ac:dyDescent="0.15">
      <c r="A8" s="226" t="s">
        <v>231</v>
      </c>
      <c r="B8" s="160">
        <v>3005</v>
      </c>
      <c r="C8" s="160">
        <v>3019</v>
      </c>
      <c r="D8" s="160">
        <v>3085</v>
      </c>
      <c r="E8" s="160">
        <v>3188</v>
      </c>
      <c r="F8" s="309">
        <v>3272</v>
      </c>
      <c r="G8" s="39"/>
      <c r="H8" s="19"/>
    </row>
    <row r="9" spans="1:8" ht="15.95" customHeight="1" x14ac:dyDescent="0.15">
      <c r="A9" s="226" t="s">
        <v>81</v>
      </c>
      <c r="B9" s="160">
        <v>3591</v>
      </c>
      <c r="C9" s="160">
        <v>3606</v>
      </c>
      <c r="D9" s="160">
        <v>3690</v>
      </c>
      <c r="E9" s="160">
        <v>3718</v>
      </c>
      <c r="F9" s="309">
        <v>3714</v>
      </c>
      <c r="G9" s="39"/>
      <c r="H9" s="19"/>
    </row>
    <row r="10" spans="1:8" ht="15.95" customHeight="1" x14ac:dyDescent="0.15">
      <c r="A10" s="226" t="s">
        <v>82</v>
      </c>
      <c r="B10" s="160">
        <v>14529</v>
      </c>
      <c r="C10" s="160">
        <v>14971</v>
      </c>
      <c r="D10" s="160">
        <v>15517</v>
      </c>
      <c r="E10" s="160">
        <v>15988</v>
      </c>
      <c r="F10" s="309">
        <v>16381</v>
      </c>
      <c r="G10" s="39"/>
      <c r="H10" s="19"/>
    </row>
    <row r="11" spans="1:8" ht="15.95" customHeight="1" x14ac:dyDescent="0.15">
      <c r="A11" s="226" t="s">
        <v>83</v>
      </c>
      <c r="B11" s="160">
        <v>21295</v>
      </c>
      <c r="C11" s="160">
        <v>21412</v>
      </c>
      <c r="D11" s="160">
        <v>21824</v>
      </c>
      <c r="E11" s="160">
        <v>22088</v>
      </c>
      <c r="F11" s="309">
        <v>22066</v>
      </c>
      <c r="G11" s="39"/>
      <c r="H11" s="19"/>
    </row>
    <row r="12" spans="1:8" ht="15" customHeight="1" x14ac:dyDescent="0.15">
      <c r="A12" s="114" t="s">
        <v>210</v>
      </c>
      <c r="B12" s="160">
        <v>8930</v>
      </c>
      <c r="C12" s="160">
        <v>8701</v>
      </c>
      <c r="D12" s="160">
        <v>10265</v>
      </c>
      <c r="E12" s="160">
        <v>10283</v>
      </c>
      <c r="F12" s="309">
        <v>10375</v>
      </c>
      <c r="G12" s="15"/>
    </row>
    <row r="13" spans="1:8" ht="15" customHeight="1" thickBot="1" x14ac:dyDescent="0.2">
      <c r="A13" s="115" t="s">
        <v>211</v>
      </c>
      <c r="B13" s="37">
        <v>3780</v>
      </c>
      <c r="C13" s="37">
        <v>4786</v>
      </c>
      <c r="D13" s="37">
        <v>5564</v>
      </c>
      <c r="E13" s="57">
        <v>5149</v>
      </c>
      <c r="F13" s="310">
        <v>5296</v>
      </c>
      <c r="G13" s="15"/>
    </row>
    <row r="14" spans="1:8" ht="15" customHeight="1" x14ac:dyDescent="0.15">
      <c r="A14" s="3" t="s">
        <v>84</v>
      </c>
      <c r="B14" s="1"/>
      <c r="C14" s="1"/>
      <c r="D14" s="1"/>
      <c r="E14" s="1"/>
      <c r="F14" s="2" t="s">
        <v>85</v>
      </c>
      <c r="G14" s="15"/>
    </row>
    <row r="15" spans="1:8" ht="15" customHeight="1" x14ac:dyDescent="0.15">
      <c r="A15" s="1"/>
      <c r="B15" s="3"/>
      <c r="C15" s="3"/>
      <c r="D15" s="3"/>
      <c r="E15" s="3"/>
      <c r="F15" s="1"/>
      <c r="G15" s="39"/>
    </row>
    <row r="16" spans="1:8" ht="15" customHeight="1" x14ac:dyDescent="0.15">
      <c r="A16" s="3"/>
      <c r="B16" s="3"/>
      <c r="C16" s="3"/>
      <c r="D16" s="3"/>
      <c r="E16" s="3"/>
      <c r="F16" s="1"/>
      <c r="G16" s="39"/>
    </row>
    <row r="17" spans="1:7" ht="15" customHeight="1" thickBot="1" x14ac:dyDescent="0.2">
      <c r="A17" s="3" t="s">
        <v>257</v>
      </c>
      <c r="B17" s="3"/>
      <c r="C17" s="3"/>
      <c r="D17" s="3"/>
      <c r="E17" s="3"/>
      <c r="F17" s="2" t="s">
        <v>86</v>
      </c>
      <c r="G17" s="39"/>
    </row>
    <row r="18" spans="1:7" ht="15.95" customHeight="1" x14ac:dyDescent="0.15">
      <c r="A18" s="116" t="s">
        <v>87</v>
      </c>
      <c r="B18" s="117" t="s">
        <v>234</v>
      </c>
      <c r="C18" s="117" t="s">
        <v>262</v>
      </c>
      <c r="D18" s="117" t="s">
        <v>263</v>
      </c>
      <c r="E18" s="117" t="s">
        <v>302</v>
      </c>
      <c r="F18" s="172" t="s">
        <v>272</v>
      </c>
      <c r="G18" s="39"/>
    </row>
    <row r="19" spans="1:7" ht="15.95" customHeight="1" x14ac:dyDescent="0.15">
      <c r="A19" s="118" t="s">
        <v>88</v>
      </c>
      <c r="B19" s="162">
        <v>2416</v>
      </c>
      <c r="C19" s="162">
        <v>2508</v>
      </c>
      <c r="D19" s="162">
        <v>1713</v>
      </c>
      <c r="E19" s="162">
        <v>1777</v>
      </c>
      <c r="F19" s="311">
        <v>1825</v>
      </c>
      <c r="G19" s="39"/>
    </row>
    <row r="20" spans="1:7" ht="15.95" customHeight="1" x14ac:dyDescent="0.15">
      <c r="A20" s="119" t="s">
        <v>89</v>
      </c>
      <c r="B20" s="162">
        <v>2631</v>
      </c>
      <c r="C20" s="162">
        <v>2751</v>
      </c>
      <c r="D20" s="162">
        <v>1949</v>
      </c>
      <c r="E20" s="162">
        <v>2021</v>
      </c>
      <c r="F20" s="56">
        <v>2070</v>
      </c>
      <c r="G20" s="39"/>
    </row>
    <row r="21" spans="1:7" ht="15.95" customHeight="1" x14ac:dyDescent="0.15">
      <c r="A21" s="119" t="s">
        <v>90</v>
      </c>
      <c r="B21" s="162">
        <v>4386</v>
      </c>
      <c r="C21" s="162">
        <v>4544</v>
      </c>
      <c r="D21" s="162">
        <v>3234</v>
      </c>
      <c r="E21" s="162">
        <v>3417</v>
      </c>
      <c r="F21" s="56">
        <v>3538</v>
      </c>
      <c r="G21" s="39"/>
    </row>
    <row r="22" spans="1:7" ht="15.95" customHeight="1" x14ac:dyDescent="0.15">
      <c r="A22" s="119" t="s">
        <v>91</v>
      </c>
      <c r="B22" s="162">
        <v>4089</v>
      </c>
      <c r="C22" s="162">
        <v>4208</v>
      </c>
      <c r="D22" s="162">
        <v>2743</v>
      </c>
      <c r="E22" s="162">
        <v>2859</v>
      </c>
      <c r="F22" s="56">
        <v>2934</v>
      </c>
      <c r="G22" s="39"/>
    </row>
    <row r="23" spans="1:7" ht="15.95" customHeight="1" x14ac:dyDescent="0.15">
      <c r="A23" s="119" t="s">
        <v>92</v>
      </c>
      <c r="B23" s="162">
        <v>3732</v>
      </c>
      <c r="C23" s="162">
        <v>3870</v>
      </c>
      <c r="D23" s="162">
        <v>2684</v>
      </c>
      <c r="E23" s="162">
        <v>2814</v>
      </c>
      <c r="F23" s="56">
        <v>2908</v>
      </c>
      <c r="G23" s="39"/>
    </row>
    <row r="24" spans="1:7" ht="15.95" customHeight="1" x14ac:dyDescent="0.15">
      <c r="A24" s="119" t="s">
        <v>93</v>
      </c>
      <c r="B24" s="162">
        <v>5095</v>
      </c>
      <c r="C24" s="162">
        <v>5295</v>
      </c>
      <c r="D24" s="162">
        <v>3620</v>
      </c>
      <c r="E24" s="162">
        <v>3782</v>
      </c>
      <c r="F24" s="56">
        <v>3924</v>
      </c>
      <c r="G24" s="39"/>
    </row>
    <row r="25" spans="1:7" ht="15.95" customHeight="1" x14ac:dyDescent="0.15">
      <c r="A25" s="119" t="s">
        <v>94</v>
      </c>
      <c r="B25" s="162">
        <v>2171</v>
      </c>
      <c r="C25" s="162">
        <v>2237</v>
      </c>
      <c r="D25" s="162">
        <v>1489</v>
      </c>
      <c r="E25" s="162">
        <v>1553</v>
      </c>
      <c r="F25" s="56">
        <v>1612</v>
      </c>
      <c r="G25" s="39"/>
    </row>
    <row r="26" spans="1:7" ht="15.95" customHeight="1" x14ac:dyDescent="0.15">
      <c r="A26" s="119" t="s">
        <v>95</v>
      </c>
      <c r="B26" s="162">
        <v>5972</v>
      </c>
      <c r="C26" s="162">
        <v>6163</v>
      </c>
      <c r="D26" s="162">
        <v>4133</v>
      </c>
      <c r="E26" s="162">
        <v>4289</v>
      </c>
      <c r="F26" s="56">
        <v>4474</v>
      </c>
      <c r="G26" s="39"/>
    </row>
    <row r="27" spans="1:7" ht="15.95" customHeight="1" x14ac:dyDescent="0.15">
      <c r="A27" s="119" t="s">
        <v>96</v>
      </c>
      <c r="B27" s="162">
        <v>1760</v>
      </c>
      <c r="C27" s="162">
        <v>1828</v>
      </c>
      <c r="D27" s="162">
        <v>1275</v>
      </c>
      <c r="E27" s="162">
        <v>1325</v>
      </c>
      <c r="F27" s="56">
        <v>1369</v>
      </c>
      <c r="G27" s="39"/>
    </row>
    <row r="28" spans="1:7" ht="15.95" customHeight="1" x14ac:dyDescent="0.15">
      <c r="A28" s="119" t="s">
        <v>97</v>
      </c>
      <c r="B28" s="162">
        <v>1</v>
      </c>
      <c r="C28" s="162">
        <v>1</v>
      </c>
      <c r="D28" s="5">
        <v>0</v>
      </c>
      <c r="E28" s="161">
        <v>0</v>
      </c>
      <c r="F28" s="312">
        <v>0</v>
      </c>
      <c r="G28" s="39"/>
    </row>
    <row r="29" spans="1:7" ht="15.95" customHeight="1" x14ac:dyDescent="0.15">
      <c r="A29" s="119" t="s">
        <v>98</v>
      </c>
      <c r="B29" s="162">
        <v>1713</v>
      </c>
      <c r="C29" s="162">
        <v>1792</v>
      </c>
      <c r="D29" s="162">
        <v>1215</v>
      </c>
      <c r="E29" s="162">
        <v>1269</v>
      </c>
      <c r="F29" s="56">
        <v>1318</v>
      </c>
      <c r="G29" s="39"/>
    </row>
    <row r="30" spans="1:7" ht="15.95" customHeight="1" x14ac:dyDescent="0.15">
      <c r="A30" s="119" t="s">
        <v>99</v>
      </c>
      <c r="B30" s="162">
        <v>4545</v>
      </c>
      <c r="C30" s="162">
        <v>4713</v>
      </c>
      <c r="D30" s="162">
        <v>3197</v>
      </c>
      <c r="E30" s="162">
        <v>3334</v>
      </c>
      <c r="F30" s="56">
        <v>3422</v>
      </c>
      <c r="G30" s="39"/>
    </row>
    <row r="31" spans="1:7" ht="15.95" customHeight="1" x14ac:dyDescent="0.15">
      <c r="A31" s="119" t="s">
        <v>100</v>
      </c>
      <c r="B31" s="162">
        <v>2337</v>
      </c>
      <c r="C31" s="162">
        <v>2418</v>
      </c>
      <c r="D31" s="162">
        <v>1637</v>
      </c>
      <c r="E31" s="162">
        <v>1710</v>
      </c>
      <c r="F31" s="56">
        <v>1761</v>
      </c>
      <c r="G31" s="39"/>
    </row>
    <row r="32" spans="1:7" ht="15.95" customHeight="1" x14ac:dyDescent="0.15">
      <c r="A32" s="119" t="s">
        <v>101</v>
      </c>
      <c r="B32" s="162">
        <v>2435</v>
      </c>
      <c r="C32" s="162">
        <v>2538</v>
      </c>
      <c r="D32" s="162">
        <v>1789</v>
      </c>
      <c r="E32" s="162">
        <v>1914</v>
      </c>
      <c r="F32" s="56">
        <v>2010</v>
      </c>
      <c r="G32" s="39"/>
    </row>
    <row r="33" spans="1:7" ht="15.95" customHeight="1" x14ac:dyDescent="0.15">
      <c r="A33" s="119" t="s">
        <v>102</v>
      </c>
      <c r="B33" s="162">
        <v>4427</v>
      </c>
      <c r="C33" s="162">
        <v>4542</v>
      </c>
      <c r="D33" s="162">
        <v>2903</v>
      </c>
      <c r="E33" s="162">
        <v>3021</v>
      </c>
      <c r="F33" s="56">
        <v>3152</v>
      </c>
      <c r="G33" s="39"/>
    </row>
    <row r="34" spans="1:7" ht="15.95" customHeight="1" x14ac:dyDescent="0.15">
      <c r="A34" s="119" t="s">
        <v>103</v>
      </c>
      <c r="B34" s="162">
        <v>4853</v>
      </c>
      <c r="C34" s="162">
        <v>5003</v>
      </c>
      <c r="D34" s="162">
        <v>3513</v>
      </c>
      <c r="E34" s="162">
        <v>3673</v>
      </c>
      <c r="F34" s="56">
        <v>3805</v>
      </c>
      <c r="G34" s="39"/>
    </row>
    <row r="35" spans="1:7" ht="15.95" customHeight="1" x14ac:dyDescent="0.15">
      <c r="A35" s="119" t="s">
        <v>104</v>
      </c>
      <c r="B35" s="162">
        <v>1542</v>
      </c>
      <c r="C35" s="162">
        <v>1636</v>
      </c>
      <c r="D35" s="162">
        <v>1230</v>
      </c>
      <c r="E35" s="162">
        <v>1294</v>
      </c>
      <c r="F35" s="56">
        <v>1336</v>
      </c>
      <c r="G35" s="39"/>
    </row>
    <row r="36" spans="1:7" ht="15.95" customHeight="1" x14ac:dyDescent="0.15">
      <c r="A36" s="119" t="s">
        <v>105</v>
      </c>
      <c r="B36" s="162">
        <v>2790</v>
      </c>
      <c r="C36" s="162">
        <v>2878</v>
      </c>
      <c r="D36" s="162">
        <v>1855</v>
      </c>
      <c r="E36" s="162">
        <v>1935</v>
      </c>
      <c r="F36" s="56">
        <v>2017</v>
      </c>
      <c r="G36" s="39"/>
    </row>
    <row r="37" spans="1:7" ht="15.95" customHeight="1" x14ac:dyDescent="0.15">
      <c r="A37" s="119" t="s">
        <v>106</v>
      </c>
      <c r="B37" s="162">
        <v>1</v>
      </c>
      <c r="C37" s="5">
        <v>0</v>
      </c>
      <c r="D37" s="161">
        <v>0</v>
      </c>
      <c r="E37" s="161">
        <v>0</v>
      </c>
      <c r="F37" s="312">
        <v>0</v>
      </c>
      <c r="G37" s="39"/>
    </row>
    <row r="38" spans="1:7" ht="15.95" customHeight="1" x14ac:dyDescent="0.15">
      <c r="A38" s="119" t="s">
        <v>229</v>
      </c>
      <c r="B38" s="159">
        <v>1</v>
      </c>
      <c r="C38" s="159">
        <v>1</v>
      </c>
      <c r="D38" s="159">
        <v>1</v>
      </c>
      <c r="E38" s="162">
        <v>1</v>
      </c>
      <c r="F38" s="56">
        <v>42</v>
      </c>
      <c r="G38" s="39"/>
    </row>
    <row r="39" spans="1:7" ht="18" customHeight="1" x14ac:dyDescent="0.15">
      <c r="A39" s="119" t="s">
        <v>107</v>
      </c>
      <c r="B39" s="162">
        <v>62</v>
      </c>
      <c r="C39" s="162">
        <v>65</v>
      </c>
      <c r="D39" s="162">
        <v>40</v>
      </c>
      <c r="E39" s="162">
        <v>42</v>
      </c>
      <c r="F39" s="56">
        <v>1</v>
      </c>
      <c r="G39" s="39"/>
    </row>
    <row r="40" spans="1:7" ht="18" customHeight="1" x14ac:dyDescent="0.15">
      <c r="A40" s="228" t="s">
        <v>108</v>
      </c>
      <c r="B40" s="162">
        <v>56959</v>
      </c>
      <c r="C40" s="162">
        <v>58991</v>
      </c>
      <c r="D40" s="162">
        <v>40221</v>
      </c>
      <c r="E40" s="162">
        <v>42030</v>
      </c>
      <c r="F40" s="56">
        <v>43518</v>
      </c>
      <c r="G40" s="39"/>
    </row>
    <row r="41" spans="1:7" ht="18" customHeight="1" x14ac:dyDescent="0.15">
      <c r="A41" s="228" t="s">
        <v>109</v>
      </c>
      <c r="B41" s="162">
        <v>4440</v>
      </c>
      <c r="C41" s="162">
        <v>4733</v>
      </c>
      <c r="D41" s="162">
        <v>2600</v>
      </c>
      <c r="E41" s="162">
        <v>2683</v>
      </c>
      <c r="F41" s="56">
        <v>2731</v>
      </c>
      <c r="G41" s="39"/>
    </row>
    <row r="42" spans="1:7" ht="20.100000000000001" customHeight="1" x14ac:dyDescent="0.15">
      <c r="A42" s="228" t="s">
        <v>110</v>
      </c>
      <c r="B42" s="162">
        <v>616</v>
      </c>
      <c r="C42" s="162">
        <v>280</v>
      </c>
      <c r="D42" s="162">
        <v>103</v>
      </c>
      <c r="E42" s="162">
        <v>111</v>
      </c>
      <c r="F42" s="56">
        <v>110</v>
      </c>
      <c r="G42" s="39"/>
    </row>
    <row r="43" spans="1:7" ht="15" customHeight="1" thickBot="1" x14ac:dyDescent="0.2">
      <c r="A43" s="173" t="s">
        <v>111</v>
      </c>
      <c r="B43" s="62">
        <f>SUM(B40:B42)</f>
        <v>62015</v>
      </c>
      <c r="C43" s="62">
        <f>SUM(C40:C42)</f>
        <v>64004</v>
      </c>
      <c r="D43" s="62">
        <f>SUM(D40:D42)</f>
        <v>42924</v>
      </c>
      <c r="E43" s="62">
        <f>SUM(E40:E42)</f>
        <v>44824</v>
      </c>
      <c r="F43" s="174">
        <f>SUM(F40:F42)</f>
        <v>46359</v>
      </c>
      <c r="G43" s="15"/>
    </row>
    <row r="44" spans="1:7" ht="15.95" customHeight="1" x14ac:dyDescent="0.15">
      <c r="A44" s="15" t="s">
        <v>223</v>
      </c>
      <c r="B44" s="15"/>
      <c r="C44" s="15"/>
      <c r="D44" s="15"/>
      <c r="E44" s="39"/>
      <c r="F44" s="39" t="s">
        <v>85</v>
      </c>
      <c r="G44" s="15"/>
    </row>
    <row r="45" spans="1:7" ht="15.95" customHeight="1" x14ac:dyDescent="0.15">
      <c r="A45" s="15"/>
      <c r="B45" s="15"/>
      <c r="C45" s="15"/>
      <c r="D45" s="15"/>
      <c r="E45" s="15"/>
      <c r="F45" s="15"/>
      <c r="G45" s="15"/>
    </row>
  </sheetData>
  <sheetProtection sheet="1" selectLockedCells="1" selectUnlockedCells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AS53"/>
  <sheetViews>
    <sheetView view="pageBreakPreview" zoomScaleNormal="100" zoomScaleSheetLayoutView="100" workbookViewId="0">
      <selection activeCell="B10" sqref="B10:I10"/>
    </sheetView>
  </sheetViews>
  <sheetFormatPr defaultRowHeight="15.95" customHeight="1" x14ac:dyDescent="0.15"/>
  <cols>
    <col min="1" max="1" width="12.85546875" style="16" customWidth="1"/>
    <col min="2" max="5" width="2.28515625" style="16" customWidth="1"/>
    <col min="6" max="9" width="2.140625" style="16" customWidth="1"/>
    <col min="10" max="13" width="2.28515625" style="16" customWidth="1"/>
    <col min="14" max="17" width="2.140625" style="16" customWidth="1"/>
    <col min="18" max="18" width="2.28515625" style="16" customWidth="1"/>
    <col min="19" max="19" width="2.42578125" style="16" customWidth="1"/>
    <col min="20" max="21" width="2.28515625" style="16" customWidth="1"/>
    <col min="22" max="33" width="2.140625" style="16" customWidth="1"/>
    <col min="34" max="37" width="2.28515625" style="16" customWidth="1"/>
    <col min="38" max="41" width="2.140625" style="16" customWidth="1"/>
    <col min="42" max="42" width="9.140625" style="16"/>
    <col min="43" max="43" width="7.5703125" style="313" customWidth="1"/>
    <col min="44" max="45" width="9.140625" style="313" customWidth="1"/>
    <col min="46" max="16384" width="9.140625" style="16"/>
  </cols>
  <sheetData>
    <row r="1" spans="1:41" ht="5.0999999999999996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L1" s="15"/>
      <c r="AM1" s="15"/>
      <c r="AN1" s="15"/>
      <c r="AO1" s="17"/>
    </row>
    <row r="2" spans="1:41" ht="15" customHeight="1" thickBot="1" x14ac:dyDescent="0.2">
      <c r="A2" s="3" t="s">
        <v>331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3"/>
      <c r="AM2" s="3"/>
      <c r="AN2" s="3"/>
      <c r="AO2" s="2" t="s">
        <v>86</v>
      </c>
    </row>
    <row r="3" spans="1:41" ht="24.95" customHeight="1" x14ac:dyDescent="0.15">
      <c r="A3" s="120" t="s">
        <v>112</v>
      </c>
      <c r="B3" s="368" t="s">
        <v>234</v>
      </c>
      <c r="C3" s="395"/>
      <c r="D3" s="395"/>
      <c r="E3" s="395"/>
      <c r="F3" s="395"/>
      <c r="G3" s="395"/>
      <c r="H3" s="395"/>
      <c r="I3" s="369"/>
      <c r="J3" s="368" t="s">
        <v>262</v>
      </c>
      <c r="K3" s="395"/>
      <c r="L3" s="395"/>
      <c r="M3" s="395"/>
      <c r="N3" s="395"/>
      <c r="O3" s="395"/>
      <c r="P3" s="395"/>
      <c r="Q3" s="369"/>
      <c r="R3" s="368" t="s">
        <v>263</v>
      </c>
      <c r="S3" s="395"/>
      <c r="T3" s="395"/>
      <c r="U3" s="395"/>
      <c r="V3" s="395"/>
      <c r="W3" s="395"/>
      <c r="X3" s="395"/>
      <c r="Y3" s="436"/>
      <c r="Z3" s="368" t="s">
        <v>302</v>
      </c>
      <c r="AA3" s="395"/>
      <c r="AB3" s="395"/>
      <c r="AC3" s="395"/>
      <c r="AD3" s="395"/>
      <c r="AE3" s="395"/>
      <c r="AF3" s="395"/>
      <c r="AG3" s="436"/>
      <c r="AH3" s="438" t="s">
        <v>303</v>
      </c>
      <c r="AI3" s="395"/>
      <c r="AJ3" s="395"/>
      <c r="AK3" s="395"/>
      <c r="AL3" s="395"/>
      <c r="AM3" s="395"/>
      <c r="AN3" s="395"/>
      <c r="AO3" s="372"/>
    </row>
    <row r="4" spans="1:41" ht="24.95" customHeight="1" x14ac:dyDescent="0.15">
      <c r="A4" s="121" t="s">
        <v>113</v>
      </c>
      <c r="B4" s="370"/>
      <c r="C4" s="397"/>
      <c r="D4" s="397"/>
      <c r="E4" s="397"/>
      <c r="F4" s="397"/>
      <c r="G4" s="397"/>
      <c r="H4" s="397"/>
      <c r="I4" s="371"/>
      <c r="J4" s="370"/>
      <c r="K4" s="397"/>
      <c r="L4" s="397"/>
      <c r="M4" s="397"/>
      <c r="N4" s="397"/>
      <c r="O4" s="397"/>
      <c r="P4" s="397"/>
      <c r="Q4" s="371"/>
      <c r="R4" s="370"/>
      <c r="S4" s="397"/>
      <c r="T4" s="397"/>
      <c r="U4" s="397"/>
      <c r="V4" s="397"/>
      <c r="W4" s="397"/>
      <c r="X4" s="397"/>
      <c r="Y4" s="437"/>
      <c r="Z4" s="370"/>
      <c r="AA4" s="397"/>
      <c r="AB4" s="397"/>
      <c r="AC4" s="397"/>
      <c r="AD4" s="397"/>
      <c r="AE4" s="397"/>
      <c r="AF4" s="397"/>
      <c r="AG4" s="437"/>
      <c r="AH4" s="439"/>
      <c r="AI4" s="397"/>
      <c r="AJ4" s="397"/>
      <c r="AK4" s="397"/>
      <c r="AL4" s="397"/>
      <c r="AM4" s="397"/>
      <c r="AN4" s="397"/>
      <c r="AO4" s="373"/>
    </row>
    <row r="5" spans="1:41" ht="15.95" customHeight="1" x14ac:dyDescent="0.15">
      <c r="A5" s="227" t="s">
        <v>114</v>
      </c>
      <c r="B5" s="479">
        <v>6322</v>
      </c>
      <c r="C5" s="479"/>
      <c r="D5" s="479"/>
      <c r="E5" s="479"/>
      <c r="F5" s="479"/>
      <c r="G5" s="479"/>
      <c r="H5" s="479"/>
      <c r="I5" s="479"/>
      <c r="J5" s="479">
        <v>6715</v>
      </c>
      <c r="K5" s="479"/>
      <c r="L5" s="479"/>
      <c r="M5" s="479"/>
      <c r="N5" s="479"/>
      <c r="O5" s="479"/>
      <c r="P5" s="479"/>
      <c r="Q5" s="479"/>
      <c r="R5" s="479">
        <v>6755</v>
      </c>
      <c r="S5" s="479"/>
      <c r="T5" s="479"/>
      <c r="U5" s="479"/>
      <c r="V5" s="479"/>
      <c r="W5" s="479"/>
      <c r="X5" s="479"/>
      <c r="Y5" s="479"/>
      <c r="Z5" s="479">
        <v>6016</v>
      </c>
      <c r="AA5" s="479"/>
      <c r="AB5" s="479"/>
      <c r="AC5" s="479"/>
      <c r="AD5" s="479"/>
      <c r="AE5" s="479"/>
      <c r="AF5" s="479"/>
      <c r="AG5" s="479"/>
      <c r="AH5" s="479">
        <v>6064</v>
      </c>
      <c r="AI5" s="479"/>
      <c r="AJ5" s="479"/>
      <c r="AK5" s="479"/>
      <c r="AL5" s="479"/>
      <c r="AM5" s="479"/>
      <c r="AN5" s="479"/>
      <c r="AO5" s="480"/>
    </row>
    <row r="6" spans="1:41" ht="15.95" customHeight="1" x14ac:dyDescent="0.15">
      <c r="A6" s="30" t="s">
        <v>187</v>
      </c>
      <c r="B6" s="477">
        <v>7040</v>
      </c>
      <c r="C6" s="477"/>
      <c r="D6" s="477"/>
      <c r="E6" s="477"/>
      <c r="F6" s="477"/>
      <c r="G6" s="477"/>
      <c r="H6" s="477"/>
      <c r="I6" s="477"/>
      <c r="J6" s="477">
        <v>6960</v>
      </c>
      <c r="K6" s="477"/>
      <c r="L6" s="477"/>
      <c r="M6" s="477"/>
      <c r="N6" s="477"/>
      <c r="O6" s="477"/>
      <c r="P6" s="477"/>
      <c r="Q6" s="477"/>
      <c r="R6" s="477">
        <v>6361</v>
      </c>
      <c r="S6" s="477"/>
      <c r="T6" s="477"/>
      <c r="U6" s="477"/>
      <c r="V6" s="477"/>
      <c r="W6" s="477"/>
      <c r="X6" s="477"/>
      <c r="Y6" s="477"/>
      <c r="Z6" s="477">
        <v>6478</v>
      </c>
      <c r="AA6" s="477"/>
      <c r="AB6" s="477"/>
      <c r="AC6" s="477"/>
      <c r="AD6" s="477"/>
      <c r="AE6" s="477"/>
      <c r="AF6" s="477"/>
      <c r="AG6" s="477"/>
      <c r="AH6" s="477">
        <v>5744</v>
      </c>
      <c r="AI6" s="477"/>
      <c r="AJ6" s="477"/>
      <c r="AK6" s="477"/>
      <c r="AL6" s="477"/>
      <c r="AM6" s="477"/>
      <c r="AN6" s="477"/>
      <c r="AO6" s="478"/>
    </row>
    <row r="7" spans="1:41" ht="15.95" customHeight="1" x14ac:dyDescent="0.15">
      <c r="A7" s="30" t="s">
        <v>188</v>
      </c>
      <c r="B7" s="477">
        <v>5181</v>
      </c>
      <c r="C7" s="477"/>
      <c r="D7" s="477"/>
      <c r="E7" s="477"/>
      <c r="F7" s="477"/>
      <c r="G7" s="477"/>
      <c r="H7" s="477"/>
      <c r="I7" s="477"/>
      <c r="J7" s="477">
        <v>7294</v>
      </c>
      <c r="K7" s="477"/>
      <c r="L7" s="477"/>
      <c r="M7" s="477"/>
      <c r="N7" s="477"/>
      <c r="O7" s="477"/>
      <c r="P7" s="477"/>
      <c r="Q7" s="477"/>
      <c r="R7" s="477">
        <v>6779</v>
      </c>
      <c r="S7" s="477"/>
      <c r="T7" s="477"/>
      <c r="U7" s="477"/>
      <c r="V7" s="477"/>
      <c r="W7" s="477"/>
      <c r="X7" s="477"/>
      <c r="Y7" s="477"/>
      <c r="Z7" s="477">
        <v>7109</v>
      </c>
      <c r="AA7" s="477"/>
      <c r="AB7" s="477"/>
      <c r="AC7" s="477"/>
      <c r="AD7" s="477"/>
      <c r="AE7" s="477"/>
      <c r="AF7" s="477"/>
      <c r="AG7" s="477"/>
      <c r="AH7" s="477">
        <v>6904</v>
      </c>
      <c r="AI7" s="477"/>
      <c r="AJ7" s="477"/>
      <c r="AK7" s="477"/>
      <c r="AL7" s="477"/>
      <c r="AM7" s="477"/>
      <c r="AN7" s="477"/>
      <c r="AO7" s="478"/>
    </row>
    <row r="8" spans="1:41" ht="15.95" customHeight="1" x14ac:dyDescent="0.15">
      <c r="A8" s="30" t="s">
        <v>189</v>
      </c>
      <c r="B8" s="477">
        <v>5204</v>
      </c>
      <c r="C8" s="477"/>
      <c r="D8" s="477"/>
      <c r="E8" s="477"/>
      <c r="F8" s="477"/>
      <c r="G8" s="477"/>
      <c r="H8" s="477"/>
      <c r="I8" s="477"/>
      <c r="J8" s="477">
        <v>8231</v>
      </c>
      <c r="K8" s="477"/>
      <c r="L8" s="477"/>
      <c r="M8" s="477"/>
      <c r="N8" s="477"/>
      <c r="O8" s="477"/>
      <c r="P8" s="477"/>
      <c r="Q8" s="477"/>
      <c r="R8" s="477">
        <v>7895</v>
      </c>
      <c r="S8" s="477"/>
      <c r="T8" s="477"/>
      <c r="U8" s="477"/>
      <c r="V8" s="477"/>
      <c r="W8" s="477"/>
      <c r="X8" s="477"/>
      <c r="Y8" s="477"/>
      <c r="Z8" s="477">
        <v>7759</v>
      </c>
      <c r="AA8" s="477"/>
      <c r="AB8" s="477"/>
      <c r="AC8" s="477"/>
      <c r="AD8" s="477"/>
      <c r="AE8" s="477"/>
      <c r="AF8" s="477"/>
      <c r="AG8" s="477"/>
      <c r="AH8" s="477">
        <v>6817</v>
      </c>
      <c r="AI8" s="477"/>
      <c r="AJ8" s="477"/>
      <c r="AK8" s="477"/>
      <c r="AL8" s="477"/>
      <c r="AM8" s="477"/>
      <c r="AN8" s="477"/>
      <c r="AO8" s="478"/>
    </row>
    <row r="9" spans="1:41" ht="15.95" customHeight="1" x14ac:dyDescent="0.15">
      <c r="A9" s="30" t="s">
        <v>190</v>
      </c>
      <c r="B9" s="477">
        <v>8742</v>
      </c>
      <c r="C9" s="477"/>
      <c r="D9" s="477"/>
      <c r="E9" s="477"/>
      <c r="F9" s="477"/>
      <c r="G9" s="477"/>
      <c r="H9" s="477"/>
      <c r="I9" s="477"/>
      <c r="J9" s="477">
        <v>7965</v>
      </c>
      <c r="K9" s="477"/>
      <c r="L9" s="477"/>
      <c r="M9" s="477"/>
      <c r="N9" s="477"/>
      <c r="O9" s="477"/>
      <c r="P9" s="477"/>
      <c r="Q9" s="477"/>
      <c r="R9" s="477">
        <v>8243</v>
      </c>
      <c r="S9" s="477"/>
      <c r="T9" s="477"/>
      <c r="U9" s="477"/>
      <c r="V9" s="477"/>
      <c r="W9" s="477"/>
      <c r="X9" s="477"/>
      <c r="Y9" s="477"/>
      <c r="Z9" s="477">
        <v>7814</v>
      </c>
      <c r="AA9" s="477"/>
      <c r="AB9" s="477"/>
      <c r="AC9" s="477"/>
      <c r="AD9" s="477"/>
      <c r="AE9" s="477"/>
      <c r="AF9" s="477"/>
      <c r="AG9" s="477"/>
      <c r="AH9" s="477">
        <v>7446</v>
      </c>
      <c r="AI9" s="477"/>
      <c r="AJ9" s="477"/>
      <c r="AK9" s="477"/>
      <c r="AL9" s="477"/>
      <c r="AM9" s="477"/>
      <c r="AN9" s="477"/>
      <c r="AO9" s="478"/>
    </row>
    <row r="10" spans="1:41" ht="15.95" customHeight="1" x14ac:dyDescent="0.15">
      <c r="A10" s="30" t="s">
        <v>191</v>
      </c>
      <c r="B10" s="477">
        <v>7143</v>
      </c>
      <c r="C10" s="477"/>
      <c r="D10" s="477"/>
      <c r="E10" s="477"/>
      <c r="F10" s="477"/>
      <c r="G10" s="477"/>
      <c r="H10" s="477"/>
      <c r="I10" s="477"/>
      <c r="J10" s="477">
        <v>6812</v>
      </c>
      <c r="K10" s="477"/>
      <c r="L10" s="477"/>
      <c r="M10" s="477"/>
      <c r="N10" s="477"/>
      <c r="O10" s="477"/>
      <c r="P10" s="477"/>
      <c r="Q10" s="477"/>
      <c r="R10" s="477">
        <v>6317</v>
      </c>
      <c r="S10" s="477"/>
      <c r="T10" s="477"/>
      <c r="U10" s="477"/>
      <c r="V10" s="477"/>
      <c r="W10" s="477"/>
      <c r="X10" s="477"/>
      <c r="Y10" s="477"/>
      <c r="Z10" s="477">
        <v>6477</v>
      </c>
      <c r="AA10" s="477"/>
      <c r="AB10" s="477"/>
      <c r="AC10" s="477"/>
      <c r="AD10" s="477"/>
      <c r="AE10" s="477"/>
      <c r="AF10" s="477"/>
      <c r="AG10" s="477"/>
      <c r="AH10" s="477">
        <v>6076</v>
      </c>
      <c r="AI10" s="477"/>
      <c r="AJ10" s="477"/>
      <c r="AK10" s="477"/>
      <c r="AL10" s="477"/>
      <c r="AM10" s="477"/>
      <c r="AN10" s="477"/>
      <c r="AO10" s="478"/>
    </row>
    <row r="11" spans="1:41" ht="15.95" customHeight="1" x14ac:dyDescent="0.15">
      <c r="A11" s="226">
        <v>10</v>
      </c>
      <c r="B11" s="477">
        <v>8316</v>
      </c>
      <c r="C11" s="477"/>
      <c r="D11" s="477"/>
      <c r="E11" s="477"/>
      <c r="F11" s="477"/>
      <c r="G11" s="477"/>
      <c r="H11" s="477"/>
      <c r="I11" s="477"/>
      <c r="J11" s="477">
        <v>7196</v>
      </c>
      <c r="K11" s="477"/>
      <c r="L11" s="477"/>
      <c r="M11" s="477"/>
      <c r="N11" s="477"/>
      <c r="O11" s="477"/>
      <c r="P11" s="477"/>
      <c r="Q11" s="477"/>
      <c r="R11" s="477">
        <v>6414</v>
      </c>
      <c r="S11" s="477"/>
      <c r="T11" s="477"/>
      <c r="U11" s="477"/>
      <c r="V11" s="477"/>
      <c r="W11" s="477"/>
      <c r="X11" s="477"/>
      <c r="Y11" s="477"/>
      <c r="Z11" s="477">
        <v>6328</v>
      </c>
      <c r="AA11" s="477"/>
      <c r="AB11" s="477"/>
      <c r="AC11" s="477"/>
      <c r="AD11" s="477"/>
      <c r="AE11" s="477"/>
      <c r="AF11" s="477"/>
      <c r="AG11" s="477"/>
      <c r="AH11" s="477">
        <v>6413</v>
      </c>
      <c r="AI11" s="477"/>
      <c r="AJ11" s="477"/>
      <c r="AK11" s="477"/>
      <c r="AL11" s="477"/>
      <c r="AM11" s="477"/>
      <c r="AN11" s="477"/>
      <c r="AO11" s="478"/>
    </row>
    <row r="12" spans="1:41" ht="15.95" customHeight="1" x14ac:dyDescent="0.15">
      <c r="A12" s="226">
        <v>11</v>
      </c>
      <c r="B12" s="477">
        <v>8105</v>
      </c>
      <c r="C12" s="477"/>
      <c r="D12" s="477"/>
      <c r="E12" s="477"/>
      <c r="F12" s="477"/>
      <c r="G12" s="477"/>
      <c r="H12" s="477"/>
      <c r="I12" s="477"/>
      <c r="J12" s="477">
        <v>6716</v>
      </c>
      <c r="K12" s="477"/>
      <c r="L12" s="477"/>
      <c r="M12" s="477"/>
      <c r="N12" s="477"/>
      <c r="O12" s="477"/>
      <c r="P12" s="477"/>
      <c r="Q12" s="477"/>
      <c r="R12" s="477">
        <v>6508</v>
      </c>
      <c r="S12" s="477"/>
      <c r="T12" s="477"/>
      <c r="U12" s="477"/>
      <c r="V12" s="477"/>
      <c r="W12" s="477"/>
      <c r="X12" s="477"/>
      <c r="Y12" s="477"/>
      <c r="Z12" s="477">
        <v>6925</v>
      </c>
      <c r="AA12" s="477"/>
      <c r="AB12" s="477"/>
      <c r="AC12" s="477"/>
      <c r="AD12" s="477"/>
      <c r="AE12" s="477"/>
      <c r="AF12" s="477"/>
      <c r="AG12" s="477"/>
      <c r="AH12" s="477">
        <v>6285</v>
      </c>
      <c r="AI12" s="477"/>
      <c r="AJ12" s="477"/>
      <c r="AK12" s="477"/>
      <c r="AL12" s="477"/>
      <c r="AM12" s="477"/>
      <c r="AN12" s="477"/>
      <c r="AO12" s="478"/>
    </row>
    <row r="13" spans="1:41" ht="15.95" customHeight="1" x14ac:dyDescent="0.15">
      <c r="A13" s="226">
        <v>12</v>
      </c>
      <c r="B13" s="477">
        <v>3617</v>
      </c>
      <c r="C13" s="477"/>
      <c r="D13" s="477"/>
      <c r="E13" s="477"/>
      <c r="F13" s="477"/>
      <c r="G13" s="477"/>
      <c r="H13" s="477"/>
      <c r="I13" s="477"/>
      <c r="J13" s="477">
        <v>6108</v>
      </c>
      <c r="K13" s="477"/>
      <c r="L13" s="477"/>
      <c r="M13" s="477"/>
      <c r="N13" s="477"/>
      <c r="O13" s="477"/>
      <c r="P13" s="477"/>
      <c r="Q13" s="477"/>
      <c r="R13" s="477">
        <v>5821</v>
      </c>
      <c r="S13" s="477"/>
      <c r="T13" s="477"/>
      <c r="U13" s="477"/>
      <c r="V13" s="477"/>
      <c r="W13" s="477"/>
      <c r="X13" s="477"/>
      <c r="Y13" s="477"/>
      <c r="Z13" s="477">
        <v>5738</v>
      </c>
      <c r="AA13" s="477"/>
      <c r="AB13" s="477"/>
      <c r="AC13" s="477"/>
      <c r="AD13" s="477"/>
      <c r="AE13" s="477"/>
      <c r="AF13" s="477"/>
      <c r="AG13" s="477"/>
      <c r="AH13" s="477">
        <v>5676</v>
      </c>
      <c r="AI13" s="477"/>
      <c r="AJ13" s="477"/>
      <c r="AK13" s="477"/>
      <c r="AL13" s="477"/>
      <c r="AM13" s="477"/>
      <c r="AN13" s="477"/>
      <c r="AO13" s="478"/>
    </row>
    <row r="14" spans="1:41" ht="15.95" customHeight="1" x14ac:dyDescent="0.15">
      <c r="A14" s="30" t="s">
        <v>192</v>
      </c>
      <c r="B14" s="477">
        <v>6705</v>
      </c>
      <c r="C14" s="477"/>
      <c r="D14" s="477"/>
      <c r="E14" s="477"/>
      <c r="F14" s="477"/>
      <c r="G14" s="477"/>
      <c r="H14" s="477"/>
      <c r="I14" s="477"/>
      <c r="J14" s="477">
        <v>6839</v>
      </c>
      <c r="K14" s="477"/>
      <c r="L14" s="477"/>
      <c r="M14" s="477"/>
      <c r="N14" s="477"/>
      <c r="O14" s="477"/>
      <c r="P14" s="477"/>
      <c r="Q14" s="477"/>
      <c r="R14" s="477">
        <v>6382</v>
      </c>
      <c r="S14" s="477"/>
      <c r="T14" s="477"/>
      <c r="U14" s="477"/>
      <c r="V14" s="477"/>
      <c r="W14" s="477"/>
      <c r="X14" s="477"/>
      <c r="Y14" s="477"/>
      <c r="Z14" s="477">
        <v>6531</v>
      </c>
      <c r="AA14" s="477"/>
      <c r="AB14" s="477"/>
      <c r="AC14" s="477"/>
      <c r="AD14" s="477"/>
      <c r="AE14" s="477"/>
      <c r="AF14" s="477"/>
      <c r="AG14" s="477"/>
      <c r="AH14" s="477">
        <v>6244</v>
      </c>
      <c r="AI14" s="477"/>
      <c r="AJ14" s="477"/>
      <c r="AK14" s="477"/>
      <c r="AL14" s="477"/>
      <c r="AM14" s="477"/>
      <c r="AN14" s="477"/>
      <c r="AO14" s="478"/>
    </row>
    <row r="15" spans="1:41" ht="15.95" customHeight="1" x14ac:dyDescent="0.15">
      <c r="A15" s="30" t="s">
        <v>193</v>
      </c>
      <c r="B15" s="477">
        <v>6609</v>
      </c>
      <c r="C15" s="477"/>
      <c r="D15" s="477"/>
      <c r="E15" s="477"/>
      <c r="F15" s="477"/>
      <c r="G15" s="477"/>
      <c r="H15" s="477"/>
      <c r="I15" s="477"/>
      <c r="J15" s="477">
        <v>5112</v>
      </c>
      <c r="K15" s="477"/>
      <c r="L15" s="477"/>
      <c r="M15" s="477"/>
      <c r="N15" s="477"/>
      <c r="O15" s="477"/>
      <c r="P15" s="477"/>
      <c r="Q15" s="477"/>
      <c r="R15" s="477">
        <v>4287</v>
      </c>
      <c r="S15" s="477"/>
      <c r="T15" s="477"/>
      <c r="U15" s="477"/>
      <c r="V15" s="477"/>
      <c r="W15" s="477"/>
      <c r="X15" s="477"/>
      <c r="Y15" s="477"/>
      <c r="Z15" s="477">
        <v>4546</v>
      </c>
      <c r="AA15" s="477"/>
      <c r="AB15" s="477"/>
      <c r="AC15" s="477"/>
      <c r="AD15" s="477"/>
      <c r="AE15" s="477"/>
      <c r="AF15" s="477"/>
      <c r="AG15" s="477"/>
      <c r="AH15" s="477">
        <v>4474</v>
      </c>
      <c r="AI15" s="477"/>
      <c r="AJ15" s="477"/>
      <c r="AK15" s="477"/>
      <c r="AL15" s="477"/>
      <c r="AM15" s="477"/>
      <c r="AN15" s="477"/>
      <c r="AO15" s="478"/>
    </row>
    <row r="16" spans="1:41" ht="15.95" customHeight="1" x14ac:dyDescent="0.15">
      <c r="A16" s="30" t="s">
        <v>194</v>
      </c>
      <c r="B16" s="477">
        <v>7180</v>
      </c>
      <c r="C16" s="477"/>
      <c r="D16" s="477"/>
      <c r="E16" s="477"/>
      <c r="F16" s="477"/>
      <c r="G16" s="477"/>
      <c r="H16" s="477"/>
      <c r="I16" s="477"/>
      <c r="J16" s="477">
        <v>7120</v>
      </c>
      <c r="K16" s="477"/>
      <c r="L16" s="477"/>
      <c r="M16" s="477"/>
      <c r="N16" s="477"/>
      <c r="O16" s="477"/>
      <c r="P16" s="477"/>
      <c r="Q16" s="477"/>
      <c r="R16" s="477">
        <v>6744</v>
      </c>
      <c r="S16" s="477"/>
      <c r="T16" s="477"/>
      <c r="U16" s="477"/>
      <c r="V16" s="477"/>
      <c r="W16" s="477"/>
      <c r="X16" s="477"/>
      <c r="Y16" s="477"/>
      <c r="Z16" s="477">
        <v>7354</v>
      </c>
      <c r="AA16" s="477"/>
      <c r="AB16" s="477"/>
      <c r="AC16" s="477"/>
      <c r="AD16" s="477"/>
      <c r="AE16" s="477"/>
      <c r="AF16" s="477"/>
      <c r="AG16" s="477"/>
      <c r="AH16" s="477">
        <v>3301</v>
      </c>
      <c r="AI16" s="477"/>
      <c r="AJ16" s="477"/>
      <c r="AK16" s="477"/>
      <c r="AL16" s="477"/>
      <c r="AM16" s="477"/>
      <c r="AN16" s="477"/>
      <c r="AO16" s="478"/>
    </row>
    <row r="17" spans="1:45" ht="12.95" customHeight="1" x14ac:dyDescent="0.15">
      <c r="A17" s="226"/>
      <c r="B17" s="231"/>
      <c r="C17" s="162"/>
      <c r="D17" s="162"/>
      <c r="E17" s="162"/>
      <c r="F17" s="162"/>
      <c r="G17" s="162"/>
      <c r="H17" s="162"/>
      <c r="I17" s="162"/>
      <c r="J17" s="231"/>
      <c r="K17" s="231"/>
      <c r="L17" s="231"/>
      <c r="M17" s="231"/>
      <c r="N17" s="162"/>
      <c r="O17" s="162"/>
      <c r="P17" s="162"/>
      <c r="Q17" s="162"/>
      <c r="R17" s="38"/>
      <c r="S17" s="38"/>
      <c r="T17" s="38"/>
      <c r="U17" s="38"/>
      <c r="V17" s="38"/>
      <c r="W17" s="38"/>
      <c r="X17" s="38"/>
      <c r="Y17" s="38"/>
      <c r="Z17" s="450"/>
      <c r="AA17" s="450"/>
      <c r="AB17" s="450"/>
      <c r="AC17" s="450"/>
      <c r="AD17" s="38"/>
      <c r="AE17" s="38"/>
      <c r="AF17" s="38"/>
      <c r="AG17" s="38"/>
      <c r="AH17" s="450"/>
      <c r="AI17" s="450"/>
      <c r="AJ17" s="450"/>
      <c r="AK17" s="450"/>
      <c r="AL17" s="38"/>
      <c r="AM17" s="38"/>
      <c r="AN17" s="38"/>
      <c r="AO17" s="168"/>
    </row>
    <row r="18" spans="1:45" ht="15.95" customHeight="1" x14ac:dyDescent="0.15">
      <c r="A18" s="226" t="s">
        <v>115</v>
      </c>
      <c r="B18" s="474">
        <f>SUM(B5:E16)</f>
        <v>80164</v>
      </c>
      <c r="C18" s="474"/>
      <c r="D18" s="474"/>
      <c r="E18" s="474"/>
      <c r="F18" s="474"/>
      <c r="G18" s="474"/>
      <c r="H18" s="474"/>
      <c r="I18" s="474"/>
      <c r="J18" s="462">
        <f>SUM(J5:M16)</f>
        <v>83068</v>
      </c>
      <c r="K18" s="462"/>
      <c r="L18" s="462"/>
      <c r="M18" s="462"/>
      <c r="N18" s="462"/>
      <c r="O18" s="462"/>
      <c r="P18" s="462"/>
      <c r="Q18" s="462"/>
      <c r="R18" s="462">
        <f>SUM(R5:U16)</f>
        <v>78506</v>
      </c>
      <c r="S18" s="462"/>
      <c r="T18" s="462"/>
      <c r="U18" s="462"/>
      <c r="V18" s="462"/>
      <c r="W18" s="462"/>
      <c r="X18" s="462"/>
      <c r="Y18" s="462"/>
      <c r="Z18" s="462">
        <f>SUM(Z5:AC16)</f>
        <v>79075</v>
      </c>
      <c r="AA18" s="462"/>
      <c r="AB18" s="462"/>
      <c r="AC18" s="462"/>
      <c r="AD18" s="462"/>
      <c r="AE18" s="462"/>
      <c r="AF18" s="462"/>
      <c r="AG18" s="462"/>
      <c r="AH18" s="477">
        <f>SUM(AH5:AK16)</f>
        <v>71444</v>
      </c>
      <c r="AI18" s="477"/>
      <c r="AJ18" s="477"/>
      <c r="AK18" s="477"/>
      <c r="AL18" s="477"/>
      <c r="AM18" s="477"/>
      <c r="AN18" s="477"/>
      <c r="AO18" s="478"/>
    </row>
    <row r="19" spans="1:45" ht="12.95" customHeight="1" x14ac:dyDescent="0.15">
      <c r="A19" s="226"/>
      <c r="B19" s="23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38"/>
      <c r="S19" s="38"/>
      <c r="T19" s="38"/>
      <c r="U19" s="38"/>
      <c r="V19" s="38"/>
      <c r="W19" s="38"/>
      <c r="X19" s="38"/>
      <c r="Y19" s="38"/>
      <c r="Z19" s="461"/>
      <c r="AA19" s="461"/>
      <c r="AB19" s="461"/>
      <c r="AC19" s="461"/>
      <c r="AD19" s="38"/>
      <c r="AE19" s="38"/>
      <c r="AF19" s="38"/>
      <c r="AG19" s="38"/>
      <c r="AH19" s="461"/>
      <c r="AI19" s="461"/>
      <c r="AJ19" s="461"/>
      <c r="AK19" s="461"/>
      <c r="AL19" s="38"/>
      <c r="AM19" s="38"/>
      <c r="AN19" s="38"/>
      <c r="AO19" s="168"/>
    </row>
    <row r="20" spans="1:45" ht="15.95" customHeight="1" x14ac:dyDescent="0.15">
      <c r="A20" s="226" t="s">
        <v>116</v>
      </c>
      <c r="B20" s="474">
        <f>B18/B22</f>
        <v>309.51351351351349</v>
      </c>
      <c r="C20" s="474"/>
      <c r="D20" s="474"/>
      <c r="E20" s="474"/>
      <c r="F20" s="474"/>
      <c r="G20" s="474"/>
      <c r="H20" s="474"/>
      <c r="I20" s="474"/>
      <c r="J20" s="463">
        <f>J18/J22</f>
        <v>296.67142857142858</v>
      </c>
      <c r="K20" s="463"/>
      <c r="L20" s="463"/>
      <c r="M20" s="463"/>
      <c r="N20" s="463"/>
      <c r="O20" s="463"/>
      <c r="P20" s="463"/>
      <c r="Q20" s="463"/>
      <c r="R20" s="474">
        <f>R18/R22</f>
        <v>281.38351254480284</v>
      </c>
      <c r="S20" s="474"/>
      <c r="T20" s="474"/>
      <c r="U20" s="474"/>
      <c r="V20" s="474"/>
      <c r="W20" s="474"/>
      <c r="X20" s="474"/>
      <c r="Y20" s="474"/>
      <c r="Z20" s="474">
        <f>Z18/Z22</f>
        <v>286.50362318840581</v>
      </c>
      <c r="AA20" s="474"/>
      <c r="AB20" s="474"/>
      <c r="AC20" s="474"/>
      <c r="AD20" s="474"/>
      <c r="AE20" s="474"/>
      <c r="AF20" s="474"/>
      <c r="AG20" s="474"/>
      <c r="AH20" s="477">
        <f>AH18/AH22</f>
        <v>276.91472868217056</v>
      </c>
      <c r="AI20" s="477"/>
      <c r="AJ20" s="477"/>
      <c r="AK20" s="477"/>
      <c r="AL20" s="477"/>
      <c r="AM20" s="477"/>
      <c r="AN20" s="477"/>
      <c r="AO20" s="478"/>
    </row>
    <row r="21" spans="1:45" s="21" customFormat="1" ht="15.95" customHeight="1" x14ac:dyDescent="0.15">
      <c r="A21" s="226" t="s">
        <v>117</v>
      </c>
      <c r="B21" s="460">
        <f>B18/12</f>
        <v>6680.333333333333</v>
      </c>
      <c r="C21" s="460"/>
      <c r="D21" s="460"/>
      <c r="E21" s="460"/>
      <c r="F21" s="460"/>
      <c r="G21" s="460"/>
      <c r="H21" s="460"/>
      <c r="I21" s="460"/>
      <c r="J21" s="473">
        <f>J18/12</f>
        <v>6922.333333333333</v>
      </c>
      <c r="K21" s="473"/>
      <c r="L21" s="473"/>
      <c r="M21" s="473"/>
      <c r="N21" s="473"/>
      <c r="O21" s="473"/>
      <c r="P21" s="473"/>
      <c r="Q21" s="473"/>
      <c r="R21" s="460">
        <f>R18/12</f>
        <v>6542.166666666667</v>
      </c>
      <c r="S21" s="460"/>
      <c r="T21" s="460"/>
      <c r="U21" s="460"/>
      <c r="V21" s="460"/>
      <c r="W21" s="460"/>
      <c r="X21" s="460"/>
      <c r="Y21" s="460"/>
      <c r="Z21" s="460">
        <f>Z18/12</f>
        <v>6589.583333333333</v>
      </c>
      <c r="AA21" s="460"/>
      <c r="AB21" s="460"/>
      <c r="AC21" s="460"/>
      <c r="AD21" s="460"/>
      <c r="AE21" s="460"/>
      <c r="AF21" s="460"/>
      <c r="AG21" s="460"/>
      <c r="AH21" s="481">
        <f>AH18/12</f>
        <v>5953.666666666667</v>
      </c>
      <c r="AI21" s="481"/>
      <c r="AJ21" s="481"/>
      <c r="AK21" s="481"/>
      <c r="AL21" s="481"/>
      <c r="AM21" s="481"/>
      <c r="AN21" s="481"/>
      <c r="AO21" s="482"/>
      <c r="AQ21" s="314"/>
      <c r="AR21" s="314"/>
      <c r="AS21" s="314"/>
    </row>
    <row r="22" spans="1:45" s="21" customFormat="1" ht="15.95" customHeight="1" thickBot="1" x14ac:dyDescent="0.2">
      <c r="A22" s="122" t="s">
        <v>118</v>
      </c>
      <c r="B22" s="447">
        <v>259</v>
      </c>
      <c r="C22" s="475"/>
      <c r="D22" s="475"/>
      <c r="E22" s="475"/>
      <c r="F22" s="475"/>
      <c r="G22" s="475"/>
      <c r="H22" s="475"/>
      <c r="I22" s="476"/>
      <c r="J22" s="447">
        <v>280</v>
      </c>
      <c r="K22" s="475"/>
      <c r="L22" s="475"/>
      <c r="M22" s="475"/>
      <c r="N22" s="475"/>
      <c r="O22" s="475"/>
      <c r="P22" s="475"/>
      <c r="Q22" s="476"/>
      <c r="R22" s="446">
        <v>279</v>
      </c>
      <c r="S22" s="446"/>
      <c r="T22" s="446"/>
      <c r="U22" s="446"/>
      <c r="V22" s="446"/>
      <c r="W22" s="446"/>
      <c r="X22" s="446"/>
      <c r="Y22" s="447"/>
      <c r="Z22" s="442">
        <v>276</v>
      </c>
      <c r="AA22" s="443"/>
      <c r="AB22" s="443"/>
      <c r="AC22" s="443"/>
      <c r="AD22" s="443"/>
      <c r="AE22" s="443"/>
      <c r="AF22" s="443"/>
      <c r="AG22" s="444"/>
      <c r="AH22" s="466">
        <v>258</v>
      </c>
      <c r="AI22" s="443"/>
      <c r="AJ22" s="443"/>
      <c r="AK22" s="443"/>
      <c r="AL22" s="443"/>
      <c r="AM22" s="443"/>
      <c r="AN22" s="443"/>
      <c r="AO22" s="467"/>
      <c r="AQ22" s="314"/>
      <c r="AR22" s="314"/>
      <c r="AS22" s="314"/>
    </row>
    <row r="23" spans="1:45" ht="1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2"/>
      <c r="AK23" s="1"/>
      <c r="AL23" s="3"/>
      <c r="AM23" s="3"/>
      <c r="AN23" s="3"/>
      <c r="AO23" s="2" t="s">
        <v>85</v>
      </c>
    </row>
    <row r="24" spans="1:45" ht="15" customHeight="1" x14ac:dyDescent="0.15">
      <c r="A24" s="3" t="s">
        <v>119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1"/>
    </row>
    <row r="25" spans="1:45" ht="15" customHeight="1" thickBot="1" x14ac:dyDescent="0.2">
      <c r="A25" s="3" t="s">
        <v>258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1"/>
      <c r="AL25" s="3"/>
      <c r="AM25" s="3"/>
      <c r="AN25" s="3"/>
      <c r="AO25" s="2" t="s">
        <v>76</v>
      </c>
    </row>
    <row r="26" spans="1:45" ht="18" customHeight="1" x14ac:dyDescent="0.15">
      <c r="A26" s="123" t="s">
        <v>120</v>
      </c>
      <c r="B26" s="433" t="s">
        <v>121</v>
      </c>
      <c r="C26" s="433"/>
      <c r="D26" s="433"/>
      <c r="E26" s="433"/>
      <c r="F26" s="433"/>
      <c r="G26" s="433" t="s">
        <v>122</v>
      </c>
      <c r="H26" s="433"/>
      <c r="I26" s="433"/>
      <c r="J26" s="433"/>
      <c r="K26" s="433"/>
      <c r="L26" s="433" t="s">
        <v>123</v>
      </c>
      <c r="M26" s="433"/>
      <c r="N26" s="433"/>
      <c r="O26" s="433"/>
      <c r="P26" s="433"/>
      <c r="Q26" s="433"/>
      <c r="R26" s="433" t="s">
        <v>124</v>
      </c>
      <c r="S26" s="433"/>
      <c r="T26" s="433"/>
      <c r="U26" s="433"/>
      <c r="V26" s="433"/>
      <c r="W26" s="433"/>
      <c r="X26" s="433" t="s">
        <v>125</v>
      </c>
      <c r="Y26" s="433"/>
      <c r="Z26" s="433"/>
      <c r="AA26" s="433"/>
      <c r="AB26" s="433"/>
      <c r="AC26" s="433"/>
      <c r="AD26" s="433" t="s">
        <v>126</v>
      </c>
      <c r="AE26" s="433"/>
      <c r="AF26" s="433"/>
      <c r="AG26" s="433"/>
      <c r="AH26" s="433"/>
      <c r="AI26" s="433"/>
      <c r="AJ26" s="468" t="s">
        <v>195</v>
      </c>
      <c r="AK26" s="468"/>
      <c r="AL26" s="468"/>
      <c r="AM26" s="468"/>
      <c r="AN26" s="468"/>
      <c r="AO26" s="469"/>
    </row>
    <row r="27" spans="1:45" ht="18" customHeight="1" x14ac:dyDescent="0.15">
      <c r="A27" s="124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  <c r="AI27" s="388"/>
      <c r="AJ27" s="470"/>
      <c r="AK27" s="470"/>
      <c r="AL27" s="470"/>
      <c r="AM27" s="470"/>
      <c r="AN27" s="470"/>
      <c r="AO27" s="471"/>
    </row>
    <row r="28" spans="1:45" ht="18" customHeight="1" x14ac:dyDescent="0.15">
      <c r="A28" s="125" t="s">
        <v>127</v>
      </c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  <c r="AI28" s="388"/>
      <c r="AJ28" s="470"/>
      <c r="AK28" s="470"/>
      <c r="AL28" s="470"/>
      <c r="AM28" s="470"/>
      <c r="AN28" s="470"/>
      <c r="AO28" s="471"/>
    </row>
    <row r="29" spans="1:45" ht="15.95" customHeight="1" x14ac:dyDescent="0.15">
      <c r="A29" s="229" t="s">
        <v>305</v>
      </c>
      <c r="B29" s="472">
        <v>176500</v>
      </c>
      <c r="C29" s="445"/>
      <c r="D29" s="445"/>
      <c r="E29" s="445"/>
      <c r="F29" s="445"/>
      <c r="G29" s="445">
        <v>145447</v>
      </c>
      <c r="H29" s="445"/>
      <c r="I29" s="445"/>
      <c r="J29" s="445"/>
      <c r="K29" s="445"/>
      <c r="L29" s="445">
        <v>16388</v>
      </c>
      <c r="M29" s="445"/>
      <c r="N29" s="445"/>
      <c r="O29" s="445"/>
      <c r="P29" s="445"/>
      <c r="Q29" s="445"/>
      <c r="R29" s="445">
        <v>9608</v>
      </c>
      <c r="S29" s="445"/>
      <c r="T29" s="445"/>
      <c r="U29" s="445"/>
      <c r="V29" s="445"/>
      <c r="W29" s="445"/>
      <c r="X29" s="445">
        <v>35269</v>
      </c>
      <c r="Y29" s="445"/>
      <c r="Z29" s="445"/>
      <c r="AA29" s="445"/>
      <c r="AB29" s="445"/>
      <c r="AC29" s="445"/>
      <c r="AD29" s="445">
        <v>383212</v>
      </c>
      <c r="AE29" s="445"/>
      <c r="AF29" s="445"/>
      <c r="AG29" s="445"/>
      <c r="AH29" s="445"/>
      <c r="AI29" s="445"/>
      <c r="AJ29" s="441">
        <v>1479.5830115830115</v>
      </c>
      <c r="AK29" s="441"/>
      <c r="AL29" s="441"/>
      <c r="AM29" s="441"/>
      <c r="AN29" s="441"/>
      <c r="AO29" s="451"/>
    </row>
    <row r="30" spans="1:45" ht="15.95" customHeight="1" x14ac:dyDescent="0.15">
      <c r="A30" s="229">
        <v>28</v>
      </c>
      <c r="B30" s="440">
        <v>169988</v>
      </c>
      <c r="C30" s="441"/>
      <c r="D30" s="441"/>
      <c r="E30" s="441"/>
      <c r="F30" s="441"/>
      <c r="G30" s="441">
        <v>152596</v>
      </c>
      <c r="H30" s="441"/>
      <c r="I30" s="441"/>
      <c r="J30" s="441"/>
      <c r="K30" s="441"/>
      <c r="L30" s="441">
        <v>15664</v>
      </c>
      <c r="M30" s="441"/>
      <c r="N30" s="441"/>
      <c r="O30" s="441"/>
      <c r="P30" s="441"/>
      <c r="Q30" s="441"/>
      <c r="R30" s="441">
        <v>8730</v>
      </c>
      <c r="S30" s="441"/>
      <c r="T30" s="441"/>
      <c r="U30" s="441"/>
      <c r="V30" s="441"/>
      <c r="W30" s="441"/>
      <c r="X30" s="441">
        <v>32375</v>
      </c>
      <c r="Y30" s="441"/>
      <c r="Z30" s="441"/>
      <c r="AA30" s="441"/>
      <c r="AB30" s="441"/>
      <c r="AC30" s="441"/>
      <c r="AD30" s="441">
        <v>379353</v>
      </c>
      <c r="AE30" s="441"/>
      <c r="AF30" s="441"/>
      <c r="AG30" s="441"/>
      <c r="AH30" s="441"/>
      <c r="AI30" s="441"/>
      <c r="AJ30" s="464">
        <v>1355</v>
      </c>
      <c r="AK30" s="464"/>
      <c r="AL30" s="464"/>
      <c r="AM30" s="464"/>
      <c r="AN30" s="464"/>
      <c r="AO30" s="451"/>
    </row>
    <row r="31" spans="1:45" ht="15.95" customHeight="1" x14ac:dyDescent="0.15">
      <c r="A31" s="229">
        <v>29</v>
      </c>
      <c r="B31" s="440">
        <v>159648</v>
      </c>
      <c r="C31" s="441"/>
      <c r="D31" s="441"/>
      <c r="E31" s="441"/>
      <c r="F31" s="441"/>
      <c r="G31" s="441">
        <v>141349</v>
      </c>
      <c r="H31" s="441"/>
      <c r="I31" s="441"/>
      <c r="J31" s="441"/>
      <c r="K31" s="441"/>
      <c r="L31" s="441">
        <v>13933</v>
      </c>
      <c r="M31" s="441"/>
      <c r="N31" s="441"/>
      <c r="O31" s="441"/>
      <c r="P31" s="441"/>
      <c r="Q31" s="441"/>
      <c r="R31" s="441">
        <v>7652</v>
      </c>
      <c r="S31" s="441"/>
      <c r="T31" s="441"/>
      <c r="U31" s="441"/>
      <c r="V31" s="441"/>
      <c r="W31" s="441"/>
      <c r="X31" s="441">
        <v>30675</v>
      </c>
      <c r="Y31" s="441"/>
      <c r="Z31" s="441"/>
      <c r="AA31" s="441"/>
      <c r="AB31" s="441"/>
      <c r="AC31" s="441"/>
      <c r="AD31" s="441">
        <v>353257</v>
      </c>
      <c r="AE31" s="441"/>
      <c r="AF31" s="441"/>
      <c r="AG31" s="441"/>
      <c r="AH31" s="441"/>
      <c r="AI31" s="441"/>
      <c r="AJ31" s="441">
        <v>1266</v>
      </c>
      <c r="AK31" s="441"/>
      <c r="AL31" s="441"/>
      <c r="AM31" s="441"/>
      <c r="AN31" s="441"/>
      <c r="AO31" s="451"/>
    </row>
    <row r="32" spans="1:45" ht="15.95" customHeight="1" x14ac:dyDescent="0.15">
      <c r="A32" s="229">
        <v>30</v>
      </c>
      <c r="B32" s="440">
        <v>156065</v>
      </c>
      <c r="C32" s="441"/>
      <c r="D32" s="441"/>
      <c r="E32" s="441"/>
      <c r="F32" s="441"/>
      <c r="G32" s="441">
        <v>145469</v>
      </c>
      <c r="H32" s="441"/>
      <c r="I32" s="441"/>
      <c r="J32" s="441"/>
      <c r="K32" s="441"/>
      <c r="L32" s="441">
        <v>13691</v>
      </c>
      <c r="M32" s="441"/>
      <c r="N32" s="441"/>
      <c r="O32" s="441"/>
      <c r="P32" s="441"/>
      <c r="Q32" s="441"/>
      <c r="R32" s="441">
        <v>6939</v>
      </c>
      <c r="S32" s="441"/>
      <c r="T32" s="441"/>
      <c r="U32" s="441"/>
      <c r="V32" s="441"/>
      <c r="W32" s="441"/>
      <c r="X32" s="441">
        <v>33679</v>
      </c>
      <c r="Y32" s="441"/>
      <c r="Z32" s="441"/>
      <c r="AA32" s="441"/>
      <c r="AB32" s="441"/>
      <c r="AC32" s="441"/>
      <c r="AD32" s="441">
        <v>355843</v>
      </c>
      <c r="AE32" s="441"/>
      <c r="AF32" s="441"/>
      <c r="AG32" s="441"/>
      <c r="AH32" s="441"/>
      <c r="AI32" s="441"/>
      <c r="AJ32" s="441">
        <v>1289.286231884058</v>
      </c>
      <c r="AK32" s="441"/>
      <c r="AL32" s="441"/>
      <c r="AM32" s="441"/>
      <c r="AN32" s="441"/>
      <c r="AO32" s="451"/>
    </row>
    <row r="33" spans="1:43" ht="15.95" customHeight="1" x14ac:dyDescent="0.15">
      <c r="A33" s="229" t="s">
        <v>304</v>
      </c>
      <c r="B33" s="440">
        <f>SUM(B35:F46)</f>
        <v>137318</v>
      </c>
      <c r="C33" s="440"/>
      <c r="D33" s="440"/>
      <c r="E33" s="440"/>
      <c r="F33" s="440"/>
      <c r="G33" s="441">
        <f>SUM(G35:K46)</f>
        <v>133859</v>
      </c>
      <c r="H33" s="441"/>
      <c r="I33" s="441"/>
      <c r="J33" s="441"/>
      <c r="K33" s="441"/>
      <c r="L33" s="441">
        <f>SUM(L35:Q46)</f>
        <v>11736</v>
      </c>
      <c r="M33" s="441"/>
      <c r="N33" s="441"/>
      <c r="O33" s="441"/>
      <c r="P33" s="441"/>
      <c r="Q33" s="441"/>
      <c r="R33" s="441">
        <f t="shared" ref="R33" si="0">SUM(R35:W46)</f>
        <v>6302</v>
      </c>
      <c r="S33" s="441"/>
      <c r="T33" s="441"/>
      <c r="U33" s="441"/>
      <c r="V33" s="441"/>
      <c r="W33" s="441"/>
      <c r="X33" s="441">
        <f t="shared" ref="X33" si="1">SUM(X35:AC46)</f>
        <v>30773</v>
      </c>
      <c r="Y33" s="441"/>
      <c r="Z33" s="441"/>
      <c r="AA33" s="441"/>
      <c r="AB33" s="441"/>
      <c r="AC33" s="441"/>
      <c r="AD33" s="441">
        <f t="shared" ref="AD33" si="2">SUM(AD35:AI46)</f>
        <v>319988</v>
      </c>
      <c r="AE33" s="441"/>
      <c r="AF33" s="441"/>
      <c r="AG33" s="441"/>
      <c r="AH33" s="441"/>
      <c r="AI33" s="441"/>
      <c r="AJ33" s="441">
        <f>AD33/AQ35</f>
        <v>1240.2635658914728</v>
      </c>
      <c r="AK33" s="441"/>
      <c r="AL33" s="441"/>
      <c r="AM33" s="441"/>
      <c r="AN33" s="441"/>
      <c r="AO33" s="465"/>
    </row>
    <row r="34" spans="1:43" ht="15.95" customHeight="1" x14ac:dyDescent="0.15">
      <c r="A34" s="229"/>
      <c r="B34" s="42"/>
      <c r="C34" s="43"/>
      <c r="D34" s="43"/>
      <c r="E34" s="43"/>
      <c r="F34" s="44"/>
      <c r="G34" s="43"/>
      <c r="H34" s="43"/>
      <c r="I34" s="44"/>
      <c r="J34" s="44"/>
      <c r="K34" s="44"/>
      <c r="L34" s="43"/>
      <c r="M34" s="45"/>
      <c r="N34" s="45"/>
      <c r="O34" s="45"/>
      <c r="P34" s="45"/>
      <c r="Q34" s="45"/>
      <c r="R34" s="43"/>
      <c r="S34" s="43"/>
      <c r="T34" s="43"/>
      <c r="U34" s="44"/>
      <c r="V34" s="45"/>
      <c r="W34" s="45"/>
      <c r="X34" s="45"/>
      <c r="Y34" s="45"/>
      <c r="Z34" s="43"/>
      <c r="AA34" s="43"/>
      <c r="AB34" s="43"/>
      <c r="AC34" s="43"/>
      <c r="AD34" s="46"/>
      <c r="AE34" s="47"/>
      <c r="AF34" s="47"/>
      <c r="AG34" s="47"/>
      <c r="AH34" s="47"/>
      <c r="AI34" s="47"/>
      <c r="AJ34" s="47"/>
      <c r="AK34" s="47"/>
      <c r="AL34" s="46"/>
      <c r="AM34" s="46"/>
      <c r="AN34" s="46"/>
      <c r="AO34" s="48"/>
      <c r="AQ34" s="313" t="s">
        <v>335</v>
      </c>
    </row>
    <row r="35" spans="1:43" ht="15.95" customHeight="1" x14ac:dyDescent="0.15">
      <c r="A35" s="53" t="s">
        <v>307</v>
      </c>
      <c r="B35" s="459">
        <v>12248</v>
      </c>
      <c r="C35" s="457"/>
      <c r="D35" s="457"/>
      <c r="E35" s="457"/>
      <c r="F35" s="457"/>
      <c r="G35" s="457">
        <v>10791</v>
      </c>
      <c r="H35" s="457"/>
      <c r="I35" s="457"/>
      <c r="J35" s="457"/>
      <c r="K35" s="457"/>
      <c r="L35" s="457">
        <v>1153</v>
      </c>
      <c r="M35" s="457"/>
      <c r="N35" s="457"/>
      <c r="O35" s="457"/>
      <c r="P35" s="457"/>
      <c r="Q35" s="457"/>
      <c r="R35" s="458">
        <v>573</v>
      </c>
      <c r="S35" s="458"/>
      <c r="T35" s="458"/>
      <c r="U35" s="458"/>
      <c r="V35" s="458"/>
      <c r="W35" s="458"/>
      <c r="X35" s="458">
        <v>2524</v>
      </c>
      <c r="Y35" s="458"/>
      <c r="Z35" s="458"/>
      <c r="AA35" s="458"/>
      <c r="AB35" s="458"/>
      <c r="AC35" s="458"/>
      <c r="AD35" s="456">
        <f>SUM(B35:AC35)</f>
        <v>27289</v>
      </c>
      <c r="AE35" s="456"/>
      <c r="AF35" s="456"/>
      <c r="AG35" s="456"/>
      <c r="AH35" s="456"/>
      <c r="AI35" s="456"/>
      <c r="AJ35" s="453">
        <v>23</v>
      </c>
      <c r="AK35" s="453"/>
      <c r="AL35" s="453"/>
      <c r="AM35" s="453"/>
      <c r="AN35" s="453"/>
      <c r="AO35" s="454"/>
      <c r="AQ35" s="315">
        <f>AH22</f>
        <v>258</v>
      </c>
    </row>
    <row r="36" spans="1:43" ht="15.95" customHeight="1" x14ac:dyDescent="0.15">
      <c r="A36" s="53" t="s">
        <v>306</v>
      </c>
      <c r="B36" s="440">
        <v>11902</v>
      </c>
      <c r="C36" s="441"/>
      <c r="D36" s="441"/>
      <c r="E36" s="441"/>
      <c r="F36" s="441"/>
      <c r="G36" s="441">
        <v>10644</v>
      </c>
      <c r="H36" s="441"/>
      <c r="I36" s="441"/>
      <c r="J36" s="441"/>
      <c r="K36" s="441"/>
      <c r="L36" s="441">
        <v>1021</v>
      </c>
      <c r="M36" s="441"/>
      <c r="N36" s="441"/>
      <c r="O36" s="441"/>
      <c r="P36" s="441"/>
      <c r="Q36" s="441"/>
      <c r="R36" s="455">
        <v>558</v>
      </c>
      <c r="S36" s="455"/>
      <c r="T36" s="455"/>
      <c r="U36" s="455"/>
      <c r="V36" s="455"/>
      <c r="W36" s="455"/>
      <c r="X36" s="455">
        <v>2504</v>
      </c>
      <c r="Y36" s="455"/>
      <c r="Z36" s="455"/>
      <c r="AA36" s="455"/>
      <c r="AB36" s="455"/>
      <c r="AC36" s="455"/>
      <c r="AD36" s="456">
        <f t="shared" ref="AD36:AD46" si="3">SUM(B36:AC36)</f>
        <v>26629</v>
      </c>
      <c r="AE36" s="456"/>
      <c r="AF36" s="456"/>
      <c r="AG36" s="456"/>
      <c r="AH36" s="456"/>
      <c r="AI36" s="456"/>
      <c r="AJ36" s="453">
        <v>20</v>
      </c>
      <c r="AK36" s="453"/>
      <c r="AL36" s="453"/>
      <c r="AM36" s="453"/>
      <c r="AN36" s="453"/>
      <c r="AO36" s="454"/>
    </row>
    <row r="37" spans="1:43" ht="15.95" customHeight="1" x14ac:dyDescent="0.15">
      <c r="A37" s="53" t="s">
        <v>68</v>
      </c>
      <c r="B37" s="440">
        <v>12886</v>
      </c>
      <c r="C37" s="441"/>
      <c r="D37" s="441"/>
      <c r="E37" s="441"/>
      <c r="F37" s="441"/>
      <c r="G37" s="441">
        <v>13938</v>
      </c>
      <c r="H37" s="441"/>
      <c r="I37" s="441"/>
      <c r="J37" s="441"/>
      <c r="K37" s="441"/>
      <c r="L37" s="441">
        <v>1089</v>
      </c>
      <c r="M37" s="441"/>
      <c r="N37" s="441"/>
      <c r="O37" s="441"/>
      <c r="P37" s="441"/>
      <c r="Q37" s="441"/>
      <c r="R37" s="455">
        <v>571</v>
      </c>
      <c r="S37" s="455"/>
      <c r="T37" s="455"/>
      <c r="U37" s="455"/>
      <c r="V37" s="455"/>
      <c r="W37" s="455"/>
      <c r="X37" s="455">
        <v>2894</v>
      </c>
      <c r="Y37" s="455"/>
      <c r="Z37" s="455"/>
      <c r="AA37" s="455"/>
      <c r="AB37" s="455"/>
      <c r="AC37" s="455"/>
      <c r="AD37" s="456">
        <f t="shared" si="3"/>
        <v>31378</v>
      </c>
      <c r="AE37" s="456"/>
      <c r="AF37" s="456"/>
      <c r="AG37" s="456"/>
      <c r="AH37" s="456"/>
      <c r="AI37" s="456"/>
      <c r="AJ37" s="453">
        <v>24</v>
      </c>
      <c r="AK37" s="453"/>
      <c r="AL37" s="453"/>
      <c r="AM37" s="453"/>
      <c r="AN37" s="453"/>
      <c r="AO37" s="454"/>
    </row>
    <row r="38" spans="1:43" ht="15.95" customHeight="1" x14ac:dyDescent="0.15">
      <c r="A38" s="53" t="s">
        <v>69</v>
      </c>
      <c r="B38" s="440">
        <v>12461</v>
      </c>
      <c r="C38" s="441"/>
      <c r="D38" s="441"/>
      <c r="E38" s="441"/>
      <c r="F38" s="441"/>
      <c r="G38" s="441">
        <v>13525</v>
      </c>
      <c r="H38" s="441"/>
      <c r="I38" s="441"/>
      <c r="J38" s="441"/>
      <c r="K38" s="441"/>
      <c r="L38" s="441">
        <v>1033</v>
      </c>
      <c r="M38" s="441"/>
      <c r="N38" s="441"/>
      <c r="O38" s="441"/>
      <c r="P38" s="441"/>
      <c r="Q38" s="441"/>
      <c r="R38" s="455">
        <v>562</v>
      </c>
      <c r="S38" s="455"/>
      <c r="T38" s="455"/>
      <c r="U38" s="455"/>
      <c r="V38" s="455"/>
      <c r="W38" s="455"/>
      <c r="X38" s="455">
        <v>3010</v>
      </c>
      <c r="Y38" s="455"/>
      <c r="Z38" s="455"/>
      <c r="AA38" s="455"/>
      <c r="AB38" s="455"/>
      <c r="AC38" s="455"/>
      <c r="AD38" s="456">
        <f t="shared" si="3"/>
        <v>30591</v>
      </c>
      <c r="AE38" s="456"/>
      <c r="AF38" s="456"/>
      <c r="AG38" s="456"/>
      <c r="AH38" s="456"/>
      <c r="AI38" s="456"/>
      <c r="AJ38" s="453">
        <v>26</v>
      </c>
      <c r="AK38" s="453"/>
      <c r="AL38" s="453"/>
      <c r="AM38" s="453"/>
      <c r="AN38" s="453"/>
      <c r="AO38" s="454"/>
    </row>
    <row r="39" spans="1:43" ht="15.95" customHeight="1" x14ac:dyDescent="0.15">
      <c r="A39" s="53" t="s">
        <v>70</v>
      </c>
      <c r="B39" s="440">
        <v>12938</v>
      </c>
      <c r="C39" s="441"/>
      <c r="D39" s="441"/>
      <c r="E39" s="441"/>
      <c r="F39" s="441"/>
      <c r="G39" s="441">
        <v>14021</v>
      </c>
      <c r="H39" s="441"/>
      <c r="I39" s="441"/>
      <c r="J39" s="441"/>
      <c r="K39" s="441"/>
      <c r="L39" s="441">
        <v>1100</v>
      </c>
      <c r="M39" s="441"/>
      <c r="N39" s="441"/>
      <c r="O39" s="441"/>
      <c r="P39" s="441"/>
      <c r="Q39" s="441"/>
      <c r="R39" s="455">
        <v>546</v>
      </c>
      <c r="S39" s="455"/>
      <c r="T39" s="455"/>
      <c r="U39" s="455"/>
      <c r="V39" s="455"/>
      <c r="W39" s="455"/>
      <c r="X39" s="455">
        <v>3351</v>
      </c>
      <c r="Y39" s="455"/>
      <c r="Z39" s="455"/>
      <c r="AA39" s="455"/>
      <c r="AB39" s="455"/>
      <c r="AC39" s="455"/>
      <c r="AD39" s="456">
        <f t="shared" si="3"/>
        <v>31956</v>
      </c>
      <c r="AE39" s="456"/>
      <c r="AF39" s="456"/>
      <c r="AG39" s="456"/>
      <c r="AH39" s="456"/>
      <c r="AI39" s="456"/>
      <c r="AJ39" s="453">
        <v>25</v>
      </c>
      <c r="AK39" s="453"/>
      <c r="AL39" s="453"/>
      <c r="AM39" s="453"/>
      <c r="AN39" s="453"/>
      <c r="AO39" s="454"/>
    </row>
    <row r="40" spans="1:43" ht="15.95" customHeight="1" x14ac:dyDescent="0.15">
      <c r="A40" s="53" t="s">
        <v>71</v>
      </c>
      <c r="B40" s="440">
        <v>11654</v>
      </c>
      <c r="C40" s="441"/>
      <c r="D40" s="441"/>
      <c r="E40" s="441"/>
      <c r="F40" s="441"/>
      <c r="G40" s="441">
        <v>11038</v>
      </c>
      <c r="H40" s="441"/>
      <c r="I40" s="441"/>
      <c r="J40" s="441"/>
      <c r="K40" s="441"/>
      <c r="L40" s="441">
        <v>952</v>
      </c>
      <c r="M40" s="441"/>
      <c r="N40" s="441"/>
      <c r="O40" s="441"/>
      <c r="P40" s="441"/>
      <c r="Q40" s="441"/>
      <c r="R40" s="455">
        <v>484</v>
      </c>
      <c r="S40" s="455"/>
      <c r="T40" s="455"/>
      <c r="U40" s="455"/>
      <c r="V40" s="455"/>
      <c r="W40" s="455"/>
      <c r="X40" s="455">
        <v>2408</v>
      </c>
      <c r="Y40" s="455"/>
      <c r="Z40" s="455"/>
      <c r="AA40" s="455"/>
      <c r="AB40" s="455"/>
      <c r="AC40" s="455"/>
      <c r="AD40" s="456">
        <f t="shared" si="3"/>
        <v>26536</v>
      </c>
      <c r="AE40" s="456"/>
      <c r="AF40" s="456"/>
      <c r="AG40" s="456"/>
      <c r="AH40" s="456"/>
      <c r="AI40" s="456"/>
      <c r="AJ40" s="453">
        <v>23</v>
      </c>
      <c r="AK40" s="453"/>
      <c r="AL40" s="453"/>
      <c r="AM40" s="453"/>
      <c r="AN40" s="453"/>
      <c r="AO40" s="454"/>
    </row>
    <row r="41" spans="1:43" ht="15.95" customHeight="1" x14ac:dyDescent="0.15">
      <c r="A41" s="53" t="s">
        <v>72</v>
      </c>
      <c r="B41" s="440">
        <v>12386</v>
      </c>
      <c r="C41" s="441"/>
      <c r="D41" s="441"/>
      <c r="E41" s="441"/>
      <c r="F41" s="441"/>
      <c r="G41" s="441">
        <v>11359</v>
      </c>
      <c r="H41" s="441"/>
      <c r="I41" s="441"/>
      <c r="J41" s="441"/>
      <c r="K41" s="441"/>
      <c r="L41" s="441">
        <v>1065</v>
      </c>
      <c r="M41" s="441"/>
      <c r="N41" s="441"/>
      <c r="O41" s="441"/>
      <c r="P41" s="441"/>
      <c r="Q41" s="441"/>
      <c r="R41" s="455">
        <v>570</v>
      </c>
      <c r="S41" s="455"/>
      <c r="T41" s="455"/>
      <c r="U41" s="455"/>
      <c r="V41" s="455"/>
      <c r="W41" s="455"/>
      <c r="X41" s="455">
        <v>2579</v>
      </c>
      <c r="Y41" s="455"/>
      <c r="Z41" s="455"/>
      <c r="AA41" s="455"/>
      <c r="AB41" s="455"/>
      <c r="AC41" s="455"/>
      <c r="AD41" s="456">
        <f t="shared" si="3"/>
        <v>27959</v>
      </c>
      <c r="AE41" s="456"/>
      <c r="AF41" s="456"/>
      <c r="AG41" s="456"/>
      <c r="AH41" s="456"/>
      <c r="AI41" s="456"/>
      <c r="AJ41" s="453">
        <v>25</v>
      </c>
      <c r="AK41" s="453"/>
      <c r="AL41" s="453"/>
      <c r="AM41" s="453"/>
      <c r="AN41" s="453"/>
      <c r="AO41" s="454"/>
    </row>
    <row r="42" spans="1:43" ht="15.95" customHeight="1" x14ac:dyDescent="0.15">
      <c r="A42" s="53" t="s">
        <v>73</v>
      </c>
      <c r="B42" s="440">
        <v>11661</v>
      </c>
      <c r="C42" s="441"/>
      <c r="D42" s="441"/>
      <c r="E42" s="441"/>
      <c r="F42" s="441"/>
      <c r="G42" s="441">
        <v>11472</v>
      </c>
      <c r="H42" s="441"/>
      <c r="I42" s="441"/>
      <c r="J42" s="441"/>
      <c r="K42" s="441"/>
      <c r="L42" s="441">
        <v>1051</v>
      </c>
      <c r="M42" s="441"/>
      <c r="N42" s="441"/>
      <c r="O42" s="441"/>
      <c r="P42" s="441"/>
      <c r="Q42" s="441"/>
      <c r="R42" s="455">
        <v>579</v>
      </c>
      <c r="S42" s="455"/>
      <c r="T42" s="455"/>
      <c r="U42" s="455"/>
      <c r="V42" s="455"/>
      <c r="W42" s="455"/>
      <c r="X42" s="455">
        <v>2659</v>
      </c>
      <c r="Y42" s="455"/>
      <c r="Z42" s="455"/>
      <c r="AA42" s="455"/>
      <c r="AB42" s="455"/>
      <c r="AC42" s="455"/>
      <c r="AD42" s="456">
        <f t="shared" si="3"/>
        <v>27422</v>
      </c>
      <c r="AE42" s="456"/>
      <c r="AF42" s="456"/>
      <c r="AG42" s="456"/>
      <c r="AH42" s="456"/>
      <c r="AI42" s="456"/>
      <c r="AJ42" s="453">
        <v>23</v>
      </c>
      <c r="AK42" s="453"/>
      <c r="AL42" s="453"/>
      <c r="AM42" s="453"/>
      <c r="AN42" s="453"/>
      <c r="AO42" s="454"/>
    </row>
    <row r="43" spans="1:43" ht="15.95" customHeight="1" x14ac:dyDescent="0.15">
      <c r="A43" s="53" t="s">
        <v>74</v>
      </c>
      <c r="B43" s="440">
        <v>11020</v>
      </c>
      <c r="C43" s="441"/>
      <c r="D43" s="441"/>
      <c r="E43" s="441"/>
      <c r="F43" s="441"/>
      <c r="G43" s="441">
        <v>10447</v>
      </c>
      <c r="H43" s="441"/>
      <c r="I43" s="441"/>
      <c r="J43" s="441"/>
      <c r="K43" s="441"/>
      <c r="L43" s="441">
        <v>878</v>
      </c>
      <c r="M43" s="441"/>
      <c r="N43" s="441"/>
      <c r="O43" s="441"/>
      <c r="P43" s="441"/>
      <c r="Q43" s="441"/>
      <c r="R43" s="455">
        <v>571</v>
      </c>
      <c r="S43" s="455"/>
      <c r="T43" s="455"/>
      <c r="U43" s="455"/>
      <c r="V43" s="455"/>
      <c r="W43" s="455"/>
      <c r="X43" s="455">
        <v>2401</v>
      </c>
      <c r="Y43" s="455"/>
      <c r="Z43" s="455"/>
      <c r="AA43" s="455"/>
      <c r="AB43" s="455"/>
      <c r="AC43" s="455"/>
      <c r="AD43" s="456">
        <f t="shared" si="3"/>
        <v>25317</v>
      </c>
      <c r="AE43" s="456"/>
      <c r="AF43" s="456"/>
      <c r="AG43" s="456"/>
      <c r="AH43" s="456"/>
      <c r="AI43" s="456"/>
      <c r="AJ43" s="453">
        <v>23</v>
      </c>
      <c r="AK43" s="453"/>
      <c r="AL43" s="453"/>
      <c r="AM43" s="453"/>
      <c r="AN43" s="453"/>
      <c r="AO43" s="454"/>
    </row>
    <row r="44" spans="1:43" ht="15.95" customHeight="1" x14ac:dyDescent="0.15">
      <c r="A44" s="53" t="s">
        <v>308</v>
      </c>
      <c r="B44" s="440">
        <v>12674</v>
      </c>
      <c r="C44" s="441"/>
      <c r="D44" s="441"/>
      <c r="E44" s="441"/>
      <c r="F44" s="441"/>
      <c r="G44" s="441">
        <v>11682</v>
      </c>
      <c r="H44" s="441"/>
      <c r="I44" s="441"/>
      <c r="J44" s="441"/>
      <c r="K44" s="441"/>
      <c r="L44" s="441">
        <v>1074</v>
      </c>
      <c r="M44" s="441"/>
      <c r="N44" s="441"/>
      <c r="O44" s="441"/>
      <c r="P44" s="441"/>
      <c r="Q44" s="441"/>
      <c r="R44" s="455">
        <v>629</v>
      </c>
      <c r="S44" s="455"/>
      <c r="T44" s="455"/>
      <c r="U44" s="455"/>
      <c r="V44" s="455"/>
      <c r="W44" s="455"/>
      <c r="X44" s="455">
        <v>2737</v>
      </c>
      <c r="Y44" s="455"/>
      <c r="Z44" s="455"/>
      <c r="AA44" s="455"/>
      <c r="AB44" s="455"/>
      <c r="AC44" s="455"/>
      <c r="AD44" s="456">
        <f t="shared" si="3"/>
        <v>28796</v>
      </c>
      <c r="AE44" s="456"/>
      <c r="AF44" s="456"/>
      <c r="AG44" s="456"/>
      <c r="AH44" s="456"/>
      <c r="AI44" s="456"/>
      <c r="AJ44" s="453">
        <v>23</v>
      </c>
      <c r="AK44" s="453"/>
      <c r="AL44" s="453"/>
      <c r="AM44" s="453"/>
      <c r="AN44" s="453"/>
      <c r="AO44" s="454"/>
    </row>
    <row r="45" spans="1:43" ht="15.95" customHeight="1" x14ac:dyDescent="0.15">
      <c r="A45" s="53" t="s">
        <v>75</v>
      </c>
      <c r="B45" s="440">
        <v>8756</v>
      </c>
      <c r="C45" s="441"/>
      <c r="D45" s="441"/>
      <c r="E45" s="441"/>
      <c r="F45" s="441"/>
      <c r="G45" s="441">
        <v>8819</v>
      </c>
      <c r="H45" s="441"/>
      <c r="I45" s="441"/>
      <c r="J45" s="441"/>
      <c r="K45" s="441"/>
      <c r="L45" s="441">
        <v>704</v>
      </c>
      <c r="M45" s="441"/>
      <c r="N45" s="441"/>
      <c r="O45" s="441"/>
      <c r="P45" s="441"/>
      <c r="Q45" s="441"/>
      <c r="R45" s="455">
        <v>397</v>
      </c>
      <c r="S45" s="455"/>
      <c r="T45" s="455"/>
      <c r="U45" s="455"/>
      <c r="V45" s="455"/>
      <c r="W45" s="455"/>
      <c r="X45" s="455">
        <v>2079</v>
      </c>
      <c r="Y45" s="455"/>
      <c r="Z45" s="455"/>
      <c r="AA45" s="455"/>
      <c r="AB45" s="455"/>
      <c r="AC45" s="455"/>
      <c r="AD45" s="456">
        <f t="shared" si="3"/>
        <v>20755</v>
      </c>
      <c r="AE45" s="456"/>
      <c r="AF45" s="456"/>
      <c r="AG45" s="456"/>
      <c r="AH45" s="456"/>
      <c r="AI45" s="456"/>
      <c r="AJ45" s="453">
        <v>12</v>
      </c>
      <c r="AK45" s="453"/>
      <c r="AL45" s="453"/>
      <c r="AM45" s="453"/>
      <c r="AN45" s="453"/>
      <c r="AO45" s="454"/>
    </row>
    <row r="46" spans="1:43" ht="15.95" customHeight="1" x14ac:dyDescent="0.15">
      <c r="A46" s="53" t="s">
        <v>58</v>
      </c>
      <c r="B46" s="440">
        <v>6732</v>
      </c>
      <c r="C46" s="441"/>
      <c r="D46" s="441"/>
      <c r="E46" s="441"/>
      <c r="F46" s="441"/>
      <c r="G46" s="441">
        <v>6123</v>
      </c>
      <c r="H46" s="441"/>
      <c r="I46" s="441"/>
      <c r="J46" s="441"/>
      <c r="K46" s="441"/>
      <c r="L46" s="441">
        <v>616</v>
      </c>
      <c r="M46" s="441"/>
      <c r="N46" s="441"/>
      <c r="O46" s="441"/>
      <c r="P46" s="441"/>
      <c r="Q46" s="441"/>
      <c r="R46" s="455">
        <v>262</v>
      </c>
      <c r="S46" s="455"/>
      <c r="T46" s="455"/>
      <c r="U46" s="455"/>
      <c r="V46" s="455"/>
      <c r="W46" s="455"/>
      <c r="X46" s="455">
        <v>1627</v>
      </c>
      <c r="Y46" s="455"/>
      <c r="Z46" s="455"/>
      <c r="AA46" s="455"/>
      <c r="AB46" s="455"/>
      <c r="AC46" s="455"/>
      <c r="AD46" s="456">
        <f t="shared" si="3"/>
        <v>15360</v>
      </c>
      <c r="AE46" s="456"/>
      <c r="AF46" s="456"/>
      <c r="AG46" s="456"/>
      <c r="AH46" s="456"/>
      <c r="AI46" s="456"/>
      <c r="AJ46" s="453">
        <v>11</v>
      </c>
      <c r="AK46" s="453"/>
      <c r="AL46" s="453"/>
      <c r="AM46" s="453"/>
      <c r="AN46" s="453"/>
      <c r="AO46" s="454"/>
    </row>
    <row r="47" spans="1:43" ht="15.95" customHeight="1" x14ac:dyDescent="0.15">
      <c r="A47" s="229"/>
      <c r="B47" s="49"/>
      <c r="C47" s="162"/>
      <c r="D47" s="162"/>
      <c r="E47" s="162"/>
      <c r="F47" s="231"/>
      <c r="G47" s="162"/>
      <c r="H47" s="162"/>
      <c r="I47" s="231"/>
      <c r="J47" s="231"/>
      <c r="K47" s="231"/>
      <c r="L47" s="162"/>
      <c r="M47" s="38"/>
      <c r="N47" s="38"/>
      <c r="O47" s="38"/>
      <c r="P47" s="38"/>
      <c r="Q47" s="38"/>
      <c r="R47" s="162"/>
      <c r="S47" s="162"/>
      <c r="T47" s="162"/>
      <c r="U47" s="231"/>
      <c r="V47" s="38"/>
      <c r="W47" s="38"/>
      <c r="X47" s="38"/>
      <c r="Y47" s="38"/>
      <c r="Z47" s="162"/>
      <c r="AA47" s="162"/>
      <c r="AB47" s="162"/>
      <c r="AC47" s="162"/>
      <c r="AD47" s="36"/>
      <c r="AE47" s="36"/>
      <c r="AF47" s="169"/>
      <c r="AG47" s="169"/>
      <c r="AH47" s="169"/>
      <c r="AI47" s="169"/>
      <c r="AJ47" s="169"/>
      <c r="AK47" s="169"/>
      <c r="AL47" s="36"/>
      <c r="AM47" s="50"/>
      <c r="AN47" s="36"/>
      <c r="AO47" s="51"/>
      <c r="AP47" s="20"/>
    </row>
    <row r="48" spans="1:43" ht="15.95" customHeight="1" x14ac:dyDescent="0.15">
      <c r="A48" s="226" t="s">
        <v>116</v>
      </c>
      <c r="B48" s="440">
        <f>B33/AH22</f>
        <v>532.24031007751933</v>
      </c>
      <c r="C48" s="440"/>
      <c r="D48" s="440"/>
      <c r="E48" s="440"/>
      <c r="F48" s="440"/>
      <c r="G48" s="441">
        <f>G33/AQ35</f>
        <v>518.83333333333337</v>
      </c>
      <c r="H48" s="441"/>
      <c r="I48" s="441"/>
      <c r="J48" s="441"/>
      <c r="K48" s="441"/>
      <c r="L48" s="441">
        <f>L33/AQ35</f>
        <v>45.488372093023258</v>
      </c>
      <c r="M48" s="441"/>
      <c r="N48" s="441"/>
      <c r="O48" s="441"/>
      <c r="P48" s="441"/>
      <c r="Q48" s="441"/>
      <c r="R48" s="441">
        <f>R33/AQ35</f>
        <v>24.426356589147286</v>
      </c>
      <c r="S48" s="441"/>
      <c r="T48" s="441"/>
      <c r="U48" s="441"/>
      <c r="V48" s="441"/>
      <c r="W48" s="441"/>
      <c r="X48" s="441">
        <f>X33/280</f>
        <v>109.90357142857142</v>
      </c>
      <c r="Y48" s="441"/>
      <c r="Z48" s="441"/>
      <c r="AA48" s="441"/>
      <c r="AB48" s="441"/>
      <c r="AC48" s="441"/>
      <c r="AD48" s="441">
        <f>AD33/AQ35</f>
        <v>1240.2635658914728</v>
      </c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51"/>
    </row>
    <row r="49" spans="1:45" s="21" customFormat="1" ht="15.95" customHeight="1" thickBot="1" x14ac:dyDescent="0.2">
      <c r="A49" s="126" t="s">
        <v>117</v>
      </c>
      <c r="B49" s="452">
        <f>B33/12</f>
        <v>11443.166666666666</v>
      </c>
      <c r="C49" s="452"/>
      <c r="D49" s="452"/>
      <c r="E49" s="452"/>
      <c r="F49" s="452"/>
      <c r="G49" s="448">
        <f>G33/12</f>
        <v>11154.916666666666</v>
      </c>
      <c r="H49" s="448"/>
      <c r="I49" s="448"/>
      <c r="J49" s="448"/>
      <c r="K49" s="448"/>
      <c r="L49" s="448">
        <f>L33/12</f>
        <v>978</v>
      </c>
      <c r="M49" s="448"/>
      <c r="N49" s="448"/>
      <c r="O49" s="448"/>
      <c r="P49" s="448"/>
      <c r="Q49" s="448"/>
      <c r="R49" s="448">
        <f>R33/12</f>
        <v>525.16666666666663</v>
      </c>
      <c r="S49" s="448"/>
      <c r="T49" s="448"/>
      <c r="U49" s="448"/>
      <c r="V49" s="448"/>
      <c r="W49" s="448"/>
      <c r="X49" s="448">
        <f>X33/12</f>
        <v>2564.4166666666665</v>
      </c>
      <c r="Y49" s="448"/>
      <c r="Z49" s="448"/>
      <c r="AA49" s="448"/>
      <c r="AB49" s="448"/>
      <c r="AC49" s="448"/>
      <c r="AD49" s="448">
        <f>AD33/12</f>
        <v>26665.666666666668</v>
      </c>
      <c r="AE49" s="448"/>
      <c r="AF49" s="448"/>
      <c r="AG49" s="448"/>
      <c r="AH49" s="448"/>
      <c r="AI49" s="448"/>
      <c r="AJ49" s="448"/>
      <c r="AK49" s="448"/>
      <c r="AL49" s="448"/>
      <c r="AM49" s="448"/>
      <c r="AN49" s="448"/>
      <c r="AO49" s="449"/>
      <c r="AQ49" s="313"/>
      <c r="AR49" s="313"/>
      <c r="AS49" s="314"/>
    </row>
    <row r="50" spans="1:45" ht="15" customHeight="1" x14ac:dyDescent="0.15">
      <c r="A50" s="450" t="s">
        <v>332</v>
      </c>
      <c r="B50" s="450"/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1"/>
      <c r="AK50" s="1"/>
      <c r="AL50" s="3"/>
      <c r="AM50" s="3"/>
      <c r="AN50" s="1"/>
      <c r="AO50" s="2" t="s">
        <v>85</v>
      </c>
    </row>
    <row r="51" spans="1:45" ht="15.95" customHeight="1" x14ac:dyDescent="0.15">
      <c r="A51" s="16" t="s">
        <v>212</v>
      </c>
    </row>
    <row r="53" spans="1:45" ht="15.95" customHeight="1" x14ac:dyDescent="0.15">
      <c r="F53" s="29"/>
      <c r="K53" s="15"/>
      <c r="P53" s="15"/>
      <c r="U53" s="15"/>
      <c r="Z53" s="15"/>
      <c r="AF53" s="15"/>
    </row>
  </sheetData>
  <sheetProtection sheet="1" selectLockedCells="1" selectUnlockedCells="1"/>
  <mergeCells count="230"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J10:Q10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L36:Q36"/>
    <mergeCell ref="R29:W29"/>
    <mergeCell ref="AD31:AI31"/>
    <mergeCell ref="AD32:AI32"/>
    <mergeCell ref="Z21:AG21"/>
    <mergeCell ref="AH19:AK19"/>
    <mergeCell ref="J18:Q18"/>
    <mergeCell ref="J20:Q20"/>
    <mergeCell ref="X31:AC31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AH22:AO22"/>
    <mergeCell ref="AD26:AI28"/>
    <mergeCell ref="AJ26:AO28"/>
    <mergeCell ref="AJ35:AO35"/>
    <mergeCell ref="AJ32:AO32"/>
    <mergeCell ref="X33:AC33"/>
    <mergeCell ref="AJ36:AO36"/>
    <mergeCell ref="AD35:AI35"/>
    <mergeCell ref="AD36:AI36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:I4"/>
    <mergeCell ref="J3:Q4"/>
    <mergeCell ref="R3:Y4"/>
    <mergeCell ref="Z3:AG4"/>
    <mergeCell ref="AH3:AO4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  <mergeCell ref="Z22:AG22"/>
    <mergeCell ref="X29:AC29"/>
    <mergeCell ref="R22:Y22"/>
    <mergeCell ref="R26:W28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W46"/>
  <sheetViews>
    <sheetView view="pageBreakPreview" zoomScaleNormal="120" zoomScaleSheetLayoutView="100" workbookViewId="0">
      <selection activeCell="E10" sqref="E10"/>
    </sheetView>
  </sheetViews>
  <sheetFormatPr defaultRowHeight="15" customHeight="1" x14ac:dyDescent="0.15"/>
  <cols>
    <col min="1" max="1" width="0.7109375" style="16" customWidth="1"/>
    <col min="2" max="2" width="10.85546875" style="16" customWidth="1"/>
    <col min="3" max="3" width="5.7109375" style="16" customWidth="1"/>
    <col min="4" max="4" width="0.42578125" style="16" customWidth="1"/>
    <col min="5" max="5" width="9.7109375" style="16" bestFit="1" customWidth="1"/>
    <col min="6" max="6" width="8" style="16" customWidth="1"/>
    <col min="7" max="7" width="8.28515625" style="16" customWidth="1"/>
    <col min="8" max="9" width="8" style="16" customWidth="1"/>
    <col min="10" max="10" width="11.85546875" style="16" bestFit="1" customWidth="1"/>
    <col min="11" max="11" width="8.85546875" style="16" customWidth="1"/>
    <col min="12" max="12" width="7.85546875" style="16" customWidth="1"/>
    <col min="13" max="13" width="9.28515625" style="16" customWidth="1"/>
    <col min="14" max="14" width="8.5703125" style="16" customWidth="1"/>
    <col min="15" max="15" width="5.5703125" style="16" customWidth="1"/>
    <col min="16" max="16384" width="9.140625" style="16"/>
  </cols>
  <sheetData>
    <row r="1" spans="1:23" ht="5.0999999999999996" customHeight="1" x14ac:dyDescent="0.15">
      <c r="A1" s="506"/>
      <c r="B1" s="506"/>
      <c r="C1" s="506"/>
      <c r="D1" s="506"/>
      <c r="E1" s="506"/>
      <c r="F1" s="506"/>
      <c r="G1" s="506"/>
      <c r="H1" s="15"/>
      <c r="I1" s="15"/>
      <c r="J1" s="15"/>
      <c r="K1" s="15"/>
      <c r="L1" s="15"/>
      <c r="M1" s="15"/>
      <c r="N1" s="17"/>
    </row>
    <row r="2" spans="1:23" ht="15" customHeight="1" thickBot="1" x14ac:dyDescent="0.2">
      <c r="A2" s="334" t="s">
        <v>259</v>
      </c>
      <c r="B2" s="334"/>
      <c r="C2" s="334"/>
      <c r="D2" s="334"/>
      <c r="E2" s="334"/>
      <c r="F2" s="334"/>
      <c r="G2" s="334"/>
      <c r="H2" s="334"/>
      <c r="I2" s="334"/>
      <c r="J2" s="211"/>
      <c r="K2" s="3"/>
      <c r="L2" s="3"/>
      <c r="M2" s="3"/>
      <c r="N2" s="3"/>
      <c r="O2" s="3"/>
      <c r="P2" s="2" t="s">
        <v>86</v>
      </c>
    </row>
    <row r="3" spans="1:23" ht="30" customHeight="1" thickBot="1" x14ac:dyDescent="0.2">
      <c r="A3" s="127"/>
      <c r="B3" s="507" t="s">
        <v>128</v>
      </c>
      <c r="C3" s="507"/>
      <c r="D3" s="240"/>
      <c r="E3" s="375" t="s">
        <v>129</v>
      </c>
      <c r="F3" s="375"/>
      <c r="G3" s="375"/>
      <c r="H3" s="375"/>
      <c r="I3" s="375" t="s">
        <v>130</v>
      </c>
      <c r="J3" s="375"/>
      <c r="K3" s="375"/>
      <c r="L3" s="375"/>
      <c r="M3" s="509" t="s">
        <v>125</v>
      </c>
      <c r="N3" s="390" t="s">
        <v>131</v>
      </c>
      <c r="O3" s="390"/>
      <c r="P3" s="391"/>
    </row>
    <row r="4" spans="1:23" ht="30" customHeight="1" x14ac:dyDescent="0.15">
      <c r="A4" s="128"/>
      <c r="B4" s="508" t="s">
        <v>132</v>
      </c>
      <c r="C4" s="508"/>
      <c r="D4" s="235"/>
      <c r="E4" s="65" t="s">
        <v>133</v>
      </c>
      <c r="F4" s="65" t="s">
        <v>235</v>
      </c>
      <c r="G4" s="65" t="s">
        <v>134</v>
      </c>
      <c r="H4" s="66" t="s">
        <v>135</v>
      </c>
      <c r="I4" s="65" t="s">
        <v>133</v>
      </c>
      <c r="J4" s="65" t="s">
        <v>236</v>
      </c>
      <c r="K4" s="65" t="s">
        <v>134</v>
      </c>
      <c r="L4" s="66" t="s">
        <v>135</v>
      </c>
      <c r="M4" s="468"/>
      <c r="N4" s="432"/>
      <c r="O4" s="432"/>
      <c r="P4" s="499"/>
    </row>
    <row r="5" spans="1:23" ht="18" customHeight="1" x14ac:dyDescent="0.15">
      <c r="A5" s="129"/>
      <c r="B5" s="496" t="s">
        <v>311</v>
      </c>
      <c r="C5" s="496"/>
      <c r="D5" s="130"/>
      <c r="E5" s="238">
        <v>45297</v>
      </c>
      <c r="F5" s="238">
        <v>602</v>
      </c>
      <c r="G5" s="238">
        <v>630</v>
      </c>
      <c r="H5" s="238">
        <v>7399</v>
      </c>
      <c r="I5" s="131">
        <v>940</v>
      </c>
      <c r="J5" s="131">
        <v>51</v>
      </c>
      <c r="K5" s="131" t="s">
        <v>39</v>
      </c>
      <c r="L5" s="131">
        <v>488</v>
      </c>
      <c r="M5" s="238">
        <v>13546</v>
      </c>
      <c r="N5" s="504">
        <v>68953</v>
      </c>
      <c r="O5" s="504"/>
      <c r="P5" s="505"/>
      <c r="Q5" s="20"/>
      <c r="R5" s="20"/>
      <c r="S5" s="20"/>
      <c r="T5" s="20"/>
      <c r="U5" s="20"/>
      <c r="V5" s="20"/>
      <c r="W5" s="20"/>
    </row>
    <row r="6" spans="1:23" ht="18" customHeight="1" x14ac:dyDescent="0.15">
      <c r="A6" s="129"/>
      <c r="B6" s="496" t="s">
        <v>243</v>
      </c>
      <c r="C6" s="496"/>
      <c r="D6" s="130"/>
      <c r="E6" s="238">
        <v>65635</v>
      </c>
      <c r="F6" s="238">
        <v>270</v>
      </c>
      <c r="G6" s="238">
        <v>722</v>
      </c>
      <c r="H6" s="238">
        <v>10965</v>
      </c>
      <c r="I6" s="131">
        <v>560</v>
      </c>
      <c r="J6" s="238">
        <v>0</v>
      </c>
      <c r="K6" s="131">
        <v>240</v>
      </c>
      <c r="L6" s="131">
        <v>484</v>
      </c>
      <c r="M6" s="238">
        <v>23476</v>
      </c>
      <c r="N6" s="510">
        <v>102352</v>
      </c>
      <c r="O6" s="510"/>
      <c r="P6" s="511"/>
      <c r="Q6" s="20"/>
      <c r="R6" s="20"/>
      <c r="S6" s="20"/>
      <c r="T6" s="20"/>
      <c r="U6" s="20"/>
      <c r="V6" s="20"/>
      <c r="W6" s="20"/>
    </row>
    <row r="7" spans="1:23" ht="18" customHeight="1" x14ac:dyDescent="0.15">
      <c r="A7" s="129"/>
      <c r="B7" s="496" t="s">
        <v>272</v>
      </c>
      <c r="C7" s="496"/>
      <c r="D7" s="130">
        <v>25</v>
      </c>
      <c r="E7" s="238">
        <f t="shared" ref="E7:M7" si="0">SUM(E9:E20)</f>
        <v>35650</v>
      </c>
      <c r="F7" s="238">
        <f t="shared" si="0"/>
        <v>890</v>
      </c>
      <c r="G7" s="238">
        <f t="shared" si="0"/>
        <v>465</v>
      </c>
      <c r="H7" s="238">
        <f t="shared" si="0"/>
        <v>11282</v>
      </c>
      <c r="I7" s="238">
        <f t="shared" si="0"/>
        <v>667</v>
      </c>
      <c r="J7" s="164">
        <f>SUM(J9:J20)</f>
        <v>53</v>
      </c>
      <c r="K7" s="238">
        <f t="shared" si="0"/>
        <v>51</v>
      </c>
      <c r="L7" s="238">
        <f t="shared" si="0"/>
        <v>428</v>
      </c>
      <c r="M7" s="238">
        <f t="shared" si="0"/>
        <v>22072</v>
      </c>
      <c r="N7" s="504">
        <f>SUM(E7:M7)</f>
        <v>71558</v>
      </c>
      <c r="O7" s="504"/>
      <c r="P7" s="505"/>
      <c r="Q7" s="20"/>
      <c r="R7" s="20"/>
      <c r="S7" s="20"/>
      <c r="T7" s="20"/>
      <c r="U7" s="20"/>
      <c r="V7" s="20"/>
      <c r="W7" s="20"/>
    </row>
    <row r="8" spans="1:23" ht="18" customHeight="1" x14ac:dyDescent="0.15">
      <c r="A8" s="129"/>
      <c r="B8" s="384"/>
      <c r="C8" s="384"/>
      <c r="D8" s="224"/>
      <c r="E8" s="54"/>
      <c r="F8" s="238"/>
      <c r="G8" s="238"/>
      <c r="H8" s="238"/>
      <c r="I8" s="238"/>
      <c r="J8" s="55"/>
      <c r="K8" s="238"/>
      <c r="L8" s="238"/>
      <c r="M8" s="238"/>
      <c r="N8" s="504"/>
      <c r="O8" s="504"/>
      <c r="P8" s="505"/>
    </row>
    <row r="9" spans="1:23" ht="18" customHeight="1" x14ac:dyDescent="0.15">
      <c r="A9" s="129"/>
      <c r="B9" s="496" t="s">
        <v>312</v>
      </c>
      <c r="C9" s="496"/>
      <c r="D9" s="132"/>
      <c r="E9" s="316">
        <v>377</v>
      </c>
      <c r="F9" s="131">
        <v>100</v>
      </c>
      <c r="G9" s="131">
        <v>5</v>
      </c>
      <c r="H9" s="131">
        <v>40</v>
      </c>
      <c r="I9" s="131">
        <v>12</v>
      </c>
      <c r="J9" s="317">
        <v>0</v>
      </c>
      <c r="K9" s="131">
        <v>0</v>
      </c>
      <c r="L9" s="131">
        <v>0</v>
      </c>
      <c r="M9" s="131">
        <v>217</v>
      </c>
      <c r="N9" s="497">
        <f>SUM(E9:M9)</f>
        <v>751</v>
      </c>
      <c r="O9" s="497"/>
      <c r="P9" s="498"/>
    </row>
    <row r="10" spans="1:23" ht="18" customHeight="1" x14ac:dyDescent="0.15">
      <c r="A10" s="129"/>
      <c r="B10" s="496" t="s">
        <v>313</v>
      </c>
      <c r="C10" s="496"/>
      <c r="D10" s="133"/>
      <c r="E10" s="316">
        <v>1255</v>
      </c>
      <c r="F10" s="131">
        <v>323</v>
      </c>
      <c r="G10" s="131">
        <v>47</v>
      </c>
      <c r="H10" s="131">
        <v>219</v>
      </c>
      <c r="I10" s="131">
        <v>104</v>
      </c>
      <c r="J10" s="317">
        <v>0</v>
      </c>
      <c r="K10" s="131">
        <v>15</v>
      </c>
      <c r="L10" s="131">
        <v>0</v>
      </c>
      <c r="M10" s="131">
        <v>490</v>
      </c>
      <c r="N10" s="497">
        <f t="shared" ref="N10:N20" si="1">SUM(E10:M10)</f>
        <v>2453</v>
      </c>
      <c r="O10" s="497"/>
      <c r="P10" s="498"/>
    </row>
    <row r="11" spans="1:23" ht="18" customHeight="1" x14ac:dyDescent="0.15">
      <c r="A11" s="129"/>
      <c r="B11" s="496" t="s">
        <v>7</v>
      </c>
      <c r="C11" s="496"/>
      <c r="D11" s="133"/>
      <c r="E11" s="316">
        <v>1527</v>
      </c>
      <c r="F11" s="131">
        <v>31</v>
      </c>
      <c r="G11" s="131">
        <v>14</v>
      </c>
      <c r="H11" s="131">
        <v>103</v>
      </c>
      <c r="I11" s="131">
        <v>27</v>
      </c>
      <c r="J11" s="317">
        <v>0</v>
      </c>
      <c r="K11" s="131">
        <v>12</v>
      </c>
      <c r="L11" s="131">
        <v>0</v>
      </c>
      <c r="M11" s="131">
        <v>211</v>
      </c>
      <c r="N11" s="497">
        <f t="shared" si="1"/>
        <v>1925</v>
      </c>
      <c r="O11" s="497"/>
      <c r="P11" s="498"/>
    </row>
    <row r="12" spans="1:23" ht="18" customHeight="1" x14ac:dyDescent="0.15">
      <c r="A12" s="129"/>
      <c r="B12" s="496" t="s">
        <v>8</v>
      </c>
      <c r="C12" s="496"/>
      <c r="D12" s="133"/>
      <c r="E12" s="316">
        <v>3245</v>
      </c>
      <c r="F12" s="131">
        <v>27</v>
      </c>
      <c r="G12" s="131">
        <v>7</v>
      </c>
      <c r="H12" s="131">
        <v>1671</v>
      </c>
      <c r="I12" s="131">
        <v>40</v>
      </c>
      <c r="J12" s="317">
        <v>27</v>
      </c>
      <c r="K12" s="131">
        <v>21</v>
      </c>
      <c r="L12" s="131">
        <v>60</v>
      </c>
      <c r="M12" s="131">
        <v>4099</v>
      </c>
      <c r="N12" s="497">
        <f t="shared" si="1"/>
        <v>9197</v>
      </c>
      <c r="O12" s="497"/>
      <c r="P12" s="498"/>
    </row>
    <row r="13" spans="1:23" ht="18" customHeight="1" x14ac:dyDescent="0.15">
      <c r="A13" s="129"/>
      <c r="B13" s="496" t="s">
        <v>9</v>
      </c>
      <c r="C13" s="496"/>
      <c r="D13" s="133"/>
      <c r="E13" s="316">
        <v>9587</v>
      </c>
      <c r="F13" s="131">
        <v>31</v>
      </c>
      <c r="G13" s="131">
        <v>9</v>
      </c>
      <c r="H13" s="131">
        <v>5650</v>
      </c>
      <c r="I13" s="131">
        <v>122</v>
      </c>
      <c r="J13" s="317">
        <v>3</v>
      </c>
      <c r="K13" s="131">
        <v>0</v>
      </c>
      <c r="L13" s="131">
        <v>311</v>
      </c>
      <c r="M13" s="131">
        <v>11278</v>
      </c>
      <c r="N13" s="497">
        <f t="shared" si="1"/>
        <v>26991</v>
      </c>
      <c r="O13" s="497"/>
      <c r="P13" s="498"/>
    </row>
    <row r="14" spans="1:23" ht="18" customHeight="1" x14ac:dyDescent="0.15">
      <c r="A14" s="129"/>
      <c r="B14" s="496" t="s">
        <v>10</v>
      </c>
      <c r="C14" s="496"/>
      <c r="D14" s="133"/>
      <c r="E14" s="316">
        <v>5151</v>
      </c>
      <c r="F14" s="131">
        <v>16</v>
      </c>
      <c r="G14" s="131">
        <v>11</v>
      </c>
      <c r="H14" s="131">
        <v>518</v>
      </c>
      <c r="I14" s="131">
        <v>23</v>
      </c>
      <c r="J14" s="317">
        <v>0</v>
      </c>
      <c r="K14" s="131">
        <v>0</v>
      </c>
      <c r="L14" s="131">
        <v>0</v>
      </c>
      <c r="M14" s="131">
        <v>1372</v>
      </c>
      <c r="N14" s="497">
        <f t="shared" si="1"/>
        <v>7091</v>
      </c>
      <c r="O14" s="497"/>
      <c r="P14" s="498"/>
    </row>
    <row r="15" spans="1:23" ht="18" customHeight="1" x14ac:dyDescent="0.15">
      <c r="A15" s="129"/>
      <c r="B15" s="496" t="s">
        <v>11</v>
      </c>
      <c r="C15" s="496"/>
      <c r="D15" s="130"/>
      <c r="E15" s="316">
        <v>7144</v>
      </c>
      <c r="F15" s="131">
        <v>22</v>
      </c>
      <c r="G15" s="131">
        <v>6</v>
      </c>
      <c r="H15" s="131">
        <v>1124</v>
      </c>
      <c r="I15" s="131">
        <v>9</v>
      </c>
      <c r="J15" s="317">
        <v>0</v>
      </c>
      <c r="K15" s="131">
        <v>0</v>
      </c>
      <c r="L15" s="131">
        <v>10</v>
      </c>
      <c r="M15" s="131">
        <v>2515</v>
      </c>
      <c r="N15" s="497">
        <f t="shared" si="1"/>
        <v>10830</v>
      </c>
      <c r="O15" s="497"/>
      <c r="P15" s="498"/>
    </row>
    <row r="16" spans="1:23" ht="18" customHeight="1" x14ac:dyDescent="0.15">
      <c r="A16" s="129"/>
      <c r="B16" s="496" t="s">
        <v>73</v>
      </c>
      <c r="C16" s="496"/>
      <c r="D16" s="130"/>
      <c r="E16" s="316">
        <v>2236</v>
      </c>
      <c r="F16" s="131">
        <v>74</v>
      </c>
      <c r="G16" s="131">
        <v>124</v>
      </c>
      <c r="H16" s="131">
        <v>460</v>
      </c>
      <c r="I16" s="131">
        <v>68</v>
      </c>
      <c r="J16" s="317">
        <v>0</v>
      </c>
      <c r="K16" s="131">
        <v>3</v>
      </c>
      <c r="L16" s="131">
        <v>0</v>
      </c>
      <c r="M16" s="131">
        <v>515</v>
      </c>
      <c r="N16" s="497">
        <f t="shared" si="1"/>
        <v>3480</v>
      </c>
      <c r="O16" s="497"/>
      <c r="P16" s="498"/>
    </row>
    <row r="17" spans="1:16" ht="18" customHeight="1" x14ac:dyDescent="0.15">
      <c r="A17" s="129"/>
      <c r="B17" s="496" t="s">
        <v>13</v>
      </c>
      <c r="C17" s="496"/>
      <c r="D17" s="130"/>
      <c r="E17" s="316">
        <v>1607</v>
      </c>
      <c r="F17" s="131">
        <v>67</v>
      </c>
      <c r="G17" s="131">
        <v>142</v>
      </c>
      <c r="H17" s="131">
        <v>853</v>
      </c>
      <c r="I17" s="131">
        <v>95</v>
      </c>
      <c r="J17" s="317">
        <v>22</v>
      </c>
      <c r="K17" s="131">
        <v>0</v>
      </c>
      <c r="L17" s="131">
        <v>47</v>
      </c>
      <c r="M17" s="131">
        <v>438</v>
      </c>
      <c r="N17" s="497">
        <f t="shared" si="1"/>
        <v>3271</v>
      </c>
      <c r="O17" s="497"/>
      <c r="P17" s="498"/>
    </row>
    <row r="18" spans="1:16" ht="18" customHeight="1" x14ac:dyDescent="0.15">
      <c r="A18" s="129"/>
      <c r="B18" s="496" t="s">
        <v>314</v>
      </c>
      <c r="C18" s="496"/>
      <c r="D18" s="132"/>
      <c r="E18" s="316">
        <v>851</v>
      </c>
      <c r="F18" s="131">
        <v>66</v>
      </c>
      <c r="G18" s="131">
        <v>15</v>
      </c>
      <c r="H18" s="131">
        <v>277</v>
      </c>
      <c r="I18" s="131">
        <v>23</v>
      </c>
      <c r="J18" s="317">
        <v>1</v>
      </c>
      <c r="K18" s="131">
        <v>0</v>
      </c>
      <c r="L18" s="131">
        <v>0</v>
      </c>
      <c r="M18" s="131">
        <v>326</v>
      </c>
      <c r="N18" s="497">
        <f t="shared" si="1"/>
        <v>1559</v>
      </c>
      <c r="O18" s="497"/>
      <c r="P18" s="498"/>
    </row>
    <row r="19" spans="1:16" ht="18" customHeight="1" x14ac:dyDescent="0.15">
      <c r="A19" s="129"/>
      <c r="B19" s="496" t="s">
        <v>14</v>
      </c>
      <c r="C19" s="496"/>
      <c r="D19" s="133"/>
      <c r="E19" s="316">
        <v>2210</v>
      </c>
      <c r="F19" s="131">
        <v>120</v>
      </c>
      <c r="G19" s="131">
        <v>79</v>
      </c>
      <c r="H19" s="131">
        <v>335</v>
      </c>
      <c r="I19" s="131">
        <v>134</v>
      </c>
      <c r="J19" s="317">
        <v>0</v>
      </c>
      <c r="K19" s="131">
        <v>0</v>
      </c>
      <c r="L19" s="131">
        <v>0</v>
      </c>
      <c r="M19" s="131">
        <v>469</v>
      </c>
      <c r="N19" s="497">
        <f t="shared" si="1"/>
        <v>3347</v>
      </c>
      <c r="O19" s="497"/>
      <c r="P19" s="498"/>
    </row>
    <row r="20" spans="1:16" ht="18" customHeight="1" thickBot="1" x14ac:dyDescent="0.2">
      <c r="A20" s="134"/>
      <c r="B20" s="501" t="s">
        <v>15</v>
      </c>
      <c r="C20" s="501"/>
      <c r="D20" s="135"/>
      <c r="E20" s="318">
        <v>460</v>
      </c>
      <c r="F20" s="319">
        <v>13</v>
      </c>
      <c r="G20" s="319">
        <v>6</v>
      </c>
      <c r="H20" s="319">
        <v>32</v>
      </c>
      <c r="I20" s="319">
        <v>10</v>
      </c>
      <c r="J20" s="320">
        <v>0</v>
      </c>
      <c r="K20" s="319">
        <v>0</v>
      </c>
      <c r="L20" s="319">
        <v>0</v>
      </c>
      <c r="M20" s="319">
        <v>142</v>
      </c>
      <c r="N20" s="502">
        <f t="shared" si="1"/>
        <v>663</v>
      </c>
      <c r="O20" s="502"/>
      <c r="P20" s="503"/>
    </row>
    <row r="21" spans="1:16" ht="15" customHeight="1" x14ac:dyDescent="0.15">
      <c r="A21" s="3"/>
      <c r="B21" s="1" t="s">
        <v>267</v>
      </c>
      <c r="C21" s="1"/>
      <c r="D21" s="1"/>
      <c r="E21" s="3"/>
      <c r="F21" s="3"/>
      <c r="G21" s="3"/>
      <c r="H21" s="3"/>
      <c r="I21" s="3"/>
      <c r="J21" s="3"/>
      <c r="K21" s="3"/>
      <c r="L21" s="3"/>
      <c r="M21" s="3"/>
      <c r="N21" s="1"/>
      <c r="O21" s="231"/>
      <c r="P21" s="210" t="s">
        <v>136</v>
      </c>
    </row>
    <row r="22" spans="1:16" ht="15" customHeight="1" x14ac:dyDescent="0.15">
      <c r="A22" s="3" t="s">
        <v>225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</row>
    <row r="23" spans="1:16" ht="15" customHeight="1" x14ac:dyDescent="0.15">
      <c r="A23" s="3" t="s">
        <v>237</v>
      </c>
      <c r="B23" s="1" t="s">
        <v>266</v>
      </c>
      <c r="C23" s="3"/>
      <c r="D23" s="3"/>
      <c r="E23" s="3"/>
      <c r="F23" s="3"/>
      <c r="G23" s="3"/>
      <c r="H23" s="3"/>
      <c r="I23" s="3"/>
      <c r="J23" s="3"/>
      <c r="K23" s="231"/>
      <c r="L23" s="3"/>
      <c r="M23" s="3"/>
      <c r="N23" s="1"/>
      <c r="O23" s="1"/>
      <c r="P23" s="1"/>
    </row>
    <row r="24" spans="1:16" ht="15" customHeight="1" x14ac:dyDescent="0.1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</row>
    <row r="25" spans="1:16" ht="15" customHeight="1" thickBot="1" x14ac:dyDescent="0.2">
      <c r="A25" s="211" t="s">
        <v>260</v>
      </c>
      <c r="B25" s="211"/>
      <c r="C25" s="211"/>
      <c r="D25" s="211"/>
      <c r="E25" s="211"/>
      <c r="F25" s="211"/>
      <c r="G25" s="211"/>
      <c r="H25" s="211"/>
      <c r="I25" s="211"/>
      <c r="J25" s="3"/>
      <c r="K25" s="3"/>
      <c r="L25" s="3"/>
      <c r="M25" s="3"/>
      <c r="N25" s="2"/>
      <c r="O25" s="1"/>
      <c r="P25" s="1"/>
    </row>
    <row r="26" spans="1:16" ht="20.100000000000001" customHeight="1" thickBot="1" x14ac:dyDescent="0.2">
      <c r="A26" s="127"/>
      <c r="B26" s="494" t="s">
        <v>137</v>
      </c>
      <c r="C26" s="494"/>
      <c r="D26" s="136"/>
      <c r="E26" s="375" t="s">
        <v>138</v>
      </c>
      <c r="F26" s="375" t="s">
        <v>139</v>
      </c>
      <c r="G26" s="375" t="s">
        <v>140</v>
      </c>
      <c r="H26" s="375" t="s">
        <v>141</v>
      </c>
      <c r="I26" s="375" t="s">
        <v>142</v>
      </c>
      <c r="J26" s="375" t="s">
        <v>143</v>
      </c>
      <c r="K26" s="375" t="s">
        <v>144</v>
      </c>
      <c r="L26" s="375" t="s">
        <v>125</v>
      </c>
      <c r="M26" s="375" t="s">
        <v>145</v>
      </c>
      <c r="N26" s="391" t="s">
        <v>146</v>
      </c>
      <c r="O26" s="1"/>
      <c r="P26" s="1"/>
    </row>
    <row r="27" spans="1:16" ht="20.100000000000001" customHeight="1" thickBot="1" x14ac:dyDescent="0.2">
      <c r="A27" s="222"/>
      <c r="B27" s="416"/>
      <c r="C27" s="416"/>
      <c r="D27" s="224"/>
      <c r="E27" s="433"/>
      <c r="F27" s="433"/>
      <c r="G27" s="433"/>
      <c r="H27" s="433"/>
      <c r="I27" s="433"/>
      <c r="J27" s="433"/>
      <c r="K27" s="433"/>
      <c r="L27" s="433"/>
      <c r="M27" s="433"/>
      <c r="N27" s="499"/>
      <c r="O27" s="1"/>
      <c r="P27" s="1"/>
    </row>
    <row r="28" spans="1:16" ht="20.100000000000001" customHeight="1" x14ac:dyDescent="0.15">
      <c r="A28" s="225"/>
      <c r="B28" s="416"/>
      <c r="C28" s="416"/>
      <c r="D28" s="213"/>
      <c r="E28" s="433"/>
      <c r="F28" s="433"/>
      <c r="G28" s="433"/>
      <c r="H28" s="433"/>
      <c r="I28" s="433"/>
      <c r="J28" s="433"/>
      <c r="K28" s="433"/>
      <c r="L28" s="433"/>
      <c r="M28" s="495"/>
      <c r="N28" s="500"/>
      <c r="O28" s="1"/>
      <c r="P28" s="1"/>
    </row>
    <row r="29" spans="1:16" ht="18" customHeight="1" x14ac:dyDescent="0.15">
      <c r="A29" s="129"/>
      <c r="B29" s="493" t="s">
        <v>268</v>
      </c>
      <c r="C29" s="493"/>
      <c r="D29" s="241"/>
      <c r="E29" s="72">
        <v>1224</v>
      </c>
      <c r="F29" s="72">
        <v>71</v>
      </c>
      <c r="G29" s="72">
        <v>33</v>
      </c>
      <c r="H29" s="72">
        <v>39</v>
      </c>
      <c r="I29" s="72">
        <v>8</v>
      </c>
      <c r="J29" s="72">
        <v>14</v>
      </c>
      <c r="K29" s="72">
        <v>15</v>
      </c>
      <c r="L29" s="72">
        <v>14</v>
      </c>
      <c r="M29" s="72">
        <f>SUM(E29:L29)</f>
        <v>1418</v>
      </c>
      <c r="N29" s="209">
        <v>112</v>
      </c>
      <c r="O29" s="1"/>
      <c r="P29" s="1"/>
    </row>
    <row r="30" spans="1:16" ht="18" customHeight="1" x14ac:dyDescent="0.15">
      <c r="A30" s="129"/>
      <c r="B30" s="493"/>
      <c r="C30" s="493"/>
      <c r="D30" s="242"/>
      <c r="E30" s="137"/>
      <c r="F30" s="138"/>
      <c r="G30" s="138"/>
      <c r="H30" s="138"/>
      <c r="I30" s="138"/>
      <c r="J30" s="138"/>
      <c r="K30" s="138"/>
      <c r="L30" s="138"/>
      <c r="M30" s="138"/>
      <c r="N30" s="139"/>
      <c r="O30" s="1"/>
      <c r="P30" s="1"/>
    </row>
    <row r="31" spans="1:16" ht="18" customHeight="1" x14ac:dyDescent="0.15">
      <c r="A31" s="140"/>
      <c r="B31" s="493"/>
      <c r="C31" s="493"/>
      <c r="D31" s="242"/>
      <c r="E31" s="138">
        <v>1698</v>
      </c>
      <c r="F31" s="138">
        <v>76</v>
      </c>
      <c r="G31" s="138">
        <v>42</v>
      </c>
      <c r="H31" s="138">
        <v>174</v>
      </c>
      <c r="I31" s="138">
        <v>8</v>
      </c>
      <c r="J31" s="138">
        <v>17</v>
      </c>
      <c r="K31" s="138">
        <v>15</v>
      </c>
      <c r="L31" s="138">
        <v>14</v>
      </c>
      <c r="M31" s="138">
        <f>SUM(E31:L31)</f>
        <v>2044</v>
      </c>
      <c r="N31" s="148">
        <v>0</v>
      </c>
      <c r="O31" s="1"/>
      <c r="P31" s="1"/>
    </row>
    <row r="32" spans="1:16" ht="18" customHeight="1" x14ac:dyDescent="0.15">
      <c r="A32" s="141"/>
      <c r="B32" s="493"/>
      <c r="C32" s="493"/>
      <c r="D32" s="243"/>
      <c r="E32" s="142"/>
      <c r="F32" s="36"/>
      <c r="G32" s="36"/>
      <c r="H32" s="36"/>
      <c r="I32" s="143"/>
      <c r="J32" s="143"/>
      <c r="K32" s="36"/>
      <c r="L32" s="36"/>
      <c r="M32" s="36"/>
      <c r="N32" s="144"/>
      <c r="O32" s="1"/>
      <c r="P32" s="1"/>
    </row>
    <row r="33" spans="1:21" ht="18" customHeight="1" x14ac:dyDescent="0.15">
      <c r="A33" s="145"/>
      <c r="B33" s="490" t="s">
        <v>309</v>
      </c>
      <c r="C33" s="389" t="s">
        <v>213</v>
      </c>
      <c r="D33" s="411" t="s">
        <v>147</v>
      </c>
      <c r="E33" s="321">
        <v>7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ref="M33:M38" si="2">SUM(E33:L33)</f>
        <v>7</v>
      </c>
      <c r="N33" s="109">
        <v>0</v>
      </c>
      <c r="O33" s="1"/>
      <c r="P33" s="1"/>
      <c r="T33" s="41"/>
      <c r="U33" s="20"/>
    </row>
    <row r="34" spans="1:21" ht="18" customHeight="1" x14ac:dyDescent="0.15">
      <c r="A34" s="129"/>
      <c r="B34" s="491"/>
      <c r="C34" s="389"/>
      <c r="D34" s="411"/>
      <c r="E34" s="322">
        <v>7</v>
      </c>
      <c r="F34" s="147">
        <v>0</v>
      </c>
      <c r="G34" s="41">
        <v>0</v>
      </c>
      <c r="H34" s="41">
        <v>0</v>
      </c>
      <c r="I34" s="147">
        <v>0</v>
      </c>
      <c r="J34" s="147">
        <v>0</v>
      </c>
      <c r="K34" s="147">
        <v>0</v>
      </c>
      <c r="L34" s="147">
        <v>0</v>
      </c>
      <c r="M34" s="138">
        <f t="shared" si="2"/>
        <v>7</v>
      </c>
      <c r="N34" s="148">
        <v>0</v>
      </c>
      <c r="O34" s="1"/>
      <c r="P34" s="1"/>
    </row>
    <row r="35" spans="1:21" ht="18" customHeight="1" x14ac:dyDescent="0.15">
      <c r="A35" s="129"/>
      <c r="B35" s="491"/>
      <c r="C35" s="389" t="s">
        <v>214</v>
      </c>
      <c r="D35" s="411" t="s">
        <v>148</v>
      </c>
      <c r="E35" s="33">
        <v>3</v>
      </c>
      <c r="F35" s="4">
        <v>0</v>
      </c>
      <c r="G35" s="159">
        <v>0</v>
      </c>
      <c r="H35" s="159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2"/>
        <v>3</v>
      </c>
      <c r="N35" s="109">
        <v>0</v>
      </c>
      <c r="O35" s="1"/>
      <c r="P35" s="1"/>
    </row>
    <row r="36" spans="1:21" ht="18" customHeight="1" x14ac:dyDescent="0.15">
      <c r="A36" s="222"/>
      <c r="B36" s="491"/>
      <c r="C36" s="389"/>
      <c r="D36" s="411"/>
      <c r="E36" s="137">
        <v>7</v>
      </c>
      <c r="F36" s="147">
        <v>0</v>
      </c>
      <c r="G36" s="41">
        <v>0</v>
      </c>
      <c r="H36" s="41">
        <v>0</v>
      </c>
      <c r="I36" s="147">
        <v>0</v>
      </c>
      <c r="J36" s="147">
        <v>0</v>
      </c>
      <c r="K36" s="138">
        <v>0</v>
      </c>
      <c r="L36" s="147">
        <v>0</v>
      </c>
      <c r="M36" s="138">
        <f t="shared" si="2"/>
        <v>7</v>
      </c>
      <c r="N36" s="148">
        <v>0</v>
      </c>
      <c r="O36" s="1"/>
      <c r="P36" s="1"/>
    </row>
    <row r="37" spans="1:21" ht="18" customHeight="1" x14ac:dyDescent="0.15">
      <c r="A37" s="222"/>
      <c r="B37" s="491"/>
      <c r="C37" s="389" t="s">
        <v>145</v>
      </c>
      <c r="D37" s="411"/>
      <c r="E37" s="33">
        <f>E33+E35</f>
        <v>10</v>
      </c>
      <c r="F37" s="4">
        <f t="shared" ref="F37:L37" si="3">F33+F35</f>
        <v>0</v>
      </c>
      <c r="G37" s="159">
        <f t="shared" si="3"/>
        <v>0</v>
      </c>
      <c r="H37" s="159">
        <f t="shared" si="3"/>
        <v>0</v>
      </c>
      <c r="I37" s="4">
        <f t="shared" si="3"/>
        <v>0</v>
      </c>
      <c r="J37" s="4">
        <f t="shared" si="3"/>
        <v>0</v>
      </c>
      <c r="K37" s="4">
        <f t="shared" si="3"/>
        <v>0</v>
      </c>
      <c r="L37" s="4">
        <f t="shared" si="3"/>
        <v>0</v>
      </c>
      <c r="M37" s="4">
        <f t="shared" si="2"/>
        <v>10</v>
      </c>
      <c r="N37" s="109">
        <f>N33+N35</f>
        <v>0</v>
      </c>
      <c r="O37" s="1"/>
      <c r="P37" s="1"/>
    </row>
    <row r="38" spans="1:21" ht="18" customHeight="1" x14ac:dyDescent="0.15">
      <c r="A38" s="225"/>
      <c r="B38" s="492"/>
      <c r="C38" s="389"/>
      <c r="D38" s="411"/>
      <c r="E38" s="137">
        <f>E34+E36</f>
        <v>14</v>
      </c>
      <c r="F38" s="147">
        <f t="shared" ref="F38:L38" si="4">F34+F36</f>
        <v>0</v>
      </c>
      <c r="G38" s="41">
        <f t="shared" si="4"/>
        <v>0</v>
      </c>
      <c r="H38" s="41">
        <f t="shared" si="4"/>
        <v>0</v>
      </c>
      <c r="I38" s="147">
        <f t="shared" si="4"/>
        <v>0</v>
      </c>
      <c r="J38" s="147">
        <f t="shared" si="4"/>
        <v>0</v>
      </c>
      <c r="K38" s="138">
        <f t="shared" si="4"/>
        <v>0</v>
      </c>
      <c r="L38" s="147">
        <f t="shared" si="4"/>
        <v>0</v>
      </c>
      <c r="M38" s="138">
        <f t="shared" si="2"/>
        <v>14</v>
      </c>
      <c r="N38" s="148">
        <f>N34+N36</f>
        <v>0</v>
      </c>
      <c r="O38" s="1"/>
      <c r="P38" s="1"/>
    </row>
    <row r="39" spans="1:21" ht="18" customHeight="1" thickBot="1" x14ac:dyDescent="0.2">
      <c r="A39" s="129"/>
      <c r="B39" s="475" t="s">
        <v>242</v>
      </c>
      <c r="C39" s="475"/>
      <c r="D39" s="165"/>
      <c r="E39" s="483">
        <f>SUM(E29+E37)</f>
        <v>1234</v>
      </c>
      <c r="F39" s="483">
        <f>SUM(F29,F37)</f>
        <v>71</v>
      </c>
      <c r="G39" s="483">
        <f t="shared" ref="G39:N39" si="5">SUM(G29,G37)</f>
        <v>33</v>
      </c>
      <c r="H39" s="483">
        <f t="shared" si="5"/>
        <v>39</v>
      </c>
      <c r="I39" s="483">
        <f t="shared" si="5"/>
        <v>8</v>
      </c>
      <c r="J39" s="483">
        <f t="shared" si="5"/>
        <v>14</v>
      </c>
      <c r="K39" s="483">
        <f t="shared" si="5"/>
        <v>15</v>
      </c>
      <c r="L39" s="483">
        <f t="shared" si="5"/>
        <v>14</v>
      </c>
      <c r="M39" s="483">
        <f>SUM(M29,M37)</f>
        <v>1428</v>
      </c>
      <c r="N39" s="488">
        <f t="shared" si="5"/>
        <v>112</v>
      </c>
      <c r="O39" s="1"/>
      <c r="P39" s="1"/>
    </row>
    <row r="40" spans="1:21" ht="18" customHeight="1" thickBot="1" x14ac:dyDescent="0.2">
      <c r="A40" s="222"/>
      <c r="B40" s="475"/>
      <c r="C40" s="475"/>
      <c r="D40" s="166"/>
      <c r="E40" s="483"/>
      <c r="F40" s="483"/>
      <c r="G40" s="483"/>
      <c r="H40" s="483"/>
      <c r="I40" s="483"/>
      <c r="J40" s="483"/>
      <c r="K40" s="483"/>
      <c r="L40" s="483"/>
      <c r="M40" s="483"/>
      <c r="N40" s="488"/>
      <c r="O40" s="1"/>
      <c r="P40" s="1"/>
    </row>
    <row r="41" spans="1:21" ht="18" customHeight="1" thickBot="1" x14ac:dyDescent="0.2">
      <c r="A41" s="222"/>
      <c r="B41" s="475"/>
      <c r="C41" s="475"/>
      <c r="D41" s="166"/>
      <c r="E41" s="484">
        <f>SUM(E31,E38)</f>
        <v>1712</v>
      </c>
      <c r="F41" s="484">
        <f t="shared" ref="F41:L41" si="6">SUM(F31,F38)</f>
        <v>76</v>
      </c>
      <c r="G41" s="484">
        <f t="shared" si="6"/>
        <v>42</v>
      </c>
      <c r="H41" s="484">
        <f t="shared" si="6"/>
        <v>174</v>
      </c>
      <c r="I41" s="484">
        <f t="shared" si="6"/>
        <v>8</v>
      </c>
      <c r="J41" s="484">
        <f t="shared" si="6"/>
        <v>17</v>
      </c>
      <c r="K41" s="484">
        <f t="shared" si="6"/>
        <v>15</v>
      </c>
      <c r="L41" s="484">
        <f t="shared" si="6"/>
        <v>14</v>
      </c>
      <c r="M41" s="484">
        <f>SUM(M31,M38)</f>
        <v>2058</v>
      </c>
      <c r="N41" s="486">
        <f>SUM(N31,N38)</f>
        <v>0</v>
      </c>
      <c r="O41" s="1"/>
      <c r="P41" s="1"/>
    </row>
    <row r="42" spans="1:21" ht="18" customHeight="1" thickBot="1" x14ac:dyDescent="0.2">
      <c r="A42" s="146"/>
      <c r="B42" s="489"/>
      <c r="C42" s="489"/>
      <c r="D42" s="167"/>
      <c r="E42" s="485"/>
      <c r="F42" s="485"/>
      <c r="G42" s="485"/>
      <c r="H42" s="485"/>
      <c r="I42" s="485"/>
      <c r="J42" s="485"/>
      <c r="K42" s="485"/>
      <c r="L42" s="485"/>
      <c r="M42" s="485"/>
      <c r="N42" s="487"/>
      <c r="O42" s="1"/>
      <c r="P42" s="1"/>
    </row>
    <row r="43" spans="1:21" ht="15" customHeight="1" x14ac:dyDescent="0.15">
      <c r="A43" s="12" t="s">
        <v>149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240" t="s">
        <v>136</v>
      </c>
      <c r="O43" s="1"/>
      <c r="P43" s="1"/>
    </row>
    <row r="44" spans="1:21" ht="15" customHeight="1" x14ac:dyDescent="0.15">
      <c r="A44" s="38"/>
      <c r="B44" s="38" t="s">
        <v>226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6" spans="1:21" ht="15" customHeight="1" x14ac:dyDescent="0.15">
      <c r="A46" s="15"/>
    </row>
  </sheetData>
  <sheetProtection sheet="1" selectLockedCells="1" selectUnlockedCells="1"/>
  <mergeCells count="80">
    <mergeCell ref="B6:C6"/>
    <mergeCell ref="B4:C4"/>
    <mergeCell ref="B5:C5"/>
    <mergeCell ref="M3:M4"/>
    <mergeCell ref="N3:P4"/>
    <mergeCell ref="N5:P5"/>
    <mergeCell ref="N6:P6"/>
    <mergeCell ref="A1:G1"/>
    <mergeCell ref="B3:C3"/>
    <mergeCell ref="A2:I2"/>
    <mergeCell ref="E3:H3"/>
    <mergeCell ref="I3:L3"/>
    <mergeCell ref="B8:C8"/>
    <mergeCell ref="B7:C7"/>
    <mergeCell ref="B10:C10"/>
    <mergeCell ref="B9:C9"/>
    <mergeCell ref="N7:P7"/>
    <mergeCell ref="N8:P8"/>
    <mergeCell ref="N9:P9"/>
    <mergeCell ref="N10:P10"/>
    <mergeCell ref="B13:C13"/>
    <mergeCell ref="B11:C11"/>
    <mergeCell ref="B12:C12"/>
    <mergeCell ref="N11:P11"/>
    <mergeCell ref="N12:P12"/>
    <mergeCell ref="N13:P13"/>
    <mergeCell ref="N19:P19"/>
    <mergeCell ref="N26:N28"/>
    <mergeCell ref="B18:C18"/>
    <mergeCell ref="H26:H28"/>
    <mergeCell ref="L26:L28"/>
    <mergeCell ref="I26:I28"/>
    <mergeCell ref="B20:C20"/>
    <mergeCell ref="N20:P20"/>
    <mergeCell ref="N14:P14"/>
    <mergeCell ref="N15:P15"/>
    <mergeCell ref="N16:P16"/>
    <mergeCell ref="N17:P17"/>
    <mergeCell ref="N18:P18"/>
    <mergeCell ref="B14:C14"/>
    <mergeCell ref="B15:C15"/>
    <mergeCell ref="B19:C19"/>
    <mergeCell ref="B16:C16"/>
    <mergeCell ref="B17:C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3" orientation="portrait" useFirstPageNumber="1" r:id="rId1"/>
  <headerFooter scaleWithDoc="0" alignWithMargins="0">
    <oddHeader>&amp;R教　育</oddHead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宮里 磨</cp:lastModifiedBy>
  <cp:lastPrinted>2021-03-31T00:47:47Z</cp:lastPrinted>
  <dcterms:created xsi:type="dcterms:W3CDTF">2013-03-25T07:52:03Z</dcterms:created>
  <dcterms:modified xsi:type="dcterms:W3CDTF">2021-04-02T10:05:36Z</dcterms:modified>
</cp:coreProperties>
</file>