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B8B13217-B3FF-4059-8769-B13BC037D3F0}" xr6:coauthVersionLast="45" xr6:coauthVersionMax="45" xr10:uidLastSave="{00000000-0000-0000-0000-000000000000}"/>
  <bookViews>
    <workbookView xWindow="-120" yWindow="-120" windowWidth="20730" windowHeight="11160" activeTab="7" xr2:uid="{00000000-000D-0000-FFFF-FFFF00000000}"/>
  </bookViews>
  <sheets>
    <sheet name="‐86‐" sheetId="14" r:id="rId1"/>
    <sheet name="‐87‐" sheetId="2" r:id="rId2"/>
    <sheet name="‐88‐ " sheetId="15" r:id="rId3"/>
    <sheet name="‐89‐" sheetId="16" r:id="rId4"/>
    <sheet name="‐90‐" sheetId="4" r:id="rId5"/>
    <sheet name="‐91‐" sheetId="5" r:id="rId6"/>
    <sheet name="‐92‐" sheetId="6" r:id="rId7"/>
    <sheet name="‐93‐" sheetId="7" r:id="rId8"/>
    <sheet name="-94-" sheetId="8" r:id="rId9"/>
    <sheet name="グラフ" sheetId="9" r:id="rId10"/>
  </sheets>
  <definedNames>
    <definedName name="_xlnm.Print_Area" localSheetId="0">‐86‐!$A$1:$I$37</definedName>
    <definedName name="_xlnm.Print_Area" localSheetId="2">'‐88‐ '!$A$1:$K$70</definedName>
    <definedName name="_xlnm.Print_Area" localSheetId="3">‐89‐!$A$1:$K$70</definedName>
    <definedName name="_xlnm.Print_Area" localSheetId="5">‐91‐!$A$1:$I$56</definedName>
    <definedName name="_xlnm.Print_Area" localSheetId="7">‐93‐!$A$1:$N$49</definedName>
    <definedName name="_xlnm.Print_Area" localSheetId="8">'-94-'!$A$1:$L$29</definedName>
    <definedName name="_xlnm.Print_Area" localSheetId="9">グラフ!$A$1:$F$68</definedName>
  </definedNames>
  <calcPr calcId="191029" iterate="1"/>
</workbook>
</file>

<file path=xl/calcChain.xml><?xml version="1.0" encoding="utf-8"?>
<calcChain xmlns="http://schemas.openxmlformats.org/spreadsheetml/2006/main">
  <c r="I52" i="6" l="1"/>
  <c r="H52" i="6"/>
  <c r="G52" i="6"/>
  <c r="F52" i="6"/>
  <c r="E52" i="6"/>
  <c r="D52" i="6"/>
  <c r="C52" i="6"/>
  <c r="I49" i="6"/>
  <c r="H49" i="6"/>
  <c r="G49" i="6"/>
  <c r="F49" i="6"/>
  <c r="E49" i="6"/>
  <c r="D49" i="6"/>
  <c r="C49" i="6"/>
  <c r="I46" i="6"/>
  <c r="H46" i="6"/>
  <c r="G46" i="6"/>
  <c r="F46" i="6"/>
  <c r="E46" i="6"/>
  <c r="D46" i="6"/>
  <c r="C46" i="6"/>
  <c r="I43" i="6"/>
  <c r="H43" i="6"/>
  <c r="G43" i="6"/>
  <c r="F43" i="6"/>
  <c r="E43" i="6"/>
  <c r="D43" i="6"/>
  <c r="C43" i="6"/>
  <c r="I40" i="6"/>
  <c r="H40" i="6"/>
  <c r="G40" i="6"/>
  <c r="F40" i="6"/>
  <c r="E40" i="6"/>
  <c r="D40" i="6"/>
  <c r="C40" i="6"/>
  <c r="I37" i="6"/>
  <c r="H37" i="6"/>
  <c r="G37" i="6"/>
  <c r="F37" i="6"/>
  <c r="E37" i="6"/>
  <c r="D37" i="6"/>
  <c r="C37" i="6"/>
  <c r="I34" i="6"/>
  <c r="H34" i="6"/>
  <c r="G34" i="6"/>
  <c r="F34" i="6"/>
  <c r="E34" i="6"/>
  <c r="D34" i="6"/>
  <c r="C34" i="6"/>
  <c r="I31" i="6"/>
  <c r="H31" i="6"/>
  <c r="G31" i="6"/>
  <c r="F31" i="6"/>
  <c r="E31" i="6"/>
  <c r="D31" i="6"/>
  <c r="C31" i="6"/>
  <c r="I28" i="6"/>
  <c r="H28" i="6"/>
  <c r="G28" i="6"/>
  <c r="F28" i="6"/>
  <c r="E28" i="6"/>
  <c r="D28" i="6"/>
  <c r="C28" i="6"/>
  <c r="I25" i="6"/>
  <c r="H25" i="6"/>
  <c r="G25" i="6"/>
  <c r="F25" i="6"/>
  <c r="E25" i="6"/>
  <c r="D25" i="6"/>
  <c r="C25" i="6"/>
  <c r="I22" i="6"/>
  <c r="H22" i="6"/>
  <c r="G22" i="6"/>
  <c r="F22" i="6"/>
  <c r="E22" i="6"/>
  <c r="D22" i="6"/>
  <c r="C22" i="6"/>
  <c r="I19" i="6"/>
  <c r="H19" i="6"/>
  <c r="G19" i="6"/>
  <c r="F19" i="6"/>
  <c r="E19" i="6"/>
  <c r="D19" i="6"/>
  <c r="C19" i="6"/>
  <c r="I53" i="5"/>
  <c r="H53" i="5"/>
  <c r="G53" i="5"/>
  <c r="F53" i="5"/>
  <c r="E53" i="5"/>
  <c r="D53" i="5"/>
  <c r="I50" i="5"/>
  <c r="H50" i="5"/>
  <c r="G50" i="5"/>
  <c r="F50" i="5"/>
  <c r="E50" i="5"/>
  <c r="D50" i="5"/>
  <c r="I47" i="5"/>
  <c r="H47" i="5"/>
  <c r="G47" i="5"/>
  <c r="F47" i="5"/>
  <c r="E47" i="5"/>
  <c r="D47" i="5"/>
  <c r="I44" i="5"/>
  <c r="H44" i="5"/>
  <c r="G44" i="5"/>
  <c r="F44" i="5"/>
  <c r="E44" i="5"/>
  <c r="D44" i="5"/>
  <c r="I41" i="5"/>
  <c r="H41" i="5"/>
  <c r="G41" i="5"/>
  <c r="F41" i="5"/>
  <c r="E41" i="5"/>
  <c r="D41" i="5"/>
  <c r="I38" i="5"/>
  <c r="H38" i="5"/>
  <c r="G38" i="5"/>
  <c r="F38" i="5"/>
  <c r="E38" i="5"/>
  <c r="D38" i="5"/>
  <c r="I35" i="5"/>
  <c r="H35" i="5"/>
  <c r="G35" i="5"/>
  <c r="F35" i="5"/>
  <c r="E35" i="5"/>
  <c r="D35" i="5"/>
  <c r="I32" i="5"/>
  <c r="H32" i="5"/>
  <c r="G32" i="5"/>
  <c r="F32" i="5"/>
  <c r="E32" i="5"/>
  <c r="D32" i="5"/>
  <c r="I29" i="5"/>
  <c r="H29" i="5"/>
  <c r="G29" i="5"/>
  <c r="F29" i="5"/>
  <c r="E29" i="5"/>
  <c r="D29" i="5"/>
  <c r="I26" i="5"/>
  <c r="H26" i="5"/>
  <c r="G26" i="5"/>
  <c r="F26" i="5"/>
  <c r="E26" i="5"/>
  <c r="D26" i="5"/>
  <c r="I23" i="5"/>
  <c r="H23" i="5"/>
  <c r="G23" i="5"/>
  <c r="F23" i="5"/>
  <c r="E23" i="5"/>
  <c r="D23" i="5"/>
  <c r="I20" i="5"/>
  <c r="H20" i="5"/>
  <c r="G20" i="5"/>
  <c r="F20" i="5"/>
  <c r="E20" i="5"/>
  <c r="D20" i="5"/>
  <c r="L40" i="4" l="1"/>
  <c r="K40" i="4"/>
  <c r="I64" i="16" l="1"/>
  <c r="F63" i="16"/>
  <c r="F56" i="16"/>
  <c r="I49" i="16"/>
  <c r="F49" i="16"/>
  <c r="I31" i="16"/>
  <c r="F31" i="16"/>
  <c r="F32" i="16" s="1"/>
  <c r="I24" i="16"/>
  <c r="I32" i="16" s="1"/>
  <c r="I17" i="16"/>
  <c r="I65" i="15"/>
  <c r="F64" i="15"/>
  <c r="F65" i="15" s="1"/>
  <c r="F68" i="15" s="1"/>
  <c r="F57" i="15"/>
  <c r="I49" i="15"/>
  <c r="F49" i="15"/>
  <c r="F32" i="15"/>
  <c r="F33" i="15" s="1"/>
  <c r="I17" i="15"/>
  <c r="I36" i="15" s="1"/>
  <c r="F17" i="15"/>
  <c r="H32" i="16" l="1"/>
  <c r="F35" i="16"/>
  <c r="K66" i="15"/>
  <c r="H57" i="15"/>
  <c r="H47" i="15"/>
  <c r="K67" i="15"/>
  <c r="H67" i="15"/>
  <c r="K45" i="15"/>
  <c r="H42" i="15"/>
  <c r="H68" i="15"/>
  <c r="K46" i="15"/>
  <c r="H61" i="15"/>
  <c r="H60" i="15"/>
  <c r="H54" i="15"/>
  <c r="H46" i="15"/>
  <c r="H50" i="15"/>
  <c r="H56" i="15"/>
  <c r="H55" i="15"/>
  <c r="H53" i="15"/>
  <c r="F67" i="16"/>
  <c r="K15" i="15"/>
  <c r="K10" i="15"/>
  <c r="K36" i="15"/>
  <c r="K13" i="15"/>
  <c r="K12" i="15"/>
  <c r="K34" i="15"/>
  <c r="H33" i="15"/>
  <c r="H49" i="15"/>
  <c r="F36" i="15"/>
  <c r="H17" i="15" s="1"/>
  <c r="I35" i="16"/>
  <c r="K17" i="16"/>
  <c r="I68" i="15"/>
  <c r="K49" i="15" s="1"/>
  <c r="F64" i="16"/>
  <c r="H64" i="15"/>
  <c r="H31" i="16"/>
  <c r="K24" i="16"/>
  <c r="I67" i="16"/>
  <c r="K49" i="16" s="1"/>
  <c r="K5" i="7"/>
  <c r="L5" i="7"/>
  <c r="M5" i="7"/>
  <c r="N5" i="7"/>
  <c r="J5" i="7"/>
  <c r="H5" i="7"/>
  <c r="B7" i="6"/>
  <c r="B7" i="5"/>
  <c r="E20" i="4"/>
  <c r="E19" i="4"/>
  <c r="E23" i="4"/>
  <c r="E22" i="4"/>
  <c r="D23" i="4"/>
  <c r="D21" i="4" s="1"/>
  <c r="D20" i="4"/>
  <c r="D22" i="4"/>
  <c r="D19" i="4"/>
  <c r="D18" i="4" s="1"/>
  <c r="G33" i="4"/>
  <c r="G32" i="4" s="1"/>
  <c r="H33" i="4"/>
  <c r="H32" i="4"/>
  <c r="J33" i="4"/>
  <c r="I33" i="4"/>
  <c r="L33" i="4"/>
  <c r="K33" i="4"/>
  <c r="J40" i="4"/>
  <c r="J32" i="4" s="1"/>
  <c r="I40" i="4"/>
  <c r="H40" i="4"/>
  <c r="G40" i="4"/>
  <c r="E26" i="4"/>
  <c r="E25" i="4"/>
  <c r="D26" i="4"/>
  <c r="D25" i="4"/>
  <c r="K21" i="4"/>
  <c r="J21" i="4"/>
  <c r="I21" i="4"/>
  <c r="H21" i="4"/>
  <c r="G21" i="4"/>
  <c r="F21" i="4"/>
  <c r="L20" i="4"/>
  <c r="K18" i="4"/>
  <c r="J18" i="4"/>
  <c r="I18" i="4"/>
  <c r="H18" i="4"/>
  <c r="G18" i="4"/>
  <c r="E18" i="4"/>
  <c r="J5" i="4"/>
  <c r="I5" i="4"/>
  <c r="H5" i="4"/>
  <c r="G5" i="4"/>
  <c r="H60" i="16" l="1"/>
  <c r="H53" i="16"/>
  <c r="H45" i="16"/>
  <c r="H43" i="16"/>
  <c r="H62" i="16"/>
  <c r="H54" i="16"/>
  <c r="H59" i="16"/>
  <c r="H52" i="16"/>
  <c r="H50" i="16"/>
  <c r="H66" i="16"/>
  <c r="H46" i="16"/>
  <c r="H49" i="16"/>
  <c r="H67" i="16"/>
  <c r="H58" i="16"/>
  <c r="H51" i="16"/>
  <c r="H48" i="16"/>
  <c r="H44" i="16"/>
  <c r="H47" i="16"/>
  <c r="H55" i="16"/>
  <c r="H42" i="16"/>
  <c r="H61" i="16"/>
  <c r="H57" i="16"/>
  <c r="H65" i="16"/>
  <c r="K67" i="16"/>
  <c r="K42" i="16"/>
  <c r="K48" i="16"/>
  <c r="K44" i="16"/>
  <c r="K46" i="16"/>
  <c r="K65" i="16"/>
  <c r="K66" i="16"/>
  <c r="K45" i="16"/>
  <c r="K50" i="16"/>
  <c r="K47" i="16"/>
  <c r="K43" i="16"/>
  <c r="K64" i="16"/>
  <c r="K10" i="16"/>
  <c r="K14" i="16"/>
  <c r="K16" i="16"/>
  <c r="K33" i="16"/>
  <c r="K13" i="16"/>
  <c r="K35" i="16"/>
  <c r="K11" i="16"/>
  <c r="K15" i="16"/>
  <c r="K12" i="16"/>
  <c r="K18" i="16"/>
  <c r="H24" i="16"/>
  <c r="H17" i="16"/>
  <c r="H23" i="16"/>
  <c r="H10" i="16"/>
  <c r="H18" i="16"/>
  <c r="H35" i="16"/>
  <c r="H22" i="16"/>
  <c r="H21" i="16"/>
  <c r="H15" i="16"/>
  <c r="H28" i="16"/>
  <c r="H34" i="16"/>
  <c r="H27" i="16"/>
  <c r="H64" i="16"/>
  <c r="H56" i="16"/>
  <c r="H24" i="15"/>
  <c r="H23" i="15"/>
  <c r="H15" i="15"/>
  <c r="H35" i="15"/>
  <c r="H36" i="15"/>
  <c r="H26" i="15"/>
  <c r="H25" i="15"/>
  <c r="H22" i="15"/>
  <c r="H29" i="15"/>
  <c r="H28" i="15"/>
  <c r="H10" i="15"/>
  <c r="H21" i="15"/>
  <c r="H18" i="15"/>
  <c r="K57" i="15"/>
  <c r="K42" i="15"/>
  <c r="K65" i="15"/>
  <c r="K68" i="15"/>
  <c r="H32" i="15"/>
  <c r="H63" i="16"/>
  <c r="K32" i="16"/>
  <c r="E21" i="4"/>
  <c r="L21" i="4" s="1"/>
  <c r="I32" i="4"/>
  <c r="H10" i="14" l="1"/>
  <c r="G10" i="14"/>
  <c r="F9" i="7" l="1"/>
  <c r="F10" i="14" l="1"/>
  <c r="K32" i="4" l="1"/>
  <c r="B32" i="6" l="1"/>
  <c r="I16" i="6"/>
  <c r="H16" i="6"/>
  <c r="F16" i="6"/>
  <c r="E16" i="6"/>
  <c r="D16" i="6"/>
  <c r="C16" i="6"/>
  <c r="I15" i="6"/>
  <c r="H15" i="6"/>
  <c r="G15" i="6"/>
  <c r="F15" i="6"/>
  <c r="E15" i="6"/>
  <c r="D15" i="6"/>
  <c r="C15" i="6"/>
  <c r="I14" i="6"/>
  <c r="H14" i="6"/>
  <c r="G14" i="6"/>
  <c r="F14" i="6"/>
  <c r="E14" i="6"/>
  <c r="D14" i="6"/>
  <c r="C14" i="6"/>
  <c r="B8" i="6"/>
  <c r="C18" i="5"/>
  <c r="I17" i="5"/>
  <c r="H17" i="5"/>
  <c r="G17" i="5"/>
  <c r="F17" i="5"/>
  <c r="E17" i="5"/>
  <c r="D17" i="5"/>
  <c r="I16" i="5"/>
  <c r="H16" i="5"/>
  <c r="G16" i="5"/>
  <c r="F16" i="5"/>
  <c r="E16" i="5"/>
  <c r="D16" i="5"/>
  <c r="I15" i="5"/>
  <c r="H15" i="5"/>
  <c r="G15" i="5"/>
  <c r="F15" i="5"/>
  <c r="E15" i="5"/>
  <c r="D15" i="5"/>
  <c r="C19" i="5"/>
  <c r="B8" i="5"/>
  <c r="E24" i="4"/>
  <c r="D24" i="4"/>
  <c r="K5" i="4"/>
  <c r="F13" i="6" l="1"/>
  <c r="E13" i="6"/>
  <c r="D14" i="5"/>
  <c r="I13" i="6"/>
  <c r="H13" i="6"/>
  <c r="G13" i="6"/>
  <c r="D13" i="6"/>
  <c r="C13" i="6"/>
  <c r="C17" i="5"/>
  <c r="F15" i="14"/>
  <c r="G18" i="14" s="1"/>
  <c r="G15" i="14" l="1"/>
  <c r="G16" i="14"/>
  <c r="G17" i="14"/>
  <c r="L32" i="4" l="1"/>
  <c r="G24" i="4"/>
  <c r="I24" i="4"/>
  <c r="J24" i="4"/>
  <c r="K24" i="4"/>
  <c r="L24" i="4" s="1"/>
  <c r="H24" i="4"/>
  <c r="F24" i="4"/>
  <c r="L5" i="4"/>
  <c r="I21" i="9" l="1"/>
  <c r="I5" i="9" l="1"/>
  <c r="H5" i="9"/>
  <c r="G33" i="14"/>
  <c r="I18" i="9" s="1"/>
  <c r="G22" i="14" l="1"/>
  <c r="G26" i="14"/>
  <c r="G30" i="14"/>
  <c r="G19" i="14"/>
  <c r="I9" i="9" s="1"/>
  <c r="G23" i="14"/>
  <c r="G27" i="14"/>
  <c r="G31" i="14"/>
  <c r="I16" i="9" s="1"/>
  <c r="G20" i="14"/>
  <c r="G24" i="14"/>
  <c r="I12" i="9" s="1"/>
  <c r="G28" i="14"/>
  <c r="G32" i="14"/>
  <c r="I17" i="9" s="1"/>
  <c r="G21" i="14"/>
  <c r="G25" i="14"/>
  <c r="G29" i="14"/>
  <c r="I13" i="9" l="1"/>
  <c r="I14" i="9"/>
  <c r="I10" i="9"/>
  <c r="I15" i="9"/>
  <c r="I8" i="9"/>
  <c r="I11" i="9"/>
  <c r="F31" i="7"/>
  <c r="F29" i="7"/>
  <c r="F27" i="7"/>
  <c r="F25" i="7"/>
  <c r="F23" i="7"/>
  <c r="F21" i="7"/>
  <c r="F19" i="7"/>
  <c r="F17" i="7"/>
  <c r="F15" i="7"/>
  <c r="F13" i="7"/>
  <c r="F11" i="7"/>
  <c r="F7" i="7"/>
  <c r="B54" i="6"/>
  <c r="B53" i="6"/>
  <c r="B51" i="6"/>
  <c r="B50" i="6"/>
  <c r="B48" i="6"/>
  <c r="B47" i="6"/>
  <c r="B45" i="6"/>
  <c r="B44" i="6"/>
  <c r="B42" i="6"/>
  <c r="B41" i="6"/>
  <c r="B39" i="6"/>
  <c r="B38" i="6"/>
  <c r="B36" i="6"/>
  <c r="B35" i="6"/>
  <c r="B33" i="6"/>
  <c r="B31" i="6" s="1"/>
  <c r="B30" i="6"/>
  <c r="B29" i="6"/>
  <c r="B27" i="6"/>
  <c r="B26" i="6"/>
  <c r="B24" i="6"/>
  <c r="B23" i="6"/>
  <c r="B21" i="6"/>
  <c r="B20" i="6"/>
  <c r="B18" i="6"/>
  <c r="B17" i="6"/>
  <c r="G16" i="6"/>
  <c r="B49" i="6" l="1"/>
  <c r="B43" i="6"/>
  <c r="B40" i="6"/>
  <c r="B22" i="6"/>
  <c r="B37" i="6"/>
  <c r="B25" i="6"/>
  <c r="B19" i="6"/>
  <c r="B15" i="6"/>
  <c r="B46" i="6"/>
  <c r="B52" i="6"/>
  <c r="B16" i="6"/>
  <c r="B14" i="6"/>
  <c r="B34" i="6"/>
  <c r="F5" i="7"/>
  <c r="B28" i="6"/>
  <c r="I20" i="9"/>
  <c r="C55" i="5"/>
  <c r="C54" i="5"/>
  <c r="C52" i="5"/>
  <c r="C51" i="5"/>
  <c r="C49" i="5"/>
  <c r="C48" i="5"/>
  <c r="C46" i="5"/>
  <c r="C45" i="5"/>
  <c r="C43" i="5"/>
  <c r="C42" i="5"/>
  <c r="C40" i="5"/>
  <c r="C39" i="5"/>
  <c r="C37" i="5"/>
  <c r="C36" i="5"/>
  <c r="C34" i="5"/>
  <c r="C33" i="5"/>
  <c r="C31" i="5"/>
  <c r="C30" i="5"/>
  <c r="C28" i="5"/>
  <c r="C27" i="5"/>
  <c r="C25" i="5"/>
  <c r="C24" i="5"/>
  <c r="C22" i="5"/>
  <c r="C21" i="5"/>
  <c r="I14" i="5"/>
  <c r="F14" i="5"/>
  <c r="H14" i="5"/>
  <c r="G14" i="5"/>
  <c r="C50" i="5" l="1"/>
  <c r="C20" i="5"/>
  <c r="B13" i="6"/>
  <c r="C29" i="5"/>
  <c r="C23" i="5"/>
  <c r="C26" i="5"/>
  <c r="C53" i="5"/>
  <c r="C16" i="5"/>
  <c r="C32" i="5"/>
  <c r="C35" i="5"/>
  <c r="C38" i="5"/>
  <c r="C41" i="5"/>
  <c r="C44" i="5"/>
  <c r="C47" i="5"/>
  <c r="C15" i="5"/>
  <c r="E14" i="5"/>
  <c r="C14" i="5" l="1"/>
  <c r="O38" i="9" l="1"/>
  <c r="N48" i="9"/>
  <c r="N47" i="9"/>
  <c r="N46" i="9"/>
  <c r="N45" i="9"/>
  <c r="M48" i="9"/>
  <c r="M47" i="9"/>
  <c r="M46" i="9"/>
  <c r="M45" i="9"/>
  <c r="L48" i="9"/>
  <c r="L47" i="9"/>
  <c r="L46" i="9"/>
  <c r="L45" i="9"/>
  <c r="K48" i="9"/>
  <c r="K47" i="9"/>
  <c r="K46" i="9"/>
  <c r="K45" i="9"/>
  <c r="J48" i="9"/>
  <c r="J47" i="9"/>
  <c r="J46" i="9"/>
  <c r="J45" i="9"/>
  <c r="I48" i="9"/>
  <c r="I47" i="9"/>
  <c r="I46" i="9"/>
  <c r="I45" i="9"/>
  <c r="H48" i="9"/>
  <c r="H47" i="9"/>
  <c r="H46" i="9"/>
  <c r="H45" i="9"/>
  <c r="N38" i="9"/>
  <c r="M38" i="9"/>
  <c r="L38" i="9"/>
  <c r="K38" i="9"/>
  <c r="J38" i="9"/>
  <c r="I38" i="9"/>
  <c r="H38" i="9"/>
  <c r="H39" i="9" l="1"/>
  <c r="I39" i="9"/>
  <c r="N39" i="9"/>
  <c r="M39" i="9"/>
  <c r="L39" i="9"/>
  <c r="K39" i="9"/>
  <c r="J39" i="9"/>
  <c r="O39" i="9" l="1"/>
</calcChain>
</file>

<file path=xl/sharedStrings.xml><?xml version="1.0" encoding="utf-8"?>
<sst xmlns="http://schemas.openxmlformats.org/spreadsheetml/2006/main" count="706" uniqueCount="377">
  <si>
    <t>Ⅵ　建　　設</t>
  </si>
  <si>
    <t>都市計画</t>
  </si>
  <si>
    <t>区　　　分</t>
  </si>
  <si>
    <t>市街化調整区域</t>
  </si>
  <si>
    <t>浦添市都市計画区域</t>
  </si>
  <si>
    <t>資料：都市計画課</t>
  </si>
  <si>
    <t>区　　　  　　　　　分</t>
  </si>
  <si>
    <t>面　　　積</t>
  </si>
  <si>
    <t>総　　　　　　面　　　　　　積</t>
  </si>
  <si>
    <t>第一種低層住居専用地域</t>
  </si>
  <si>
    <t>第二種低層住居専用地域</t>
  </si>
  <si>
    <t>第一種中高層住居専用地域</t>
  </si>
  <si>
    <t>住　居　系</t>
  </si>
  <si>
    <t>第二種中高層住居専用地域</t>
  </si>
  <si>
    <t>第  一  種  住  居  地  域</t>
  </si>
  <si>
    <t>商　業　系</t>
  </si>
  <si>
    <t>商 　　　業 　　　地 　　　域</t>
  </si>
  <si>
    <t>工　業　系</t>
  </si>
  <si>
    <t>工 　　　業 　　　地 　　　域</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</si>
  <si>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</si>
  <si>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</si>
  <si>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</si>
  <si>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</si>
  <si>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</si>
  <si>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</si>
  <si>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</si>
  <si>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</si>
  <si>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</si>
  <si>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</si>
  <si>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</si>
  <si>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</si>
  <si>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</si>
  <si>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</si>
  <si>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</si>
  <si>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</si>
  <si>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</si>
  <si>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</si>
  <si>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</si>
  <si>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</si>
  <si>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</si>
  <si>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</si>
  <si>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</si>
  <si>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</si>
  <si>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</si>
  <si>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</si>
  <si>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</si>
  <si>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</si>
  <si>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</si>
  <si>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</si>
  <si>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</si>
  <si>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</si>
  <si>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</si>
  <si>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</si>
  <si>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</si>
  <si>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</si>
  <si>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</si>
  <si>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</si>
  <si>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</si>
  <si>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</si>
  <si>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</si>
  <si>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</si>
  <si>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</si>
  <si>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</si>
  <si>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</si>
  <si>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</si>
  <si>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</si>
  <si>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</si>
  <si>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</si>
  <si>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</si>
  <si>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</si>
  <si>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</si>
  <si>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</si>
  <si>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</si>
  <si>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</si>
  <si>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</si>
  <si>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</si>
  <si>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</si>
  <si>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</si>
  <si>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</si>
  <si>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</si>
  <si>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</si>
  <si>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</si>
  <si>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</si>
  <si>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</si>
  <si>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</si>
  <si>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</si>
  <si>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</si>
  <si>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</si>
  <si>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</si>
  <si>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</si>
  <si>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</si>
  <si>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</si>
  <si>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</si>
  <si>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</si>
  <si>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</si>
  <si>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</si>
  <si>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</si>
  <si>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</si>
  <si>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</si>
  <si>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</si>
  <si>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</si>
  <si>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</si>
  <si>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</si>
  <si>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</si>
  <si>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</si>
  <si>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</si>
  <si>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</si>
  <si>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</si>
  <si>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</si>
  <si>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</si>
  <si>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</si>
  <si>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</si>
  <si>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</si>
  <si>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</si>
  <si>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</si>
  <si>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</si>
  <si>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</si>
  <si>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</si>
  <si>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</si>
  <si>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</si>
  <si>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</si>
  <si>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</si>
  <si>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</si>
  <si>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</si>
  <si>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</si>
  <si>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</si>
  <si>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</si>
  <si>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</si>
  <si>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</si>
  <si>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</si>
  <si>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</si>
  <si>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</si>
  <si>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</si>
  <si>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</si>
  <si>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</si>
  <si>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</si>
  <si>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</si>
  <si>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</si>
  <si>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</si>
  <si>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</si>
  <si>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</si>
  <si>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</si>
  <si>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</si>
  <si>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</si>
  <si>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</si>
  <si>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</si>
  <si>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</si>
  <si>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</si>
  <si>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</si>
  <si>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</si>
  <si>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</si>
  <si>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</si>
  <si>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</si>
  <si>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</si>
  <si>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</si>
  <si>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</si>
  <si>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</si>
  <si>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</si>
  <si>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</si>
  <si>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</si>
  <si>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</si>
  <si>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</si>
  <si>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</si>
  <si>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</si>
  <si>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</si>
  <si>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</si>
  <si>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</si>
  <si>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</si>
  <si>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</si>
  <si>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</si>
  <si>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</si>
  <si>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</si>
  <si>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</si>
  <si>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</si>
  <si>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</si>
  <si>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</si>
  <si>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</si>
  <si>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</si>
  <si>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</si>
  <si>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</si>
  <si>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</si>
  <si>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</si>
  <si>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</si>
  <si>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</si>
  <si>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</si>
  <si>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</si>
  <si>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</si>
  <si>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</si>
  <si>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</si>
  <si>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</si>
  <si>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</si>
  <si>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</si>
  <si>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</si>
  <si>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</si>
  <si>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</si>
  <si>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</si>
  <si>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</si>
  <si>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</si>
  <si>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</si>
  <si>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</si>
  <si>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</si>
  <si>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</si>
  <si>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</si>
  <si>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</si>
  <si>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</si>
  <si>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</si>
  <si>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</si>
  <si>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</si>
  <si>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</si>
  <si>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</si>
  <si>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</si>
  <si>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</si>
  <si>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</si>
  <si>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</si>
  <si>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</si>
  <si>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</si>
  <si>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</si>
  <si>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</si>
  <si>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</si>
  <si>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</si>
  <si>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0"/>
  </si>
  <si>
    <t>公共用地</t>
    <rPh sb="0" eb="2">
      <t>コウキョウ</t>
    </rPh>
    <rPh sb="2" eb="4">
      <t>ヨウチ</t>
    </rPh>
    <phoneticPr fontId="10"/>
  </si>
  <si>
    <t>（内、広場）</t>
    <rPh sb="1" eb="2">
      <t>ウチ</t>
    </rPh>
    <rPh sb="3" eb="4">
      <t>ヒロ</t>
    </rPh>
    <rPh sb="4" eb="5">
      <t>バ</t>
    </rPh>
    <phoneticPr fontId="10"/>
  </si>
  <si>
    <t>公園</t>
    <rPh sb="0" eb="1">
      <t>オオヤケ</t>
    </rPh>
    <rPh sb="1" eb="2">
      <t>エン</t>
    </rPh>
    <phoneticPr fontId="10"/>
  </si>
  <si>
    <t>緑地</t>
    <rPh sb="0" eb="1">
      <t>ミドリ</t>
    </rPh>
    <rPh sb="1" eb="2">
      <t>チ</t>
    </rPh>
    <phoneticPr fontId="10"/>
  </si>
  <si>
    <t>河川</t>
    <rPh sb="0" eb="1">
      <t>カワ</t>
    </rPh>
    <rPh sb="1" eb="2">
      <t>カワ</t>
    </rPh>
    <phoneticPr fontId="10"/>
  </si>
  <si>
    <t>水路</t>
    <rPh sb="0" eb="1">
      <t>ミズ</t>
    </rPh>
    <rPh sb="1" eb="2">
      <t>ミチ</t>
    </rPh>
    <phoneticPr fontId="10"/>
  </si>
  <si>
    <t>宅　　　地　　</t>
    <rPh sb="0" eb="1">
      <t>タク</t>
    </rPh>
    <rPh sb="4" eb="5">
      <t>チ</t>
    </rPh>
    <phoneticPr fontId="10"/>
  </si>
  <si>
    <t>民有地</t>
    <rPh sb="0" eb="1">
      <t>タミ</t>
    </rPh>
    <rPh sb="1" eb="2">
      <t>ユウ</t>
    </rPh>
    <rPh sb="2" eb="3">
      <t>チ</t>
    </rPh>
    <phoneticPr fontId="10"/>
  </si>
  <si>
    <t>住宅地</t>
    <rPh sb="0" eb="3">
      <t>ジュウタクチ</t>
    </rPh>
    <phoneticPr fontId="10"/>
  </si>
  <si>
    <t>商業地</t>
    <rPh sb="0" eb="3">
      <t>ショウギョウチ</t>
    </rPh>
    <phoneticPr fontId="10"/>
  </si>
  <si>
    <t>工業地</t>
    <rPh sb="0" eb="3">
      <t>コウギョウチ</t>
    </rPh>
    <phoneticPr fontId="10"/>
  </si>
  <si>
    <t>農地</t>
    <rPh sb="0" eb="2">
      <t>ノウチ</t>
    </rPh>
    <phoneticPr fontId="10"/>
  </si>
  <si>
    <t>山林・原野</t>
    <rPh sb="0" eb="2">
      <t>サンリン</t>
    </rPh>
    <rPh sb="3" eb="5">
      <t>ゲンヤ</t>
    </rPh>
    <phoneticPr fontId="10"/>
  </si>
  <si>
    <t>墓地</t>
    <rPh sb="0" eb="1">
      <t>ハカ</t>
    </rPh>
    <rPh sb="1" eb="2">
      <t>チ</t>
    </rPh>
    <phoneticPr fontId="10"/>
  </si>
  <si>
    <t>民有地小計</t>
    <rPh sb="3" eb="5">
      <t>ショウケイ</t>
    </rPh>
    <phoneticPr fontId="10"/>
  </si>
  <si>
    <t>公有地</t>
    <rPh sb="0" eb="1">
      <t>コウ</t>
    </rPh>
    <rPh sb="1" eb="2">
      <t>ユウ</t>
    </rPh>
    <rPh sb="2" eb="3">
      <t>チ</t>
    </rPh>
    <phoneticPr fontId="10"/>
  </si>
  <si>
    <t>国有地</t>
    <rPh sb="0" eb="3">
      <t>コクユウチ</t>
    </rPh>
    <phoneticPr fontId="10"/>
  </si>
  <si>
    <t>準国有地</t>
    <rPh sb="0" eb="1">
      <t>ジュン</t>
    </rPh>
    <rPh sb="1" eb="4">
      <t>コクユウチ</t>
    </rPh>
    <phoneticPr fontId="10"/>
  </si>
  <si>
    <t>県有地</t>
    <rPh sb="0" eb="1">
      <t>ケン</t>
    </rPh>
    <rPh sb="1" eb="2">
      <t>ユウ</t>
    </rPh>
    <rPh sb="2" eb="3">
      <t>チ</t>
    </rPh>
    <phoneticPr fontId="10"/>
  </si>
  <si>
    <t>市有地</t>
    <rPh sb="0" eb="3">
      <t>シユウチ</t>
    </rPh>
    <phoneticPr fontId="10"/>
  </si>
  <si>
    <t>(内､小中学校)</t>
    <rPh sb="1" eb="2">
      <t>ウチ</t>
    </rPh>
    <rPh sb="3" eb="5">
      <t>ショウチュウ</t>
    </rPh>
    <rPh sb="5" eb="7">
      <t>ガッコウ</t>
    </rPh>
    <phoneticPr fontId="10"/>
  </si>
  <si>
    <t>その他</t>
    <rPh sb="2" eb="3">
      <t>タ</t>
    </rPh>
    <phoneticPr fontId="10"/>
  </si>
  <si>
    <t>公有地小計</t>
    <rPh sb="0" eb="3">
      <t>コウユウチ</t>
    </rPh>
    <rPh sb="3" eb="5">
      <t>ショウケイ</t>
    </rPh>
    <phoneticPr fontId="10"/>
  </si>
  <si>
    <t>測量増減</t>
    <rPh sb="0" eb="2">
      <t>ソクリョウ</t>
    </rPh>
    <rPh sb="2" eb="4">
      <t>ゾウゲン</t>
    </rPh>
    <phoneticPr fontId="10"/>
  </si>
  <si>
    <t>合計</t>
    <rPh sb="0" eb="2">
      <t>ゴウケイ</t>
    </rPh>
    <phoneticPr fontId="10"/>
  </si>
  <si>
    <t>道路</t>
    <phoneticPr fontId="10"/>
  </si>
  <si>
    <t>（内、広場）</t>
    <rPh sb="1" eb="2">
      <t>ウチ</t>
    </rPh>
    <rPh sb="3" eb="5">
      <t>ヒロバ</t>
    </rPh>
    <phoneticPr fontId="10"/>
  </si>
  <si>
    <t>公園</t>
    <rPh sb="0" eb="2">
      <t>コウエン</t>
    </rPh>
    <phoneticPr fontId="10"/>
  </si>
  <si>
    <t>緑地</t>
    <rPh sb="0" eb="2">
      <t>リョクチ</t>
    </rPh>
    <phoneticPr fontId="10"/>
  </si>
  <si>
    <t>河川</t>
    <rPh sb="0" eb="2">
      <t>カセン</t>
    </rPh>
    <phoneticPr fontId="10"/>
  </si>
  <si>
    <t>水路</t>
    <rPh sb="0" eb="2">
      <t>スイロ</t>
    </rPh>
    <phoneticPr fontId="10"/>
  </si>
  <si>
    <t>公共有地合計</t>
    <rPh sb="0" eb="2">
      <t>コウキョウ</t>
    </rPh>
    <rPh sb="2" eb="3">
      <t>ユウ</t>
    </rPh>
    <rPh sb="3" eb="4">
      <t>チ</t>
    </rPh>
    <rPh sb="4" eb="6">
      <t>ゴウケイ</t>
    </rPh>
    <phoneticPr fontId="10"/>
  </si>
  <si>
    <t>第一種低層住居専用地域</t>
    <rPh sb="9" eb="11">
      <t>チイキ</t>
    </rPh>
    <phoneticPr fontId="9"/>
  </si>
  <si>
    <t>増改築等</t>
    <rPh sb="3" eb="4">
      <t>ナド</t>
    </rPh>
    <phoneticPr fontId="9"/>
  </si>
  <si>
    <t>第二種低層住居専用地域</t>
    <rPh sb="9" eb="11">
      <t>チイキ</t>
    </rPh>
    <phoneticPr fontId="9"/>
  </si>
  <si>
    <t>第一種中高層住居専用地域</t>
    <rPh sb="10" eb="12">
      <t>チイキ</t>
    </rPh>
    <phoneticPr fontId="9"/>
  </si>
  <si>
    <t>第二種中高層住居専用地域</t>
    <rPh sb="10" eb="12">
      <t>チイキ</t>
    </rPh>
    <phoneticPr fontId="9"/>
  </si>
  <si>
    <t>総面積</t>
    <rPh sb="0" eb="3">
      <t>ソウメンセキ</t>
    </rPh>
    <phoneticPr fontId="9"/>
  </si>
  <si>
    <t>総数</t>
    <rPh sb="0" eb="2">
      <t>ソウスウ</t>
    </rPh>
    <phoneticPr fontId="9"/>
  </si>
  <si>
    <t>土地区画整理</t>
    <phoneticPr fontId="10"/>
  </si>
  <si>
    <t xml:space="preserve">区画整理課  </t>
    <rPh sb="0" eb="2">
      <t>クカク</t>
    </rPh>
    <rPh sb="2" eb="4">
      <t>セイリ</t>
    </rPh>
    <rPh sb="4" eb="5">
      <t>カ</t>
    </rPh>
    <phoneticPr fontId="10"/>
  </si>
  <si>
    <t>（87）  構造別家屋棟数及び床面積（課税家屋）（各年１月１日現在）</t>
    <phoneticPr fontId="9"/>
  </si>
  <si>
    <t>（39）</t>
    <phoneticPr fontId="9"/>
  </si>
  <si>
    <t>公共有地合計</t>
    <rPh sb="0" eb="1">
      <t>オオヤケ</t>
    </rPh>
    <rPh sb="1" eb="2">
      <t>トモ</t>
    </rPh>
    <rPh sb="2" eb="3">
      <t>ユウ</t>
    </rPh>
    <rPh sb="3" eb="4">
      <t>チ</t>
    </rPh>
    <rPh sb="4" eb="5">
      <t>ゴウ</t>
    </rPh>
    <rPh sb="5" eb="6">
      <t>ケイ</t>
    </rPh>
    <phoneticPr fontId="10"/>
  </si>
  <si>
    <t xml:space="preserve"> 宅　地　計</t>
    <rPh sb="1" eb="2">
      <t>タク</t>
    </rPh>
    <rPh sb="3" eb="4">
      <t>チ</t>
    </rPh>
    <rPh sb="5" eb="6">
      <t>ケイ</t>
    </rPh>
    <phoneticPr fontId="10"/>
  </si>
  <si>
    <t>その他</t>
    <phoneticPr fontId="10"/>
  </si>
  <si>
    <t xml:space="preserve"> 保　留　地</t>
    <phoneticPr fontId="10"/>
  </si>
  <si>
    <t>施行期間</t>
    <phoneticPr fontId="10"/>
  </si>
  <si>
    <t>（90） 構造別建築確認件数の推移</t>
    <phoneticPr fontId="9"/>
  </si>
  <si>
    <t>（Ｐ86参照）</t>
    <phoneticPr fontId="9"/>
  </si>
  <si>
    <t>（40）</t>
    <phoneticPr fontId="9"/>
  </si>
  <si>
    <t>（42）</t>
    <phoneticPr fontId="9"/>
  </si>
  <si>
    <t>（83）　都市公園計画面積(続き)</t>
    <phoneticPr fontId="9"/>
  </si>
  <si>
    <t>年    度</t>
    <phoneticPr fontId="9"/>
  </si>
  <si>
    <t>区　　  分</t>
    <phoneticPr fontId="10"/>
  </si>
  <si>
    <t>施　行　前</t>
    <phoneticPr fontId="10"/>
  </si>
  <si>
    <t>施　行　後</t>
    <phoneticPr fontId="10"/>
  </si>
  <si>
    <t>割合(％)</t>
    <phoneticPr fontId="10"/>
  </si>
  <si>
    <t>資料：</t>
    <phoneticPr fontId="10"/>
  </si>
  <si>
    <t>（88） 家屋の棟数及び床面積（課税家屋）（各年１月１日現在）</t>
    <phoneticPr fontId="9"/>
  </si>
  <si>
    <t>（89） 種類別、家屋棟数及び床面積（課税家屋）（各年１月１日現在）</t>
    <phoneticPr fontId="9"/>
  </si>
  <si>
    <t>用 途 地 域 別</t>
    <phoneticPr fontId="9"/>
  </si>
  <si>
    <t>増改築等</t>
    <phoneticPr fontId="9"/>
  </si>
  <si>
    <t>防火　木造</t>
    <phoneticPr fontId="9"/>
  </si>
  <si>
    <t>住　宅　総　数</t>
    <phoneticPr fontId="9"/>
  </si>
  <si>
    <t>　公　営　借　家</t>
    <phoneticPr fontId="9"/>
  </si>
  <si>
    <t>（42）都市計画区域面積（Ｐ86参照）</t>
    <phoneticPr fontId="9"/>
  </si>
  <si>
    <t>（43）市街化区域の用途地域別面積構成比</t>
    <phoneticPr fontId="9"/>
  </si>
  <si>
    <t>（44）都市公園計画面積の構成比（Ｐ87参照）</t>
    <phoneticPr fontId="9"/>
  </si>
  <si>
    <t>資料：建築指導課</t>
    <rPh sb="3" eb="5">
      <t>ケンチク</t>
    </rPh>
    <rPh sb="5" eb="7">
      <t>シドウ</t>
    </rPh>
    <rPh sb="7" eb="8">
      <t>カ</t>
    </rPh>
    <phoneticPr fontId="9"/>
  </si>
  <si>
    <t>資料：建築指導課</t>
    <rPh sb="5" eb="7">
      <t>シドウ</t>
    </rPh>
    <phoneticPr fontId="9"/>
  </si>
  <si>
    <t>（注）鉄骨造には、鉄骨鉄筋を含めた。</t>
    <rPh sb="1" eb="2">
      <t>チュウ</t>
    </rPh>
    <rPh sb="3" eb="5">
      <t>テッコツ</t>
    </rPh>
    <rPh sb="5" eb="6">
      <t>ゾウ</t>
    </rPh>
    <rPh sb="9" eb="11">
      <t>テッコツ</t>
    </rPh>
    <rPh sb="11" eb="13">
      <t>テッキン</t>
    </rPh>
    <rPh sb="14" eb="15">
      <t>フク</t>
    </rPh>
    <phoneticPr fontId="9"/>
  </si>
  <si>
    <t>借家</t>
    <phoneticPr fontId="9"/>
  </si>
  <si>
    <t xml:space="preserve"> (ヶ所)</t>
    <rPh sb="3" eb="4">
      <t>ショ</t>
    </rPh>
    <phoneticPr fontId="9"/>
  </si>
  <si>
    <t>（注）建築の時期「不詳」を含む。</t>
    <phoneticPr fontId="9"/>
  </si>
  <si>
    <t>（注）「都市再生機構（ＵＲ）」とは、旧公団のこと。</t>
    <rPh sb="1" eb="2">
      <t>チュウ</t>
    </rPh>
    <rPh sb="4" eb="6">
      <t>トシ</t>
    </rPh>
    <rPh sb="6" eb="8">
      <t>サイセイ</t>
    </rPh>
    <rPh sb="8" eb="10">
      <t>キコウ</t>
    </rPh>
    <rPh sb="18" eb="19">
      <t>キュウ</t>
    </rPh>
    <rPh sb="19" eb="21">
      <t>コウダン</t>
    </rPh>
    <phoneticPr fontId="9"/>
  </si>
  <si>
    <t>　都市再生機構（UR）・　　　　　
公社の借家</t>
    <rPh sb="1" eb="3">
      <t>トシ</t>
    </rPh>
    <rPh sb="3" eb="5">
      <t>サイセイ</t>
    </rPh>
    <rPh sb="5" eb="7">
      <t>キコウ</t>
    </rPh>
    <phoneticPr fontId="9"/>
  </si>
  <si>
    <t>（92）　用途別、建築確認等件数の推移</t>
    <rPh sb="5" eb="7">
      <t>ヨウト</t>
    </rPh>
    <rPh sb="7" eb="8">
      <t>ベツ</t>
    </rPh>
    <rPh sb="9" eb="11">
      <t>ケンチク</t>
    </rPh>
    <rPh sb="11" eb="14">
      <t>カクニントウ</t>
    </rPh>
    <rPh sb="14" eb="16">
      <t>ケンスウ</t>
    </rPh>
    <rPh sb="17" eb="19">
      <t>スイイ</t>
    </rPh>
    <phoneticPr fontId="9"/>
  </si>
  <si>
    <t>その他</t>
    <rPh sb="2" eb="3">
      <t>タ</t>
    </rPh>
    <phoneticPr fontId="9"/>
  </si>
  <si>
    <t>て だ こ 浦 西 駅 周 辺 地 区</t>
    <rPh sb="6" eb="7">
      <t>ウラ</t>
    </rPh>
    <rPh sb="8" eb="9">
      <t>ニシ</t>
    </rPh>
    <rPh sb="10" eb="11">
      <t>エキ</t>
    </rPh>
    <rPh sb="12" eb="13">
      <t>シュウ</t>
    </rPh>
    <rPh sb="14" eb="15">
      <t>ヘン</t>
    </rPh>
    <rPh sb="16" eb="17">
      <t>チ</t>
    </rPh>
    <rPh sb="18" eb="19">
      <t>ク</t>
    </rPh>
    <phoneticPr fontId="10"/>
  </si>
  <si>
    <t>公共用地計</t>
    <rPh sb="0" eb="1">
      <t>オオヤケ</t>
    </rPh>
    <rPh sb="1" eb="2">
      <t>トモ</t>
    </rPh>
    <rPh sb="2" eb="3">
      <t>ヨウ</t>
    </rPh>
    <rPh sb="3" eb="4">
      <t>チ</t>
    </rPh>
    <rPh sb="4" eb="5">
      <t>ケイ</t>
    </rPh>
    <phoneticPr fontId="10"/>
  </si>
  <si>
    <t>商業地域</t>
    <phoneticPr fontId="9"/>
  </si>
  <si>
    <t>（45）用途別、建築確認件数の推移（Ｐ92参照）</t>
    <phoneticPr fontId="9"/>
  </si>
  <si>
    <t xml:space="preserve">（83）  都市公園計画面積（各年度3月末現在）　　　　　　　　　　　　 </t>
    <rPh sb="6" eb="8">
      <t>トシ</t>
    </rPh>
    <rPh sb="8" eb="10">
      <t>コウエン</t>
    </rPh>
    <rPh sb="10" eb="12">
      <t>ケイカク</t>
    </rPh>
    <rPh sb="12" eb="14">
      <t>メンセキ</t>
    </rPh>
    <rPh sb="15" eb="16">
      <t>カク</t>
    </rPh>
    <rPh sb="16" eb="17">
      <t>ネン</t>
    </rPh>
    <rPh sb="17" eb="18">
      <t>ド</t>
    </rPh>
    <rPh sb="19" eb="20">
      <t>ガツ</t>
    </rPh>
    <rPh sb="20" eb="21">
      <t>マツ</t>
    </rPh>
    <rPh sb="21" eb="23">
      <t>ゲンザイ</t>
    </rPh>
    <phoneticPr fontId="9"/>
  </si>
  <si>
    <t>（84）  都市計画街路及び交通広場（各年度3月末現在）</t>
    <rPh sb="19" eb="22">
      <t>カクネンド</t>
    </rPh>
    <rPh sb="24" eb="25">
      <t>マツ</t>
    </rPh>
    <phoneticPr fontId="9"/>
  </si>
  <si>
    <t>浦添前田駅周辺地区</t>
    <rPh sb="0" eb="2">
      <t>ウラソエ</t>
    </rPh>
    <rPh sb="2" eb="4">
      <t>マエダ</t>
    </rPh>
    <rPh sb="4" eb="5">
      <t>エキ</t>
    </rPh>
    <rPh sb="5" eb="7">
      <t>シュウヘン</t>
    </rPh>
    <rPh sb="7" eb="9">
      <t>チク</t>
    </rPh>
    <phoneticPr fontId="10"/>
  </si>
  <si>
    <t>-</t>
  </si>
  <si>
    <t>都 市 計 画 区 域</t>
    <phoneticPr fontId="9"/>
  </si>
  <si>
    <t>市街化区域</t>
    <phoneticPr fontId="9"/>
  </si>
  <si>
    <t>面 積 Ｃ
（ha）</t>
    <phoneticPr fontId="9"/>
  </si>
  <si>
    <t>面　　　積
（ha）</t>
    <phoneticPr fontId="9"/>
  </si>
  <si>
    <t>構　成　比
（%）</t>
    <phoneticPr fontId="9"/>
  </si>
  <si>
    <t>建ぺい率
（%）</t>
    <rPh sb="3" eb="4">
      <t>リツ</t>
    </rPh>
    <phoneticPr fontId="9"/>
  </si>
  <si>
    <t>容積率
（%）</t>
    <phoneticPr fontId="9"/>
  </si>
  <si>
    <t>第一種低層住居専用地域</t>
    <rPh sb="1" eb="2">
      <t>イチ</t>
    </rPh>
    <phoneticPr fontId="9"/>
  </si>
  <si>
    <t>第  二  種  住  居  地  域</t>
    <phoneticPr fontId="9"/>
  </si>
  <si>
    <t>建築面積</t>
    <rPh sb="0" eb="2">
      <t>ケンチク</t>
    </rPh>
    <rPh sb="2" eb="4">
      <t>メンセキ</t>
    </rPh>
    <phoneticPr fontId="9"/>
  </si>
  <si>
    <t>延べ面積</t>
    <phoneticPr fontId="9"/>
  </si>
  <si>
    <t>　　　建ぺい率 ＝</t>
    <phoneticPr fontId="9"/>
  </si>
  <si>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8" eb="129">
      <t>オヨ</t>
    </rPh>
    <rPh sb="130" eb="132">
      <t>オオミヤ</t>
    </rPh>
    <rPh sb="132" eb="134">
      <t>チク</t>
    </rPh>
    <phoneticPr fontId="10"/>
  </si>
  <si>
    <t>平成30年</t>
  </si>
  <si>
    <t>達成率
（%）</t>
    <rPh sb="0" eb="3">
      <t>タッセイリツ</t>
    </rPh>
    <phoneticPr fontId="9"/>
  </si>
  <si>
    <t>面 積 Ｂ
（ha）</t>
    <phoneticPr fontId="9"/>
  </si>
  <si>
    <t>面 積 Ａ
（ha）</t>
    <phoneticPr fontId="9"/>
  </si>
  <si>
    <t xml:space="preserve"> Ｂ／Ａ
（%）</t>
    <phoneticPr fontId="9"/>
  </si>
  <si>
    <t xml:space="preserve"> Ｃ／Ａ
（%）</t>
    <phoneticPr fontId="9"/>
  </si>
  <si>
    <t>令和元年版更新済み</t>
    <rPh sb="0" eb="2">
      <t>レイワ</t>
    </rPh>
    <rPh sb="2" eb="4">
      <t>ガンネン</t>
    </rPh>
    <rPh sb="4" eb="5">
      <t>ヘイネン</t>
    </rPh>
    <rPh sb="5" eb="7">
      <t>コウシン</t>
    </rPh>
    <rPh sb="7" eb="8">
      <t>ズ</t>
    </rPh>
    <phoneticPr fontId="9"/>
  </si>
  <si>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</si>
  <si>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r>
      <rPr>
        <sz val="10"/>
        <rFont val="ＭＳ 明朝"/>
        <family val="1"/>
        <charset val="128"/>
      </rPr>
      <t>近　　隣　　商　　業　　地　　域</t>
    </r>
    <phoneticPr fontId="9"/>
  </si>
  <si>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</si>
  <si>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（81）  都市計画区域面積 （令和2年3月末現在）</t>
    <rPh sb="16" eb="18">
      <t>レイワ</t>
    </rPh>
    <rPh sb="19" eb="20">
      <t>ネン</t>
    </rPh>
    <rPh sb="21" eb="22">
      <t>ガツ</t>
    </rPh>
    <rPh sb="22" eb="23">
      <t>マツ</t>
    </rPh>
    <rPh sb="23" eb="25">
      <t>ゲンザイ</t>
    </rPh>
    <phoneticPr fontId="9"/>
  </si>
  <si>
    <t>市街化調整区域
(令和2年3月31日現在)</t>
    <rPh sb="9" eb="11">
      <t>レイワ</t>
    </rPh>
    <rPh sb="18" eb="20">
      <t>ゲンザイ</t>
    </rPh>
    <phoneticPr fontId="9"/>
  </si>
  <si>
    <t>（82）  市街化区域の用途地域別面積（令和2年3月末現在）</t>
    <rPh sb="20" eb="22">
      <t>レイワ</t>
    </rPh>
    <rPh sb="26" eb="27">
      <t>マツ</t>
    </rPh>
    <phoneticPr fontId="9"/>
  </si>
  <si>
    <t>令和元年度</t>
    <rPh sb="0" eb="2">
      <t>レイワ</t>
    </rPh>
    <rPh sb="2" eb="5">
      <t>モトネンド</t>
    </rPh>
    <phoneticPr fontId="9"/>
  </si>
  <si>
    <t>令和元年度</t>
    <rPh sb="0" eb="2">
      <t>レイワ</t>
    </rPh>
    <rPh sb="2" eb="3">
      <t>モト</t>
    </rPh>
    <rPh sb="3" eb="5">
      <t>ネンド</t>
    </rPh>
    <phoneticPr fontId="9"/>
  </si>
  <si>
    <r>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の区域区分</t>
    </r>
    <r>
      <rPr>
        <sz val="10"/>
        <rFont val="ＭＳ 明朝"/>
        <family val="1"/>
        <charset val="128"/>
      </rPr>
      <t>（線引きという）が行われた。</t>
    </r>
    <phoneticPr fontId="9"/>
  </si>
  <si>
    <t>平成31年</t>
  </si>
  <si>
    <t>令和2年</t>
    <rPh sb="0" eb="2">
      <t>レイワ</t>
    </rPh>
    <phoneticPr fontId="9"/>
  </si>
  <si>
    <t>令和2年</t>
    <rPh sb="0" eb="2">
      <t>レイワ</t>
    </rPh>
    <rPh sb="3" eb="4">
      <t>ネン</t>
    </rPh>
    <phoneticPr fontId="9"/>
  </si>
  <si>
    <t>令和元年度</t>
    <rPh sb="0" eb="2">
      <t>レイワ</t>
    </rPh>
    <rPh sb="2" eb="3">
      <t>モト</t>
    </rPh>
    <rPh sb="3" eb="5">
      <t>ネンド</t>
    </rPh>
    <phoneticPr fontId="9"/>
  </si>
  <si>
    <t>平成27年度</t>
    <rPh sb="0" eb="2">
      <t>ヘイセイ</t>
    </rPh>
    <rPh sb="4" eb="6">
      <t>ネンド</t>
    </rPh>
    <phoneticPr fontId="9"/>
  </si>
  <si>
    <t>（91） 用途地域別、構造別建築確認件数（令和元年度）</t>
    <rPh sb="21" eb="23">
      <t>レイワ</t>
    </rPh>
    <rPh sb="23" eb="24">
      <t>モト</t>
    </rPh>
    <phoneticPr fontId="9"/>
  </si>
  <si>
    <t>（93）  用途地域別、建築用途別建築確認件数（令和元年度）</t>
    <rPh sb="24" eb="26">
      <t>レイワ</t>
    </rPh>
    <rPh sb="26" eb="27">
      <t>モト</t>
    </rPh>
    <phoneticPr fontId="9"/>
  </si>
  <si>
    <t>平成28年度</t>
    <rPh sb="0" eb="2">
      <t>ヘイセイ</t>
    </rPh>
    <rPh sb="4" eb="6">
      <t>ネンド</t>
    </rPh>
    <phoneticPr fontId="9"/>
  </si>
  <si>
    <t>浦添市民住宅
子育て支援港川宿舎</t>
    <rPh sb="4" eb="6">
      <t>ジュウタク</t>
    </rPh>
    <phoneticPr fontId="9"/>
  </si>
  <si>
    <t>浦添市字港川433番地</t>
    <rPh sb="0" eb="3">
      <t>ウラソエシ</t>
    </rPh>
    <rPh sb="3" eb="4">
      <t>アザ</t>
    </rPh>
    <rPh sb="4" eb="6">
      <t>ミナトガワ</t>
    </rPh>
    <rPh sb="9" eb="11">
      <t>バンチ</t>
    </rPh>
    <phoneticPr fontId="9"/>
  </si>
  <si>
    <t xml:space="preserve"> ２ LDK</t>
    <phoneticPr fontId="9"/>
  </si>
  <si>
    <t>52.4㎡</t>
    <phoneticPr fontId="9"/>
  </si>
  <si>
    <t>昭和61年</t>
    <rPh sb="0" eb="2">
      <t>ショウワ</t>
    </rPh>
    <rPh sb="4" eb="5">
      <t>ネン</t>
    </rPh>
    <phoneticPr fontId="9"/>
  </si>
  <si>
    <t>（1号棟）</t>
    <rPh sb="2" eb="3">
      <t>ゴウ</t>
    </rPh>
    <rPh sb="3" eb="4">
      <t>トウ</t>
    </rPh>
    <phoneticPr fontId="9"/>
  </si>
  <si>
    <t>53㎡</t>
    <phoneticPr fontId="9"/>
  </si>
  <si>
    <t>（2号棟）</t>
    <rPh sb="2" eb="3">
      <t>ゴウ</t>
    </rPh>
    <rPh sb="3" eb="4">
      <t>トウ</t>
    </rPh>
    <phoneticPr fontId="9"/>
  </si>
  <si>
    <t>資料：建築営繕課</t>
  </si>
  <si>
    <t>（85）  市営住宅及び市民住宅の状況（令和2年3月末現在）</t>
    <rPh sb="10" eb="11">
      <t>オヨ</t>
    </rPh>
    <rPh sb="12" eb="14">
      <t>シミン</t>
    </rPh>
    <rPh sb="14" eb="16">
      <t>ジュウタク</t>
    </rPh>
    <rPh sb="20" eb="22">
      <t>レイワ</t>
    </rPh>
    <phoneticPr fontId="9"/>
  </si>
  <si>
    <t>平成４～令和５年度</t>
    <rPh sb="4" eb="6">
      <t>レイワ</t>
    </rPh>
    <rPh sb="7" eb="8">
      <t>ネン</t>
    </rPh>
    <rPh sb="8" eb="9">
      <t>ド</t>
    </rPh>
    <phoneticPr fontId="10"/>
  </si>
  <si>
    <t>平成８～令和７年度</t>
    <rPh sb="0" eb="2">
      <t>ヘイセイ</t>
    </rPh>
    <rPh sb="4" eb="6">
      <t>レイワ</t>
    </rPh>
    <rPh sb="7" eb="9">
      <t>ネンド</t>
    </rPh>
    <phoneticPr fontId="10"/>
  </si>
  <si>
    <t>平成27～令和６年度</t>
    <rPh sb="5" eb="7">
      <t>レイワ</t>
    </rPh>
    <rPh sb="8" eb="9">
      <t>ネン</t>
    </rPh>
    <rPh sb="9" eb="10">
      <t>ド</t>
    </rPh>
    <phoneticPr fontId="10"/>
  </si>
  <si>
    <t>平成27～令和４年度</t>
    <rPh sb="5" eb="7">
      <t>レイワ</t>
    </rPh>
    <rPh sb="8" eb="9">
      <t>ネン</t>
    </rPh>
    <rPh sb="9" eb="10">
      <t>ド</t>
    </rPh>
    <phoneticPr fontId="10"/>
  </si>
  <si>
    <t>（95）  市別、居住世帯の有無別住宅数及び住宅以外で人が住む建物数（平成30年10月１日）</t>
    <phoneticPr fontId="9"/>
  </si>
  <si>
    <t>資料：平成30年住宅・土地統計調査</t>
    <phoneticPr fontId="9"/>
  </si>
  <si>
    <t>1970年以前</t>
    <rPh sb="4" eb="7">
      <t>ネンイゼン</t>
    </rPh>
    <phoneticPr fontId="9"/>
  </si>
  <si>
    <t>1971年～1980年</t>
    <rPh sb="4" eb="5">
      <t>ネン</t>
    </rPh>
    <rPh sb="10" eb="11">
      <t>ネン</t>
    </rPh>
    <phoneticPr fontId="9"/>
  </si>
  <si>
    <t>1981年～1990年</t>
    <rPh sb="4" eb="5">
      <t>ネン</t>
    </rPh>
    <rPh sb="10" eb="11">
      <t>ネン</t>
    </rPh>
    <phoneticPr fontId="9"/>
  </si>
  <si>
    <t>1991年～1995年</t>
    <rPh sb="4" eb="5">
      <t>ネン</t>
    </rPh>
    <rPh sb="10" eb="11">
      <t>ネン</t>
    </rPh>
    <phoneticPr fontId="9"/>
  </si>
  <si>
    <t>1996年～2000年</t>
    <rPh sb="4" eb="5">
      <t>ネン</t>
    </rPh>
    <rPh sb="10" eb="11">
      <t>ネン</t>
    </rPh>
    <phoneticPr fontId="9"/>
  </si>
  <si>
    <t>2001年～2005年</t>
    <rPh sb="4" eb="5">
      <t>ネン</t>
    </rPh>
    <rPh sb="10" eb="11">
      <t>ネン</t>
    </rPh>
    <phoneticPr fontId="9"/>
  </si>
  <si>
    <t>2006年～2010年</t>
    <rPh sb="4" eb="5">
      <t>ネン</t>
    </rPh>
    <rPh sb="10" eb="11">
      <t>ネン</t>
    </rPh>
    <phoneticPr fontId="9"/>
  </si>
  <si>
    <t>2011年～2015年</t>
    <rPh sb="4" eb="5">
      <t>ネン</t>
    </rPh>
    <rPh sb="10" eb="11">
      <t>ネン</t>
    </rPh>
    <phoneticPr fontId="9"/>
  </si>
  <si>
    <t>2016年～2018年9月</t>
    <rPh sb="4" eb="5">
      <t>ネン</t>
    </rPh>
    <rPh sb="10" eb="11">
      <t>ネン</t>
    </rPh>
    <rPh sb="12" eb="13">
      <t>ガツ</t>
    </rPh>
    <phoneticPr fontId="9"/>
  </si>
  <si>
    <t>（96）　住宅の種類・構造、建築の時期別住宅数（平成30年10月１日）</t>
    <phoneticPr fontId="9"/>
  </si>
  <si>
    <t>（97）　住宅の所有の関係、建て方、階数別専用住宅数（平成30年10月1日）</t>
    <phoneticPr fontId="9"/>
  </si>
  <si>
    <t>令和2年版更新済み</t>
    <rPh sb="0" eb="2">
      <t>レイワ</t>
    </rPh>
    <rPh sb="3" eb="5">
      <t>ネンバン</t>
    </rPh>
    <rPh sb="4" eb="5">
      <t>ヘイネン</t>
    </rPh>
    <rPh sb="5" eb="7">
      <t>コウシン</t>
    </rPh>
    <rPh sb="7" eb="8">
      <t>ズ</t>
    </rPh>
    <phoneticPr fontId="9"/>
  </si>
  <si>
    <t>（44）R1年度</t>
    <phoneticPr fontId="9"/>
  </si>
  <si>
    <r>
      <t>（86）  土地区画整理（令和２</t>
    </r>
    <r>
      <rPr>
        <sz val="10"/>
        <rFont val="ＭＳ 明朝"/>
        <family val="1"/>
        <charset val="128"/>
      </rPr>
      <t>年３月末日現在）</t>
    </r>
    <rPh sb="13" eb="15">
      <t>レイワ</t>
    </rPh>
    <rPh sb="16" eb="17">
      <t>ネン</t>
    </rPh>
    <rPh sb="18" eb="19">
      <t>ガツ</t>
    </rPh>
    <rPh sb="19" eb="21">
      <t>マツジツ</t>
    </rPh>
    <rPh sb="21" eb="23">
      <t>ゲンザイ</t>
    </rPh>
    <phoneticPr fontId="10"/>
  </si>
  <si>
    <r>
      <t>（86）  土地区画整理（令和２年</t>
    </r>
    <r>
      <rPr>
        <sz val="10"/>
        <rFont val="ＭＳ 明朝"/>
        <family val="1"/>
        <charset val="128"/>
      </rPr>
      <t>３月末日現在）（続き）</t>
    </r>
    <rPh sb="13" eb="15">
      <t>レイワ</t>
    </rPh>
    <rPh sb="16" eb="17">
      <t>ネン</t>
    </rPh>
    <rPh sb="18" eb="19">
      <t>ガツ</t>
    </rPh>
    <rPh sb="19" eb="21">
      <t>マツジツ</t>
    </rPh>
    <rPh sb="21" eb="23">
      <t>ゲンザイ</t>
    </rPh>
    <rPh sb="25" eb="26">
      <t>ツヅ</t>
    </rPh>
    <phoneticPr fontId="10"/>
  </si>
  <si>
    <t>（94）　建築規模別、用途地域別建築確認件数（令和元年度）</t>
    <rPh sb="23" eb="25">
      <t>レイワ</t>
    </rPh>
    <rPh sb="25" eb="26">
      <t>モト</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</si>
</sst>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0_);\(#,##0\)"/>
    <numFmt numFmtId="188" formatCode="#,##0;[Red]#,##0"/>
    <numFmt numFmtId="189" formatCode="0.0_ "/>
    <numFmt numFmtId="190" formatCode="_ * #,##0.00_ ;_ * \-#,##0.00_ ;_ * &quot;-&quot;_ ;_ @_ "/>
    <numFmt numFmtId="191" formatCode="0.00_);[Red]\(0.00\)"/>
    <numFmt numFmtId="192" formatCode="0_);[Red]\(0\)"/>
    <numFmt numFmtId="193" formatCode="0.0%\ "/>
    <numFmt numFmtId="194" formatCode="#&quot;年度&quot;"/>
    <numFmt numFmtId="195" formatCode="#,##0;&quot;△&quot;#,##0\ "/>
    <numFmt numFmtId="196" formatCode="0.00;&quot;△&quot;0.00%"/>
  </numFmts>
  <fonts count="21" x14ac:knownFonts="1">
    <font>
      <sz val="10"/>
      <name val="ＭＳ 明朝"/>
      <family val="1"/>
      <charset val="128"/>
    </font>
    <font>
      <sz val="11"/>
      <name val="ＭＳ Ｐゴシック"/>
      <family val="3"/>
      <charset val="128"/>
    </font>
    <font>
      <sz val="12"/>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sz val="10"/>
      <color indexed="10"/>
      <name val="ＭＳ 明朝"/>
      <family val="1"/>
      <charset val="128"/>
    </font>
    <font>
      <sz val="10"/>
      <name val="ＭＳ 明朝"/>
      <family val="1"/>
      <charset val="128"/>
    </font>
    <font>
      <sz val="6"/>
      <name val="ＭＳ 明朝"/>
      <family val="1"/>
      <charset val="128"/>
    </font>
    <font>
      <sz val="6"/>
      <name val="ＭＳ Ｐゴシック"/>
      <family val="3"/>
      <charset val="128"/>
    </font>
    <font>
      <sz val="7"/>
      <name val="ＭＳ 明朝"/>
      <family val="1"/>
      <charset val="128"/>
    </font>
    <font>
      <sz val="10"/>
      <name val="ＭＳ 明朝"/>
      <family val="1"/>
    </font>
    <font>
      <sz val="16"/>
      <name val="ＭＳ 明朝"/>
      <family val="1"/>
      <charset val="128"/>
    </font>
    <font>
      <sz val="14"/>
      <name val="ＭＳ 明朝"/>
      <family val="1"/>
      <charset val="128"/>
    </font>
    <font>
      <b/>
      <sz val="10"/>
      <name val="ＭＳ 明朝"/>
      <family val="1"/>
      <charset val="128"/>
    </font>
    <font>
      <sz val="11"/>
      <color rgb="FF000000"/>
      <name val="ＭＳ Ｐゴシック"/>
      <family val="2"/>
      <charset val="128"/>
    </font>
    <font>
      <b/>
      <sz val="16"/>
      <name val="ＭＳ 明朝"/>
      <family val="1"/>
      <charset val="128"/>
    </font>
    <font>
      <sz val="10"/>
      <color theme="0" tint="-0.34998626667073579"/>
      <name val="ＭＳ 明朝"/>
      <family val="1"/>
      <charset val="128"/>
    </font>
    <font>
      <sz val="8"/>
      <color theme="0" tint="-0.34998626667073579"/>
      <name val="ＭＳ 明朝"/>
      <family val="1"/>
      <charset val="128"/>
    </font>
    <font>
      <u/>
      <sz val="10"/>
      <color theme="0" tint="-0.34998626667073579"/>
      <name val="ＭＳ 明朝"/>
      <family val="1"/>
      <charset val="128"/>
    </font>
  </fonts>
  <fills count="2">
    <fill>
      <patternFill patternType="none"/>
    </fill>
    <fill>
      <patternFill patternType="gray125"/>
    </fill>
  </fills>
  <borders count="164">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medium">
        <color indexed="8"/>
      </left>
      <right style="thin">
        <color indexed="64"/>
      </right>
      <top/>
      <bottom style="medium">
        <color indexed="64"/>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medium">
        <color indexed="64"/>
      </bottom>
      <diagonal/>
    </border>
    <border>
      <left/>
      <right style="thin">
        <color indexed="8"/>
      </right>
      <top/>
      <bottom style="medium">
        <color indexed="64"/>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8"/>
      </left>
      <right/>
      <top/>
      <bottom style="thin">
        <color indexed="64"/>
      </bottom>
      <diagonal/>
    </border>
    <border>
      <left/>
      <right style="medium">
        <color indexed="8"/>
      </right>
      <top/>
      <bottom style="thin">
        <color indexed="64"/>
      </bottom>
      <diagonal/>
    </border>
    <border>
      <left style="medium">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medium">
        <color rgb="FFFF0000"/>
      </right>
      <top style="thin">
        <color indexed="64"/>
      </top>
      <bottom/>
      <diagonal/>
    </border>
    <border>
      <left style="medium">
        <color rgb="FFFF0000"/>
      </left>
      <right/>
      <top style="thin">
        <color indexed="64"/>
      </top>
      <bottom/>
      <diagonal/>
    </border>
    <border>
      <left style="medium">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top style="medium">
        <color rgb="FFFF0000"/>
      </top>
      <bottom/>
      <diagonal/>
    </border>
    <border>
      <left/>
      <right/>
      <top style="medium">
        <color rgb="FFFF0000"/>
      </top>
      <bottom style="medium">
        <color rgb="FFFF0000"/>
      </bottom>
      <diagonal/>
    </border>
    <border>
      <left/>
      <right style="medium">
        <color indexed="64"/>
      </right>
      <top style="medium">
        <color rgb="FFFF0000"/>
      </top>
      <bottom style="medium">
        <color rgb="FFFF0000"/>
      </bottom>
      <diagonal/>
    </border>
    <border>
      <left style="thin">
        <color indexed="64"/>
      </left>
      <right/>
      <top/>
      <bottom style="medium">
        <color rgb="FFFF0000"/>
      </bottom>
      <diagonal/>
    </border>
    <border>
      <left/>
      <right/>
      <top/>
      <bottom style="medium">
        <color rgb="FFFF0000"/>
      </bottom>
      <diagonal/>
    </border>
    <border>
      <left style="medium">
        <color indexed="64"/>
      </left>
      <right style="medium">
        <color rgb="FFFF0000"/>
      </right>
      <top style="medium">
        <color rgb="FFFF0000"/>
      </top>
      <bottom style="medium">
        <color indexed="64"/>
      </bottom>
      <diagonal/>
    </border>
    <border>
      <left style="medium">
        <color rgb="FFFF0000"/>
      </left>
      <right style="thin">
        <color indexed="64"/>
      </right>
      <top style="medium">
        <color rgb="FFFF0000"/>
      </top>
      <bottom style="medium">
        <color auto="1"/>
      </bottom>
      <diagonal/>
    </border>
    <border>
      <left style="thin">
        <color indexed="64"/>
      </left>
      <right style="medium">
        <color rgb="FFFF0000"/>
      </right>
      <top/>
      <bottom style="medium">
        <color auto="1"/>
      </bottom>
      <diagonal/>
    </border>
    <border>
      <left style="medium">
        <color rgb="FFFF0000"/>
      </left>
      <right style="thin">
        <color indexed="64"/>
      </right>
      <top/>
      <bottom style="medium">
        <color auto="1"/>
      </bottom>
      <diagonal/>
    </border>
    <border>
      <left style="thin">
        <color indexed="64"/>
      </left>
      <right/>
      <top style="medium">
        <color rgb="FFFF0000"/>
      </top>
      <bottom style="medium">
        <color auto="1"/>
      </bottom>
      <diagonal/>
    </border>
    <border>
      <left/>
      <right/>
      <top style="medium">
        <color rgb="FFFF0000"/>
      </top>
      <bottom style="medium">
        <color auto="1"/>
      </bottom>
      <diagonal/>
    </border>
    <border>
      <left/>
      <right style="medium">
        <color indexed="64"/>
      </right>
      <top style="medium">
        <color rgb="FFFF0000"/>
      </top>
      <bottom style="medium">
        <color indexed="64"/>
      </bottom>
      <diagonal/>
    </border>
    <border>
      <left style="medium">
        <color indexed="64"/>
      </left>
      <right style="medium">
        <color rgb="FFFF0000"/>
      </right>
      <top/>
      <bottom style="medium">
        <color rgb="FFFF0000"/>
      </bottom>
      <diagonal/>
    </border>
    <border>
      <left style="medium">
        <color rgb="FFFF0000"/>
      </left>
      <right style="thin">
        <color indexed="64"/>
      </right>
      <top/>
      <bottom style="medium">
        <color rgb="FFFF0000"/>
      </bottom>
      <diagonal/>
    </border>
    <border>
      <left style="thin">
        <color indexed="64"/>
      </left>
      <right style="medium">
        <color rgb="FFFF0000"/>
      </right>
      <top/>
      <bottom/>
      <diagonal/>
    </border>
    <border>
      <left style="medium">
        <color rgb="FFFF0000"/>
      </left>
      <right/>
      <top/>
      <bottom/>
      <diagonal/>
    </border>
    <border>
      <left/>
      <right style="medium">
        <color indexed="64"/>
      </right>
      <top/>
      <bottom style="medium">
        <color rgb="FFFF0000"/>
      </bottom>
      <diagonal/>
    </border>
    <border>
      <left style="medium">
        <color indexed="64"/>
      </left>
      <right style="thin">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medium">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8" fillId="0" borderId="0">
      <alignment vertical="center"/>
    </xf>
    <xf numFmtId="9" fontId="8" fillId="0" borderId="0" applyFont="0" applyFill="0" applyBorder="0" applyAlignment="0" applyProtection="0">
      <alignment vertical="center"/>
    </xf>
    <xf numFmtId="0" fontId="16" fillId="0" borderId="0">
      <alignment vertical="center"/>
    </xf>
  </cellStyleXfs>
  <cellXfs count="584">
    <xf numFmtId="0" fontId="0" fillId="0" borderId="0" xfId="0">
      <alignment vertical="center"/>
    </xf>
    <xf numFmtId="0" fontId="0" fillId="0" borderId="0" xfId="0" applyFont="1" applyFill="1">
      <alignment vertical="center"/>
    </xf>
    <xf numFmtId="0" fontId="0" fillId="0" borderId="0" xfId="0" applyFont="1">
      <alignment vertical="center"/>
    </xf>
    <xf numFmtId="178" fontId="0" fillId="0" borderId="5" xfId="0" applyNumberFormat="1" applyFont="1" applyFill="1" applyBorder="1" applyAlignment="1">
      <alignment horizontal="right" vertical="center"/>
    </xf>
    <xf numFmtId="0" fontId="7" fillId="0" borderId="0" xfId="0" applyFont="1" applyAlignment="1">
      <alignment vertical="center"/>
    </xf>
    <xf numFmtId="0" fontId="0" fillId="0" borderId="0" xfId="0" applyFont="1" applyFill="1" applyAlignment="1">
      <alignment vertical="center"/>
    </xf>
    <xf numFmtId="0" fontId="0" fillId="0" borderId="8" xfId="0" applyNumberFormat="1" applyFont="1" applyFill="1" applyBorder="1" applyAlignment="1">
      <alignment horizontal="center" vertical="center"/>
    </xf>
    <xf numFmtId="181" fontId="0" fillId="0" borderId="9" xfId="0" applyNumberFormat="1" applyFont="1" applyFill="1" applyBorder="1" applyAlignment="1">
      <alignment horizontal="right" vertical="center"/>
    </xf>
    <xf numFmtId="185" fontId="6"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shrinkToFit="1"/>
    </xf>
    <xf numFmtId="0" fontId="0" fillId="0" borderId="15" xfId="0" applyFont="1" applyFill="1" applyBorder="1" applyAlignment="1">
      <alignment horizontal="distributed" vertical="center"/>
    </xf>
    <xf numFmtId="0" fontId="0" fillId="0" borderId="16" xfId="0" applyFont="1" applyFill="1" applyBorder="1" applyAlignment="1">
      <alignment horizontal="righ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3" xfId="0" applyFont="1" applyFill="1" applyBorder="1" applyAlignment="1">
      <alignment vertical="center"/>
    </xf>
    <xf numFmtId="0" fontId="0" fillId="0" borderId="26" xfId="0" applyFont="1" applyFill="1" applyBorder="1" applyAlignment="1">
      <alignment vertical="center" shrinkToFit="1"/>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2" fillId="0" borderId="0" xfId="0" applyFont="1" applyFill="1" applyAlignment="1">
      <alignment horizontal="center" vertical="center"/>
    </xf>
    <xf numFmtId="0" fontId="0" fillId="0" borderId="0" xfId="0" applyFont="1" applyFill="1" applyAlignment="1">
      <alignment horizontal="left" vertical="center"/>
    </xf>
    <xf numFmtId="187" fontId="0" fillId="0" borderId="0" xfId="0" applyNumberFormat="1" applyFont="1" applyFill="1" applyBorder="1">
      <alignment vertical="center"/>
    </xf>
    <xf numFmtId="186" fontId="0" fillId="0" borderId="0" xfId="0" applyNumberFormat="1" applyFont="1" applyFill="1" applyAlignment="1">
      <alignment vertical="center"/>
    </xf>
    <xf numFmtId="0" fontId="0" fillId="0" borderId="0" xfId="0" applyFont="1" applyFill="1" applyBorder="1" applyAlignment="1">
      <alignment vertical="center"/>
    </xf>
    <xf numFmtId="0" fontId="0" fillId="0" borderId="32"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15" xfId="0" applyFont="1" applyFill="1" applyBorder="1" applyAlignment="1">
      <alignment horizontal="right" vertical="center"/>
    </xf>
    <xf numFmtId="188" fontId="0" fillId="0" borderId="0" xfId="0" applyNumberFormat="1" applyFont="1" applyFill="1" applyBorder="1" applyAlignment="1">
      <alignment horizontal="right" vertical="center" inden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21" xfId="0" applyFont="1" applyFill="1" applyBorder="1" applyAlignment="1">
      <alignment vertical="center" shrinkToFit="1"/>
    </xf>
    <xf numFmtId="0" fontId="0" fillId="0" borderId="37" xfId="0" applyFont="1" applyFill="1" applyBorder="1" applyAlignment="1">
      <alignment vertical="center" shrinkToFit="1"/>
    </xf>
    <xf numFmtId="0" fontId="0" fillId="0" borderId="5"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lignment vertical="center"/>
    </xf>
    <xf numFmtId="0" fontId="0" fillId="0" borderId="0" xfId="0" applyFont="1" applyFill="1" applyBorder="1" applyAlignment="1">
      <alignment horizontal="justify" vertical="center"/>
    </xf>
    <xf numFmtId="0" fontId="0" fillId="0" borderId="40" xfId="0" applyFont="1" applyFill="1" applyBorder="1" applyAlignment="1">
      <alignment vertical="top"/>
    </xf>
    <xf numFmtId="0" fontId="0" fillId="0" borderId="1" xfId="0" applyFont="1" applyFill="1" applyBorder="1" applyAlignment="1">
      <alignment horizontal="center" vertical="center" wrapText="1"/>
    </xf>
    <xf numFmtId="0" fontId="0" fillId="0" borderId="39" xfId="0" applyFont="1" applyFill="1" applyBorder="1" applyAlignment="1">
      <alignment horizontal="left" vertical="center"/>
    </xf>
    <xf numFmtId="176" fontId="0" fillId="0" borderId="0" xfId="0" applyNumberFormat="1" applyFont="1" applyFill="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17" xfId="0" applyFont="1" applyFill="1" applyBorder="1" applyAlignment="1">
      <alignment vertical="center"/>
    </xf>
    <xf numFmtId="0" fontId="0" fillId="0" borderId="5" xfId="0" applyFont="1" applyFill="1" applyBorder="1" applyAlignment="1">
      <alignment horizontal="justify" vertical="center"/>
    </xf>
    <xf numFmtId="0" fontId="0" fillId="0" borderId="2" xfId="0" applyFont="1" applyFill="1" applyBorder="1" applyAlignment="1">
      <alignment horizontal="justify" vertical="center"/>
    </xf>
    <xf numFmtId="185" fontId="0" fillId="0" borderId="0" xfId="0" applyNumberFormat="1" applyFont="1" applyFill="1" applyBorder="1" applyAlignment="1">
      <alignment vertical="center" shrinkToFit="1"/>
    </xf>
    <xf numFmtId="186" fontId="0" fillId="0" borderId="0" xfId="0" applyNumberFormat="1" applyFont="1" applyFill="1">
      <alignment vertical="center"/>
    </xf>
    <xf numFmtId="0" fontId="4" fillId="0" borderId="0" xfId="2" applyFont="1"/>
    <xf numFmtId="0" fontId="8" fillId="0" borderId="0" xfId="2" applyFont="1" applyAlignment="1">
      <alignment vertical="center"/>
    </xf>
    <xf numFmtId="0" fontId="8" fillId="0" borderId="0" xfId="2" applyFont="1" applyAlignment="1">
      <alignment horizontal="right" vertical="center"/>
    </xf>
    <xf numFmtId="0" fontId="4" fillId="0" borderId="0" xfId="2" applyFont="1" applyAlignment="1">
      <alignment vertical="center"/>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2" xfId="2" applyFont="1" applyBorder="1" applyAlignment="1">
      <alignment horizontal="center" vertical="center" wrapText="1"/>
    </xf>
    <xf numFmtId="0" fontId="4" fillId="0" borderId="24" xfId="2" applyFont="1" applyBorder="1" applyAlignment="1">
      <alignment horizontal="distributed" vertical="center"/>
    </xf>
    <xf numFmtId="0" fontId="8" fillId="0" borderId="0" xfId="2" applyFont="1" applyBorder="1" applyAlignment="1">
      <alignment horizontal="distributed" vertical="center"/>
    </xf>
    <xf numFmtId="0" fontId="4" fillId="0" borderId="24" xfId="2" applyFont="1" applyBorder="1" applyAlignment="1">
      <alignment vertical="center"/>
    </xf>
    <xf numFmtId="0" fontId="4" fillId="0" borderId="32" xfId="2" applyFont="1" applyBorder="1" applyAlignment="1">
      <alignment vertical="center"/>
    </xf>
    <xf numFmtId="0" fontId="8" fillId="0" borderId="0" xfId="2" applyFont="1"/>
    <xf numFmtId="0" fontId="0" fillId="0" borderId="39" xfId="0" applyFont="1" applyFill="1" applyBorder="1" applyAlignment="1">
      <alignment horizontal="justify" vertical="center"/>
    </xf>
    <xf numFmtId="0" fontId="0" fillId="0" borderId="40" xfId="0" applyFont="1" applyFill="1" applyBorder="1" applyAlignment="1">
      <alignment horizontal="justify" vertical="center"/>
    </xf>
    <xf numFmtId="187" fontId="0" fillId="0" borderId="56" xfId="0" applyNumberFormat="1" applyFont="1" applyFill="1" applyBorder="1">
      <alignment vertical="center"/>
    </xf>
    <xf numFmtId="0" fontId="0" fillId="0" borderId="29" xfId="0" applyFont="1" applyFill="1" applyBorder="1" applyAlignment="1">
      <alignment horizontal="center" vertical="center" shrinkToFit="1"/>
    </xf>
    <xf numFmtId="0" fontId="0" fillId="0" borderId="57" xfId="0" applyFont="1" applyFill="1" applyBorder="1" applyAlignment="1">
      <alignment horizontal="justify" vertical="center"/>
    </xf>
    <xf numFmtId="186" fontId="0" fillId="0" borderId="56" xfId="0" applyNumberFormat="1" applyFont="1" applyFill="1" applyBorder="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0" fontId="8" fillId="0" borderId="55" xfId="2" applyFont="1" applyBorder="1" applyAlignment="1">
      <alignment horizontal="center" vertical="center" shrinkToFit="1"/>
    </xf>
    <xf numFmtId="0" fontId="0" fillId="0" borderId="15" xfId="0" applyFont="1" applyFill="1" applyBorder="1" applyAlignment="1">
      <alignment horizontal="center" vertical="center"/>
    </xf>
    <xf numFmtId="178" fontId="0" fillId="0" borderId="0" xfId="0" applyNumberFormat="1" applyFont="1" applyFill="1" applyBorder="1" applyAlignment="1">
      <alignment vertical="center"/>
    </xf>
    <xf numFmtId="185" fontId="0" fillId="0" borderId="0" xfId="0" applyNumberFormat="1" applyFont="1" applyFill="1" applyBorder="1" applyAlignment="1">
      <alignment vertical="center"/>
    </xf>
    <xf numFmtId="186" fontId="0" fillId="0" borderId="0" xfId="0" applyNumberFormat="1" applyFont="1" applyFill="1" applyBorder="1">
      <alignment vertical="center"/>
    </xf>
    <xf numFmtId="185" fontId="0" fillId="0" borderId="10" xfId="0" applyNumberFormat="1" applyFont="1" applyFill="1" applyBorder="1">
      <alignment vertical="center"/>
    </xf>
    <xf numFmtId="0" fontId="8" fillId="0" borderId="0" xfId="2" applyFont="1" applyBorder="1" applyAlignment="1">
      <alignment horizontal="right" vertical="center"/>
    </xf>
    <xf numFmtId="0" fontId="8" fillId="0" borderId="33" xfId="2" applyFont="1" applyBorder="1" applyAlignment="1">
      <alignment horizontal="right" vertical="center"/>
    </xf>
    <xf numFmtId="0" fontId="11" fillId="0" borderId="0" xfId="2" applyFont="1" applyBorder="1" applyAlignment="1">
      <alignment horizontal="right" vertical="center" wrapText="1"/>
    </xf>
    <xf numFmtId="192" fontId="0" fillId="0" borderId="7"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78" fontId="0" fillId="0" borderId="10" xfId="0" applyNumberFormat="1" applyFont="1" applyFill="1" applyBorder="1" applyAlignment="1">
      <alignment vertical="center" shrinkToFit="1"/>
    </xf>
    <xf numFmtId="178" fontId="0" fillId="0" borderId="5" xfId="0" applyNumberFormat="1" applyFont="1" applyFill="1" applyBorder="1" applyAlignment="1">
      <alignment vertical="center"/>
    </xf>
    <xf numFmtId="185" fontId="0" fillId="0" borderId="5" xfId="0" applyNumberFormat="1" applyFont="1" applyFill="1" applyBorder="1">
      <alignment vertical="center"/>
    </xf>
    <xf numFmtId="178" fontId="0" fillId="0" borderId="71" xfId="0" applyNumberFormat="1" applyFont="1" applyFill="1" applyBorder="1" applyAlignment="1">
      <alignment horizontal="right" vertical="center"/>
    </xf>
    <xf numFmtId="0" fontId="0" fillId="0" borderId="30" xfId="0" applyFont="1" applyFill="1" applyBorder="1" applyAlignment="1">
      <alignment horizontal="center" vertical="center" wrapText="1"/>
    </xf>
    <xf numFmtId="0" fontId="0" fillId="0" borderId="30" xfId="0" applyFont="1" applyFill="1" applyBorder="1" applyAlignment="1">
      <alignment horizontal="center" vertical="center" wrapText="1" shrinkToFit="1"/>
    </xf>
    <xf numFmtId="0" fontId="0" fillId="0" borderId="2" xfId="0" applyFont="1" applyFill="1" applyBorder="1" applyAlignment="1">
      <alignment vertical="center"/>
    </xf>
    <xf numFmtId="0" fontId="0" fillId="0" borderId="45" xfId="0" applyFont="1" applyFill="1" applyBorder="1" applyAlignment="1">
      <alignment vertical="center"/>
    </xf>
    <xf numFmtId="0" fontId="0" fillId="0" borderId="3" xfId="0" applyFont="1" applyFill="1" applyBorder="1" applyAlignment="1">
      <alignment vertical="center"/>
    </xf>
    <xf numFmtId="0" fontId="0" fillId="0" borderId="6"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69" xfId="0" applyFont="1" applyFill="1" applyBorder="1" applyAlignment="1">
      <alignment horizontal="center" vertical="center"/>
    </xf>
    <xf numFmtId="0" fontId="0" fillId="0" borderId="29" xfId="0" applyFont="1" applyFill="1" applyBorder="1" applyAlignment="1">
      <alignment horizontal="center" vertical="center"/>
    </xf>
    <xf numFmtId="41" fontId="8" fillId="0" borderId="0" xfId="2" applyNumberFormat="1" applyFont="1" applyFill="1" applyBorder="1" applyAlignment="1">
      <alignment horizontal="right" vertical="center"/>
    </xf>
    <xf numFmtId="41" fontId="8" fillId="0" borderId="0" xfId="2" applyNumberFormat="1" applyFont="1" applyFill="1" applyBorder="1" applyAlignment="1">
      <alignment vertical="center"/>
    </xf>
    <xf numFmtId="41" fontId="8" fillId="0" borderId="33" xfId="2" applyNumberFormat="1" applyFont="1" applyFill="1" applyBorder="1" applyAlignment="1">
      <alignment vertical="center"/>
    </xf>
    <xf numFmtId="0" fontId="12" fillId="0" borderId="0" xfId="0" applyFont="1" applyFill="1" applyAlignment="1">
      <alignment vertical="center"/>
    </xf>
    <xf numFmtId="0" fontId="12" fillId="0" borderId="0" xfId="0" applyFont="1" applyFill="1" applyAlignment="1">
      <alignment horizontal="right" vertical="center"/>
    </xf>
    <xf numFmtId="0" fontId="0" fillId="0" borderId="74" xfId="0" applyFont="1" applyFill="1" applyBorder="1" applyAlignment="1">
      <alignment horizontal="center" vertical="center"/>
    </xf>
    <xf numFmtId="186" fontId="0" fillId="0" borderId="10" xfId="0" applyNumberFormat="1" applyFont="1" applyFill="1" applyBorder="1" applyAlignment="1">
      <alignment horizontal="right" vertical="center"/>
    </xf>
    <xf numFmtId="186" fontId="4" fillId="0" borderId="5" xfId="0" applyNumberFormat="1" applyFont="1" applyFill="1" applyBorder="1" applyAlignment="1">
      <alignment horizontal="right" vertical="center"/>
    </xf>
    <xf numFmtId="186" fontId="4" fillId="0" borderId="10" xfId="0" applyNumberFormat="1" applyFont="1" applyFill="1" applyBorder="1" applyAlignment="1">
      <alignment horizontal="right" vertical="center"/>
    </xf>
    <xf numFmtId="186" fontId="4" fillId="0" borderId="7" xfId="0" applyNumberFormat="1" applyFont="1" applyFill="1" applyBorder="1" applyAlignment="1">
      <alignment horizontal="right" vertical="center"/>
    </xf>
    <xf numFmtId="186" fontId="4" fillId="0" borderId="65" xfId="0" applyNumberFormat="1" applyFont="1" applyFill="1" applyBorder="1" applyAlignment="1">
      <alignment horizontal="right" vertical="center"/>
    </xf>
    <xf numFmtId="186" fontId="4" fillId="0" borderId="9" xfId="0" applyNumberFormat="1" applyFont="1" applyFill="1" applyBorder="1" applyAlignment="1">
      <alignment horizontal="right" vertical="center"/>
    </xf>
    <xf numFmtId="0" fontId="0" fillId="0" borderId="33" xfId="0" applyFont="1" applyFill="1" applyBorder="1" applyAlignment="1">
      <alignment horizontal="distributed" vertical="center"/>
    </xf>
    <xf numFmtId="0" fontId="0" fillId="0" borderId="1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0" xfId="0" applyFont="1" applyFill="1" applyBorder="1">
      <alignment vertical="center"/>
    </xf>
    <xf numFmtId="10" fontId="0" fillId="0" borderId="10" xfId="1" applyNumberFormat="1" applyFont="1" applyFill="1" applyBorder="1" applyAlignment="1">
      <alignment horizontal="right" vertical="center" shrinkToFit="1"/>
    </xf>
    <xf numFmtId="186" fontId="0" fillId="0" borderId="9" xfId="0" applyNumberFormat="1" applyFont="1" applyFill="1" applyBorder="1" applyAlignment="1">
      <alignment horizontal="right" vertical="center"/>
    </xf>
    <xf numFmtId="186" fontId="4" fillId="0" borderId="0" xfId="0" applyNumberFormat="1" applyFont="1" applyFill="1" applyBorder="1" applyAlignment="1">
      <alignment horizontal="right" vertical="center"/>
    </xf>
    <xf numFmtId="0" fontId="8" fillId="0" borderId="55" xfId="2" applyFont="1" applyBorder="1" applyAlignment="1">
      <alignment horizontal="center" vertical="center"/>
    </xf>
    <xf numFmtId="0" fontId="0" fillId="0" borderId="122" xfId="0" applyNumberFormat="1" applyFont="1" applyFill="1" applyBorder="1" applyAlignment="1">
      <alignment horizontal="center" vertical="center"/>
    </xf>
    <xf numFmtId="187" fontId="0" fillId="0" borderId="4" xfId="0" applyNumberFormat="1" applyFont="1" applyFill="1" applyBorder="1">
      <alignment vertical="center"/>
    </xf>
    <xf numFmtId="187" fontId="0" fillId="0" borderId="68" xfId="0" applyNumberFormat="1" applyFont="1" applyFill="1" applyBorder="1">
      <alignment vertical="center"/>
    </xf>
    <xf numFmtId="185" fontId="0" fillId="0" borderId="57" xfId="0" applyNumberFormat="1" applyFont="1" applyFill="1" applyBorder="1">
      <alignment vertical="center"/>
    </xf>
    <xf numFmtId="186" fontId="0" fillId="0" borderId="4" xfId="0" applyNumberFormat="1" applyFont="1" applyFill="1" applyBorder="1" applyAlignment="1">
      <alignment horizontal="right" vertical="center" shrinkToFit="1"/>
    </xf>
    <xf numFmtId="186" fontId="0" fillId="0" borderId="68" xfId="0" applyNumberFormat="1" applyFont="1" applyFill="1" applyBorder="1" applyAlignment="1">
      <alignment horizontal="right" vertical="center" shrinkToFit="1"/>
    </xf>
    <xf numFmtId="186" fontId="0" fillId="0" borderId="0" xfId="0" applyNumberFormat="1" applyFont="1" applyFill="1" applyBorder="1" applyAlignment="1">
      <alignment vertical="center" shrinkToFit="1"/>
    </xf>
    <xf numFmtId="186" fontId="0" fillId="0" borderId="9" xfId="0" applyNumberFormat="1" applyFont="1" applyFill="1" applyBorder="1" applyAlignment="1">
      <alignment vertical="center" shrinkToFit="1"/>
    </xf>
    <xf numFmtId="0" fontId="0" fillId="0" borderId="63" xfId="0" applyFont="1" applyFill="1" applyBorder="1" applyAlignment="1">
      <alignment horizontal="center" vertical="center"/>
    </xf>
    <xf numFmtId="186" fontId="0" fillId="0" borderId="71" xfId="0" applyNumberFormat="1" applyFont="1" applyFill="1" applyBorder="1" applyAlignment="1">
      <alignment horizontal="right" vertical="center"/>
    </xf>
    <xf numFmtId="0" fontId="0" fillId="0" borderId="66" xfId="0" applyFont="1" applyFill="1" applyBorder="1" applyAlignment="1">
      <alignment horizontal="center" vertical="center"/>
    </xf>
    <xf numFmtId="178" fontId="0" fillId="0" borderId="67" xfId="0" applyNumberFormat="1" applyFont="1" applyFill="1" applyBorder="1" applyAlignment="1">
      <alignment horizontal="right" vertical="center"/>
    </xf>
    <xf numFmtId="186" fontId="0" fillId="0" borderId="33" xfId="0" applyNumberFormat="1" applyFont="1" applyFill="1" applyBorder="1" applyAlignment="1">
      <alignment horizontal="right" vertical="center"/>
    </xf>
    <xf numFmtId="186" fontId="0" fillId="0" borderId="68" xfId="0" applyNumberFormat="1" applyFont="1" applyFill="1" applyBorder="1" applyAlignment="1">
      <alignment horizontal="right" vertical="center"/>
    </xf>
    <xf numFmtId="41" fontId="8" fillId="0" borderId="4" xfId="2" applyNumberFormat="1" applyFont="1" applyFill="1" applyBorder="1" applyAlignment="1">
      <alignment vertical="center"/>
    </xf>
    <xf numFmtId="185" fontId="0" fillId="0" borderId="125" xfId="0" applyNumberFormat="1" applyFont="1" applyFill="1" applyBorder="1">
      <alignment vertical="center"/>
    </xf>
    <xf numFmtId="185" fontId="0" fillId="0" borderId="50" xfId="0" applyNumberFormat="1" applyFont="1" applyFill="1" applyBorder="1">
      <alignment vertical="center"/>
    </xf>
    <xf numFmtId="185" fontId="0" fillId="0" borderId="132" xfId="0" applyNumberFormat="1" applyFont="1" applyFill="1" applyBorder="1">
      <alignment vertical="center"/>
    </xf>
    <xf numFmtId="185" fontId="0" fillId="0" borderId="135" xfId="0" applyNumberFormat="1" applyFont="1" applyFill="1" applyBorder="1">
      <alignment vertical="center"/>
    </xf>
    <xf numFmtId="0" fontId="0" fillId="0" borderId="10"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0" fillId="0" borderId="0" xfId="0" applyFill="1" applyBorder="1" applyAlignment="1">
      <alignment horizontal="center" vertical="center"/>
    </xf>
    <xf numFmtId="0" fontId="0" fillId="0" borderId="163" xfId="0" applyFont="1" applyFill="1" applyBorder="1" applyAlignment="1">
      <alignment horizontal="center" vertical="center"/>
    </xf>
    <xf numFmtId="10" fontId="0" fillId="0" borderId="54" xfId="1" applyNumberFormat="1" applyFont="1" applyFill="1" applyBorder="1" applyAlignment="1">
      <alignment horizontal="right" vertical="center"/>
    </xf>
    <xf numFmtId="10" fontId="0" fillId="0" borderId="80" xfId="1" applyNumberFormat="1" applyFont="1" applyFill="1" applyBorder="1" applyAlignment="1">
      <alignment horizontal="right" vertical="center" shrinkToFit="1"/>
    </xf>
    <xf numFmtId="190" fontId="0" fillId="0" borderId="0" xfId="1" applyNumberFormat="1" applyFont="1" applyFill="1" applyBorder="1" applyAlignment="1">
      <alignment horizontal="right" vertical="center"/>
    </xf>
    <xf numFmtId="190" fontId="0" fillId="0" borderId="10" xfId="1" applyNumberFormat="1" applyFont="1" applyFill="1" applyBorder="1" applyAlignment="1">
      <alignment horizontal="right" vertical="center" shrinkToFit="1"/>
    </xf>
    <xf numFmtId="190" fontId="0" fillId="0" borderId="10"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15" fillId="0" borderId="0" xfId="1" applyNumberFormat="1" applyFont="1" applyFill="1" applyBorder="1" applyAlignment="1">
      <alignment horizontal="right" vertical="center"/>
    </xf>
    <xf numFmtId="10" fontId="15" fillId="0" borderId="10" xfId="1" applyNumberFormat="1" applyFont="1" applyFill="1" applyBorder="1" applyAlignment="1">
      <alignment horizontal="right" vertical="center" shrinkToFit="1"/>
    </xf>
    <xf numFmtId="190" fontId="0" fillId="0" borderId="0" xfId="1" applyNumberFormat="1" applyFont="1" applyFill="1" applyBorder="1" applyAlignment="1">
      <alignment horizontal="right" vertical="center" shrinkToFit="1"/>
    </xf>
    <xf numFmtId="196" fontId="0" fillId="0" borderId="0" xfId="1" applyNumberFormat="1" applyFont="1" applyFill="1" applyBorder="1" applyAlignment="1">
      <alignment horizontal="right" vertical="center"/>
    </xf>
    <xf numFmtId="0" fontId="15" fillId="0" borderId="31" xfId="0" applyFont="1" applyBorder="1">
      <alignment vertical="center"/>
    </xf>
    <xf numFmtId="10" fontId="15" fillId="0" borderId="50" xfId="1" applyNumberFormat="1" applyFont="1" applyFill="1" applyBorder="1" applyAlignment="1">
      <alignment horizontal="right" vertical="center"/>
    </xf>
    <xf numFmtId="10" fontId="0" fillId="0" borderId="54" xfId="4" applyNumberFormat="1" applyFont="1" applyFill="1" applyBorder="1" applyAlignment="1">
      <alignment horizontal="right" vertical="center"/>
    </xf>
    <xf numFmtId="10" fontId="0" fillId="0" borderId="10" xfId="4" applyNumberFormat="1" applyFont="1" applyFill="1" applyBorder="1" applyAlignment="1">
      <alignment horizontal="right" vertical="center"/>
    </xf>
    <xf numFmtId="10" fontId="0" fillId="0" borderId="0" xfId="4" applyNumberFormat="1" applyFont="1" applyFill="1" applyBorder="1" applyAlignment="1">
      <alignment horizontal="right" vertical="center"/>
    </xf>
    <xf numFmtId="10" fontId="15" fillId="0" borderId="0" xfId="4" applyNumberFormat="1" applyFont="1" applyFill="1" applyBorder="1" applyAlignment="1">
      <alignment horizontal="right" vertical="center"/>
    </xf>
    <xf numFmtId="10" fontId="15" fillId="0" borderId="50" xfId="4" applyNumberFormat="1" applyFont="1" applyFill="1" applyBorder="1" applyAlignment="1">
      <alignment horizontal="right" vertical="center"/>
    </xf>
    <xf numFmtId="10" fontId="0" fillId="0" borderId="0" xfId="1" applyNumberFormat="1" applyFont="1" applyFill="1" applyBorder="1" applyAlignment="1">
      <alignment vertical="center"/>
    </xf>
    <xf numFmtId="41" fontId="0" fillId="0" borderId="0" xfId="0" applyNumberFormat="1" applyFont="1" applyFill="1" applyBorder="1" applyAlignment="1">
      <alignment vertical="center"/>
    </xf>
    <xf numFmtId="41" fontId="0" fillId="0" borderId="56" xfId="0" applyNumberFormat="1" applyFont="1" applyFill="1" applyBorder="1" applyAlignment="1">
      <alignment vertical="center"/>
    </xf>
    <xf numFmtId="41" fontId="8" fillId="0" borderId="10" xfId="2" applyNumberFormat="1" applyFont="1" applyFill="1" applyBorder="1" applyAlignment="1">
      <alignment vertical="center"/>
    </xf>
    <xf numFmtId="41" fontId="0" fillId="0" borderId="0" xfId="2" applyNumberFormat="1" applyFont="1" applyFill="1" applyBorder="1" applyAlignment="1">
      <alignment horizontal="right" vertical="center"/>
    </xf>
    <xf numFmtId="41" fontId="8" fillId="0" borderId="72" xfId="2" applyNumberFormat="1" applyFont="1" applyFill="1" applyBorder="1" applyAlignment="1">
      <alignment vertical="center"/>
    </xf>
    <xf numFmtId="0" fontId="0" fillId="0" borderId="0" xfId="2" applyFont="1" applyAlignment="1">
      <alignment horizontal="right" vertical="center"/>
    </xf>
    <xf numFmtId="0" fontId="0" fillId="0" borderId="0" xfId="2" applyFont="1" applyAlignment="1">
      <alignment vertical="center"/>
    </xf>
    <xf numFmtId="41" fontId="8" fillId="0" borderId="64" xfId="2" applyNumberFormat="1" applyFont="1" applyFill="1" applyBorder="1" applyAlignment="1">
      <alignment vertical="center"/>
    </xf>
    <xf numFmtId="41" fontId="8" fillId="0" borderId="71" xfId="2" applyNumberFormat="1" applyFont="1" applyFill="1" applyBorder="1" applyAlignment="1">
      <alignment vertical="center"/>
    </xf>
    <xf numFmtId="41" fontId="8" fillId="0" borderId="5" xfId="2" applyNumberFormat="1" applyFont="1" applyFill="1" applyBorder="1" applyAlignment="1">
      <alignment vertical="center"/>
    </xf>
    <xf numFmtId="41" fontId="8" fillId="0" borderId="67" xfId="2" applyNumberFormat="1" applyFont="1" applyFill="1" applyBorder="1" applyAlignment="1">
      <alignment vertical="center"/>
    </xf>
    <xf numFmtId="41" fontId="8" fillId="0" borderId="33" xfId="2" applyNumberFormat="1" applyFont="1" applyFill="1" applyBorder="1" applyAlignment="1">
      <alignment horizontal="right" vertical="center"/>
    </xf>
    <xf numFmtId="0" fontId="0" fillId="0" borderId="58" xfId="0" applyFont="1" applyFill="1" applyBorder="1" applyAlignment="1">
      <alignment horizontal="center" vertical="center"/>
    </xf>
    <xf numFmtId="0" fontId="0" fillId="0" borderId="0" xfId="0" applyFont="1" applyFill="1" applyBorder="1" applyAlignment="1">
      <alignment horizontal="left" vertical="center"/>
    </xf>
    <xf numFmtId="0" fontId="0" fillId="0" borderId="4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 xfId="0" applyFont="1" applyFill="1" applyBorder="1" applyAlignment="1">
      <alignment horizontal="center" vertical="center"/>
    </xf>
    <xf numFmtId="186" fontId="0" fillId="0" borderId="0" xfId="0" applyNumberFormat="1" applyFont="1" applyFill="1" applyBorder="1" applyAlignment="1">
      <alignment horizontal="right"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1"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15" fillId="0" borderId="0" xfId="0" applyFont="1">
      <alignment vertical="center"/>
    </xf>
    <xf numFmtId="0" fontId="15" fillId="0" borderId="0" xfId="0" applyFont="1" applyAlignment="1">
      <alignment horizontal="center" vertical="center" shrinkToFit="1"/>
    </xf>
    <xf numFmtId="0" fontId="0" fillId="0" borderId="0" xfId="0" applyFont="1" applyAlignment="1">
      <alignment horizontal="left" vertical="center" shrinkToFit="1"/>
    </xf>
    <xf numFmtId="178" fontId="0" fillId="0" borderId="0" xfId="0" applyNumberFormat="1" applyFont="1" applyFill="1" applyBorder="1" applyAlignment="1">
      <alignment horizontal="right" vertical="center"/>
    </xf>
    <xf numFmtId="0" fontId="0" fillId="0" borderId="50" xfId="0" applyFont="1" applyFill="1" applyBorder="1" applyAlignment="1">
      <alignment horizontal="center" vertical="center"/>
    </xf>
    <xf numFmtId="178" fontId="0" fillId="0" borderId="4" xfId="0" applyNumberFormat="1" applyFont="1" applyFill="1" applyBorder="1" applyAlignment="1">
      <alignment horizontal="right" vertical="center"/>
    </xf>
    <xf numFmtId="0" fontId="0" fillId="0" borderId="24" xfId="0" applyFont="1" applyFill="1" applyBorder="1" applyAlignment="1">
      <alignment horizontal="distributed" vertical="center"/>
    </xf>
    <xf numFmtId="185" fontId="0" fillId="0" borderId="9"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86" fontId="0" fillId="0" borderId="5" xfId="0" applyNumberFormat="1" applyFont="1" applyFill="1" applyBorder="1" applyAlignment="1">
      <alignment horizontal="right" vertical="center"/>
    </xf>
    <xf numFmtId="0" fontId="0" fillId="0" borderId="0" xfId="0" applyFont="1" applyFill="1" applyBorder="1" applyAlignment="1">
      <alignment horizontal="distributed" vertical="center"/>
    </xf>
    <xf numFmtId="186" fontId="0" fillId="0" borderId="64"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0" fillId="0" borderId="59" xfId="0" applyFont="1" applyFill="1" applyBorder="1" applyAlignment="1">
      <alignment horizontal="center" vertical="center" wrapText="1"/>
    </xf>
    <xf numFmtId="176" fontId="0" fillId="0" borderId="75" xfId="0" applyNumberFormat="1" applyFont="1" applyFill="1" applyBorder="1" applyAlignment="1">
      <alignment horizontal="right" vertical="center"/>
    </xf>
    <xf numFmtId="193" fontId="0" fillId="0" borderId="75" xfId="0" applyNumberFormat="1" applyFont="1" applyFill="1" applyBorder="1" applyAlignment="1">
      <alignment horizontal="right" vertical="center"/>
    </xf>
    <xf numFmtId="193" fontId="0" fillId="0" borderId="76"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178" fontId="0" fillId="0" borderId="4" xfId="0" applyNumberFormat="1" applyFont="1" applyFill="1" applyBorder="1" applyAlignment="1">
      <alignment horizontal="center" vertical="center"/>
    </xf>
    <xf numFmtId="178" fontId="0" fillId="0" borderId="68"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6" fontId="0" fillId="0" borderId="67" xfId="0" applyNumberFormat="1" applyFont="1" applyFill="1" applyBorder="1" applyAlignment="1">
      <alignment horizontal="right" vertical="center"/>
    </xf>
    <xf numFmtId="176" fontId="0" fillId="0" borderId="33" xfId="0" applyNumberFormat="1" applyFont="1" applyFill="1" applyBorder="1" applyAlignment="1">
      <alignment horizontal="right" vertical="center"/>
    </xf>
    <xf numFmtId="178" fontId="0" fillId="0" borderId="33" xfId="0" applyNumberFormat="1" applyFont="1" applyFill="1" applyBorder="1" applyAlignment="1">
      <alignment vertical="center"/>
    </xf>
    <xf numFmtId="178" fontId="0" fillId="0" borderId="72" xfId="0" applyNumberFormat="1" applyFont="1" applyFill="1" applyBorder="1" applyAlignment="1">
      <alignment vertical="center"/>
    </xf>
    <xf numFmtId="185" fontId="0" fillId="0" borderId="33" xfId="0" applyNumberFormat="1" applyFont="1" applyFill="1" applyBorder="1" applyAlignment="1">
      <alignment horizontal="right" vertical="center"/>
    </xf>
    <xf numFmtId="185" fontId="6" fillId="0" borderId="33" xfId="0" applyNumberFormat="1" applyFont="1" applyFill="1" applyBorder="1" applyAlignment="1">
      <alignment horizontal="right" vertical="center"/>
    </xf>
    <xf numFmtId="180" fontId="0" fillId="0" borderId="33" xfId="0" applyNumberFormat="1" applyFont="1" applyFill="1" applyBorder="1" applyAlignment="1">
      <alignment horizontal="right" vertical="center"/>
    </xf>
    <xf numFmtId="191" fontId="0" fillId="0" borderId="33" xfId="0" applyNumberFormat="1" applyFont="1" applyFill="1" applyBorder="1" applyAlignment="1">
      <alignment horizontal="right" vertical="center"/>
    </xf>
    <xf numFmtId="181" fontId="0" fillId="0" borderId="78" xfId="0" applyNumberFormat="1" applyFont="1" applyFill="1" applyBorder="1" applyAlignment="1">
      <alignment horizontal="right" vertical="center"/>
    </xf>
    <xf numFmtId="192" fontId="0" fillId="0" borderId="33" xfId="0" applyNumberFormat="1" applyFont="1" applyFill="1" applyBorder="1" applyAlignment="1">
      <alignment horizontal="right" vertical="center"/>
    </xf>
    <xf numFmtId="192" fontId="0" fillId="0" borderId="56" xfId="0" applyNumberFormat="1" applyFont="1" applyFill="1" applyBorder="1" applyAlignment="1">
      <alignment horizontal="right" vertical="center"/>
    </xf>
    <xf numFmtId="182" fontId="0" fillId="0" borderId="56" xfId="0" applyNumberFormat="1" applyFont="1" applyFill="1" applyBorder="1" applyAlignment="1">
      <alignment horizontal="right" vertical="center"/>
    </xf>
    <xf numFmtId="183" fontId="0" fillId="0" borderId="56" xfId="0" applyNumberFormat="1" applyFont="1" applyFill="1" applyBorder="1" applyAlignment="1">
      <alignment horizontal="right" vertical="center"/>
    </xf>
    <xf numFmtId="184" fontId="0" fillId="0" borderId="79" xfId="0" applyNumberFormat="1" applyFont="1" applyFill="1" applyBorder="1" applyAlignment="1">
      <alignment horizontal="right" vertical="center"/>
    </xf>
    <xf numFmtId="185" fontId="0" fillId="0" borderId="78" xfId="0" applyNumberFormat="1" applyFont="1" applyFill="1" applyBorder="1" applyAlignment="1">
      <alignment horizontal="right" vertical="center"/>
    </xf>
    <xf numFmtId="0" fontId="0" fillId="0" borderId="46" xfId="0" applyFont="1" applyBorder="1" applyAlignment="1">
      <alignment horizontal="center" vertical="center" shrinkToFit="1"/>
    </xf>
    <xf numFmtId="0" fontId="0" fillId="0" borderId="47" xfId="0" applyFont="1" applyBorder="1" applyAlignment="1">
      <alignment horizontal="center" vertical="center" shrinkToFit="1"/>
    </xf>
    <xf numFmtId="0" fontId="13" fillId="0" borderId="0" xfId="0" applyFont="1">
      <alignment vertical="center"/>
    </xf>
    <xf numFmtId="0" fontId="0" fillId="0" borderId="48" xfId="0" applyFont="1" applyBorder="1" applyAlignment="1">
      <alignment horizontal="distributed" vertical="center"/>
    </xf>
    <xf numFmtId="0" fontId="0" fillId="0" borderId="49" xfId="0" applyFont="1" applyBorder="1">
      <alignment vertical="center"/>
    </xf>
    <xf numFmtId="0" fontId="0" fillId="0" borderId="49" xfId="0" applyFont="1" applyBorder="1" applyAlignment="1">
      <alignment horizontal="distributed" vertical="center"/>
    </xf>
    <xf numFmtId="0" fontId="0" fillId="0" borderId="49" xfId="0" applyFont="1" applyBorder="1" applyAlignment="1">
      <alignment horizontal="center" vertical="center"/>
    </xf>
    <xf numFmtId="0" fontId="0" fillId="0" borderId="50" xfId="0" applyFont="1" applyBorder="1">
      <alignment vertical="center"/>
    </xf>
    <xf numFmtId="0" fontId="0" fillId="0" borderId="51" xfId="0" applyFont="1" applyBorder="1" applyAlignment="1">
      <alignment horizontal="center" vertical="center"/>
    </xf>
    <xf numFmtId="0" fontId="0" fillId="0" borderId="0" xfId="0" applyFont="1" applyAlignment="1">
      <alignment horizontal="distributed" vertical="center"/>
    </xf>
    <xf numFmtId="0" fontId="0" fillId="0" borderId="49" xfId="0" applyFont="1" applyBorder="1" applyAlignment="1">
      <alignment horizontal="distributed" vertical="center" indent="1"/>
    </xf>
    <xf numFmtId="0" fontId="0" fillId="0" borderId="50" xfId="0" applyFont="1" applyBorder="1" applyAlignment="1">
      <alignment horizontal="distributed" vertical="center"/>
    </xf>
    <xf numFmtId="0" fontId="0" fillId="0" borderId="51" xfId="0" applyFont="1" applyBorder="1" applyAlignment="1">
      <alignment horizontal="distributed" vertical="center" indent="1"/>
    </xf>
    <xf numFmtId="0" fontId="0" fillId="0" borderId="52" xfId="0" applyFont="1" applyBorder="1">
      <alignment vertical="center"/>
    </xf>
    <xf numFmtId="0" fontId="17" fillId="0" borderId="0" xfId="0" applyFont="1">
      <alignment vertical="center"/>
    </xf>
    <xf numFmtId="0" fontId="0" fillId="0" borderId="32" xfId="0" applyFont="1" applyBorder="1">
      <alignment vertical="center"/>
    </xf>
    <xf numFmtId="0" fontId="0" fillId="0" borderId="53" xfId="0" applyFont="1" applyBorder="1" applyAlignment="1">
      <alignment horizontal="distributed" vertical="center" indent="1"/>
    </xf>
    <xf numFmtId="0" fontId="0" fillId="0" borderId="33" xfId="0" applyFont="1" applyBorder="1">
      <alignment vertical="center"/>
    </xf>
    <xf numFmtId="0" fontId="0" fillId="0" borderId="54" xfId="0" applyFont="1" applyBorder="1">
      <alignment vertical="center"/>
    </xf>
    <xf numFmtId="0" fontId="0" fillId="0" borderId="48" xfId="0" applyFont="1" applyBorder="1" applyAlignment="1">
      <alignment horizontal="distributed" vertical="center" indent="1"/>
    </xf>
    <xf numFmtId="43" fontId="0" fillId="0" borderId="0" xfId="1" applyNumberFormat="1" applyFont="1" applyFill="1" applyBorder="1" applyAlignment="1">
      <alignment horizontal="center" vertical="center"/>
    </xf>
    <xf numFmtId="0" fontId="0" fillId="0" borderId="124" xfId="0" applyFont="1" applyBorder="1">
      <alignment vertical="center"/>
    </xf>
    <xf numFmtId="0" fontId="0" fillId="0" borderId="0" xfId="0" applyFont="1" applyAlignment="1">
      <alignment horizontal="right" vertical="center"/>
    </xf>
    <xf numFmtId="0" fontId="0" fillId="0" borderId="0" xfId="0" applyFont="1" applyAlignment="1">
      <alignment horizontal="distributed" vertical="center" indent="1"/>
    </xf>
    <xf numFmtId="43" fontId="0" fillId="0" borderId="0" xfId="0" applyNumberFormat="1" applyFont="1" applyAlignment="1">
      <alignment horizontal="center" vertical="center" shrinkToFit="1"/>
    </xf>
    <xf numFmtId="187" fontId="0" fillId="0" borderId="9" xfId="0" applyNumberFormat="1" applyFont="1" applyFill="1" applyBorder="1">
      <alignment vertical="center"/>
    </xf>
    <xf numFmtId="187" fontId="0" fillId="0" borderId="79" xfId="0" applyNumberFormat="1" applyFont="1" applyFill="1" applyBorder="1">
      <alignment vertical="center"/>
    </xf>
    <xf numFmtId="185" fontId="0" fillId="0" borderId="56" xfId="0" applyNumberFormat="1" applyFont="1" applyFill="1" applyBorder="1">
      <alignment vertical="center"/>
    </xf>
    <xf numFmtId="185" fontId="0" fillId="0" borderId="79" xfId="0" applyNumberFormat="1" applyFont="1" applyFill="1" applyBorder="1">
      <alignment vertical="center"/>
    </xf>
    <xf numFmtId="186" fontId="0" fillId="0" borderId="9" xfId="0" applyNumberFormat="1" applyFont="1" applyFill="1" applyBorder="1">
      <alignment vertical="center"/>
    </xf>
    <xf numFmtId="186" fontId="0" fillId="0" borderId="79" xfId="0" applyNumberFormat="1" applyFont="1" applyFill="1" applyBorder="1">
      <alignment vertical="center"/>
    </xf>
    <xf numFmtId="186" fontId="4" fillId="0" borderId="33" xfId="0" applyNumberFormat="1" applyFont="1" applyFill="1" applyBorder="1" applyAlignment="1">
      <alignment horizontal="right" vertical="center"/>
    </xf>
    <xf numFmtId="186" fontId="4" fillId="0" borderId="72"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41" fontId="0" fillId="0" borderId="33"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86" fontId="4" fillId="0" borderId="56" xfId="0" applyNumberFormat="1" applyFont="1" applyFill="1" applyBorder="1" applyAlignment="1">
      <alignment horizontal="right" vertical="center"/>
    </xf>
    <xf numFmtId="186" fontId="4" fillId="0" borderId="79" xfId="0" applyNumberFormat="1" applyFont="1" applyFill="1" applyBorder="1" applyAlignment="1">
      <alignment horizontal="right" vertical="center"/>
    </xf>
    <xf numFmtId="0" fontId="18" fillId="0" borderId="0" xfId="0" applyFont="1">
      <alignment vertical="center"/>
    </xf>
    <xf numFmtId="0" fontId="18" fillId="0" borderId="130" xfId="0" applyFont="1" applyBorder="1">
      <alignment vertical="center"/>
    </xf>
    <xf numFmtId="49" fontId="18" fillId="0" borderId="130" xfId="0" applyNumberFormat="1" applyFont="1" applyBorder="1">
      <alignment vertical="center"/>
    </xf>
    <xf numFmtId="0" fontId="19" fillId="0" borderId="130" xfId="0" applyFont="1" applyBorder="1" applyAlignment="1">
      <alignment vertical="center"/>
    </xf>
    <xf numFmtId="9" fontId="18" fillId="0" borderId="130" xfId="0" applyNumberFormat="1" applyFont="1" applyFill="1" applyBorder="1" applyAlignment="1">
      <alignment horizontal="right" vertical="center"/>
    </xf>
    <xf numFmtId="177" fontId="18" fillId="0" borderId="130" xfId="0" applyNumberFormat="1" applyFont="1" applyFill="1" applyBorder="1" applyAlignment="1">
      <alignment horizontal="right" vertical="center"/>
    </xf>
    <xf numFmtId="0" fontId="19" fillId="0" borderId="130" xfId="0" applyFont="1" applyBorder="1" applyAlignment="1">
      <alignment horizontal="left" vertical="center"/>
    </xf>
    <xf numFmtId="176" fontId="18" fillId="0" borderId="130" xfId="0" applyNumberFormat="1" applyFont="1" applyBorder="1" applyAlignment="1">
      <alignment horizontal="right" vertical="center"/>
    </xf>
    <xf numFmtId="0" fontId="18" fillId="0" borderId="129" xfId="0" applyFont="1" applyBorder="1">
      <alignment vertical="center"/>
    </xf>
    <xf numFmtId="176" fontId="18" fillId="0" borderId="130" xfId="0" applyNumberFormat="1" applyFont="1" applyBorder="1">
      <alignment vertical="center"/>
    </xf>
    <xf numFmtId="0" fontId="20" fillId="0" borderId="130" xfId="0" applyFont="1" applyBorder="1" applyAlignment="1">
      <alignment horizontal="right" vertical="center"/>
    </xf>
    <xf numFmtId="189" fontId="20" fillId="0" borderId="130" xfId="0" applyNumberFormat="1" applyFont="1" applyBorder="1">
      <alignment vertical="center"/>
    </xf>
    <xf numFmtId="49" fontId="18" fillId="0" borderId="0" xfId="0" applyNumberFormat="1" applyFont="1">
      <alignment vertical="center"/>
    </xf>
    <xf numFmtId="0" fontId="18" fillId="0" borderId="130" xfId="0" applyFont="1" applyBorder="1" applyAlignment="1">
      <alignment horizontal="center" vertical="center"/>
    </xf>
    <xf numFmtId="0" fontId="18" fillId="0" borderId="130" xfId="0" applyFont="1" applyBorder="1" applyAlignment="1">
      <alignment vertical="center"/>
    </xf>
    <xf numFmtId="0" fontId="18" fillId="0" borderId="130" xfId="0" applyFont="1" applyFill="1" applyBorder="1" applyAlignment="1">
      <alignment horizontal="left" vertical="center"/>
    </xf>
    <xf numFmtId="184" fontId="18" fillId="0" borderId="130" xfId="0" applyNumberFormat="1" applyFont="1" applyBorder="1" applyAlignment="1">
      <alignment vertical="center"/>
    </xf>
    <xf numFmtId="0" fontId="18" fillId="0" borderId="130" xfId="0" applyFont="1" applyBorder="1" applyAlignment="1">
      <alignment horizontal="left" vertical="center"/>
    </xf>
    <xf numFmtId="189" fontId="18" fillId="0" borderId="0" xfId="0" applyNumberFormat="1" applyFont="1">
      <alignment vertical="center"/>
    </xf>
    <xf numFmtId="0" fontId="18" fillId="0" borderId="130" xfId="0" applyFont="1" applyBorder="1" applyAlignment="1">
      <alignment horizontal="center" vertical="center" shrinkToFit="1"/>
    </xf>
    <xf numFmtId="0" fontId="18" fillId="0" borderId="130" xfId="0" applyFont="1" applyBorder="1" applyAlignment="1">
      <alignment horizontal="right" vertical="center"/>
    </xf>
    <xf numFmtId="179" fontId="18" fillId="0" borderId="130" xfId="0" applyNumberFormat="1" applyFont="1" applyFill="1" applyBorder="1" applyAlignment="1">
      <alignment vertical="center"/>
    </xf>
    <xf numFmtId="194" fontId="18" fillId="0" borderId="130" xfId="0" applyNumberFormat="1" applyFont="1" applyBorder="1">
      <alignment vertical="center"/>
    </xf>
    <xf numFmtId="179" fontId="18" fillId="0" borderId="0" xfId="0" applyNumberFormat="1" applyFont="1" applyFill="1" applyBorder="1" applyAlignment="1">
      <alignment vertical="center"/>
    </xf>
    <xf numFmtId="0" fontId="18" fillId="0" borderId="0" xfId="0" applyFont="1" applyBorder="1">
      <alignment vertical="center"/>
    </xf>
    <xf numFmtId="0" fontId="0" fillId="0" borderId="1" xfId="0" applyFont="1" applyFill="1" applyBorder="1" applyAlignment="1">
      <alignment horizontal="distributed" vertical="center"/>
    </xf>
    <xf numFmtId="0" fontId="0" fillId="0" borderId="41"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82" xfId="0" applyFont="1" applyFill="1" applyBorder="1" applyAlignment="1">
      <alignment horizontal="distributed" vertical="center"/>
    </xf>
    <xf numFmtId="0" fontId="0" fillId="0" borderId="58" xfId="0" applyFont="1" applyFill="1" applyBorder="1" applyAlignment="1">
      <alignment horizontal="center" vertical="center"/>
    </xf>
    <xf numFmtId="0" fontId="0" fillId="0" borderId="64"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7" xfId="0" applyFont="1" applyFill="1" applyBorder="1" applyAlignment="1">
      <alignment horizontal="distributed" vertical="center"/>
    </xf>
    <xf numFmtId="0" fontId="4" fillId="0" borderId="1" xfId="0" applyFont="1" applyFill="1" applyBorder="1" applyAlignment="1">
      <alignment horizontal="distributed" vertical="center"/>
    </xf>
    <xf numFmtId="0" fontId="13"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0" xfId="0" applyFont="1" applyFill="1" applyBorder="1" applyAlignment="1">
      <alignment horizontal="center" vertical="center"/>
    </xf>
    <xf numFmtId="0" fontId="0" fillId="0" borderId="30"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85" xfId="0" applyFont="1" applyFill="1" applyBorder="1" applyAlignment="1">
      <alignment horizontal="center" vertical="center" shrinkToFit="1"/>
    </xf>
    <xf numFmtId="0" fontId="0" fillId="0" borderId="30" xfId="3" applyFont="1" applyFill="1" applyBorder="1" applyAlignment="1" applyProtection="1">
      <alignment horizontal="center" vertical="center" wrapText="1" shrinkToFit="1"/>
      <protection locked="0"/>
    </xf>
    <xf numFmtId="0" fontId="0" fillId="0" borderId="91" xfId="3" applyFont="1" applyFill="1" applyBorder="1" applyAlignment="1" applyProtection="1">
      <alignment horizontal="center" vertical="center" wrapText="1" shrinkToFit="1"/>
      <protection locked="0"/>
    </xf>
    <xf numFmtId="0" fontId="3" fillId="0" borderId="87" xfId="0" applyFont="1" applyFill="1" applyBorder="1" applyAlignment="1">
      <alignment horizontal="center" vertical="center"/>
    </xf>
    <xf numFmtId="0" fontId="0" fillId="0" borderId="84" xfId="0" applyFont="1" applyFill="1" applyBorder="1" applyAlignment="1">
      <alignment horizontal="center" vertical="center"/>
    </xf>
    <xf numFmtId="182" fontId="0" fillId="0" borderId="0" xfId="0" applyNumberFormat="1" applyFont="1" applyFill="1" applyBorder="1" applyAlignment="1">
      <alignment horizontal="right" vertical="center"/>
    </xf>
    <xf numFmtId="182" fontId="0" fillId="0" borderId="33" xfId="0" applyNumberFormat="1" applyFont="1" applyFill="1" applyBorder="1" applyAlignment="1">
      <alignment horizontal="right" vertical="center"/>
    </xf>
    <xf numFmtId="0" fontId="0" fillId="0" borderId="77"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1" xfId="0" applyFont="1" applyFill="1" applyBorder="1" applyAlignment="1">
      <alignment horizontal="center" vertical="center"/>
    </xf>
    <xf numFmtId="180" fontId="0" fillId="0" borderId="0" xfId="0" applyNumberFormat="1" applyFont="1" applyFill="1" applyBorder="1" applyAlignment="1">
      <alignment horizontal="right" vertical="center"/>
    </xf>
    <xf numFmtId="0" fontId="0" fillId="0" borderId="59"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85" xfId="0" applyFont="1" applyFill="1" applyBorder="1" applyAlignment="1">
      <alignment horizontal="center" vertical="center"/>
    </xf>
    <xf numFmtId="180" fontId="0" fillId="0" borderId="33" xfId="0" applyNumberFormat="1" applyFont="1" applyFill="1" applyBorder="1" applyAlignment="1">
      <alignmen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37"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0" fontId="0" fillId="0" borderId="86"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159" xfId="0" applyFont="1" applyFill="1" applyBorder="1" applyAlignment="1">
      <alignment horizontal="distributed" vertical="center"/>
    </xf>
    <xf numFmtId="0" fontId="0" fillId="0" borderId="160" xfId="0" applyFont="1" applyFill="1" applyBorder="1" applyAlignment="1">
      <alignment horizontal="distributed" vertical="center"/>
    </xf>
    <xf numFmtId="0" fontId="3" fillId="0" borderId="1"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161" xfId="0" applyFont="1" applyFill="1" applyBorder="1" applyAlignment="1">
      <alignment horizontal="center" vertical="center"/>
    </xf>
    <xf numFmtId="0" fontId="3" fillId="0" borderId="16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3" xfId="0" applyFont="1" applyFill="1" applyBorder="1" applyAlignment="1">
      <alignment horizontal="distributed" vertical="center"/>
    </xf>
    <xf numFmtId="0" fontId="0" fillId="0" borderId="84" xfId="0" applyFont="1" applyFill="1" applyBorder="1" applyAlignment="1">
      <alignment horizontal="distributed" vertical="center"/>
    </xf>
    <xf numFmtId="0" fontId="0" fillId="0" borderId="1" xfId="0" applyFont="1" applyFill="1" applyBorder="1" applyAlignment="1">
      <alignment vertical="center"/>
    </xf>
    <xf numFmtId="0" fontId="0" fillId="0" borderId="81" xfId="0" applyFont="1" applyFill="1" applyBorder="1" applyAlignment="1">
      <alignment vertical="center"/>
    </xf>
    <xf numFmtId="185" fontId="0" fillId="0" borderId="65" xfId="0" applyNumberFormat="1" applyFont="1" applyFill="1" applyBorder="1" applyAlignment="1">
      <alignment horizontal="right" vertical="center"/>
    </xf>
    <xf numFmtId="185" fontId="0" fillId="0" borderId="33" xfId="0" applyNumberFormat="1" applyFont="1" applyFill="1" applyBorder="1" applyAlignment="1">
      <alignment horizontal="right" vertical="center"/>
    </xf>
    <xf numFmtId="0" fontId="0" fillId="0" borderId="92"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61" xfId="0" applyFont="1" applyFill="1" applyBorder="1" applyAlignment="1">
      <alignment horizontal="center" vertical="center"/>
    </xf>
    <xf numFmtId="186" fontId="0" fillId="0" borderId="33" xfId="0" applyNumberFormat="1" applyFont="1" applyFill="1" applyBorder="1" applyAlignment="1">
      <alignment horizontal="right" vertical="center"/>
    </xf>
    <xf numFmtId="3" fontId="0" fillId="0" borderId="33" xfId="0" applyNumberFormat="1" applyFont="1" applyFill="1" applyBorder="1" applyAlignment="1">
      <alignment horizontal="right" vertical="center"/>
    </xf>
    <xf numFmtId="37" fontId="0" fillId="0" borderId="33"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154" xfId="0" applyFill="1" applyBorder="1" applyAlignment="1">
      <alignment horizontal="center" vertical="center" wrapText="1"/>
    </xf>
    <xf numFmtId="0" fontId="0" fillId="0" borderId="155" xfId="0" applyFill="1" applyBorder="1" applyAlignment="1">
      <alignment horizontal="center" vertical="center" wrapText="1"/>
    </xf>
    <xf numFmtId="0" fontId="0" fillId="0" borderId="138" xfId="0" applyFill="1" applyBorder="1" applyAlignment="1">
      <alignment horizontal="center" vertical="center" wrapText="1"/>
    </xf>
    <xf numFmtId="0" fontId="0" fillId="0" borderId="139" xfId="0" applyFill="1" applyBorder="1" applyAlignment="1">
      <alignment horizontal="center" vertical="center" wrapText="1"/>
    </xf>
    <xf numFmtId="0" fontId="0" fillId="0" borderId="147" xfId="0" applyFill="1" applyBorder="1" applyAlignment="1">
      <alignment horizontal="center" vertical="center" wrapText="1"/>
    </xf>
    <xf numFmtId="0" fontId="0" fillId="0" borderId="148" xfId="0" applyFill="1" applyBorder="1" applyAlignment="1">
      <alignment horizontal="center" vertical="center" wrapText="1"/>
    </xf>
    <xf numFmtId="0" fontId="0" fillId="0" borderId="156" xfId="0" applyFill="1" applyBorder="1" applyAlignment="1">
      <alignment horizontal="center" vertical="center"/>
    </xf>
    <xf numFmtId="0" fontId="0" fillId="0" borderId="157" xfId="0" applyFill="1" applyBorder="1" applyAlignment="1">
      <alignment horizontal="center" vertical="center"/>
    </xf>
    <xf numFmtId="0" fontId="0" fillId="0" borderId="145" xfId="0" applyFill="1" applyBorder="1" applyAlignment="1">
      <alignment horizontal="center" vertical="center"/>
    </xf>
    <xf numFmtId="0" fontId="0" fillId="0" borderId="142" xfId="0" applyFill="1" applyBorder="1" applyAlignment="1">
      <alignment horizontal="center" vertical="center"/>
    </xf>
    <xf numFmtId="0" fontId="0" fillId="0" borderId="146" xfId="0" applyFill="1" applyBorder="1" applyAlignment="1">
      <alignment horizontal="center" vertical="center"/>
    </xf>
    <xf numFmtId="0" fontId="0" fillId="0" borderId="143" xfId="0" applyFill="1" applyBorder="1" applyAlignment="1">
      <alignment horizontal="center" vertical="center"/>
    </xf>
    <xf numFmtId="0" fontId="0" fillId="0" borderId="152" xfId="0" applyFill="1" applyBorder="1" applyAlignment="1">
      <alignment horizontal="center" vertical="center"/>
    </xf>
    <xf numFmtId="0" fontId="0" fillId="0" borderId="158" xfId="0" applyFill="1" applyBorder="1" applyAlignment="1">
      <alignment horizontal="center" vertical="center"/>
    </xf>
    <xf numFmtId="0" fontId="0" fillId="0" borderId="144" xfId="0" applyFill="1" applyBorder="1" applyAlignment="1">
      <alignment horizontal="center" vertical="center"/>
    </xf>
    <xf numFmtId="0" fontId="0" fillId="0" borderId="153" xfId="0" applyFill="1" applyBorder="1" applyAlignment="1">
      <alignment horizontal="center" vertical="center"/>
    </xf>
    <xf numFmtId="0" fontId="0" fillId="0" borderId="140" xfId="0" applyFill="1" applyBorder="1" applyAlignment="1">
      <alignment horizontal="center" vertical="center"/>
    </xf>
    <xf numFmtId="0" fontId="0" fillId="0" borderId="141" xfId="0" applyFill="1" applyBorder="1" applyAlignment="1">
      <alignment horizontal="center" vertical="center"/>
    </xf>
    <xf numFmtId="0" fontId="0" fillId="0" borderId="136" xfId="0" applyFill="1" applyBorder="1" applyAlignment="1">
      <alignment horizontal="center" vertical="center"/>
    </xf>
    <xf numFmtId="0" fontId="0" fillId="0" borderId="137" xfId="0" applyFill="1" applyBorder="1" applyAlignment="1">
      <alignment horizontal="center" vertical="center"/>
    </xf>
    <xf numFmtId="0" fontId="0" fillId="0" borderId="151" xfId="0" applyFill="1" applyBorder="1" applyAlignment="1">
      <alignment horizontal="center" vertical="center"/>
    </xf>
    <xf numFmtId="0" fontId="0" fillId="0" borderId="149" xfId="0" applyFill="1" applyBorder="1" applyAlignment="1">
      <alignment horizontal="center" vertical="center"/>
    </xf>
    <xf numFmtId="0" fontId="0" fillId="0" borderId="150" xfId="0" applyFill="1" applyBorder="1" applyAlignment="1">
      <alignment horizontal="center" vertical="center"/>
    </xf>
    <xf numFmtId="0" fontId="15" fillId="0" borderId="0" xfId="0" applyFont="1" applyAlignment="1">
      <alignment horizontal="center" vertical="center" shrinkToFit="1"/>
    </xf>
    <xf numFmtId="0" fontId="0" fillId="0" borderId="0" xfId="0" applyFont="1" applyAlignment="1">
      <alignment horizontal="left" vertical="center" shrinkToFit="1"/>
    </xf>
    <xf numFmtId="0" fontId="0" fillId="0" borderId="0" xfId="0" applyFont="1" applyAlignment="1">
      <alignment horizontal="left" vertical="top" wrapText="1"/>
    </xf>
    <xf numFmtId="0" fontId="0" fillId="0" borderId="33" xfId="0" applyFont="1" applyBorder="1" applyAlignment="1">
      <alignment horizontal="left" vertical="center"/>
    </xf>
    <xf numFmtId="0" fontId="0" fillId="0" borderId="0" xfId="0" applyFont="1" applyAlignment="1">
      <alignment horizontal="left" vertical="center"/>
    </xf>
    <xf numFmtId="0" fontId="0" fillId="0" borderId="97" xfId="0" applyFont="1" applyBorder="1" applyAlignment="1">
      <alignment horizontal="center" vertical="center"/>
    </xf>
    <xf numFmtId="0" fontId="0" fillId="0" borderId="12" xfId="0" applyFont="1" applyBorder="1" applyAlignment="1">
      <alignment horizontal="center" vertical="center"/>
    </xf>
    <xf numFmtId="0" fontId="0" fillId="0" borderId="98" xfId="0" applyFont="1" applyBorder="1" applyAlignment="1">
      <alignment horizontal="center" vertical="center"/>
    </xf>
    <xf numFmtId="0" fontId="0" fillId="0" borderId="124" xfId="0" applyFont="1" applyBorder="1" applyAlignment="1">
      <alignment horizontal="center" vertical="center"/>
    </xf>
    <xf numFmtId="0" fontId="0" fillId="0" borderId="0" xfId="0" applyFont="1" applyAlignment="1">
      <alignment horizontal="center" vertical="center"/>
    </xf>
    <xf numFmtId="0" fontId="0" fillId="0" borderId="49" xfId="0" applyFont="1" applyBorder="1" applyAlignment="1">
      <alignment horizontal="center" vertical="center"/>
    </xf>
    <xf numFmtId="0" fontId="0" fillId="0" borderId="31"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93" xfId="0" applyFont="1" applyBorder="1" applyAlignment="1">
      <alignment horizontal="center" vertical="center"/>
    </xf>
    <xf numFmtId="0" fontId="0" fillId="0" borderId="93" xfId="0" applyFont="1" applyBorder="1">
      <alignment vertical="center"/>
    </xf>
    <xf numFmtId="0" fontId="0" fillId="0" borderId="94" xfId="0" applyFont="1" applyBorder="1">
      <alignment vertical="center"/>
    </xf>
    <xf numFmtId="0" fontId="0" fillId="0" borderId="99" xfId="0" applyFont="1" applyBorder="1" applyAlignment="1">
      <alignment horizontal="center" vertical="center"/>
    </xf>
    <xf numFmtId="0" fontId="0" fillId="0" borderId="99" xfId="0" applyFont="1" applyBorder="1">
      <alignment vertical="center"/>
    </xf>
    <xf numFmtId="0" fontId="0" fillId="0" borderId="100" xfId="0" applyFont="1" applyBorder="1">
      <alignment vertical="center"/>
    </xf>
    <xf numFmtId="43" fontId="0" fillId="0" borderId="46" xfId="0" applyNumberFormat="1" applyFont="1" applyBorder="1" applyAlignment="1">
      <alignment horizontal="center" vertical="center" shrinkToFit="1"/>
    </xf>
    <xf numFmtId="43" fontId="0" fillId="0" borderId="47" xfId="0" applyNumberFormat="1" applyFont="1" applyBorder="1" applyAlignment="1">
      <alignment horizontal="center" vertical="center" shrinkToFit="1"/>
    </xf>
    <xf numFmtId="43" fontId="0" fillId="0" borderId="100" xfId="0" applyNumberFormat="1" applyFont="1" applyBorder="1" applyAlignment="1">
      <alignment horizontal="center" vertical="center"/>
    </xf>
    <xf numFmtId="43" fontId="0" fillId="0" borderId="46" xfId="0" applyNumberFormat="1" applyFont="1" applyBorder="1" applyAlignment="1">
      <alignment horizontal="center" vertical="center"/>
    </xf>
    <xf numFmtId="41" fontId="0" fillId="0" borderId="0" xfId="1"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horizontal="distributed" vertical="center"/>
    </xf>
    <xf numFmtId="41" fontId="0" fillId="0" borderId="0" xfId="0" applyNumberFormat="1" applyFont="1" applyAlignment="1">
      <alignment horizontal="right" vertical="center"/>
    </xf>
    <xf numFmtId="0" fontId="0" fillId="0" borderId="95" xfId="0" applyFont="1" applyBorder="1" applyAlignment="1">
      <alignment horizontal="distributed" vertical="distributed" textRotation="255" justifyLastLine="1"/>
    </xf>
    <xf numFmtId="0" fontId="0" fillId="0" borderId="15" xfId="0" applyFont="1" applyBorder="1" applyAlignment="1">
      <alignment horizontal="distributed" vertical="distributed" textRotation="255" justifyLastLine="1"/>
    </xf>
    <xf numFmtId="0" fontId="0" fillId="0" borderId="96" xfId="0" applyFont="1" applyBorder="1" applyAlignment="1">
      <alignment horizontal="distributed" vertical="distributed" textRotation="255" justifyLastLine="1"/>
    </xf>
    <xf numFmtId="41" fontId="0" fillId="0" borderId="54" xfId="0" applyNumberFormat="1" applyFont="1" applyBorder="1" applyAlignment="1">
      <alignment horizontal="right" vertical="center"/>
    </xf>
    <xf numFmtId="41" fontId="0" fillId="0" borderId="54" xfId="1" applyNumberFormat="1" applyFont="1" applyFill="1" applyBorder="1" applyAlignment="1">
      <alignment horizontal="right" vertical="center" shrinkToFit="1"/>
    </xf>
    <xf numFmtId="0" fontId="0" fillId="0" borderId="54" xfId="0" applyFont="1" applyBorder="1" applyAlignment="1">
      <alignment vertical="center" shrinkToFit="1"/>
    </xf>
    <xf numFmtId="41" fontId="0" fillId="0" borderId="0" xfId="1" applyNumberFormat="1" applyFont="1" applyFill="1" applyBorder="1" applyAlignment="1">
      <alignment horizontal="right" vertical="center" shrinkToFit="1"/>
    </xf>
    <xf numFmtId="0" fontId="0" fillId="0" borderId="0" xfId="0" applyFont="1" applyAlignment="1">
      <alignment vertical="center" shrinkToFit="1"/>
    </xf>
    <xf numFmtId="0" fontId="0" fillId="0" borderId="15" xfId="0" applyFont="1" applyBorder="1" applyAlignment="1">
      <alignment horizontal="distributed" vertical="center" textRotation="255"/>
    </xf>
    <xf numFmtId="0" fontId="0" fillId="0" borderId="96" xfId="0" applyFont="1" applyBorder="1" applyAlignment="1">
      <alignment horizontal="distributed" vertical="center" textRotation="255"/>
    </xf>
    <xf numFmtId="0" fontId="0" fillId="0" borderId="104" xfId="0" applyFont="1" applyBorder="1" applyAlignment="1">
      <alignment horizontal="distributed" vertical="distributed" textRotation="255" justifyLastLine="1"/>
    </xf>
    <xf numFmtId="0" fontId="0" fillId="0" borderId="105" xfId="0" applyFont="1" applyBorder="1" applyAlignment="1">
      <alignment horizontal="distributed" vertical="distributed" textRotation="255" justifyLastLine="1"/>
    </xf>
    <xf numFmtId="0" fontId="0" fillId="0" borderId="106" xfId="0" applyFont="1" applyBorder="1" applyAlignment="1">
      <alignment horizontal="distributed" vertical="distributed" textRotation="255" justifyLastLine="1"/>
    </xf>
    <xf numFmtId="0" fontId="0" fillId="0" borderId="50" xfId="0" applyFont="1" applyBorder="1" applyAlignment="1">
      <alignment horizontal="distributed" vertical="center"/>
    </xf>
    <xf numFmtId="41" fontId="15" fillId="0" borderId="0" xfId="0" applyNumberFormat="1" applyFont="1" applyAlignment="1">
      <alignment horizontal="right" vertical="center"/>
    </xf>
    <xf numFmtId="41" fontId="15" fillId="0" borderId="0" xfId="1" applyNumberFormat="1" applyFont="1" applyFill="1" applyBorder="1" applyAlignment="1">
      <alignment horizontal="right" vertical="center" shrinkToFit="1"/>
    </xf>
    <xf numFmtId="0" fontId="15" fillId="0" borderId="0" xfId="0" applyFont="1">
      <alignment vertical="center"/>
    </xf>
    <xf numFmtId="0" fontId="0" fillId="0" borderId="33" xfId="0" applyFont="1" applyBorder="1" applyAlignment="1">
      <alignment horizontal="distributed" vertical="center"/>
    </xf>
    <xf numFmtId="43" fontId="0" fillId="0" borderId="101" xfId="0" applyNumberFormat="1" applyFont="1" applyBorder="1" applyAlignment="1">
      <alignment horizontal="center" vertical="center" shrinkToFit="1"/>
    </xf>
    <xf numFmtId="43" fontId="0" fillId="0" borderId="102" xfId="0" applyNumberFormat="1" applyFont="1" applyBorder="1" applyAlignment="1">
      <alignment horizontal="center" vertical="center" shrinkToFit="1"/>
    </xf>
    <xf numFmtId="43" fontId="0" fillId="0" borderId="103" xfId="0" applyNumberFormat="1" applyFont="1" applyBorder="1" applyAlignment="1">
      <alignment horizontal="center" vertical="center" shrinkToFit="1"/>
    </xf>
    <xf numFmtId="0" fontId="0" fillId="0" borderId="108" xfId="0" applyFont="1" applyBorder="1" applyAlignment="1">
      <alignment horizontal="center" vertical="center"/>
    </xf>
    <xf numFmtId="0" fontId="0" fillId="0" borderId="100" xfId="0" applyFont="1" applyBorder="1" applyAlignment="1">
      <alignment horizontal="center" vertical="center"/>
    </xf>
    <xf numFmtId="195" fontId="0" fillId="0" borderId="0" xfId="0" applyNumberFormat="1" applyFont="1" applyAlignment="1">
      <alignment horizontal="right" vertical="center"/>
    </xf>
    <xf numFmtId="41" fontId="15" fillId="0" borderId="50" xfId="0" applyNumberFormat="1" applyFont="1" applyBorder="1" applyAlignment="1">
      <alignment horizontal="right" vertical="center"/>
    </xf>
    <xf numFmtId="41" fontId="15" fillId="0" borderId="50" xfId="1" applyNumberFormat="1" applyFont="1" applyFill="1" applyBorder="1" applyAlignment="1">
      <alignment horizontal="right" vertical="center" shrinkToFit="1"/>
    </xf>
    <xf numFmtId="0" fontId="15" fillId="0" borderId="50" xfId="0" applyFont="1" applyBorder="1">
      <alignment vertical="center"/>
    </xf>
    <xf numFmtId="41" fontId="0" fillId="0" borderId="7" xfId="0" applyNumberFormat="1" applyFont="1" applyBorder="1" applyAlignment="1">
      <alignment horizontal="right" vertical="center"/>
    </xf>
    <xf numFmtId="0" fontId="0" fillId="0" borderId="54" xfId="0" applyFont="1" applyBorder="1" applyAlignment="1">
      <alignment horizontal="distributed" vertical="center"/>
    </xf>
    <xf numFmtId="41" fontId="0" fillId="0" borderId="126" xfId="0" applyNumberFormat="1" applyFont="1" applyBorder="1" applyAlignment="1">
      <alignment horizontal="right" vertical="center" shrinkToFit="1"/>
    </xf>
    <xf numFmtId="41" fontId="0" fillId="0" borderId="54" xfId="0" applyNumberFormat="1" applyFont="1" applyBorder="1" applyAlignment="1">
      <alignment horizontal="right" vertical="center" shrinkToFit="1"/>
    </xf>
    <xf numFmtId="41" fontId="0" fillId="0" borderId="7" xfId="0" applyNumberFormat="1" applyFont="1" applyBorder="1" applyAlignment="1">
      <alignment horizontal="right" vertical="center" shrinkToFit="1"/>
    </xf>
    <xf numFmtId="41" fontId="0" fillId="0" borderId="0" xfId="0" applyNumberFormat="1" applyFont="1" applyAlignment="1">
      <alignment horizontal="right" vertical="center" shrinkToFit="1"/>
    </xf>
    <xf numFmtId="0" fontId="0" fillId="0" borderId="107" xfId="0" applyFont="1" applyBorder="1" applyAlignment="1">
      <alignment horizontal="distributed" vertical="distributed" textRotation="255" justifyLastLine="1"/>
    </xf>
    <xf numFmtId="41" fontId="15" fillId="0" borderId="7" xfId="0" applyNumberFormat="1" applyFont="1" applyBorder="1" applyAlignment="1">
      <alignment horizontal="right" vertical="center" shrinkToFit="1"/>
    </xf>
    <xf numFmtId="41" fontId="15" fillId="0" borderId="0" xfId="0" applyNumberFormat="1" applyFont="1" applyAlignment="1">
      <alignment horizontal="right" vertical="center" shrinkToFit="1"/>
    </xf>
    <xf numFmtId="0" fontId="0" fillId="0" borderId="33"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41" fontId="15" fillId="0" borderId="125" xfId="0" applyNumberFormat="1" applyFont="1" applyBorder="1" applyAlignment="1">
      <alignment horizontal="right" vertical="center" shrinkToFit="1"/>
    </xf>
    <xf numFmtId="41" fontId="15" fillId="0" borderId="50" xfId="0" applyNumberFormat="1" applyFont="1" applyBorder="1" applyAlignment="1">
      <alignment horizontal="right" vertical="center" shrinkToFit="1"/>
    </xf>
    <xf numFmtId="41" fontId="15" fillId="0" borderId="7" xfId="0" applyNumberFormat="1" applyFont="1" applyBorder="1" applyAlignment="1">
      <alignment horizontal="right" vertical="center"/>
    </xf>
    <xf numFmtId="41" fontId="0" fillId="0" borderId="7" xfId="0" applyNumberFormat="1" applyFont="1" applyBorder="1" applyAlignment="1">
      <alignment horizontal="center" vertical="center"/>
    </xf>
    <xf numFmtId="41" fontId="0" fillId="0" borderId="0" xfId="0" applyNumberFormat="1" applyFont="1" applyAlignment="1">
      <alignment horizontal="center" vertical="center"/>
    </xf>
    <xf numFmtId="10" fontId="0" fillId="0" borderId="0" xfId="1" applyNumberFormat="1" applyFont="1" applyFill="1" applyBorder="1" applyAlignment="1">
      <alignment horizontal="right" vertical="center"/>
    </xf>
    <xf numFmtId="41" fontId="0" fillId="0" borderId="126" xfId="0" applyNumberFormat="1" applyFont="1" applyBorder="1" applyAlignment="1">
      <alignment horizontal="right" vertical="center"/>
    </xf>
    <xf numFmtId="10" fontId="0" fillId="0" borderId="10" xfId="1" applyNumberFormat="1" applyFont="1" applyFill="1" applyBorder="1" applyAlignment="1">
      <alignment horizontal="right" vertical="center" shrinkToFit="1"/>
    </xf>
    <xf numFmtId="41" fontId="0" fillId="0" borderId="0" xfId="0" applyNumberFormat="1" applyFont="1">
      <alignment vertical="center"/>
    </xf>
    <xf numFmtId="41" fontId="15" fillId="0" borderId="0" xfId="0" applyNumberFormat="1" applyFont="1">
      <alignment vertical="center"/>
    </xf>
    <xf numFmtId="41" fontId="0" fillId="0" borderId="0" xfId="1" applyNumberFormat="1" applyFont="1" applyFill="1" applyBorder="1" applyAlignment="1">
      <alignment horizontal="center" vertical="center" shrinkToFit="1"/>
    </xf>
    <xf numFmtId="41" fontId="0" fillId="0" borderId="54" xfId="0" applyNumberFormat="1" applyFont="1" applyBorder="1" applyAlignment="1">
      <alignment vertical="center" shrinkToFit="1"/>
    </xf>
    <xf numFmtId="41" fontId="0" fillId="0" borderId="0" xfId="0" applyNumberFormat="1" applyFont="1" applyAlignment="1">
      <alignment vertical="center" shrinkToFit="1"/>
    </xf>
    <xf numFmtId="181" fontId="0" fillId="0" borderId="0" xfId="0" applyNumberFormat="1" applyFont="1" applyAlignment="1">
      <alignment horizontal="right" vertical="center"/>
    </xf>
    <xf numFmtId="41" fontId="15" fillId="0" borderId="50" xfId="0" applyNumberFormat="1" applyFont="1" applyBorder="1">
      <alignment vertical="center"/>
    </xf>
    <xf numFmtId="10" fontId="0" fillId="0" borderId="10" xfId="1" applyNumberFormat="1" applyFont="1" applyFill="1" applyBorder="1" applyAlignment="1">
      <alignment vertical="center" shrinkToFit="1"/>
    </xf>
    <xf numFmtId="0" fontId="0" fillId="0" borderId="115" xfId="0" applyFont="1" applyFill="1" applyBorder="1" applyAlignment="1">
      <alignment horizontal="justify" vertical="center"/>
    </xf>
    <xf numFmtId="0" fontId="0" fillId="0" borderId="113" xfId="0" applyFont="1" applyFill="1" applyBorder="1" applyAlignment="1">
      <alignment horizontal="justify" vertical="center"/>
    </xf>
    <xf numFmtId="0" fontId="0" fillId="0" borderId="60" xfId="0" applyFont="1" applyFill="1" applyBorder="1" applyAlignment="1">
      <alignment horizontal="justify" vertical="center"/>
    </xf>
    <xf numFmtId="0" fontId="0" fillId="0" borderId="30" xfId="0" applyFont="1" applyFill="1" applyBorder="1" applyAlignment="1">
      <alignment horizontal="center" vertical="center"/>
    </xf>
    <xf numFmtId="0" fontId="0" fillId="0" borderId="56" xfId="0" applyFont="1" applyFill="1" applyBorder="1" applyAlignment="1">
      <alignment horizontal="left" vertical="center"/>
    </xf>
    <xf numFmtId="0" fontId="0" fillId="0" borderId="123" xfId="0" applyFont="1" applyFill="1" applyBorder="1" applyAlignment="1">
      <alignment horizontal="left" vertical="center"/>
    </xf>
    <xf numFmtId="0" fontId="0" fillId="0" borderId="37" xfId="0" applyFont="1" applyFill="1" applyBorder="1" applyAlignment="1">
      <alignment horizontal="center" vertical="center"/>
    </xf>
    <xf numFmtId="178" fontId="0" fillId="0" borderId="0" xfId="0" applyNumberFormat="1" applyFont="1" applyFill="1" applyBorder="1" applyAlignment="1">
      <alignment horizontal="right" vertical="center"/>
    </xf>
    <xf numFmtId="0" fontId="0" fillId="0" borderId="1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178" fontId="0" fillId="0" borderId="4" xfId="0" applyNumberFormat="1" applyFont="1" applyFill="1" applyBorder="1" applyAlignment="1">
      <alignment horizontal="right" vertical="center"/>
    </xf>
    <xf numFmtId="185" fontId="0" fillId="0" borderId="50" xfId="0" applyNumberFormat="1" applyFont="1" applyFill="1" applyBorder="1" applyAlignment="1">
      <alignment horizontal="right" vertical="center"/>
    </xf>
    <xf numFmtId="0" fontId="0" fillId="0" borderId="4"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7" xfId="0" applyFont="1" applyFill="1" applyBorder="1" applyAlignment="1">
      <alignment horizontal="justify" vertical="center"/>
    </xf>
    <xf numFmtId="0" fontId="0" fillId="0" borderId="133"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113"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14" xfId="0" applyFont="1" applyFill="1" applyBorder="1" applyAlignment="1">
      <alignment horizontal="center" vertical="center" textRotation="255" wrapText="1"/>
    </xf>
    <xf numFmtId="0" fontId="0" fillId="0" borderId="44" xfId="0" applyFont="1" applyFill="1" applyBorder="1" applyAlignment="1">
      <alignment horizontal="justify" vertical="center"/>
    </xf>
    <xf numFmtId="0" fontId="0" fillId="0" borderId="111"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1" xfId="0" applyFont="1" applyFill="1" applyBorder="1" applyAlignment="1">
      <alignment horizontal="center" vertical="center" textRotation="255" wrapText="1"/>
    </xf>
    <xf numFmtId="185" fontId="0" fillId="0" borderId="56" xfId="0" applyNumberFormat="1" applyFont="1" applyFill="1" applyBorder="1" applyAlignment="1">
      <alignment horizontal="right" vertical="center"/>
    </xf>
    <xf numFmtId="185" fontId="0" fillId="0" borderId="64" xfId="0" applyNumberFormat="1" applyFont="1" applyFill="1" applyBorder="1" applyAlignment="1">
      <alignment horizontal="right" vertical="center"/>
    </xf>
    <xf numFmtId="185" fontId="0" fillId="0" borderId="4" xfId="0" applyNumberFormat="1" applyFont="1" applyFill="1" applyBorder="1" applyAlignment="1">
      <alignment horizontal="right" vertical="center"/>
    </xf>
    <xf numFmtId="185" fontId="0" fillId="0" borderId="68" xfId="0" applyNumberFormat="1" applyFont="1" applyFill="1" applyBorder="1" applyAlignment="1">
      <alignment horizontal="right" vertical="center"/>
    </xf>
    <xf numFmtId="185" fontId="0" fillId="0" borderId="5"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185" fontId="0" fillId="0" borderId="57" xfId="0" applyNumberFormat="1" applyFont="1" applyFill="1" applyBorder="1" applyAlignment="1">
      <alignment horizontal="right" vertical="center"/>
    </xf>
    <xf numFmtId="186" fontId="4" fillId="0" borderId="33" xfId="0" applyNumberFormat="1" applyFont="1" applyFill="1" applyBorder="1" applyAlignment="1">
      <alignment horizontal="right" vertical="center"/>
    </xf>
    <xf numFmtId="0" fontId="4" fillId="0" borderId="33" xfId="0" applyFont="1" applyFill="1" applyBorder="1" applyAlignment="1">
      <alignment horizontal="right" vertical="center"/>
    </xf>
    <xf numFmtId="0" fontId="4" fillId="0" borderId="72" xfId="0" applyFont="1" applyFill="1" applyBorder="1" applyAlignment="1">
      <alignment horizontal="right" vertical="center"/>
    </xf>
    <xf numFmtId="0" fontId="0" fillId="0" borderId="24"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116" xfId="0" applyFont="1" applyFill="1" applyBorder="1" applyAlignment="1">
      <alignment horizontal="distributed" vertical="center"/>
    </xf>
    <xf numFmtId="0" fontId="0" fillId="0" borderId="41" xfId="0" applyFont="1" applyFill="1" applyBorder="1" applyAlignment="1">
      <alignment horizontal="distributed" vertical="center"/>
    </xf>
    <xf numFmtId="41" fontId="0" fillId="0" borderId="0" xfId="0" applyNumberFormat="1" applyFont="1" applyFill="1" applyBorder="1" applyAlignment="1">
      <alignment horizontal="right" vertical="center"/>
    </xf>
    <xf numFmtId="41" fontId="0" fillId="0" borderId="9"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186" fontId="4" fillId="0" borderId="0" xfId="0" applyNumberFormat="1" applyFont="1" applyFill="1" applyBorder="1" applyAlignment="1">
      <alignment horizontal="right" vertical="center"/>
    </xf>
    <xf numFmtId="186" fontId="0" fillId="0" borderId="5" xfId="0" applyNumberFormat="1" applyFont="1" applyFill="1" applyBorder="1" applyAlignment="1">
      <alignment horizontal="right" vertical="center"/>
    </xf>
    <xf numFmtId="41" fontId="0" fillId="0" borderId="5" xfId="0" applyNumberFormat="1" applyFont="1" applyFill="1" applyBorder="1" applyAlignment="1">
      <alignment horizontal="right" vertical="center"/>
    </xf>
    <xf numFmtId="0" fontId="0" fillId="0" borderId="56" xfId="0" applyFont="1" applyFill="1" applyBorder="1" applyAlignment="1">
      <alignment horizontal="distributed" vertical="center"/>
    </xf>
    <xf numFmtId="0" fontId="0" fillId="0" borderId="59" xfId="0" applyFont="1" applyFill="1" applyBorder="1" applyAlignment="1">
      <alignment horizontal="center" vertical="center" wrapText="1"/>
    </xf>
    <xf numFmtId="0" fontId="0" fillId="0" borderId="0" xfId="0" applyFont="1" applyFill="1" applyBorder="1" applyAlignment="1">
      <alignment horizontal="distributed" vertical="center"/>
    </xf>
    <xf numFmtId="0" fontId="0" fillId="0" borderId="90" xfId="0" applyFont="1" applyFill="1" applyBorder="1" applyAlignment="1">
      <alignment horizontal="center" vertical="center" shrinkToFit="1"/>
    </xf>
    <xf numFmtId="41" fontId="0" fillId="0" borderId="64" xfId="0" applyNumberFormat="1" applyFont="1" applyFill="1" applyBorder="1" applyAlignment="1">
      <alignment horizontal="right" vertical="center"/>
    </xf>
    <xf numFmtId="186" fontId="4" fillId="0" borderId="5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0" xfId="0" applyFont="1" applyFill="1" applyBorder="1" applyAlignment="1">
      <alignment horizontal="distributed" vertical="center"/>
    </xf>
    <xf numFmtId="0" fontId="0" fillId="0" borderId="56" xfId="0" applyFont="1" applyFill="1" applyBorder="1" applyAlignment="1">
      <alignment vertical="center"/>
    </xf>
    <xf numFmtId="186" fontId="0" fillId="0" borderId="64"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186" fontId="0" fillId="0" borderId="57" xfId="0" applyNumberFormat="1" applyFont="1" applyFill="1" applyBorder="1" applyAlignment="1">
      <alignment horizontal="right" vertical="center"/>
    </xf>
    <xf numFmtId="0" fontId="0" fillId="0" borderId="111" xfId="0" applyFont="1" applyFill="1" applyBorder="1" applyAlignment="1">
      <alignment horizontal="distributed" vertical="center"/>
    </xf>
    <xf numFmtId="0" fontId="0" fillId="0" borderId="58" xfId="0" applyFont="1" applyFill="1" applyBorder="1" applyAlignment="1">
      <alignment horizontal="distributed" vertical="center"/>
    </xf>
    <xf numFmtId="41" fontId="0" fillId="0" borderId="57" xfId="0" applyNumberFormat="1" applyFont="1" applyFill="1" applyBorder="1" applyAlignment="1">
      <alignment horizontal="right" vertical="center"/>
    </xf>
    <xf numFmtId="0" fontId="0" fillId="0" borderId="24" xfId="2" applyFont="1" applyFill="1" applyBorder="1" applyAlignment="1">
      <alignment horizontal="distributed" vertical="center"/>
    </xf>
    <xf numFmtId="0" fontId="8" fillId="0" borderId="49" xfId="2" applyFont="1" applyFill="1" applyBorder="1" applyAlignment="1">
      <alignment horizontal="distributed" vertical="center"/>
    </xf>
    <xf numFmtId="0" fontId="8" fillId="0" borderId="116" xfId="2" applyFont="1" applyBorder="1" applyAlignment="1">
      <alignment horizontal="distributed" vertical="center"/>
    </xf>
    <xf numFmtId="0" fontId="8" fillId="0" borderId="43" xfId="2" applyFont="1" applyBorder="1" applyAlignment="1">
      <alignment horizontal="distributed" vertical="center"/>
    </xf>
    <xf numFmtId="0" fontId="0" fillId="0" borderId="32" xfId="2" applyFont="1" applyFill="1" applyBorder="1" applyAlignment="1">
      <alignment horizontal="distributed" vertical="center"/>
    </xf>
    <xf numFmtId="0" fontId="8" fillId="0" borderId="53" xfId="2" applyFont="1" applyFill="1" applyBorder="1" applyAlignment="1">
      <alignment horizontal="distributed" vertical="center"/>
    </xf>
    <xf numFmtId="0" fontId="8" fillId="0" borderId="92" xfId="2" applyFont="1" applyBorder="1" applyAlignment="1">
      <alignment horizontal="center" vertical="center"/>
    </xf>
    <xf numFmtId="0" fontId="8" fillId="0" borderId="89" xfId="2" applyFont="1" applyBorder="1" applyAlignment="1">
      <alignment horizontal="center" vertical="center"/>
    </xf>
    <xf numFmtId="0" fontId="8" fillId="0" borderId="120" xfId="2" applyFont="1" applyBorder="1" applyAlignment="1">
      <alignment horizontal="center" vertical="center"/>
    </xf>
    <xf numFmtId="0" fontId="8" fillId="0" borderId="90" xfId="2" applyFont="1" applyBorder="1" applyAlignment="1">
      <alignment horizontal="center" vertical="center"/>
    </xf>
    <xf numFmtId="0" fontId="0" fillId="0" borderId="0" xfId="2" applyFont="1" applyBorder="1" applyAlignment="1">
      <alignment vertical="center"/>
    </xf>
    <xf numFmtId="0" fontId="8" fillId="0" borderId="0" xfId="2" applyFont="1" applyBorder="1" applyAlignment="1">
      <alignment vertical="center"/>
    </xf>
    <xf numFmtId="0" fontId="8" fillId="0" borderId="92" xfId="2" applyFont="1" applyFill="1" applyBorder="1" applyAlignment="1">
      <alignment horizontal="center" vertical="center"/>
    </xf>
    <xf numFmtId="0" fontId="8" fillId="0" borderId="89" xfId="2" applyFont="1" applyFill="1" applyBorder="1" applyAlignment="1">
      <alignment horizontal="center" vertical="center"/>
    </xf>
    <xf numFmtId="0" fontId="8" fillId="0" borderId="120" xfId="2" applyFont="1" applyFill="1" applyBorder="1" applyAlignment="1">
      <alignment horizontal="center" vertical="center"/>
    </xf>
    <xf numFmtId="0" fontId="8" fillId="0" borderId="90" xfId="2" applyFont="1" applyFill="1" applyBorder="1" applyAlignment="1">
      <alignment horizontal="center" vertical="center"/>
    </xf>
    <xf numFmtId="0" fontId="8" fillId="0" borderId="61" xfId="2" applyFont="1" applyFill="1" applyBorder="1" applyAlignment="1">
      <alignment horizontal="center" vertical="center"/>
    </xf>
    <xf numFmtId="0" fontId="8" fillId="0" borderId="85" xfId="2" applyFont="1" applyFill="1" applyBorder="1" applyAlignment="1">
      <alignment horizontal="center" vertical="center"/>
    </xf>
    <xf numFmtId="0" fontId="8" fillId="0" borderId="121" xfId="2" applyFont="1" applyFill="1" applyBorder="1" applyAlignment="1">
      <alignment horizontal="center" vertical="center"/>
    </xf>
    <xf numFmtId="0" fontId="8" fillId="0" borderId="11" xfId="2" applyFont="1" applyFill="1" applyBorder="1" applyAlignment="1">
      <alignment horizontal="center" vertical="center"/>
    </xf>
    <xf numFmtId="0" fontId="8" fillId="0" borderId="60" xfId="2" applyFont="1" applyFill="1" applyBorder="1" applyAlignment="1">
      <alignment horizontal="center" vertical="center" wrapText="1"/>
    </xf>
    <xf numFmtId="0" fontId="8" fillId="0" borderId="55" xfId="2" applyFont="1" applyFill="1" applyBorder="1" applyAlignment="1">
      <alignment horizontal="center" vertical="center" wrapText="1"/>
    </xf>
    <xf numFmtId="0" fontId="8" fillId="0" borderId="116" xfId="2" applyFont="1" applyFill="1" applyBorder="1" applyAlignment="1">
      <alignment horizontal="center" vertical="center"/>
    </xf>
    <xf numFmtId="0" fontId="8" fillId="0" borderId="118" xfId="2" applyFont="1" applyFill="1" applyBorder="1" applyAlignment="1">
      <alignment horizontal="center" vertical="center"/>
    </xf>
    <xf numFmtId="0" fontId="8" fillId="0" borderId="119" xfId="2" applyFont="1" applyFill="1" applyBorder="1" applyAlignment="1">
      <alignment horizontal="center" vertical="center"/>
    </xf>
    <xf numFmtId="41" fontId="8" fillId="0" borderId="4" xfId="2" applyNumberFormat="1" applyFont="1" applyFill="1" applyBorder="1" applyAlignment="1">
      <alignment vertical="center"/>
    </xf>
    <xf numFmtId="0" fontId="8" fillId="0" borderId="1" xfId="2" applyFont="1" applyFill="1" applyBorder="1" applyAlignment="1">
      <alignment horizontal="center" vertical="center"/>
    </xf>
    <xf numFmtId="0" fontId="8" fillId="0"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41" fontId="8" fillId="0" borderId="0" xfId="2" applyNumberFormat="1" applyFont="1" applyFill="1" applyBorder="1" applyAlignment="1">
      <alignment vertical="center"/>
    </xf>
    <xf numFmtId="41" fontId="8" fillId="0" borderId="0" xfId="2" applyNumberFormat="1" applyFont="1" applyFill="1" applyBorder="1" applyAlignment="1">
      <alignment horizontal="right" vertical="center"/>
    </xf>
    <xf numFmtId="0" fontId="0" fillId="0" borderId="124" xfId="2" applyFont="1" applyFill="1" applyBorder="1" applyAlignment="1">
      <alignment horizontal="distributed" vertical="center"/>
    </xf>
    <xf numFmtId="0" fontId="8" fillId="0" borderId="11" xfId="2" applyFont="1" applyBorder="1" applyAlignment="1">
      <alignment horizontal="center" vertical="center"/>
    </xf>
    <xf numFmtId="0" fontId="8" fillId="0" borderId="117" xfId="2" applyFont="1" applyBorder="1" applyAlignment="1">
      <alignment horizontal="center" vertical="center"/>
    </xf>
    <xf numFmtId="41" fontId="8" fillId="0" borderId="33" xfId="2" applyNumberFormat="1" applyFont="1" applyFill="1" applyBorder="1" applyAlignment="1">
      <alignment vertical="center"/>
    </xf>
    <xf numFmtId="41" fontId="8" fillId="0" borderId="33" xfId="2" applyNumberFormat="1" applyFont="1" applyFill="1" applyBorder="1" applyAlignment="1">
      <alignment horizontal="right" vertical="center"/>
    </xf>
    <xf numFmtId="0" fontId="8" fillId="0" borderId="61" xfId="2" applyFont="1" applyBorder="1" applyAlignment="1">
      <alignment horizontal="center" vertical="center"/>
    </xf>
    <xf numFmtId="0" fontId="8" fillId="0" borderId="26" xfId="2" applyFont="1" applyBorder="1" applyAlignment="1">
      <alignment horizontal="center" vertical="center"/>
    </xf>
    <xf numFmtId="0" fontId="8" fillId="0" borderId="55" xfId="2" applyFont="1" applyBorder="1" applyAlignment="1">
      <alignment horizontal="center" vertical="center"/>
    </xf>
    <xf numFmtId="0" fontId="14" fillId="0" borderId="0" xfId="0" applyFont="1" applyBorder="1" applyAlignment="1">
      <alignment horizontal="center" vertical="center"/>
    </xf>
  </cellXfs>
  <cellStyles count="6">
    <cellStyle name="パーセント" xfId="4" builtinId="5"/>
    <cellStyle name="桁区切り 2" xfId="1" xr:uid="{00000000-0005-0000-0000-000001000000}"/>
    <cellStyle name="標準" xfId="0" builtinId="0"/>
    <cellStyle name="標準 2" xfId="5" xr:uid="{0F4EC26A-2F87-48AB-9923-0D259222B0DC}"/>
    <cellStyle name="標準_H15年住宅土地統計（H16版統計書用）" xfId="2" xr:uid="{00000000-0005-0000-0000-000003000000}"/>
    <cellStyle name="標準_Sheet1"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extLst>
              <c:ext xmlns:c16="http://schemas.microsoft.com/office/drawing/2014/chart" uri="{C3380CC4-5D6E-409C-BE32-E72D297353CC}">
                <c16:uniqueId val="{00000000-4A54-4ADC-B6DB-01F6EF03A677}"/>
              </c:ext>
            </c:extLst>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4-4ADC-B6DB-01F6EF03A677}"/>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4-4ADC-B6DB-01F6EF03A677}"/>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1515.7</c:v>
                </c:pt>
                <c:pt idx="1">
                  <c:v>414.20000000000005</c:v>
                </c:pt>
              </c:numCache>
            </c:numRef>
          </c:val>
          <c:extLst>
            <c:ext xmlns:c16="http://schemas.microsoft.com/office/drawing/2014/chart" uri="{C3380CC4-5D6E-409C-BE32-E72D297353CC}">
              <c16:uniqueId val="{00000002-4A54-4ADC-B6DB-01F6EF03A67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令和</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833-45E2-8828-EDC80436F7F6}"/>
              </c:ext>
            </c:extLst>
          </c:dPt>
          <c:dPt>
            <c:idx val="1"/>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833-45E2-8828-EDC80436F7F6}"/>
              </c:ext>
            </c:extLst>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 xmlns:c16="http://schemas.microsoft.com/office/drawing/2014/chart" uri="{C3380CC4-5D6E-409C-BE32-E72D297353CC}">
                  <c16:uniqueId val="{00000001-1833-45E2-8828-EDC80436F7F6}"/>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3-45E2-8828-EDC80436F7F6}"/>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1515.7</c:v>
                </c:pt>
                <c:pt idx="1">
                  <c:v>414.20000000000005</c:v>
                </c:pt>
              </c:numCache>
            </c:numRef>
          </c:val>
          <c:extLst>
            <c:ext xmlns:c16="http://schemas.microsoft.com/office/drawing/2014/chart" uri="{C3380CC4-5D6E-409C-BE32-E72D297353CC}">
              <c16:uniqueId val="{00000004-1833-45E2-8828-EDC80436F7F6}"/>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平成28年度</c:v>
                </c:pt>
                <c:pt idx="1">
                  <c:v>29年度</c:v>
                </c:pt>
                <c:pt idx="2">
                  <c:v>30年度</c:v>
                </c:pt>
                <c:pt idx="3">
                  <c:v>令和元年度</c:v>
                </c:pt>
              </c:strCache>
            </c:strRef>
          </c:cat>
          <c:val>
            <c:numRef>
              <c:extLst>
                <c:ext xmlns:c15="http://schemas.microsoft.com/office/drawing/2012/chart" uri="{02D57815-91ED-43cb-92C2-25804820EDAC}">
                  <c15:fullRef>
                    <c15:sqref>グラフ!$I$44:$I$48</c15:sqref>
                  </c15:fullRef>
                </c:ext>
              </c:extLst>
              <c:f>グラフ!$I$45:$I$48</c:f>
              <c:numCache>
                <c:formatCode>0;[Red]0</c:formatCode>
                <c:ptCount val="4"/>
                <c:pt idx="0">
                  <c:v>127</c:v>
                </c:pt>
                <c:pt idx="1">
                  <c:v>110</c:v>
                </c:pt>
                <c:pt idx="2">
                  <c:v>106</c:v>
                </c:pt>
                <c:pt idx="3">
                  <c:v>87</c:v>
                </c:pt>
              </c:numCache>
            </c:numRef>
          </c:val>
          <c:smooth val="0"/>
          <c:extLst>
            <c:ext xmlns:c16="http://schemas.microsoft.com/office/drawing/2014/chart" uri="{C3380CC4-5D6E-409C-BE32-E72D297353CC}">
              <c16:uniqueId val="{00000000-2FBA-4A1A-AA9C-A1D30521E156}"/>
            </c:ext>
          </c:extLst>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平成28年度</c:v>
                </c:pt>
                <c:pt idx="1">
                  <c:v>29年度</c:v>
                </c:pt>
                <c:pt idx="2">
                  <c:v>30年度</c:v>
                </c:pt>
                <c:pt idx="3">
                  <c:v>令和元年度</c:v>
                </c:pt>
              </c:strCache>
            </c:strRef>
          </c:cat>
          <c:val>
            <c:numRef>
              <c:extLst>
                <c:ext xmlns:c15="http://schemas.microsoft.com/office/drawing/2012/chart" uri="{02D57815-91ED-43cb-92C2-25804820EDAC}">
                  <c15:fullRef>
                    <c15:sqref>グラフ!$J$44:$J$48</c15:sqref>
                  </c15:fullRef>
                </c:ext>
              </c:extLst>
              <c:f>グラフ!$J$45:$J$48</c:f>
              <c:numCache>
                <c:formatCode>0;[Red]0</c:formatCode>
                <c:ptCount val="4"/>
                <c:pt idx="0">
                  <c:v>86</c:v>
                </c:pt>
                <c:pt idx="1">
                  <c:v>68</c:v>
                </c:pt>
                <c:pt idx="2">
                  <c:v>74</c:v>
                </c:pt>
                <c:pt idx="3">
                  <c:v>55</c:v>
                </c:pt>
              </c:numCache>
            </c:numRef>
          </c:val>
          <c:smooth val="0"/>
          <c:extLst>
            <c:ext xmlns:c16="http://schemas.microsoft.com/office/drawing/2014/chart" uri="{C3380CC4-5D6E-409C-BE32-E72D297353CC}">
              <c16:uniqueId val="{00000001-2FBA-4A1A-AA9C-A1D30521E156}"/>
            </c:ext>
          </c:extLst>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平成28年度</c:v>
                </c:pt>
                <c:pt idx="1">
                  <c:v>29年度</c:v>
                </c:pt>
                <c:pt idx="2">
                  <c:v>30年度</c:v>
                </c:pt>
                <c:pt idx="3">
                  <c:v>令和元年度</c:v>
                </c:pt>
              </c:strCache>
            </c:strRef>
          </c:cat>
          <c:val>
            <c:numRef>
              <c:extLst>
                <c:ext xmlns:c15="http://schemas.microsoft.com/office/drawing/2012/chart" uri="{02D57815-91ED-43cb-92C2-25804820EDAC}">
                  <c15:fullRef>
                    <c15:sqref>グラフ!$K$44:$K$48</c15:sqref>
                  </c15:fullRef>
                </c:ext>
              </c:extLst>
              <c:f>グラフ!$K$45:$K$48</c:f>
              <c:numCache>
                <c:formatCode>0;[Red]0</c:formatCode>
                <c:ptCount val="4"/>
                <c:pt idx="0">
                  <c:v>4</c:v>
                </c:pt>
                <c:pt idx="1">
                  <c:v>9</c:v>
                </c:pt>
                <c:pt idx="2">
                  <c:v>0</c:v>
                </c:pt>
                <c:pt idx="3">
                  <c:v>0</c:v>
                </c:pt>
              </c:numCache>
            </c:numRef>
          </c:val>
          <c:smooth val="0"/>
          <c:extLst>
            <c:ext xmlns:c16="http://schemas.microsoft.com/office/drawing/2014/chart" uri="{C3380CC4-5D6E-409C-BE32-E72D297353CC}">
              <c16:uniqueId val="{00000002-2FBA-4A1A-AA9C-A1D30521E156}"/>
            </c:ext>
          </c:extLst>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平成28年度</c:v>
                </c:pt>
                <c:pt idx="1">
                  <c:v>29年度</c:v>
                </c:pt>
                <c:pt idx="2">
                  <c:v>30年度</c:v>
                </c:pt>
                <c:pt idx="3">
                  <c:v>令和元年度</c:v>
                </c:pt>
              </c:strCache>
            </c:strRef>
          </c:cat>
          <c:val>
            <c:numRef>
              <c:extLst>
                <c:ext xmlns:c15="http://schemas.microsoft.com/office/drawing/2012/chart" uri="{02D57815-91ED-43cb-92C2-25804820EDAC}">
                  <c15:fullRef>
                    <c15:sqref>グラフ!$L$44:$L$48</c15:sqref>
                  </c15:fullRef>
                </c:ext>
              </c:extLst>
              <c:f>グラフ!$L$45:$L$48</c:f>
              <c:numCache>
                <c:formatCode>0;[Red]0</c:formatCode>
                <c:ptCount val="4"/>
                <c:pt idx="0">
                  <c:v>17</c:v>
                </c:pt>
                <c:pt idx="1">
                  <c:v>8</c:v>
                </c:pt>
                <c:pt idx="2">
                  <c:v>3</c:v>
                </c:pt>
                <c:pt idx="3">
                  <c:v>7</c:v>
                </c:pt>
              </c:numCache>
            </c:numRef>
          </c:val>
          <c:smooth val="0"/>
          <c:extLst>
            <c:ext xmlns:c16="http://schemas.microsoft.com/office/drawing/2014/chart" uri="{C3380CC4-5D6E-409C-BE32-E72D297353CC}">
              <c16:uniqueId val="{00000003-2FBA-4A1A-AA9C-A1D30521E156}"/>
            </c:ext>
          </c:extLst>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平成28年度</c:v>
                </c:pt>
                <c:pt idx="1">
                  <c:v>29年度</c:v>
                </c:pt>
                <c:pt idx="2">
                  <c:v>30年度</c:v>
                </c:pt>
                <c:pt idx="3">
                  <c:v>令和元年度</c:v>
                </c:pt>
              </c:strCache>
            </c:strRef>
          </c:cat>
          <c:val>
            <c:numRef>
              <c:extLst>
                <c:ext xmlns:c15="http://schemas.microsoft.com/office/drawing/2012/chart" uri="{02D57815-91ED-43cb-92C2-25804820EDAC}">
                  <c15:fullRef>
                    <c15:sqref>グラフ!$M$44:$M$48</c15:sqref>
                  </c15:fullRef>
                </c:ext>
              </c:extLst>
              <c:f>グラフ!$M$45:$M$48</c:f>
              <c:numCache>
                <c:formatCode>0;[Red]0</c:formatCode>
                <c:ptCount val="4"/>
                <c:pt idx="0">
                  <c:v>32</c:v>
                </c:pt>
                <c:pt idx="1">
                  <c:v>21</c:v>
                </c:pt>
                <c:pt idx="2">
                  <c:v>28</c:v>
                </c:pt>
                <c:pt idx="3">
                  <c:v>27</c:v>
                </c:pt>
              </c:numCache>
            </c:numRef>
          </c:val>
          <c:smooth val="0"/>
          <c:extLst>
            <c:ext xmlns:c16="http://schemas.microsoft.com/office/drawing/2014/chart" uri="{C3380CC4-5D6E-409C-BE32-E72D297353CC}">
              <c16:uniqueId val="{00000004-2FBA-4A1A-AA9C-A1D30521E156}"/>
            </c:ext>
          </c:extLst>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平成28年度</c:v>
                </c:pt>
                <c:pt idx="1">
                  <c:v>29年度</c:v>
                </c:pt>
                <c:pt idx="2">
                  <c:v>30年度</c:v>
                </c:pt>
                <c:pt idx="3">
                  <c:v>令和元年度</c:v>
                </c:pt>
              </c:strCache>
            </c:strRef>
          </c:cat>
          <c:val>
            <c:numRef>
              <c:extLst>
                <c:ext xmlns:c15="http://schemas.microsoft.com/office/drawing/2012/chart" uri="{02D57815-91ED-43cb-92C2-25804820EDAC}">
                  <c15:fullRef>
                    <c15:sqref>グラフ!$N$44:$N$48</c15:sqref>
                  </c15:fullRef>
                </c:ext>
              </c:extLst>
              <c:f>グラフ!$N$45:$N$48</c:f>
              <c:numCache>
                <c:formatCode>0;[Red]0</c:formatCode>
                <c:ptCount val="4"/>
                <c:pt idx="0">
                  <c:v>6</c:v>
                </c:pt>
                <c:pt idx="1">
                  <c:v>8</c:v>
                </c:pt>
                <c:pt idx="2">
                  <c:v>1</c:v>
                </c:pt>
                <c:pt idx="3">
                  <c:v>7</c:v>
                </c:pt>
              </c:numCache>
            </c:numRef>
          </c:val>
          <c:smooth val="0"/>
          <c:extLst>
            <c:ext xmlns:c16="http://schemas.microsoft.com/office/drawing/2014/chart" uri="{C3380CC4-5D6E-409C-BE32-E72D297353CC}">
              <c16:uniqueId val="{00000005-2FBA-4A1A-AA9C-A1D30521E156}"/>
            </c:ext>
          </c:extLst>
        </c:ser>
        <c:dLbls>
          <c:showLegendKey val="0"/>
          <c:showVal val="0"/>
          <c:showCatName val="0"/>
          <c:showSerName val="0"/>
          <c:showPercent val="0"/>
          <c:showBubbleSize val="0"/>
        </c:dLbls>
        <c:marker val="1"/>
        <c:smooth val="0"/>
        <c:axId val="342952096"/>
        <c:axId val="342950136"/>
      </c:lineChart>
      <c:catAx>
        <c:axId val="34295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0136"/>
        <c:crossesAt val="0"/>
        <c:auto val="1"/>
        <c:lblAlgn val="ctr"/>
        <c:lblOffset val="100"/>
        <c:tickLblSkip val="1"/>
        <c:tickMarkSkip val="1"/>
        <c:noMultiLvlLbl val="0"/>
      </c:catAx>
      <c:valAx>
        <c:axId val="3429501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2096"/>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a:t>
            </a:r>
            <a:r>
              <a:rPr lang="en-US" altLang="ja-JP">
                <a:latin typeface="ＭＳ Ｐゴシック" pitchFamily="50" charset="-128"/>
                <a:ea typeface="ＭＳ Ｐゴシック" pitchFamily="50" charset="-128"/>
              </a:rPr>
              <a:t>2</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9607-4B62-8EE0-806E724A82FA}"/>
              </c:ext>
            </c:extLst>
          </c:dPt>
          <c:dPt>
            <c:idx val="1"/>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9607-4B62-8EE0-806E724A82FA}"/>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9607-4B62-8EE0-806E724A82FA}"/>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9607-4B62-8EE0-806E724A82FA}"/>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9607-4B62-8EE0-806E724A82FA}"/>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9607-4B62-8EE0-806E724A82FA}"/>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9607-4B62-8EE0-806E724A82FA}"/>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9607-4B62-8EE0-806E724A82FA}"/>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9607-4B62-8EE0-806E724A82FA}"/>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9607-4B62-8EE0-806E724A82FA}"/>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9607-4B62-8EE0-806E724A82FA}"/>
              </c:ext>
            </c:extLst>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19.8%</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607-4B62-8EE0-806E724A82FA}"/>
                </c:ext>
              </c:extLst>
            </c:dLbl>
            <c:dLbl>
              <c:idx val="1"/>
              <c:layout>
                <c:manualLayout>
                  <c:x val="0.14528320147899915"/>
                  <c:y val="-0.20254420028642853"/>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1"/>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9607-4B62-8EE0-806E724A82FA}"/>
                </c:ext>
              </c:extLst>
            </c:dLbl>
            <c:dLbl>
              <c:idx val="2"/>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607-4B62-8EE0-806E724A82FA}"/>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607-4B62-8EE0-806E724A82FA}"/>
                </c:ext>
              </c:extLst>
            </c:dLbl>
            <c:dLbl>
              <c:idx val="4"/>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16..0%</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607-4B62-8EE0-806E724A82FA}"/>
                </c:ext>
              </c:extLst>
            </c:dLbl>
            <c:dLbl>
              <c:idx val="5"/>
              <c:layout>
                <c:manualLayout>
                  <c:x val="-0.23031478005928832"/>
                  <c:y val="0.142802032389171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6.4</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9607-4B62-8EE0-806E724A82FA}"/>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9607-4B62-8EE0-806E724A82FA}"/>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9607-4B62-8EE0-806E724A82FA}"/>
                </c:ext>
              </c:extLst>
            </c:dLbl>
            <c:dLbl>
              <c:idx val="8"/>
              <c:delete val="1"/>
              <c:extLst>
                <c:ext xmlns:c15="http://schemas.microsoft.com/office/drawing/2012/chart" uri="{CE6537A1-D6FC-4f65-9D91-7224C49458BB}"/>
                <c:ext xmlns:c16="http://schemas.microsoft.com/office/drawing/2014/chart" uri="{C3380CC4-5D6E-409C-BE32-E72D297353CC}">
                  <c16:uniqueId val="{00000011-9607-4B62-8EE0-806E724A82FA}"/>
                </c:ext>
              </c:extLst>
            </c:dLbl>
            <c:dLbl>
              <c:idx val="9"/>
              <c:layout>
                <c:manualLayout>
                  <c:x val="-7.2148499509850431E-2"/>
                  <c:y val="-8.4471216441118019E-2"/>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6367340017906279"/>
                      <c:h val="0.10346940622947241"/>
                    </c:manualLayout>
                  </c15:layout>
                  <c15:dlblFieldTable/>
                  <c15:showDataLabelsRange val="0"/>
                </c:ext>
                <c:ext xmlns:c16="http://schemas.microsoft.com/office/drawing/2014/chart" uri="{C3380CC4-5D6E-409C-BE32-E72D297353CC}">
                  <c16:uniqueId val="{00000013-9607-4B62-8EE0-806E724A82FA}"/>
                </c:ext>
              </c:extLst>
            </c:dLbl>
            <c:dLbl>
              <c:idx val="10"/>
              <c:delete val="1"/>
              <c:extLst>
                <c:ext xmlns:c15="http://schemas.microsoft.com/office/drawing/2012/chart" uri="{CE6537A1-D6FC-4f65-9D91-7224C49458BB}"/>
                <c:ext xmlns:c16="http://schemas.microsoft.com/office/drawing/2014/chart" uri="{C3380CC4-5D6E-409C-BE32-E72D297353CC}">
                  <c16:uniqueId val="{00000015-9607-4B62-8EE0-806E724A82FA}"/>
                </c:ext>
              </c:extLst>
            </c:dLbl>
            <c:dLbl>
              <c:idx val="11"/>
              <c:delete val="1"/>
              <c:extLst>
                <c:ext xmlns:c15="http://schemas.microsoft.com/office/drawing/2012/chart" uri="{CE6537A1-D6FC-4f65-9D91-7224C49458BB}"/>
                <c:ext xmlns:c16="http://schemas.microsoft.com/office/drawing/2014/chart" uri="{C3380CC4-5D6E-409C-BE32-E72D297353CC}">
                  <c16:uniqueId val="{00000016-9607-4B62-8EE0-806E724A82FA}"/>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グラフ!$H$8:$I$19</c:f>
              <c:multiLvlStrCache>
                <c:ptCount val="11"/>
                <c:lvl>
                  <c:pt idx="0">
                    <c:v>19.8 </c:v>
                  </c:pt>
                  <c:pt idx="1">
                    <c:v>4.8 </c:v>
                  </c:pt>
                  <c:pt idx="2">
                    <c:v>22.5 </c:v>
                  </c:pt>
                  <c:pt idx="3">
                    <c:v>3.8 </c:v>
                  </c:pt>
                  <c:pt idx="4">
                    <c:v>15.9 </c:v>
                  </c:pt>
                  <c:pt idx="5">
                    <c:v>6.5 </c:v>
                  </c:pt>
                  <c:pt idx="6">
                    <c:v>2.4 </c:v>
                  </c:pt>
                  <c:pt idx="7">
                    <c:v>2.3 </c:v>
                  </c:pt>
                  <c:pt idx="8">
                    <c:v>4.8 </c:v>
                  </c:pt>
                  <c:pt idx="9">
                    <c:v>13.7 </c:v>
                  </c:pt>
                  <c:pt idx="10">
                    <c:v>3.5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lvl>
              </c:multiLvlStrCache>
            </c:multiLvlStrRef>
          </c:cat>
          <c:val>
            <c:numRef>
              <c:f>グラフ!$I$8:$I$19</c:f>
              <c:numCache>
                <c:formatCode>#,##0.0_);[Red]\(#,##0.0\)</c:formatCode>
                <c:ptCount val="12"/>
                <c:pt idx="0">
                  <c:v>19.766444547073956</c:v>
                </c:pt>
                <c:pt idx="1">
                  <c:v>4.8360493501352506</c:v>
                </c:pt>
                <c:pt idx="2">
                  <c:v>22.497855776209008</c:v>
                </c:pt>
                <c:pt idx="3">
                  <c:v>3.767236260473708</c:v>
                </c:pt>
                <c:pt idx="4">
                  <c:v>15.887048888302433</c:v>
                </c:pt>
                <c:pt idx="5">
                  <c:v>6.485452266279605</c:v>
                </c:pt>
                <c:pt idx="6">
                  <c:v>2.3883354225770264</c:v>
                </c:pt>
                <c:pt idx="7">
                  <c:v>2.3421521409249846</c:v>
                </c:pt>
                <c:pt idx="8">
                  <c:v>4.8294517384706728</c:v>
                </c:pt>
                <c:pt idx="9">
                  <c:v>13.676848980668996</c:v>
                </c:pt>
                <c:pt idx="10">
                  <c:v>3.523124628884343</c:v>
                </c:pt>
              </c:numCache>
            </c:numRef>
          </c:val>
          <c:extLst>
            <c:ext xmlns:c16="http://schemas.microsoft.com/office/drawing/2014/chart" uri="{C3380CC4-5D6E-409C-BE32-E72D297353CC}">
              <c16:uniqueId val="{00000017-9607-4B62-8EE0-806E724A82FA}"/>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令和元年度</a:t>
            </a:r>
          </a:p>
        </c:rich>
      </c:tx>
      <c:layout>
        <c:manualLayout>
          <c:xMode val="edge"/>
          <c:yMode val="edge"/>
          <c:x val="0.4386700642011585"/>
          <c:y val="4.8148518020613276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CFE9-44F8-AD43-1420F4FFD858}"/>
              </c:ext>
            </c:extLst>
          </c:dPt>
          <c:dPt>
            <c:idx val="1"/>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CFE9-44F8-AD43-1420F4FFD858}"/>
              </c:ext>
            </c:extLst>
          </c:dPt>
          <c:dPt>
            <c:idx val="2"/>
            <c:bubble3D val="0"/>
            <c:spPr>
              <a:solidFill>
                <a:sysClr val="window" lastClr="FFFFFF">
                  <a:lumMod val="95000"/>
                </a:sysClr>
              </a:solidFill>
              <a:ln w="12700">
                <a:solidFill>
                  <a:srgbClr val="000000"/>
                </a:solidFill>
                <a:prstDash val="solid"/>
              </a:ln>
            </c:spPr>
            <c:extLst>
              <c:ext xmlns:c16="http://schemas.microsoft.com/office/drawing/2014/chart" uri="{C3380CC4-5D6E-409C-BE32-E72D297353CC}">
                <c16:uniqueId val="{00000005-CFE9-44F8-AD43-1420F4FFD858}"/>
              </c:ext>
            </c:extLst>
          </c:dPt>
          <c:dPt>
            <c:idx val="3"/>
            <c:bubble3D val="0"/>
            <c:spPr>
              <a:pattFill prst="dk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CFE9-44F8-AD43-1420F4FFD858}"/>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CFE9-44F8-AD43-1420F4FFD858}"/>
              </c:ext>
            </c:extLst>
          </c:dPt>
          <c:dPt>
            <c:idx val="5"/>
            <c:bubble3D val="0"/>
            <c:spPr>
              <a:pattFill prst="horz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CFE9-44F8-AD43-1420F4FFD858}"/>
              </c:ext>
            </c:extLst>
          </c:dPt>
          <c:dPt>
            <c:idx val="6"/>
            <c:bubble3D val="0"/>
            <c:spPr>
              <a:pattFill prst="smConfetti">
                <a:fgClr>
                  <a:sysClr val="windowText" lastClr="000000"/>
                </a:fgClr>
                <a:bgClr>
                  <a:sysClr val="window" lastClr="FFFFFF"/>
                </a:bgClr>
              </a:pattFill>
              <a:ln w="12700">
                <a:solidFill>
                  <a:srgbClr val="000000"/>
                </a:solidFill>
                <a:prstDash val="solid"/>
              </a:ln>
            </c:spPr>
            <c:extLst>
              <c:ext xmlns:c16="http://schemas.microsoft.com/office/drawing/2014/chart" uri="{C3380CC4-5D6E-409C-BE32-E72D297353CC}">
                <c16:uniqueId val="{0000000D-CFE9-44F8-AD43-1420F4FFD858}"/>
              </c:ext>
            </c:extLst>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FE9-44F8-AD43-1420F4FFD858}"/>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FE9-44F8-AD43-1420F4FFD858}"/>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FE9-44F8-AD43-1420F4FFD858}"/>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FE9-44F8-AD43-1420F4FFD858}"/>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FE9-44F8-AD43-1420F4FFD858}"/>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13.7</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FE9-44F8-AD43-1420F4FFD858}"/>
                </c:ext>
              </c:extLst>
            </c:dLbl>
            <c:dLbl>
              <c:idx val="6"/>
              <c:layout>
                <c:manualLayout>
                  <c:x val="-3.4064109333272113E-2"/>
                  <c:y val="-0.10526982907624352"/>
                </c:manualLayout>
              </c:layout>
              <c:tx>
                <c:rich>
                  <a:bodyPr/>
                  <a:lstStyle/>
                  <a:p>
                    <a:fld id="{E4CFF791-ABC9-46EB-B38C-5858B3BA0D1E}" type="CATEGORYNAME">
                      <a:rPr lang="ja-JP" altLang="en-US"/>
                      <a:pPr/>
                      <a:t>[分類名]</a:t>
                    </a:fld>
                    <a:r>
                      <a:rPr lang="ja-JP" altLang="en-US" baseline="0"/>
                      <a:t>
</a:t>
                    </a:r>
                    <a:fld id="{28127676-80EF-40D2-9BE0-A0D73F80F532}" type="CELLREF">
                      <a:rPr lang="en-US" altLang="ja-JP" baseline="0"/>
                      <a:pPr/>
                      <a:t>[CELLREF]</a:t>
                    </a:fld>
                    <a:r>
                      <a:rPr lang="en-US" altLang="ja-JP" baseline="0"/>
                      <a:t>%</a:t>
                    </a:r>
                  </a:p>
                </c:rich>
              </c:tx>
              <c:showLegendKey val="0"/>
              <c:showVal val="0"/>
              <c:showCatName val="1"/>
              <c:showSerName val="0"/>
              <c:showPercent val="1"/>
              <c:showBubbleSize val="0"/>
              <c:separator>
</c:separator>
              <c:extLst>
                <c:ext xmlns:c15="http://schemas.microsoft.com/office/drawing/2012/chart" uri="{CE6537A1-D6FC-4f65-9D91-7224C49458BB}">
                  <c15:dlblFieldTable>
                    <c15:dlblFTEntry>
                      <c15:txfldGUID>{28127676-80EF-40D2-9BE0-A0D73F80F532}</c15:txfldGUID>
                      <c15:f>グラフ!$N$39</c15:f>
                      <c15:dlblFieldTableCache>
                        <c:ptCount val="1"/>
                        <c:pt idx="0">
                          <c:v>8.3 </c:v>
                        </c:pt>
                      </c15:dlblFieldTableCache>
                    </c15:dlblFTEntry>
                  </c15:dlblFieldTable>
                  <c15:showDataLabelsRange val="0"/>
                </c:ext>
                <c:ext xmlns:c16="http://schemas.microsoft.com/office/drawing/2014/chart" uri="{C3380CC4-5D6E-409C-BE32-E72D297353CC}">
                  <c16:uniqueId val="{0000000D-CFE9-44F8-AD43-1420F4FFD858}"/>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FE9-44F8-AD43-1420F4FFD858}"/>
                </c:ext>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FE9-44F8-AD43-1420F4FFD858}"/>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CFE9-44F8-AD43-1420F4FFD858}"/>
                </c:ext>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FE9-44F8-AD43-1420F4FFD858}"/>
                </c:ext>
              </c:extLst>
            </c:dLbl>
            <c:dLbl>
              <c:idx val="11"/>
              <c:delete val="1"/>
              <c:extLst>
                <c:ext xmlns:c15="http://schemas.microsoft.com/office/drawing/2012/chart" uri="{CE6537A1-D6FC-4f65-9D91-7224C49458BB}"/>
                <c:ext xmlns:c16="http://schemas.microsoft.com/office/drawing/2014/chart" uri="{C3380CC4-5D6E-409C-BE32-E72D297353CC}">
                  <c16:uniqueId val="{00000012-CFE9-44F8-AD43-1420F4FFD858}"/>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extLst>
            <c:ext xmlns:c16="http://schemas.microsoft.com/office/drawing/2014/chart" uri="{C3380CC4-5D6E-409C-BE32-E72D297353CC}">
              <c16:uniqueId val="{00000013-CFE9-44F8-AD43-1420F4FFD858}"/>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35</xdr:row>
      <xdr:rowOff>142875</xdr:rowOff>
    </xdr:from>
    <xdr:to>
      <xdr:col>2</xdr:col>
      <xdr:colOff>695325</xdr:colOff>
      <xdr:row>35</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343025" y="9420225"/>
          <a:ext cx="552450" cy="0"/>
        </a:xfrm>
        <a:prstGeom prst="line">
          <a:avLst/>
        </a:prstGeom>
        <a:noFill/>
        <a:ln w="9360">
          <a:solidFill>
            <a:srgbClr val="000000"/>
          </a:solidFill>
          <a:miter lim="800000"/>
          <a:headEnd/>
          <a:tailEnd/>
        </a:ln>
      </xdr:spPr>
    </xdr:sp>
    <xdr:clientData/>
  </xdr:twoCellAnchor>
  <xdr:twoCellAnchor>
    <xdr:from>
      <xdr:col>5</xdr:col>
      <xdr:colOff>47625</xdr:colOff>
      <xdr:row>35</xdr:row>
      <xdr:rowOff>123825</xdr:rowOff>
    </xdr:from>
    <xdr:to>
      <xdr:col>6</xdr:col>
      <xdr:colOff>28575</xdr:colOff>
      <xdr:row>35</xdr:row>
      <xdr:rowOff>123825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940117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5" name="Line 7">
          <a:extLst>
            <a:ext uri="{FF2B5EF4-FFF2-40B4-BE49-F238E27FC236}">
              <a16:creationId xmlns:a16="http://schemas.microsoft.com/office/drawing/2014/main" id="{00000000-0008-0000-0000-000005000000}"/>
            </a:ext>
          </a:extLst>
        </xdr:cNvPr>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2" name="AutoShape 11">
          <a:extLst>
            <a:ext uri="{FF2B5EF4-FFF2-40B4-BE49-F238E27FC236}">
              <a16:creationId xmlns:a16="http://schemas.microsoft.com/office/drawing/2014/main" id="{2F356A0B-DD85-4789-BFEC-1F80C11825A6}"/>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 name="AutoShape 12">
          <a:extLst>
            <a:ext uri="{FF2B5EF4-FFF2-40B4-BE49-F238E27FC236}">
              <a16:creationId xmlns:a16="http://schemas.microsoft.com/office/drawing/2014/main" id="{724C61D0-D7FD-4BC3-B6A4-4494A61BF5B5}"/>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8</xdr:col>
      <xdr:colOff>304800</xdr:colOff>
      <xdr:row>17</xdr:row>
      <xdr:rowOff>76200</xdr:rowOff>
    </xdr:from>
    <xdr:to>
      <xdr:col>8</xdr:col>
      <xdr:colOff>457200</xdr:colOff>
      <xdr:row>31</xdr:row>
      <xdr:rowOff>123825</xdr:rowOff>
    </xdr:to>
    <xdr:sp macro="" textlink="">
      <xdr:nvSpPr>
        <xdr:cNvPr id="4" name="AutoShape 11">
          <a:extLst>
            <a:ext uri="{FF2B5EF4-FFF2-40B4-BE49-F238E27FC236}">
              <a16:creationId xmlns:a16="http://schemas.microsoft.com/office/drawing/2014/main" id="{1D5E4E94-5A49-481A-9730-C33DC342C678}"/>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5" name="AutoShape 12">
          <a:extLst>
            <a:ext uri="{FF2B5EF4-FFF2-40B4-BE49-F238E27FC236}">
              <a16:creationId xmlns:a16="http://schemas.microsoft.com/office/drawing/2014/main" id="{0FC0BBC8-5A5D-45D3-BB36-D5C53F9B1A70}"/>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a:extLst>
            <a:ext uri="{FF2B5EF4-FFF2-40B4-BE49-F238E27FC236}">
              <a16:creationId xmlns:a16="http://schemas.microsoft.com/office/drawing/2014/main" id="{7E49195B-0553-4CE1-8D33-0F5293B36019}"/>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3" name="AutoShape 11">
          <a:extLst>
            <a:ext uri="{FF2B5EF4-FFF2-40B4-BE49-F238E27FC236}">
              <a16:creationId xmlns:a16="http://schemas.microsoft.com/office/drawing/2014/main" id="{15D6B075-F0A3-4F22-B31D-19D2ECFD1314}"/>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4" name="AutoShape 11">
          <a:extLst>
            <a:ext uri="{FF2B5EF4-FFF2-40B4-BE49-F238E27FC236}">
              <a16:creationId xmlns:a16="http://schemas.microsoft.com/office/drawing/2014/main" id="{E632993C-4DF8-4D09-9EA9-2BAA24D84A3F}"/>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329712</xdr:colOff>
      <xdr:row>49</xdr:row>
      <xdr:rowOff>28576</xdr:rowOff>
    </xdr:from>
    <xdr:to>
      <xdr:col>8</xdr:col>
      <xdr:colOff>511407</xdr:colOff>
      <xdr:row>62</xdr:row>
      <xdr:rowOff>109903</xdr:rowOff>
    </xdr:to>
    <xdr:sp macro="" textlink="">
      <xdr:nvSpPr>
        <xdr:cNvPr id="5" name="AutoShape 11">
          <a:extLst>
            <a:ext uri="{FF2B5EF4-FFF2-40B4-BE49-F238E27FC236}">
              <a16:creationId xmlns:a16="http://schemas.microsoft.com/office/drawing/2014/main" id="{41AF6A12-9B1A-490A-9F4C-32F6C3B92949}"/>
            </a:ext>
          </a:extLst>
        </xdr:cNvPr>
        <xdr:cNvSpPr>
          <a:spLocks/>
        </xdr:cNvSpPr>
      </xdr:nvSpPr>
      <xdr:spPr bwMode="auto">
        <a:xfrm>
          <a:off x="4615962" y="7277101"/>
          <a:ext cx="181695" cy="1814877"/>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a:extLst>
            <a:ext uri="{FF2B5EF4-FFF2-40B4-BE49-F238E27FC236}">
              <a16:creationId xmlns:a16="http://schemas.microsoft.com/office/drawing/2014/main" id="{00000000-0008-0000-09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a:extLst>
            <a:ext uri="{FF2B5EF4-FFF2-40B4-BE49-F238E27FC236}">
              <a16:creationId xmlns:a16="http://schemas.microsoft.com/office/drawing/2014/main" id="{00000000-0008-0000-09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a:extLst>
            <a:ext uri="{FF2B5EF4-FFF2-40B4-BE49-F238E27FC236}">
              <a16:creationId xmlns:a16="http://schemas.microsoft.com/office/drawing/2014/main" id="{00000000-0008-0000-09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600808</xdr:colOff>
      <xdr:row>16</xdr:row>
      <xdr:rowOff>14655</xdr:rowOff>
    </xdr:from>
    <xdr:to>
      <xdr:col>5</xdr:col>
      <xdr:colOff>996461</xdr:colOff>
      <xdr:row>19</xdr:row>
      <xdr:rowOff>95250</xdr:rowOff>
    </xdr:to>
    <xdr:cxnSp macro="">
      <xdr:nvCxnSpPr>
        <xdr:cNvPr id="4102" name="直線コネクタ 19">
          <a:extLst>
            <a:ext uri="{FF2B5EF4-FFF2-40B4-BE49-F238E27FC236}">
              <a16:creationId xmlns:a16="http://schemas.microsoft.com/office/drawing/2014/main" id="{00000000-0008-0000-0900-000006100000}"/>
            </a:ext>
          </a:extLst>
        </xdr:cNvPr>
        <xdr:cNvCxnSpPr>
          <a:cxnSpLocks noChangeShapeType="1"/>
        </xdr:cNvCxnSpPr>
      </xdr:nvCxnSpPr>
      <xdr:spPr bwMode="auto">
        <a:xfrm flipV="1">
          <a:off x="6132635" y="2542443"/>
          <a:ext cx="395653" cy="54219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a:extLst>
            <a:ext uri="{FF2B5EF4-FFF2-40B4-BE49-F238E27FC236}">
              <a16:creationId xmlns:a16="http://schemas.microsoft.com/office/drawing/2014/main" id="{00000000-0008-0000-09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a:extLst>
            <a:ext uri="{FF2B5EF4-FFF2-40B4-BE49-F238E27FC236}">
              <a16:creationId xmlns:a16="http://schemas.microsoft.com/office/drawing/2014/main" id="{00000000-0008-0000-0900-000025260000}"/>
            </a:ext>
          </a:extLst>
        </xdr:cNvPr>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1515.7ha</a:t>
          </a:r>
          <a:endParaRPr kumimoji="1" lang="ja-JP" altLang="en-US" sz="1000"/>
        </a:p>
      </xdr:txBody>
    </xdr:sp>
    <xdr:clientData/>
  </xdr:twoCellAnchor>
  <xdr:twoCellAnchor>
    <xdr:from>
      <xdr:col>3</xdr:col>
      <xdr:colOff>1093177</xdr:colOff>
      <xdr:row>8</xdr:row>
      <xdr:rowOff>65943</xdr:rowOff>
    </xdr:from>
    <xdr:to>
      <xdr:col>4</xdr:col>
      <xdr:colOff>842596</xdr:colOff>
      <xdr:row>10</xdr:row>
      <xdr:rowOff>120895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bwMode="auto">
        <a:xfrm>
          <a:off x="4412273" y="1362808"/>
          <a:ext cx="855785" cy="36268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工業専用地域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0.45269</cdr:x>
      <cdr:y>0.81677</cdr:y>
    </cdr:from>
    <cdr:to>
      <cdr:x>0.58737</cdr:x>
      <cdr:y>0.89116</cdr:y>
    </cdr:to>
    <cdr:sp macro="" textlink="">
      <cdr:nvSpPr>
        <cdr:cNvPr id="3" name="直線コネクタ 2"/>
        <cdr:cNvSpPr/>
      </cdr:nvSpPr>
      <cdr:spPr bwMode="auto">
        <a:xfrm xmlns:a="http://schemas.openxmlformats.org/drawingml/2006/main" flipH="1">
          <a:off x="1791431" y="3518835"/>
          <a:ext cx="532955" cy="32047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0.19719</cdr:x>
      <cdr:y>0.59132</cdr:y>
    </cdr:from>
    <cdr:to>
      <cdr:x>0.30843</cdr:x>
      <cdr:y>0.70238</cdr:y>
    </cdr:to>
    <cdr:sp macro="" textlink="">
      <cdr:nvSpPr>
        <cdr:cNvPr id="5" name="直線コネクタ 4"/>
        <cdr:cNvSpPr/>
      </cdr:nvSpPr>
      <cdr:spPr bwMode="auto">
        <a:xfrm xmlns:a="http://schemas.openxmlformats.org/drawingml/2006/main" flipH="1">
          <a:off x="780317" y="2547543"/>
          <a:ext cx="440224" cy="47847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0.50454</cdr:x>
      <cdr:y>0.17347</cdr:y>
    </cdr:from>
    <cdr:to>
      <cdr:x>0.51566</cdr:x>
      <cdr:y>0.23973</cdr:y>
    </cdr:to>
    <cdr:sp macro="" textlink="">
      <cdr:nvSpPr>
        <cdr:cNvPr id="7" name="直線コネクタ 6"/>
        <cdr:cNvSpPr/>
      </cdr:nvSpPr>
      <cdr:spPr bwMode="auto">
        <a:xfrm xmlns:a="http://schemas.openxmlformats.org/drawingml/2006/main">
          <a:off x="1996586" y="747346"/>
          <a:ext cx="44020" cy="2854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0.16386</cdr:x>
      <cdr:y>0.39286</cdr:y>
    </cdr:from>
    <cdr:to>
      <cdr:x>0.27952</cdr:x>
      <cdr:y>0.49315</cdr:y>
    </cdr:to>
    <cdr:sp macro="" textlink="">
      <cdr:nvSpPr>
        <cdr:cNvPr id="11" name="直線コネクタ 10"/>
        <cdr:cNvSpPr/>
      </cdr:nvSpPr>
      <cdr:spPr bwMode="auto">
        <a:xfrm xmlns:a="http://schemas.openxmlformats.org/drawingml/2006/main">
          <a:off x="648432" y="1692519"/>
          <a:ext cx="457704" cy="43208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0.18052</cdr:x>
      <cdr:y>0.53196</cdr:y>
    </cdr:from>
    <cdr:to>
      <cdr:x>0.28193</cdr:x>
      <cdr:y>0.54252</cdr:y>
    </cdr:to>
    <cdr:sp macro="" textlink="">
      <cdr:nvSpPr>
        <cdr:cNvPr id="13" name="直線コネクタ 12"/>
        <cdr:cNvSpPr/>
      </cdr:nvSpPr>
      <cdr:spPr bwMode="auto">
        <a:xfrm xmlns:a="http://schemas.openxmlformats.org/drawingml/2006/main" flipV="1">
          <a:off x="714375" y="2291806"/>
          <a:ext cx="401298" cy="454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0.10032</cdr:x>
      <cdr:y>0.21375</cdr:y>
    </cdr:from>
    <cdr:to>
      <cdr:x>0.23285</cdr:x>
      <cdr:y>0.29187</cdr:y>
    </cdr:to>
    <cdr:sp macro="" textlink="">
      <cdr:nvSpPr>
        <cdr:cNvPr id="2" name="正方形/長方形 1"/>
        <cdr:cNvSpPr/>
      </cdr:nvSpPr>
      <cdr:spPr bwMode="auto">
        <a:xfrm xmlns:a="http://schemas.openxmlformats.org/drawingml/2006/main">
          <a:off x="396993" y="920905"/>
          <a:ext cx="524457" cy="336559"/>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4.2</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N37"/>
  <sheetViews>
    <sheetView view="pageBreakPreview" zoomScaleNormal="100" zoomScaleSheetLayoutView="100" workbookViewId="0">
      <selection activeCell="J16" sqref="J16"/>
    </sheetView>
  </sheetViews>
  <sheetFormatPr defaultRowHeight="18" customHeight="1" x14ac:dyDescent="0.15"/>
  <cols>
    <col min="1" max="1" width="9.28515625" style="5" customWidth="1"/>
    <col min="2" max="2" width="8.7109375" style="5" customWidth="1"/>
    <col min="3" max="8" width="11.7109375" style="5" customWidth="1"/>
    <col min="9" max="9" width="12.140625" style="5" customWidth="1"/>
    <col min="10" max="13" width="9.140625" style="5"/>
    <col min="14" max="14" width="9.7109375" style="5" bestFit="1" customWidth="1"/>
    <col min="15" max="16384" width="9.140625" style="5"/>
  </cols>
  <sheetData>
    <row r="1" spans="1:9" ht="18" customHeight="1" x14ac:dyDescent="0.15">
      <c r="A1" s="319" t="s">
        <v>0</v>
      </c>
      <c r="B1" s="319"/>
      <c r="C1" s="319"/>
      <c r="D1" s="319"/>
      <c r="E1" s="319"/>
      <c r="F1" s="319"/>
      <c r="G1" s="319"/>
      <c r="H1" s="319"/>
      <c r="I1" s="319"/>
    </row>
    <row r="2" spans="1:9" ht="18" customHeight="1" x14ac:dyDescent="0.15">
      <c r="A2" s="39"/>
      <c r="B2" s="40"/>
      <c r="C2" s="40"/>
      <c r="D2" s="40"/>
      <c r="E2" s="40"/>
      <c r="F2" s="40"/>
      <c r="G2" s="40"/>
      <c r="H2" s="40"/>
      <c r="I2" s="40"/>
    </row>
    <row r="3" spans="1:9" ht="15" customHeight="1" x14ac:dyDescent="0.15">
      <c r="A3" s="320" t="s">
        <v>1</v>
      </c>
      <c r="B3" s="320"/>
      <c r="C3" s="320"/>
      <c r="D3" s="320"/>
      <c r="E3" s="320"/>
      <c r="F3" s="320"/>
      <c r="G3" s="320"/>
      <c r="H3" s="320"/>
      <c r="I3" s="320"/>
    </row>
    <row r="4" spans="1:9" ht="5.0999999999999996" customHeight="1" x14ac:dyDescent="0.15">
      <c r="A4" s="40"/>
      <c r="B4" s="40"/>
      <c r="C4" s="40"/>
      <c r="D4" s="40"/>
      <c r="E4" s="40"/>
      <c r="F4" s="40"/>
      <c r="G4" s="40"/>
      <c r="H4" s="40"/>
      <c r="I4" s="40"/>
    </row>
    <row r="5" spans="1:9" ht="60" customHeight="1" x14ac:dyDescent="0.15">
      <c r="A5" s="321" t="s">
        <v>336</v>
      </c>
      <c r="B5" s="321"/>
      <c r="C5" s="321"/>
      <c r="D5" s="321"/>
      <c r="E5" s="321"/>
      <c r="F5" s="321"/>
      <c r="G5" s="321"/>
      <c r="H5" s="321"/>
      <c r="I5" s="321"/>
    </row>
    <row r="6" spans="1:9" ht="15" customHeight="1" x14ac:dyDescent="0.15">
      <c r="A6" s="40"/>
      <c r="B6" s="40"/>
      <c r="C6" s="40"/>
      <c r="D6" s="40"/>
      <c r="E6" s="40"/>
      <c r="F6" s="40"/>
      <c r="G6" s="40"/>
      <c r="H6" s="40"/>
      <c r="I6" s="40"/>
    </row>
    <row r="7" spans="1:9" ht="15" customHeight="1" thickBot="1" x14ac:dyDescent="0.2">
      <c r="A7" s="40" t="s">
        <v>331</v>
      </c>
      <c r="B7" s="40"/>
      <c r="C7" s="40"/>
      <c r="D7" s="40"/>
      <c r="E7" s="40"/>
      <c r="F7" s="40"/>
      <c r="G7" s="40"/>
      <c r="I7" s="16"/>
    </row>
    <row r="8" spans="1:9" ht="30" customHeight="1" thickBot="1" x14ac:dyDescent="0.2">
      <c r="A8" s="322" t="s">
        <v>2</v>
      </c>
      <c r="B8" s="322"/>
      <c r="C8" s="323" t="s">
        <v>308</v>
      </c>
      <c r="D8" s="324"/>
      <c r="E8" s="325" t="s">
        <v>309</v>
      </c>
      <c r="F8" s="325"/>
      <c r="G8" s="326" t="s">
        <v>332</v>
      </c>
      <c r="H8" s="327"/>
    </row>
    <row r="9" spans="1:9" ht="30" customHeight="1" x14ac:dyDescent="0.15">
      <c r="A9" s="322"/>
      <c r="B9" s="322"/>
      <c r="C9" s="109" t="s">
        <v>324</v>
      </c>
      <c r="D9" s="109" t="s">
        <v>322</v>
      </c>
      <c r="E9" s="109" t="s">
        <v>323</v>
      </c>
      <c r="F9" s="109" t="s">
        <v>325</v>
      </c>
      <c r="G9" s="109" t="s">
        <v>310</v>
      </c>
      <c r="H9" s="110" t="s">
        <v>326</v>
      </c>
    </row>
    <row r="10" spans="1:9" ht="30" customHeight="1" thickBot="1" x14ac:dyDescent="0.2">
      <c r="A10" s="328" t="s">
        <v>4</v>
      </c>
      <c r="B10" s="328"/>
      <c r="C10" s="218">
        <v>1929.9</v>
      </c>
      <c r="D10" s="219">
        <v>1</v>
      </c>
      <c r="E10" s="218">
        <v>1515.7</v>
      </c>
      <c r="F10" s="219">
        <f>E10/C10</f>
        <v>0.78537748069848179</v>
      </c>
      <c r="G10" s="218">
        <f>C10-E10</f>
        <v>414.20000000000005</v>
      </c>
      <c r="H10" s="220">
        <f>G10/C10</f>
        <v>0.21462251930151824</v>
      </c>
    </row>
    <row r="11" spans="1:9" ht="15" customHeight="1" x14ac:dyDescent="0.15">
      <c r="A11" s="40"/>
      <c r="B11" s="40"/>
      <c r="C11" s="40"/>
      <c r="D11" s="40"/>
      <c r="E11" s="40"/>
      <c r="F11" s="40"/>
      <c r="G11" s="40"/>
      <c r="I11" s="16" t="s">
        <v>5</v>
      </c>
    </row>
    <row r="12" spans="1:9" ht="15" customHeight="1" x14ac:dyDescent="0.15">
      <c r="A12" s="40"/>
      <c r="B12" s="40"/>
      <c r="C12" s="40"/>
      <c r="D12" s="40"/>
      <c r="E12" s="40"/>
      <c r="F12" s="40"/>
      <c r="G12" s="40"/>
      <c r="H12" s="40"/>
      <c r="I12" s="40"/>
    </row>
    <row r="13" spans="1:9" ht="15" customHeight="1" thickBot="1" x14ac:dyDescent="0.2">
      <c r="A13" s="40" t="s">
        <v>333</v>
      </c>
      <c r="B13" s="40"/>
      <c r="C13" s="40"/>
      <c r="D13" s="40"/>
      <c r="E13" s="40"/>
      <c r="F13" s="40"/>
      <c r="G13" s="40"/>
      <c r="H13" s="40"/>
      <c r="I13" s="16"/>
    </row>
    <row r="14" spans="1:9" ht="30" customHeight="1" x14ac:dyDescent="0.15">
      <c r="A14" s="322" t="s">
        <v>6</v>
      </c>
      <c r="B14" s="322"/>
      <c r="C14" s="322"/>
      <c r="D14" s="322"/>
      <c r="E14" s="322"/>
      <c r="F14" s="104" t="s">
        <v>311</v>
      </c>
      <c r="G14" s="104" t="s">
        <v>312</v>
      </c>
      <c r="H14" s="105" t="s">
        <v>313</v>
      </c>
      <c r="I14" s="217" t="s">
        <v>314</v>
      </c>
    </row>
    <row r="15" spans="1:9" ht="30" customHeight="1" x14ac:dyDescent="0.15">
      <c r="A15" s="329" t="s">
        <v>8</v>
      </c>
      <c r="B15" s="329"/>
      <c r="C15" s="329"/>
      <c r="D15" s="329"/>
      <c r="E15" s="329"/>
      <c r="F15" s="221">
        <f>SUM(F16:F33)</f>
        <v>1515.7000000000003</v>
      </c>
      <c r="G15" s="222">
        <f>F15/$F$15*100</f>
        <v>100</v>
      </c>
      <c r="H15" s="223"/>
      <c r="I15" s="224"/>
    </row>
    <row r="16" spans="1:9" ht="20.100000000000001" customHeight="1" x14ac:dyDescent="0.15">
      <c r="A16" s="58"/>
      <c r="C16" s="305" t="s">
        <v>315</v>
      </c>
      <c r="D16" s="305"/>
      <c r="E16" s="305"/>
      <c r="F16" s="221">
        <v>274.89999999999998</v>
      </c>
      <c r="G16" s="225">
        <f>F16/$F$15*100</f>
        <v>18.136834465923332</v>
      </c>
      <c r="H16" s="91">
        <v>50</v>
      </c>
      <c r="I16" s="226">
        <v>100</v>
      </c>
    </row>
    <row r="17" spans="1:14" ht="20.100000000000001" customHeight="1" x14ac:dyDescent="0.15">
      <c r="A17" s="58"/>
      <c r="C17" s="305"/>
      <c r="D17" s="305"/>
      <c r="E17" s="305"/>
      <c r="F17" s="221">
        <v>24.7</v>
      </c>
      <c r="G17" s="225">
        <f>F17/$F$15*100</f>
        <v>1.6296100811506231</v>
      </c>
      <c r="H17" s="91">
        <v>50</v>
      </c>
      <c r="I17" s="226">
        <v>150</v>
      </c>
    </row>
    <row r="18" spans="1:14" ht="20.100000000000001" customHeight="1" x14ac:dyDescent="0.15">
      <c r="A18" s="58"/>
      <c r="C18" s="305" t="s">
        <v>10</v>
      </c>
      <c r="D18" s="305"/>
      <c r="E18" s="305"/>
      <c r="F18" s="221">
        <v>3.4</v>
      </c>
      <c r="G18" s="225">
        <f>F18/$F$15*100</f>
        <v>0.22431879659563234</v>
      </c>
      <c r="H18" s="91">
        <v>50</v>
      </c>
      <c r="I18" s="226">
        <v>100</v>
      </c>
      <c r="K18" s="59"/>
    </row>
    <row r="19" spans="1:14" ht="20.100000000000001" customHeight="1" x14ac:dyDescent="0.15">
      <c r="A19" s="58"/>
      <c r="C19" s="305"/>
      <c r="D19" s="305"/>
      <c r="E19" s="305"/>
      <c r="F19" s="221">
        <v>69.900000000000006</v>
      </c>
      <c r="G19" s="225">
        <f t="shared" ref="G19:G33" si="0">F19/$F$15*100</f>
        <v>4.6117305535396182</v>
      </c>
      <c r="H19" s="91">
        <v>50</v>
      </c>
      <c r="I19" s="226">
        <v>150</v>
      </c>
      <c r="K19" s="59"/>
    </row>
    <row r="20" spans="1:14" ht="20.100000000000001" customHeight="1" x14ac:dyDescent="0.15">
      <c r="A20" s="58"/>
      <c r="C20" s="305" t="s">
        <v>11</v>
      </c>
      <c r="D20" s="305"/>
      <c r="E20" s="305"/>
      <c r="F20" s="221">
        <v>214.7</v>
      </c>
      <c r="G20" s="225">
        <f t="shared" si="0"/>
        <v>14.165072243847723</v>
      </c>
      <c r="H20" s="91">
        <v>60</v>
      </c>
      <c r="I20" s="226">
        <v>150</v>
      </c>
    </row>
    <row r="21" spans="1:14" ht="20.100000000000001" customHeight="1" x14ac:dyDescent="0.15">
      <c r="A21" s="311"/>
      <c r="B21" s="311"/>
      <c r="C21" s="305"/>
      <c r="D21" s="305"/>
      <c r="E21" s="305"/>
      <c r="F21" s="221">
        <v>126.3</v>
      </c>
      <c r="G21" s="225">
        <f t="shared" si="0"/>
        <v>8.3327835323612831</v>
      </c>
      <c r="H21" s="91">
        <v>60</v>
      </c>
      <c r="I21" s="226">
        <v>200</v>
      </c>
    </row>
    <row r="22" spans="1:14" ht="20.100000000000001" customHeight="1" x14ac:dyDescent="0.15">
      <c r="A22" s="311" t="s">
        <v>12</v>
      </c>
      <c r="B22" s="311"/>
      <c r="C22" s="305" t="s">
        <v>13</v>
      </c>
      <c r="D22" s="305"/>
      <c r="E22" s="305"/>
      <c r="F22" s="221">
        <v>23</v>
      </c>
      <c r="G22" s="225">
        <f t="shared" si="0"/>
        <v>1.5174506828528069</v>
      </c>
      <c r="H22" s="91">
        <v>60</v>
      </c>
      <c r="I22" s="226">
        <v>150</v>
      </c>
      <c r="N22" s="59"/>
    </row>
    <row r="23" spans="1:14" ht="20.100000000000001" customHeight="1" x14ac:dyDescent="0.15">
      <c r="A23" s="58"/>
      <c r="C23" s="305"/>
      <c r="D23" s="305"/>
      <c r="E23" s="305"/>
      <c r="F23" s="221">
        <v>34.1</v>
      </c>
      <c r="G23" s="225">
        <f t="shared" si="0"/>
        <v>2.249785577620901</v>
      </c>
      <c r="H23" s="91">
        <v>60</v>
      </c>
      <c r="I23" s="226">
        <v>200</v>
      </c>
    </row>
    <row r="24" spans="1:14" ht="20.100000000000001" customHeight="1" x14ac:dyDescent="0.15">
      <c r="A24" s="58"/>
      <c r="C24" s="305" t="s">
        <v>14</v>
      </c>
      <c r="D24" s="305"/>
      <c r="E24" s="305"/>
      <c r="F24" s="221">
        <v>240.8</v>
      </c>
      <c r="G24" s="225">
        <f t="shared" si="0"/>
        <v>15.887048888302433</v>
      </c>
      <c r="H24" s="91">
        <v>60</v>
      </c>
      <c r="I24" s="226">
        <v>200</v>
      </c>
    </row>
    <row r="25" spans="1:14" ht="20.100000000000001" customHeight="1" x14ac:dyDescent="0.15">
      <c r="A25" s="58"/>
      <c r="C25" s="312" t="s">
        <v>316</v>
      </c>
      <c r="D25" s="313"/>
      <c r="E25" s="314"/>
      <c r="F25" s="221">
        <v>93.9</v>
      </c>
      <c r="G25" s="225">
        <f t="shared" si="0"/>
        <v>6.1951573530381987</v>
      </c>
      <c r="H25" s="91">
        <v>60</v>
      </c>
      <c r="I25" s="226">
        <v>200</v>
      </c>
    </row>
    <row r="26" spans="1:14" ht="20.100000000000001" customHeight="1" x14ac:dyDescent="0.15">
      <c r="A26" s="58"/>
      <c r="C26" s="315"/>
      <c r="D26" s="316"/>
      <c r="E26" s="317"/>
      <c r="F26" s="221">
        <v>4.4000000000000004</v>
      </c>
      <c r="G26" s="225">
        <f t="shared" si="0"/>
        <v>0.2902949132414066</v>
      </c>
      <c r="H26" s="91">
        <v>60</v>
      </c>
      <c r="I26" s="226">
        <v>300</v>
      </c>
    </row>
    <row r="27" spans="1:14" ht="20.100000000000001" customHeight="1" x14ac:dyDescent="0.15">
      <c r="A27" s="58"/>
      <c r="C27" s="305" t="s">
        <v>328</v>
      </c>
      <c r="D27" s="305"/>
      <c r="E27" s="305"/>
      <c r="F27" s="221">
        <v>35.4</v>
      </c>
      <c r="G27" s="225">
        <f t="shared" si="0"/>
        <v>2.3355545292604072</v>
      </c>
      <c r="H27" s="91">
        <v>60</v>
      </c>
      <c r="I27" s="226">
        <v>200</v>
      </c>
    </row>
    <row r="28" spans="1:14" ht="20.100000000000001" customHeight="1" x14ac:dyDescent="0.15">
      <c r="A28" s="60"/>
      <c r="C28" s="305"/>
      <c r="D28" s="305"/>
      <c r="E28" s="305"/>
      <c r="F28" s="221">
        <v>0.8</v>
      </c>
      <c r="G28" s="225">
        <f t="shared" si="0"/>
        <v>5.2780893316619379E-2</v>
      </c>
      <c r="H28" s="91">
        <v>60</v>
      </c>
      <c r="I28" s="226">
        <v>300</v>
      </c>
    </row>
    <row r="29" spans="1:14" ht="20.100000000000001" customHeight="1" x14ac:dyDescent="0.15">
      <c r="A29" s="58"/>
      <c r="B29" s="61"/>
      <c r="C29" s="305" t="s">
        <v>329</v>
      </c>
      <c r="D29" s="318"/>
      <c r="E29" s="318"/>
      <c r="F29" s="221">
        <v>24</v>
      </c>
      <c r="G29" s="225">
        <f t="shared" si="0"/>
        <v>1.5834267994985811</v>
      </c>
      <c r="H29" s="91">
        <v>80</v>
      </c>
      <c r="I29" s="226">
        <v>200</v>
      </c>
    </row>
    <row r="30" spans="1:14" ht="20.100000000000001" customHeight="1" x14ac:dyDescent="0.15">
      <c r="A30" s="311" t="s">
        <v>15</v>
      </c>
      <c r="B30" s="311"/>
      <c r="C30" s="318"/>
      <c r="D30" s="318"/>
      <c r="E30" s="318"/>
      <c r="F30" s="221">
        <v>11.5</v>
      </c>
      <c r="G30" s="225">
        <f t="shared" si="0"/>
        <v>0.75872534142640347</v>
      </c>
      <c r="H30" s="91">
        <v>80</v>
      </c>
      <c r="I30" s="226">
        <v>300</v>
      </c>
    </row>
    <row r="31" spans="1:14" ht="20.100000000000001" customHeight="1" x14ac:dyDescent="0.15">
      <c r="A31" s="60"/>
      <c r="B31" s="62"/>
      <c r="C31" s="305" t="s">
        <v>16</v>
      </c>
      <c r="D31" s="305"/>
      <c r="E31" s="305"/>
      <c r="F31" s="221">
        <v>73.2</v>
      </c>
      <c r="G31" s="225">
        <f t="shared" si="0"/>
        <v>4.8294517384706728</v>
      </c>
      <c r="H31" s="91">
        <v>80</v>
      </c>
      <c r="I31" s="226">
        <v>400</v>
      </c>
    </row>
    <row r="32" spans="1:14" ht="20.100000000000001" customHeight="1" x14ac:dyDescent="0.15">
      <c r="A32" s="306" t="s">
        <v>17</v>
      </c>
      <c r="B32" s="307"/>
      <c r="C32" s="305" t="s">
        <v>330</v>
      </c>
      <c r="D32" s="305"/>
      <c r="E32" s="305"/>
      <c r="F32" s="221">
        <v>207.3</v>
      </c>
      <c r="G32" s="225">
        <f t="shared" si="0"/>
        <v>13.676848980668996</v>
      </c>
      <c r="H32" s="91">
        <v>60</v>
      </c>
      <c r="I32" s="226">
        <v>200</v>
      </c>
    </row>
    <row r="33" spans="1:12" ht="20.100000000000001" customHeight="1" thickBot="1" x14ac:dyDescent="0.2">
      <c r="A33" s="308"/>
      <c r="B33" s="309"/>
      <c r="C33" s="310" t="s">
        <v>18</v>
      </c>
      <c r="D33" s="310"/>
      <c r="E33" s="310"/>
      <c r="F33" s="227">
        <v>53.4</v>
      </c>
      <c r="G33" s="228">
        <f t="shared" si="0"/>
        <v>3.523124628884343</v>
      </c>
      <c r="H33" s="229">
        <v>60</v>
      </c>
      <c r="I33" s="230">
        <v>200</v>
      </c>
      <c r="L33" s="59"/>
    </row>
    <row r="34" spans="1:12" ht="20.100000000000001" customHeight="1" x14ac:dyDescent="0.15">
      <c r="A34" s="40"/>
      <c r="B34" s="40"/>
      <c r="C34" s="40"/>
      <c r="D34" s="40"/>
      <c r="E34" s="189"/>
      <c r="F34" s="189"/>
      <c r="G34" s="40"/>
      <c r="H34" s="40"/>
      <c r="I34" s="16" t="s">
        <v>5</v>
      </c>
    </row>
    <row r="35" spans="1:12" ht="20.100000000000001" customHeight="1" x14ac:dyDescent="0.15">
      <c r="B35" s="40"/>
      <c r="C35" s="15" t="s">
        <v>317</v>
      </c>
      <c r="D35" s="40"/>
      <c r="E35" s="40"/>
      <c r="F35" s="15" t="s">
        <v>318</v>
      </c>
      <c r="G35" s="40"/>
      <c r="H35" s="40"/>
      <c r="I35" s="40"/>
    </row>
    <row r="36" spans="1:12" ht="20.100000000000001" customHeight="1" x14ac:dyDescent="0.15">
      <c r="A36" s="40" t="s">
        <v>319</v>
      </c>
      <c r="B36" s="40"/>
      <c r="C36" s="191"/>
      <c r="D36" s="189" t="s">
        <v>19</v>
      </c>
      <c r="E36" s="189" t="s">
        <v>20</v>
      </c>
      <c r="G36" s="40" t="s">
        <v>19</v>
      </c>
      <c r="H36" s="40"/>
      <c r="I36" s="40"/>
    </row>
    <row r="37" spans="1:12" ht="20.100000000000001" customHeight="1" x14ac:dyDescent="0.15">
      <c r="B37" s="40"/>
      <c r="C37" s="15" t="s">
        <v>21</v>
      </c>
      <c r="D37" s="40"/>
      <c r="E37" s="40"/>
      <c r="F37" s="15" t="s">
        <v>21</v>
      </c>
      <c r="G37" s="40"/>
      <c r="H37" s="40"/>
      <c r="I37" s="40"/>
    </row>
  </sheetData>
  <sheetProtection sheet="1" selectLockedCells="1" selectUnlockedCells="1"/>
  <mergeCells count="25">
    <mergeCell ref="C20:E21"/>
    <mergeCell ref="A21:B21"/>
    <mergeCell ref="A1:I1"/>
    <mergeCell ref="A3:I3"/>
    <mergeCell ref="A5:I5"/>
    <mergeCell ref="A8:B9"/>
    <mergeCell ref="C8:D8"/>
    <mergeCell ref="E8:F8"/>
    <mergeCell ref="G8:H8"/>
    <mergeCell ref="A10:B10"/>
    <mergeCell ref="A14:E14"/>
    <mergeCell ref="A15:E15"/>
    <mergeCell ref="C16:E17"/>
    <mergeCell ref="C18:E19"/>
    <mergeCell ref="C31:E31"/>
    <mergeCell ref="A32:B33"/>
    <mergeCell ref="C32:E32"/>
    <mergeCell ref="C33:E33"/>
    <mergeCell ref="A22:B22"/>
    <mergeCell ref="C22:E23"/>
    <mergeCell ref="C24:E24"/>
    <mergeCell ref="C25:E26"/>
    <mergeCell ref="C27:E28"/>
    <mergeCell ref="C29:E30"/>
    <mergeCell ref="A30:B30"/>
  </mergeCells>
  <phoneticPr fontId="9"/>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AC56"/>
  <sheetViews>
    <sheetView view="pageBreakPreview" zoomScaleNormal="100" zoomScaleSheetLayoutView="100" workbookViewId="0">
      <selection activeCell="J16" sqref="J16"/>
    </sheetView>
  </sheetViews>
  <sheetFormatPr defaultRowHeight="12" x14ac:dyDescent="0.15"/>
  <cols>
    <col min="1" max="5" width="16.5703125" style="2" customWidth="1"/>
    <col min="6" max="6" width="19.140625" style="2" customWidth="1"/>
    <col min="7" max="7" width="1.85546875" style="2" customWidth="1"/>
    <col min="8" max="8" width="13.85546875" style="280" customWidth="1"/>
    <col min="9" max="9" width="10.85546875" style="280" customWidth="1"/>
    <col min="10" max="10" width="10.7109375" style="280" customWidth="1"/>
    <col min="11" max="12" width="9.85546875" style="280" customWidth="1"/>
    <col min="13" max="14" width="9.28515625" style="280" customWidth="1"/>
    <col min="15" max="15" width="6.85546875" style="280" customWidth="1"/>
    <col min="16" max="29" width="9.140625" style="280"/>
    <col min="30" max="16384" width="9.140625" style="2"/>
  </cols>
  <sheetData>
    <row r="1" spans="1:9" ht="17.25" x14ac:dyDescent="0.15">
      <c r="A1" s="583" t="s">
        <v>209</v>
      </c>
      <c r="B1" s="583"/>
      <c r="C1" s="583"/>
      <c r="D1" s="583"/>
      <c r="E1" s="583"/>
      <c r="F1" s="583"/>
    </row>
    <row r="2" spans="1:9" x14ac:dyDescent="0.15">
      <c r="A2" s="86"/>
      <c r="H2" s="281" t="s">
        <v>372</v>
      </c>
      <c r="I2" s="281"/>
    </row>
    <row r="3" spans="1:9" x14ac:dyDescent="0.15">
      <c r="A3" s="86"/>
      <c r="H3" s="282" t="s">
        <v>263</v>
      </c>
      <c r="I3" s="281"/>
    </row>
    <row r="4" spans="1:9" x14ac:dyDescent="0.15">
      <c r="A4" s="86"/>
      <c r="H4" s="283" t="s">
        <v>210</v>
      </c>
      <c r="I4" s="283" t="s">
        <v>3</v>
      </c>
    </row>
    <row r="5" spans="1:9" x14ac:dyDescent="0.15">
      <c r="A5" s="86"/>
      <c r="B5" s="88" t="s">
        <v>287</v>
      </c>
      <c r="E5" s="88" t="s">
        <v>288</v>
      </c>
      <c r="H5" s="284">
        <f>‐86‐!E10</f>
        <v>1515.7</v>
      </c>
      <c r="I5" s="285">
        <f>‐86‐!G10</f>
        <v>414.20000000000005</v>
      </c>
    </row>
    <row r="6" spans="1:9" x14ac:dyDescent="0.15">
      <c r="A6" s="4"/>
      <c r="E6" s="87" t="s">
        <v>270</v>
      </c>
      <c r="H6" s="281" t="s">
        <v>327</v>
      </c>
      <c r="I6" s="281"/>
    </row>
    <row r="7" spans="1:9" x14ac:dyDescent="0.15">
      <c r="A7" s="86"/>
      <c r="H7" s="282" t="s">
        <v>271</v>
      </c>
      <c r="I7" s="281" t="s">
        <v>211</v>
      </c>
    </row>
    <row r="8" spans="1:9" x14ac:dyDescent="0.15">
      <c r="A8" s="86"/>
      <c r="H8" s="286" t="s">
        <v>9</v>
      </c>
      <c r="I8" s="287">
        <f>‐86‐!G16+‐86‐!G17</f>
        <v>19.766444547073956</v>
      </c>
    </row>
    <row r="9" spans="1:9" x14ac:dyDescent="0.15">
      <c r="A9" s="86"/>
      <c r="H9" s="286" t="s">
        <v>10</v>
      </c>
      <c r="I9" s="287">
        <f>‐86‐!G18+‐86‐!G19</f>
        <v>4.8360493501352506</v>
      </c>
    </row>
    <row r="10" spans="1:9" x14ac:dyDescent="0.15">
      <c r="A10" s="86"/>
      <c r="H10" s="286" t="s">
        <v>11</v>
      </c>
      <c r="I10" s="287">
        <f>‐86‐!G20+‐86‐!G21</f>
        <v>22.497855776209008</v>
      </c>
    </row>
    <row r="11" spans="1:9" x14ac:dyDescent="0.15">
      <c r="A11" s="86"/>
      <c r="H11" s="286" t="s">
        <v>13</v>
      </c>
      <c r="I11" s="287">
        <f>‐86‐!G22+‐86‐!G23</f>
        <v>3.767236260473708</v>
      </c>
    </row>
    <row r="12" spans="1:9" x14ac:dyDescent="0.15">
      <c r="A12" s="86"/>
      <c r="H12" s="286" t="s">
        <v>143</v>
      </c>
      <c r="I12" s="287">
        <f>‐86‐!G24</f>
        <v>15.887048888302433</v>
      </c>
    </row>
    <row r="13" spans="1:9" x14ac:dyDescent="0.15">
      <c r="A13" s="86"/>
      <c r="H13" s="286" t="s">
        <v>144</v>
      </c>
      <c r="I13" s="287">
        <f>‐86‐!G25+‐86‐!G26</f>
        <v>6.485452266279605</v>
      </c>
    </row>
    <row r="14" spans="1:9" x14ac:dyDescent="0.15">
      <c r="A14" s="86"/>
      <c r="H14" s="286" t="s">
        <v>145</v>
      </c>
      <c r="I14" s="287">
        <f>‐86‐!G27+‐86‐!G28</f>
        <v>2.3883354225770264</v>
      </c>
    </row>
    <row r="15" spans="1:9" x14ac:dyDescent="0.15">
      <c r="A15" s="86"/>
      <c r="H15" s="286" t="s">
        <v>146</v>
      </c>
      <c r="I15" s="287">
        <f>‐86‐!G29+‐86‐!G30</f>
        <v>2.3421521409249846</v>
      </c>
    </row>
    <row r="16" spans="1:9" x14ac:dyDescent="0.15">
      <c r="A16" s="86"/>
      <c r="H16" s="286" t="s">
        <v>302</v>
      </c>
      <c r="I16" s="287">
        <f>‐86‐!G31</f>
        <v>4.8294517384706728</v>
      </c>
    </row>
    <row r="17" spans="1:15" x14ac:dyDescent="0.15">
      <c r="A17" s="86"/>
      <c r="H17" s="286" t="s">
        <v>148</v>
      </c>
      <c r="I17" s="287">
        <f>‐86‐!G32</f>
        <v>13.676848980668996</v>
      </c>
    </row>
    <row r="18" spans="1:15" x14ac:dyDescent="0.15">
      <c r="A18" s="86"/>
      <c r="H18" s="286" t="s">
        <v>150</v>
      </c>
      <c r="I18" s="287">
        <f>‐86‐!G33</f>
        <v>3.523124628884343</v>
      </c>
    </row>
    <row r="19" spans="1:15" x14ac:dyDescent="0.15">
      <c r="A19" s="86"/>
      <c r="H19" s="286"/>
      <c r="I19" s="287"/>
      <c r="O19" s="288"/>
    </row>
    <row r="20" spans="1:15" x14ac:dyDescent="0.15">
      <c r="A20" s="86"/>
      <c r="H20" s="281"/>
      <c r="I20" s="289">
        <f>SUM(I8:I19)</f>
        <v>99.999999999999986</v>
      </c>
    </row>
    <row r="21" spans="1:15" x14ac:dyDescent="0.15">
      <c r="A21" s="86"/>
      <c r="H21" s="290" t="s">
        <v>258</v>
      </c>
      <c r="I21" s="291">
        <f>‐86‐!F15</f>
        <v>1515.7000000000003</v>
      </c>
    </row>
    <row r="22" spans="1:15" x14ac:dyDescent="0.15">
      <c r="A22" s="86"/>
    </row>
    <row r="23" spans="1:15" x14ac:dyDescent="0.15">
      <c r="A23" s="86"/>
    </row>
    <row r="24" spans="1:15" x14ac:dyDescent="0.15">
      <c r="A24" s="86"/>
    </row>
    <row r="25" spans="1:15" x14ac:dyDescent="0.15">
      <c r="A25" s="86"/>
    </row>
    <row r="26" spans="1:15" x14ac:dyDescent="0.15">
      <c r="A26" s="86"/>
    </row>
    <row r="27" spans="1:15" x14ac:dyDescent="0.15">
      <c r="A27" s="86"/>
    </row>
    <row r="28" spans="1:15" x14ac:dyDescent="0.15">
      <c r="A28" s="86"/>
    </row>
    <row r="29" spans="1:15" x14ac:dyDescent="0.15">
      <c r="A29" s="86"/>
    </row>
    <row r="30" spans="1:15" x14ac:dyDescent="0.15">
      <c r="A30" s="86"/>
    </row>
    <row r="31" spans="1:15" x14ac:dyDescent="0.15">
      <c r="A31" s="86"/>
    </row>
    <row r="32" spans="1:15" x14ac:dyDescent="0.15">
      <c r="A32" s="86"/>
    </row>
    <row r="33" spans="1:15" x14ac:dyDescent="0.15">
      <c r="A33" s="86"/>
    </row>
    <row r="34" spans="1:15" x14ac:dyDescent="0.15">
      <c r="A34" s="86"/>
    </row>
    <row r="35" spans="1:15" x14ac:dyDescent="0.15">
      <c r="A35" s="86"/>
      <c r="H35" s="280" t="s">
        <v>372</v>
      </c>
    </row>
    <row r="36" spans="1:15" x14ac:dyDescent="0.15">
      <c r="A36" s="86"/>
      <c r="H36" s="292" t="s">
        <v>373</v>
      </c>
    </row>
    <row r="37" spans="1:15" x14ac:dyDescent="0.15">
      <c r="A37" s="86"/>
      <c r="B37" s="88" t="s">
        <v>289</v>
      </c>
      <c r="E37" s="88" t="s">
        <v>303</v>
      </c>
      <c r="H37" s="293" t="s">
        <v>212</v>
      </c>
      <c r="I37" s="294" t="s">
        <v>213</v>
      </c>
      <c r="J37" s="294" t="s">
        <v>214</v>
      </c>
      <c r="K37" s="294" t="s">
        <v>215</v>
      </c>
      <c r="L37" s="294" t="s">
        <v>216</v>
      </c>
      <c r="M37" s="294" t="s">
        <v>217</v>
      </c>
      <c r="N37" s="294" t="s">
        <v>218</v>
      </c>
      <c r="O37" s="295" t="s">
        <v>259</v>
      </c>
    </row>
    <row r="38" spans="1:15" x14ac:dyDescent="0.15">
      <c r="A38" s="86"/>
      <c r="H38" s="293">
        <f>+‐87‐!F8</f>
        <v>10.6</v>
      </c>
      <c r="I38" s="293">
        <f>+‐87‐!H8</f>
        <v>9.27</v>
      </c>
      <c r="J38" s="293">
        <f>+‐87‐!J8</f>
        <v>4.9000000000000004</v>
      </c>
      <c r="K38" s="296">
        <f>+‐87‐!C17</f>
        <v>50.7</v>
      </c>
      <c r="L38" s="296">
        <f>+‐87‐!F17</f>
        <v>14.6</v>
      </c>
      <c r="M38" s="296">
        <f>+‐87‐!H17</f>
        <v>7.2</v>
      </c>
      <c r="N38" s="296">
        <f>+‐87‐!J17</f>
        <v>8.77</v>
      </c>
      <c r="O38" s="297">
        <f>+‐87‐!C8</f>
        <v>106.04</v>
      </c>
    </row>
    <row r="39" spans="1:15" x14ac:dyDescent="0.15">
      <c r="A39" s="86"/>
      <c r="H39" s="298">
        <f>H38/O38*100</f>
        <v>9.9962278385514889</v>
      </c>
      <c r="I39" s="298">
        <f>I38/O38*100</f>
        <v>8.7419841569219159</v>
      </c>
      <c r="J39" s="298">
        <f>J38/O38*100</f>
        <v>4.620897774424745</v>
      </c>
      <c r="K39" s="298">
        <f>K38/O38*100</f>
        <v>47.812146359864201</v>
      </c>
      <c r="L39" s="298">
        <f>L38/O38*100</f>
        <v>13.768389287061487</v>
      </c>
      <c r="M39" s="298">
        <f>M38/O38*100</f>
        <v>6.789890607317993</v>
      </c>
      <c r="N39" s="298">
        <f>N38/O38*100</f>
        <v>8.2704639758581653</v>
      </c>
      <c r="O39" s="280">
        <f>SUM(H39:N39)</f>
        <v>99.999999999999986</v>
      </c>
    </row>
    <row r="40" spans="1:15" x14ac:dyDescent="0.15">
      <c r="A40" s="86"/>
    </row>
    <row r="41" spans="1:15" x14ac:dyDescent="0.15">
      <c r="A41" s="86"/>
      <c r="H41" s="280" t="s">
        <v>372</v>
      </c>
    </row>
    <row r="42" spans="1:15" x14ac:dyDescent="0.15">
      <c r="A42" s="86"/>
      <c r="H42" s="292" t="s">
        <v>272</v>
      </c>
    </row>
    <row r="43" spans="1:15" x14ac:dyDescent="0.15">
      <c r="A43" s="86"/>
      <c r="H43" s="281"/>
      <c r="I43" s="293" t="s">
        <v>113</v>
      </c>
      <c r="J43" s="293" t="s">
        <v>152</v>
      </c>
      <c r="K43" s="293" t="s">
        <v>115</v>
      </c>
      <c r="L43" s="293" t="s">
        <v>219</v>
      </c>
      <c r="M43" s="293" t="s">
        <v>87</v>
      </c>
      <c r="N43" s="299" t="s">
        <v>155</v>
      </c>
    </row>
    <row r="44" spans="1:15" x14ac:dyDescent="0.15">
      <c r="A44" s="86"/>
      <c r="H44" s="300"/>
      <c r="I44" s="301"/>
      <c r="J44" s="301"/>
      <c r="K44" s="301"/>
      <c r="L44" s="301"/>
      <c r="M44" s="301"/>
      <c r="N44" s="301"/>
    </row>
    <row r="45" spans="1:15" x14ac:dyDescent="0.15">
      <c r="A45" s="86"/>
      <c r="H45" s="302" t="str">
        <f>‐87‐!A5</f>
        <v>平成28年度</v>
      </c>
      <c r="I45" s="301">
        <f>‐92‐!C5</f>
        <v>127</v>
      </c>
      <c r="J45" s="301">
        <f>‐92‐!D5</f>
        <v>86</v>
      </c>
      <c r="K45" s="301">
        <f>‐92‐!E5</f>
        <v>4</v>
      </c>
      <c r="L45" s="301">
        <f>‐92‐!F5+‐92‐!G5</f>
        <v>17</v>
      </c>
      <c r="M45" s="301">
        <f>‐92‐!H5</f>
        <v>32</v>
      </c>
      <c r="N45" s="301">
        <f>‐92‐!I5</f>
        <v>6</v>
      </c>
    </row>
    <row r="46" spans="1:15" x14ac:dyDescent="0.15">
      <c r="A46" s="86"/>
      <c r="H46" s="302">
        <f>‐87‐!A6</f>
        <v>29</v>
      </c>
      <c r="I46" s="301">
        <f>‐92‐!C6</f>
        <v>110</v>
      </c>
      <c r="J46" s="301">
        <f>‐92‐!D6</f>
        <v>68</v>
      </c>
      <c r="K46" s="301">
        <f>‐92‐!E6</f>
        <v>9</v>
      </c>
      <c r="L46" s="301">
        <f>‐92‐!F6+‐92‐!G6</f>
        <v>8</v>
      </c>
      <c r="M46" s="301">
        <f>‐92‐!H6</f>
        <v>21</v>
      </c>
      <c r="N46" s="301">
        <f>‐92‐!I6</f>
        <v>8</v>
      </c>
    </row>
    <row r="47" spans="1:15" x14ac:dyDescent="0.15">
      <c r="A47" s="86"/>
      <c r="H47" s="302">
        <f>‐87‐!A7</f>
        <v>30</v>
      </c>
      <c r="I47" s="301">
        <f>‐92‐!C7</f>
        <v>106</v>
      </c>
      <c r="J47" s="301">
        <f>‐92‐!D7</f>
        <v>74</v>
      </c>
      <c r="K47" s="301">
        <f>‐92‐!E7</f>
        <v>0</v>
      </c>
      <c r="L47" s="301">
        <f>‐92‐!F7+‐92‐!G7</f>
        <v>3</v>
      </c>
      <c r="M47" s="301">
        <f>‐92‐!H7</f>
        <v>28</v>
      </c>
      <c r="N47" s="301">
        <f>‐92‐!I7</f>
        <v>1</v>
      </c>
    </row>
    <row r="48" spans="1:15" x14ac:dyDescent="0.15">
      <c r="A48" s="86"/>
      <c r="H48" s="302" t="str">
        <f>‐87‐!A8</f>
        <v>令和元年度</v>
      </c>
      <c r="I48" s="301">
        <f>‐92‐!C8</f>
        <v>87</v>
      </c>
      <c r="J48" s="301">
        <f>‐92‐!D8</f>
        <v>55</v>
      </c>
      <c r="K48" s="301">
        <f>‐92‐!E8</f>
        <v>0</v>
      </c>
      <c r="L48" s="301">
        <f>‐92‐!F8+‐92‐!G8</f>
        <v>7</v>
      </c>
      <c r="M48" s="301">
        <f>‐92‐!H8</f>
        <v>27</v>
      </c>
      <c r="N48" s="301">
        <f>‐92‐!I8</f>
        <v>7</v>
      </c>
      <c r="O48" s="303"/>
    </row>
    <row r="49" spans="1:10" x14ac:dyDescent="0.15">
      <c r="A49" s="86"/>
    </row>
    <row r="50" spans="1:10" x14ac:dyDescent="0.15">
      <c r="A50" s="86"/>
      <c r="I50" s="304"/>
    </row>
    <row r="51" spans="1:10" x14ac:dyDescent="0.15">
      <c r="A51" s="86"/>
      <c r="I51" s="304"/>
      <c r="J51" s="304"/>
    </row>
    <row r="52" spans="1:10" x14ac:dyDescent="0.15">
      <c r="A52" s="86"/>
      <c r="I52" s="304"/>
      <c r="J52" s="304"/>
    </row>
    <row r="53" spans="1:10" x14ac:dyDescent="0.15">
      <c r="A53" s="86"/>
    </row>
    <row r="54" spans="1:10" x14ac:dyDescent="0.15">
      <c r="A54" s="86"/>
    </row>
    <row r="55" spans="1:10" x14ac:dyDescent="0.15">
      <c r="A55" s="86"/>
    </row>
    <row r="56" spans="1:10" x14ac:dyDescent="0.15">
      <c r="A56" s="86"/>
    </row>
  </sheetData>
  <sheetProtection sheet="1" selectLockedCells="1" selectUnlockedCells="1"/>
  <mergeCells count="1">
    <mergeCell ref="A1:F1"/>
  </mergeCells>
  <phoneticPr fontId="9"/>
  <printOptions horizontalCentered="1"/>
  <pageMargins left="0.59055118110236227" right="0.59055118110236227" top="0.59055118110236227" bottom="0.59055118110236227" header="0.39370078740157483" footer="0.39370078740157483"/>
  <pageSetup paperSize="9" scale="98" firstPageNumber="14" orientation="portrait" useFirstPageNumber="1" verticalDpi="300" r:id="rId1"/>
  <headerFooter scaleWithDoc="0" alignWithMargins="0">
    <oddFooter>&amp;C&amp;11－&amp;12&amp;P&amp;11－</oddFooter>
  </headerFooter>
  <ignoredErrors>
    <ignoredError sqref="H7 H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J47"/>
  <sheetViews>
    <sheetView view="pageBreakPreview" zoomScaleNormal="100" zoomScaleSheetLayoutView="100" workbookViewId="0">
      <selection activeCell="J16" sqref="J16"/>
    </sheetView>
  </sheetViews>
  <sheetFormatPr defaultRowHeight="18" customHeight="1" x14ac:dyDescent="0.15"/>
  <cols>
    <col min="1" max="1" width="10.85546875" style="5" customWidth="1"/>
    <col min="2" max="3" width="9.85546875" style="5" customWidth="1"/>
    <col min="4" max="4" width="10" style="5" customWidth="1"/>
    <col min="5" max="5" width="9.85546875" style="5" customWidth="1"/>
    <col min="6" max="6" width="10.140625" style="5" customWidth="1"/>
    <col min="7" max="7" width="9.85546875" style="5" customWidth="1"/>
    <col min="8" max="8" width="10.28515625" style="5" customWidth="1"/>
    <col min="9" max="9" width="9.85546875" style="5" customWidth="1"/>
    <col min="10" max="10" width="10.28515625" style="5" customWidth="1"/>
    <col min="11" max="16384" width="9.140625" style="5"/>
  </cols>
  <sheetData>
    <row r="1" spans="1:10" ht="5.0999999999999996" customHeight="1" x14ac:dyDescent="0.15">
      <c r="A1" s="116"/>
      <c r="B1" s="116"/>
      <c r="C1" s="116"/>
      <c r="D1" s="116"/>
      <c r="E1" s="116"/>
      <c r="F1" s="116"/>
      <c r="G1" s="116"/>
      <c r="H1" s="116"/>
      <c r="I1" s="116"/>
      <c r="J1" s="117"/>
    </row>
    <row r="2" spans="1:10" ht="15" customHeight="1" x14ac:dyDescent="0.15">
      <c r="A2" s="116" t="s">
        <v>304</v>
      </c>
      <c r="F2" s="116"/>
      <c r="G2" s="116"/>
      <c r="H2" s="116"/>
      <c r="I2" s="116"/>
      <c r="J2" s="117" t="s">
        <v>22</v>
      </c>
    </row>
    <row r="3" spans="1:10" ht="21" customHeight="1" x14ac:dyDescent="0.15">
      <c r="A3" s="332" t="s">
        <v>23</v>
      </c>
      <c r="B3" s="333" t="s">
        <v>24</v>
      </c>
      <c r="C3" s="333"/>
      <c r="D3" s="333"/>
      <c r="E3" s="340" t="s">
        <v>25</v>
      </c>
      <c r="F3" s="340"/>
      <c r="G3" s="340" t="s">
        <v>26</v>
      </c>
      <c r="H3" s="340"/>
      <c r="I3" s="338" t="s">
        <v>27</v>
      </c>
      <c r="J3" s="338"/>
    </row>
    <row r="4" spans="1:10" ht="21" customHeight="1" x14ac:dyDescent="0.15">
      <c r="A4" s="332"/>
      <c r="B4" s="21" t="s">
        <v>28</v>
      </c>
      <c r="C4" s="336" t="s">
        <v>7</v>
      </c>
      <c r="D4" s="336"/>
      <c r="E4" s="22" t="s">
        <v>28</v>
      </c>
      <c r="F4" s="22" t="s">
        <v>29</v>
      </c>
      <c r="G4" s="198" t="s">
        <v>28</v>
      </c>
      <c r="H4" s="22" t="s">
        <v>29</v>
      </c>
      <c r="I4" s="22" t="s">
        <v>28</v>
      </c>
      <c r="J4" s="23" t="s">
        <v>29</v>
      </c>
    </row>
    <row r="5" spans="1:10" ht="18" customHeight="1" x14ac:dyDescent="0.15">
      <c r="A5" s="6" t="s">
        <v>344</v>
      </c>
      <c r="B5" s="196">
        <v>90</v>
      </c>
      <c r="C5" s="337">
        <v>106.04</v>
      </c>
      <c r="D5" s="337"/>
      <c r="E5" s="8">
        <v>75</v>
      </c>
      <c r="F5" s="200">
        <v>10.6</v>
      </c>
      <c r="G5" s="197">
        <v>4</v>
      </c>
      <c r="H5" s="9">
        <v>9.27</v>
      </c>
      <c r="I5" s="197">
        <v>1</v>
      </c>
      <c r="J5" s="7">
        <v>4.9000000000000004</v>
      </c>
    </row>
    <row r="6" spans="1:10" ht="18" customHeight="1" x14ac:dyDescent="0.15">
      <c r="A6" s="6">
        <v>29</v>
      </c>
      <c r="B6" s="196">
        <v>90</v>
      </c>
      <c r="C6" s="337">
        <v>106.04</v>
      </c>
      <c r="D6" s="337"/>
      <c r="E6" s="8">
        <v>75</v>
      </c>
      <c r="F6" s="200">
        <v>10.6</v>
      </c>
      <c r="G6" s="197">
        <v>4</v>
      </c>
      <c r="H6" s="9">
        <v>9.27</v>
      </c>
      <c r="I6" s="197">
        <v>1</v>
      </c>
      <c r="J6" s="7">
        <v>4.9000000000000004</v>
      </c>
    </row>
    <row r="7" spans="1:10" ht="18" customHeight="1" x14ac:dyDescent="0.15">
      <c r="A7" s="6">
        <v>30</v>
      </c>
      <c r="B7" s="197">
        <v>90</v>
      </c>
      <c r="C7" s="337">
        <v>106.04</v>
      </c>
      <c r="D7" s="337"/>
      <c r="E7" s="8">
        <v>75</v>
      </c>
      <c r="F7" s="200">
        <v>10.6</v>
      </c>
      <c r="G7" s="197">
        <v>4</v>
      </c>
      <c r="H7" s="9">
        <v>9.27</v>
      </c>
      <c r="I7" s="197">
        <v>1</v>
      </c>
      <c r="J7" s="7">
        <v>4.9000000000000004</v>
      </c>
    </row>
    <row r="8" spans="1:10" ht="18" customHeight="1" thickBot="1" x14ac:dyDescent="0.2">
      <c r="A8" s="133" t="s">
        <v>334</v>
      </c>
      <c r="B8" s="231">
        <v>90</v>
      </c>
      <c r="C8" s="341">
        <v>106.04</v>
      </c>
      <c r="D8" s="341"/>
      <c r="E8" s="232">
        <v>75</v>
      </c>
      <c r="F8" s="233">
        <v>10.6</v>
      </c>
      <c r="G8" s="231">
        <v>4</v>
      </c>
      <c r="H8" s="234">
        <v>9.27</v>
      </c>
      <c r="I8" s="231">
        <v>1</v>
      </c>
      <c r="J8" s="235">
        <v>4.9000000000000004</v>
      </c>
    </row>
    <row r="9" spans="1:10" ht="15" customHeight="1" x14ac:dyDescent="0.15">
      <c r="A9" s="116"/>
      <c r="B9" s="116"/>
      <c r="C9" s="116"/>
      <c r="D9" s="116"/>
      <c r="E9" s="116"/>
      <c r="F9" s="116"/>
      <c r="G9" s="116"/>
      <c r="H9" s="339" t="s">
        <v>30</v>
      </c>
      <c r="I9" s="339"/>
      <c r="J9" s="339"/>
    </row>
    <row r="10" spans="1:10" ht="15" customHeight="1" x14ac:dyDescent="0.15">
      <c r="A10" s="116"/>
      <c r="B10" s="116"/>
      <c r="C10" s="116"/>
      <c r="D10" s="116"/>
      <c r="E10" s="116"/>
      <c r="F10" s="116"/>
      <c r="H10" s="199"/>
      <c r="I10" s="199"/>
      <c r="J10" s="199"/>
    </row>
    <row r="11" spans="1:10" ht="15" customHeight="1" thickBot="1" x14ac:dyDescent="0.2">
      <c r="A11" s="5" t="s">
        <v>273</v>
      </c>
      <c r="E11" s="116"/>
      <c r="F11" s="116"/>
      <c r="G11" s="116"/>
      <c r="H11" s="116"/>
      <c r="I11" s="116"/>
      <c r="J11" s="117" t="s">
        <v>22</v>
      </c>
    </row>
    <row r="12" spans="1:10" ht="21" customHeight="1" thickBot="1" x14ac:dyDescent="0.2">
      <c r="A12" s="332" t="s">
        <v>274</v>
      </c>
      <c r="B12" s="334" t="s">
        <v>31</v>
      </c>
      <c r="C12" s="335"/>
      <c r="D12" s="333"/>
      <c r="E12" s="340" t="s">
        <v>32</v>
      </c>
      <c r="F12" s="340"/>
      <c r="G12" s="340" t="s">
        <v>33</v>
      </c>
      <c r="H12" s="340"/>
      <c r="I12" s="338" t="s">
        <v>34</v>
      </c>
      <c r="J12" s="338"/>
    </row>
    <row r="13" spans="1:10" ht="21" customHeight="1" x14ac:dyDescent="0.15">
      <c r="A13" s="332"/>
      <c r="B13" s="24" t="s">
        <v>35</v>
      </c>
      <c r="C13" s="336" t="s">
        <v>36</v>
      </c>
      <c r="D13" s="336"/>
      <c r="E13" s="192" t="s">
        <v>28</v>
      </c>
      <c r="F13" s="198" t="s">
        <v>36</v>
      </c>
      <c r="G13" s="25" t="s">
        <v>28</v>
      </c>
      <c r="H13" s="198" t="s">
        <v>29</v>
      </c>
      <c r="I13" s="22" t="s">
        <v>28</v>
      </c>
      <c r="J13" s="23" t="s">
        <v>29</v>
      </c>
    </row>
    <row r="14" spans="1:10" ht="18" customHeight="1" x14ac:dyDescent="0.15">
      <c r="A14" s="6" t="s">
        <v>344</v>
      </c>
      <c r="B14" s="98">
        <v>2</v>
      </c>
      <c r="C14" s="330">
        <v>50.7</v>
      </c>
      <c r="D14" s="330"/>
      <c r="E14" s="12">
        <v>1</v>
      </c>
      <c r="F14" s="201">
        <v>14.6</v>
      </c>
      <c r="G14" s="12">
        <v>1</v>
      </c>
      <c r="H14" s="201">
        <v>7.2</v>
      </c>
      <c r="I14" s="10">
        <v>6</v>
      </c>
      <c r="J14" s="11">
        <v>8.77</v>
      </c>
    </row>
    <row r="15" spans="1:10" ht="18" customHeight="1" x14ac:dyDescent="0.15">
      <c r="A15" s="6">
        <v>29</v>
      </c>
      <c r="B15" s="98">
        <v>2</v>
      </c>
      <c r="C15" s="330">
        <v>50.7</v>
      </c>
      <c r="D15" s="330"/>
      <c r="E15" s="12">
        <v>1</v>
      </c>
      <c r="F15" s="201">
        <v>14.6</v>
      </c>
      <c r="G15" s="12">
        <v>1</v>
      </c>
      <c r="H15" s="201">
        <v>7.2</v>
      </c>
      <c r="I15" s="10">
        <v>6</v>
      </c>
      <c r="J15" s="11">
        <v>8.77</v>
      </c>
    </row>
    <row r="16" spans="1:10" ht="18" customHeight="1" x14ac:dyDescent="0.15">
      <c r="A16" s="6">
        <v>30</v>
      </c>
      <c r="B16" s="12">
        <v>2</v>
      </c>
      <c r="C16" s="330">
        <v>50.7</v>
      </c>
      <c r="D16" s="330"/>
      <c r="E16" s="12">
        <v>1</v>
      </c>
      <c r="F16" s="201">
        <v>14.6</v>
      </c>
      <c r="G16" s="12">
        <v>1</v>
      </c>
      <c r="H16" s="201">
        <v>7.2</v>
      </c>
      <c r="I16" s="10">
        <v>6</v>
      </c>
      <c r="J16" s="11">
        <v>8.77</v>
      </c>
    </row>
    <row r="17" spans="1:10" ht="18" customHeight="1" thickBot="1" x14ac:dyDescent="0.2">
      <c r="A17" s="133" t="s">
        <v>334</v>
      </c>
      <c r="B17" s="236">
        <v>2</v>
      </c>
      <c r="C17" s="331">
        <v>50.7</v>
      </c>
      <c r="D17" s="331"/>
      <c r="E17" s="237">
        <v>1</v>
      </c>
      <c r="F17" s="238">
        <v>14.6</v>
      </c>
      <c r="G17" s="237">
        <v>1</v>
      </c>
      <c r="H17" s="238">
        <v>7.2</v>
      </c>
      <c r="I17" s="239">
        <v>6</v>
      </c>
      <c r="J17" s="240">
        <v>8.77</v>
      </c>
    </row>
    <row r="18" spans="1:10" ht="15" customHeight="1" x14ac:dyDescent="0.15">
      <c r="A18" s="116" t="s">
        <v>37</v>
      </c>
      <c r="B18" s="116"/>
      <c r="C18" s="116"/>
      <c r="D18" s="116"/>
      <c r="E18" s="116"/>
      <c r="F18" s="116"/>
      <c r="G18" s="116"/>
      <c r="H18" s="116"/>
      <c r="I18" s="116"/>
      <c r="J18" s="117" t="s">
        <v>30</v>
      </c>
    </row>
    <row r="19" spans="1:10" ht="15" customHeight="1" x14ac:dyDescent="0.15">
      <c r="A19" s="116"/>
      <c r="B19" s="116"/>
      <c r="C19" s="116"/>
      <c r="D19" s="116"/>
      <c r="E19" s="116"/>
      <c r="F19" s="116"/>
      <c r="G19" s="116"/>
      <c r="H19" s="116"/>
      <c r="I19" s="116"/>
      <c r="J19" s="116"/>
    </row>
    <row r="20" spans="1:10" ht="15" customHeight="1" x14ac:dyDescent="0.15">
      <c r="A20" s="116" t="s">
        <v>305</v>
      </c>
      <c r="G20" s="116"/>
      <c r="H20" s="116"/>
      <c r="I20" s="116"/>
      <c r="J20" s="117" t="s">
        <v>38</v>
      </c>
    </row>
    <row r="21" spans="1:10" ht="21" customHeight="1" x14ac:dyDescent="0.15">
      <c r="A21" s="322" t="s">
        <v>23</v>
      </c>
      <c r="B21" s="340" t="s">
        <v>39</v>
      </c>
      <c r="C21" s="340"/>
      <c r="D21" s="340"/>
      <c r="E21" s="340"/>
      <c r="F21" s="340"/>
      <c r="G21" s="340"/>
      <c r="H21" s="340"/>
      <c r="I21" s="340"/>
      <c r="J21" s="26" t="s">
        <v>40</v>
      </c>
    </row>
    <row r="22" spans="1:10" ht="21" customHeight="1" x14ac:dyDescent="0.15">
      <c r="A22" s="322"/>
      <c r="B22" s="336" t="s">
        <v>41</v>
      </c>
      <c r="C22" s="336"/>
      <c r="D22" s="336" t="s">
        <v>42</v>
      </c>
      <c r="E22" s="336"/>
      <c r="F22" s="336" t="s">
        <v>43</v>
      </c>
      <c r="G22" s="336"/>
      <c r="H22" s="336" t="s">
        <v>44</v>
      </c>
      <c r="I22" s="336"/>
      <c r="J22" s="118" t="s">
        <v>294</v>
      </c>
    </row>
    <row r="23" spans="1:10" ht="18" customHeight="1" x14ac:dyDescent="0.15">
      <c r="A23" s="6" t="s">
        <v>344</v>
      </c>
      <c r="B23" s="342">
        <v>54</v>
      </c>
      <c r="C23" s="343"/>
      <c r="D23" s="344">
        <v>0</v>
      </c>
      <c r="E23" s="344"/>
      <c r="F23" s="345">
        <v>68800</v>
      </c>
      <c r="G23" s="345"/>
      <c r="H23" s="346">
        <v>61629</v>
      </c>
      <c r="I23" s="346"/>
      <c r="J23" s="209">
        <v>9</v>
      </c>
    </row>
    <row r="24" spans="1:10" ht="18" customHeight="1" x14ac:dyDescent="0.15">
      <c r="A24" s="6">
        <v>29</v>
      </c>
      <c r="B24" s="342">
        <v>55</v>
      </c>
      <c r="C24" s="343"/>
      <c r="D24" s="344" t="s">
        <v>307</v>
      </c>
      <c r="E24" s="344"/>
      <c r="F24" s="345">
        <v>68860</v>
      </c>
      <c r="G24" s="345"/>
      <c r="H24" s="346">
        <v>61629</v>
      </c>
      <c r="I24" s="346"/>
      <c r="J24" s="209">
        <v>9</v>
      </c>
    </row>
    <row r="25" spans="1:10" ht="18" customHeight="1" x14ac:dyDescent="0.15">
      <c r="A25" s="6">
        <v>30</v>
      </c>
      <c r="B25" s="342">
        <v>55</v>
      </c>
      <c r="C25" s="343"/>
      <c r="D25" s="344">
        <v>0</v>
      </c>
      <c r="E25" s="344"/>
      <c r="F25" s="345">
        <v>68860</v>
      </c>
      <c r="G25" s="345"/>
      <c r="H25" s="346">
        <v>61629</v>
      </c>
      <c r="I25" s="346"/>
      <c r="J25" s="209">
        <v>9</v>
      </c>
    </row>
    <row r="26" spans="1:10" ht="18" customHeight="1" thickBot="1" x14ac:dyDescent="0.2">
      <c r="A26" s="133" t="s">
        <v>335</v>
      </c>
      <c r="B26" s="362">
        <v>55</v>
      </c>
      <c r="C26" s="363"/>
      <c r="D26" s="367">
        <v>0</v>
      </c>
      <c r="E26" s="367"/>
      <c r="F26" s="369">
        <v>68860</v>
      </c>
      <c r="G26" s="369"/>
      <c r="H26" s="368">
        <v>61629</v>
      </c>
      <c r="I26" s="368"/>
      <c r="J26" s="241">
        <v>9</v>
      </c>
    </row>
    <row r="27" spans="1:10" ht="15" customHeight="1" x14ac:dyDescent="0.15">
      <c r="A27" s="116"/>
      <c r="B27" s="116"/>
      <c r="C27" s="116"/>
      <c r="D27" s="116"/>
      <c r="E27" s="116"/>
      <c r="F27" s="116"/>
      <c r="G27" s="116"/>
      <c r="H27" s="116"/>
      <c r="I27" s="116"/>
      <c r="J27" s="117" t="s">
        <v>5</v>
      </c>
    </row>
    <row r="28" spans="1:10" ht="12" customHeight="1" x14ac:dyDescent="0.15">
      <c r="A28" s="116"/>
      <c r="B28" s="116"/>
      <c r="C28" s="116"/>
      <c r="D28" s="116"/>
      <c r="E28" s="116"/>
      <c r="F28" s="116"/>
      <c r="G28" s="116"/>
      <c r="H28" s="116"/>
      <c r="I28" s="116"/>
      <c r="J28" s="116"/>
    </row>
    <row r="29" spans="1:10" ht="15" customHeight="1" thickBot="1" x14ac:dyDescent="0.2">
      <c r="A29" s="372" t="s">
        <v>354</v>
      </c>
      <c r="B29" s="372"/>
      <c r="C29" s="372"/>
      <c r="D29" s="372"/>
      <c r="E29" s="372"/>
      <c r="F29" s="372"/>
      <c r="G29" s="116"/>
      <c r="H29" s="116"/>
      <c r="I29" s="116"/>
      <c r="J29" s="116"/>
    </row>
    <row r="30" spans="1:10" ht="24.95" customHeight="1" x14ac:dyDescent="0.15">
      <c r="A30" s="364" t="s">
        <v>45</v>
      </c>
      <c r="B30" s="365"/>
      <c r="C30" s="366" t="s">
        <v>46</v>
      </c>
      <c r="D30" s="366"/>
      <c r="E30" s="27" t="s">
        <v>47</v>
      </c>
      <c r="F30" s="27" t="s">
        <v>48</v>
      </c>
      <c r="G30" s="27" t="s">
        <v>49</v>
      </c>
      <c r="H30" s="27" t="s">
        <v>50</v>
      </c>
      <c r="I30" s="28" t="s">
        <v>51</v>
      </c>
      <c r="J30" s="14" t="s">
        <v>52</v>
      </c>
    </row>
    <row r="31" spans="1:10" ht="17.100000000000001" customHeight="1" x14ac:dyDescent="0.15">
      <c r="A31" s="358" t="s">
        <v>53</v>
      </c>
      <c r="B31" s="359"/>
      <c r="C31" s="356" t="s">
        <v>54</v>
      </c>
      <c r="D31" s="356"/>
      <c r="E31" s="370">
        <v>1</v>
      </c>
      <c r="F31" s="191">
        <v>39</v>
      </c>
      <c r="G31" s="191" t="s">
        <v>55</v>
      </c>
      <c r="H31" s="191" t="s">
        <v>56</v>
      </c>
      <c r="I31" s="355" t="s">
        <v>57</v>
      </c>
      <c r="J31" s="152"/>
    </row>
    <row r="32" spans="1:10" ht="17.100000000000001" customHeight="1" x14ac:dyDescent="0.15">
      <c r="A32" s="358"/>
      <c r="B32" s="359"/>
      <c r="C32" s="106" t="s">
        <v>58</v>
      </c>
      <c r="D32" s="62"/>
      <c r="E32" s="371"/>
      <c r="F32" s="191">
        <v>13</v>
      </c>
      <c r="G32" s="191" t="s">
        <v>59</v>
      </c>
      <c r="H32" s="191" t="s">
        <v>60</v>
      </c>
      <c r="I32" s="355"/>
      <c r="J32" s="152"/>
    </row>
    <row r="33" spans="1:10" ht="17.100000000000001" customHeight="1" x14ac:dyDescent="0.15">
      <c r="A33" s="358"/>
      <c r="B33" s="359"/>
      <c r="C33" s="356" t="s">
        <v>61</v>
      </c>
      <c r="D33" s="357"/>
      <c r="E33" s="355">
        <v>1</v>
      </c>
      <c r="F33" s="191">
        <v>29</v>
      </c>
      <c r="G33" s="191" t="s">
        <v>55</v>
      </c>
      <c r="H33" s="191" t="s">
        <v>62</v>
      </c>
      <c r="I33" s="355" t="s">
        <v>63</v>
      </c>
      <c r="J33" s="152"/>
    </row>
    <row r="34" spans="1:10" ht="17.100000000000001" customHeight="1" x14ac:dyDescent="0.15">
      <c r="A34" s="358"/>
      <c r="B34" s="359"/>
      <c r="C34" s="106" t="s">
        <v>64</v>
      </c>
      <c r="D34" s="107"/>
      <c r="E34" s="355"/>
      <c r="F34" s="191">
        <v>7</v>
      </c>
      <c r="G34" s="191" t="s">
        <v>59</v>
      </c>
      <c r="H34" s="191" t="s">
        <v>65</v>
      </c>
      <c r="I34" s="355"/>
      <c r="J34" s="152"/>
    </row>
    <row r="35" spans="1:10" ht="17.100000000000001" customHeight="1" x14ac:dyDescent="0.15">
      <c r="A35" s="358"/>
      <c r="B35" s="359"/>
      <c r="C35" s="356" t="s">
        <v>66</v>
      </c>
      <c r="D35" s="357"/>
      <c r="E35" s="355">
        <v>1</v>
      </c>
      <c r="F35" s="355">
        <v>44</v>
      </c>
      <c r="G35" s="355" t="s">
        <v>55</v>
      </c>
      <c r="H35" s="355" t="s">
        <v>67</v>
      </c>
      <c r="I35" s="355" t="s">
        <v>68</v>
      </c>
      <c r="J35" s="152"/>
    </row>
    <row r="36" spans="1:10" ht="17.100000000000001" customHeight="1" x14ac:dyDescent="0.15">
      <c r="A36" s="358"/>
      <c r="B36" s="359"/>
      <c r="C36" s="108" t="s">
        <v>69</v>
      </c>
      <c r="D36" s="107"/>
      <c r="E36" s="355"/>
      <c r="F36" s="355"/>
      <c r="G36" s="355"/>
      <c r="H36" s="355"/>
      <c r="I36" s="355"/>
      <c r="J36" s="152"/>
    </row>
    <row r="37" spans="1:10" ht="17.100000000000001" customHeight="1" x14ac:dyDescent="0.15">
      <c r="A37" s="358"/>
      <c r="B37" s="359"/>
      <c r="C37" s="356" t="s">
        <v>70</v>
      </c>
      <c r="D37" s="357"/>
      <c r="E37" s="355">
        <v>1</v>
      </c>
      <c r="F37" s="191">
        <v>30</v>
      </c>
      <c r="G37" s="191" t="s">
        <v>55</v>
      </c>
      <c r="H37" s="191" t="s">
        <v>71</v>
      </c>
      <c r="I37" s="355" t="s">
        <v>72</v>
      </c>
      <c r="J37" s="152"/>
    </row>
    <row r="38" spans="1:10" ht="17.100000000000001" customHeight="1" x14ac:dyDescent="0.15">
      <c r="A38" s="358"/>
      <c r="B38" s="359"/>
      <c r="C38" s="106" t="s">
        <v>73</v>
      </c>
      <c r="D38" s="107"/>
      <c r="E38" s="355"/>
      <c r="F38" s="191">
        <v>6</v>
      </c>
      <c r="G38" s="191" t="s">
        <v>59</v>
      </c>
      <c r="H38" s="191" t="s">
        <v>74</v>
      </c>
      <c r="I38" s="355"/>
      <c r="J38" s="152"/>
    </row>
    <row r="39" spans="1:10" ht="17.100000000000001" customHeight="1" x14ac:dyDescent="0.15">
      <c r="A39" s="358" t="s">
        <v>75</v>
      </c>
      <c r="B39" s="359"/>
      <c r="C39" s="360" t="s">
        <v>76</v>
      </c>
      <c r="D39" s="361"/>
      <c r="E39" s="191">
        <v>1</v>
      </c>
      <c r="F39" s="191">
        <v>30</v>
      </c>
      <c r="G39" s="191" t="s">
        <v>77</v>
      </c>
      <c r="H39" s="191" t="s">
        <v>78</v>
      </c>
      <c r="I39" s="191" t="s">
        <v>79</v>
      </c>
      <c r="J39" s="152"/>
    </row>
    <row r="40" spans="1:10" ht="17.100000000000001" customHeight="1" x14ac:dyDescent="0.15">
      <c r="A40" s="358"/>
      <c r="B40" s="359"/>
      <c r="C40" s="360" t="s">
        <v>80</v>
      </c>
      <c r="D40" s="361"/>
      <c r="E40" s="191">
        <v>1</v>
      </c>
      <c r="F40" s="191">
        <v>20</v>
      </c>
      <c r="G40" s="191" t="s">
        <v>77</v>
      </c>
      <c r="H40" s="191" t="s">
        <v>81</v>
      </c>
      <c r="I40" s="191" t="s">
        <v>82</v>
      </c>
      <c r="J40" s="152"/>
    </row>
    <row r="41" spans="1:10" ht="17.100000000000001" customHeight="1" thickBot="1" x14ac:dyDescent="0.2">
      <c r="A41" s="347" t="s">
        <v>83</v>
      </c>
      <c r="B41" s="348"/>
      <c r="C41" s="351" t="s">
        <v>84</v>
      </c>
      <c r="D41" s="352"/>
      <c r="E41" s="191">
        <v>1</v>
      </c>
      <c r="F41" s="191">
        <v>30</v>
      </c>
      <c r="G41" s="191" t="s">
        <v>77</v>
      </c>
      <c r="H41" s="191" t="s">
        <v>81</v>
      </c>
      <c r="I41" s="191" t="s">
        <v>82</v>
      </c>
      <c r="J41" s="152"/>
    </row>
    <row r="42" spans="1:10" ht="17.100000000000001" customHeight="1" x14ac:dyDescent="0.15">
      <c r="A42" s="349"/>
      <c r="B42" s="350"/>
      <c r="C42" s="353" t="s">
        <v>85</v>
      </c>
      <c r="D42" s="354"/>
      <c r="E42" s="206">
        <v>1</v>
      </c>
      <c r="F42" s="206">
        <v>20</v>
      </c>
      <c r="G42" s="206" t="s">
        <v>77</v>
      </c>
      <c r="H42" s="206" t="s">
        <v>81</v>
      </c>
      <c r="I42" s="206" t="s">
        <v>82</v>
      </c>
      <c r="J42" s="157"/>
    </row>
    <row r="43" spans="1:10" s="153" customFormat="1" ht="16.5" customHeight="1" thickBot="1" x14ac:dyDescent="0.2">
      <c r="A43" s="373" t="s">
        <v>345</v>
      </c>
      <c r="B43" s="374"/>
      <c r="C43" s="379" t="s">
        <v>346</v>
      </c>
      <c r="D43" s="380"/>
      <c r="E43" s="381">
        <v>1</v>
      </c>
      <c r="F43" s="156">
        <v>3</v>
      </c>
      <c r="G43" s="156" t="s">
        <v>347</v>
      </c>
      <c r="H43" s="156" t="s">
        <v>348</v>
      </c>
      <c r="I43" s="383" t="s">
        <v>349</v>
      </c>
      <c r="J43" s="386"/>
    </row>
    <row r="44" spans="1:10" s="153" customFormat="1" ht="16.5" customHeight="1" thickBot="1" x14ac:dyDescent="0.2">
      <c r="A44" s="375"/>
      <c r="B44" s="376"/>
      <c r="C44" s="389" t="s">
        <v>350</v>
      </c>
      <c r="D44" s="390"/>
      <c r="E44" s="382"/>
      <c r="F44" s="156">
        <v>37</v>
      </c>
      <c r="G44" s="156" t="s">
        <v>77</v>
      </c>
      <c r="H44" s="156" t="s">
        <v>351</v>
      </c>
      <c r="I44" s="384"/>
      <c r="J44" s="387"/>
    </row>
    <row r="45" spans="1:10" s="153" customFormat="1" ht="16.5" customHeight="1" thickBot="1" x14ac:dyDescent="0.2">
      <c r="A45" s="375"/>
      <c r="B45" s="376"/>
      <c r="C45" s="391" t="s">
        <v>346</v>
      </c>
      <c r="D45" s="392"/>
      <c r="E45" s="381">
        <v>1</v>
      </c>
      <c r="F45" s="383">
        <v>40</v>
      </c>
      <c r="G45" s="383" t="s">
        <v>77</v>
      </c>
      <c r="H45" s="383" t="s">
        <v>351</v>
      </c>
      <c r="I45" s="384"/>
      <c r="J45" s="387"/>
    </row>
    <row r="46" spans="1:10" s="153" customFormat="1" ht="18" customHeight="1" thickBot="1" x14ac:dyDescent="0.2">
      <c r="A46" s="377"/>
      <c r="B46" s="378"/>
      <c r="C46" s="394" t="s">
        <v>352</v>
      </c>
      <c r="D46" s="395"/>
      <c r="E46" s="393"/>
      <c r="F46" s="385"/>
      <c r="G46" s="385"/>
      <c r="H46" s="385"/>
      <c r="I46" s="385"/>
      <c r="J46" s="388"/>
    </row>
    <row r="47" spans="1:10" s="153" customFormat="1" ht="18" customHeight="1" x14ac:dyDescent="0.15">
      <c r="G47" s="154"/>
      <c r="J47" s="155" t="s">
        <v>353</v>
      </c>
    </row>
  </sheetData>
  <sheetProtection sheet="1" selectLockedCells="1" selectUnlockedCells="1"/>
  <mergeCells count="80">
    <mergeCell ref="A43:B46"/>
    <mergeCell ref="C43:D43"/>
    <mergeCell ref="E43:E44"/>
    <mergeCell ref="I43:I46"/>
    <mergeCell ref="J43:J46"/>
    <mergeCell ref="C44:D44"/>
    <mergeCell ref="C45:D45"/>
    <mergeCell ref="E45:E46"/>
    <mergeCell ref="F45:F46"/>
    <mergeCell ref="G45:G46"/>
    <mergeCell ref="H45:H46"/>
    <mergeCell ref="C46:D46"/>
    <mergeCell ref="I37:I38"/>
    <mergeCell ref="F24:G24"/>
    <mergeCell ref="E33:E34"/>
    <mergeCell ref="E35:E36"/>
    <mergeCell ref="H26:I26"/>
    <mergeCell ref="I33:I34"/>
    <mergeCell ref="I31:I32"/>
    <mergeCell ref="F26:G26"/>
    <mergeCell ref="E31:E32"/>
    <mergeCell ref="H35:H36"/>
    <mergeCell ref="I35:I36"/>
    <mergeCell ref="H25:I25"/>
    <mergeCell ref="F25:G25"/>
    <mergeCell ref="D25:E25"/>
    <mergeCell ref="H24:I24"/>
    <mergeCell ref="A29:F29"/>
    <mergeCell ref="B26:C26"/>
    <mergeCell ref="G35:G36"/>
    <mergeCell ref="C33:D33"/>
    <mergeCell ref="C31:D31"/>
    <mergeCell ref="A30:B30"/>
    <mergeCell ref="C30:D30"/>
    <mergeCell ref="D26:E26"/>
    <mergeCell ref="A41:B42"/>
    <mergeCell ref="C41:D41"/>
    <mergeCell ref="C42:D42"/>
    <mergeCell ref="F35:F36"/>
    <mergeCell ref="C35:D35"/>
    <mergeCell ref="A31:B38"/>
    <mergeCell ref="A39:B40"/>
    <mergeCell ref="C39:D39"/>
    <mergeCell ref="C40:D40"/>
    <mergeCell ref="C37:D37"/>
    <mergeCell ref="E37:E38"/>
    <mergeCell ref="B25:C25"/>
    <mergeCell ref="B24:C24"/>
    <mergeCell ref="D24:E24"/>
    <mergeCell ref="A21:A22"/>
    <mergeCell ref="B21:I21"/>
    <mergeCell ref="B22:C22"/>
    <mergeCell ref="D22:E22"/>
    <mergeCell ref="F22:G22"/>
    <mergeCell ref="H22:I22"/>
    <mergeCell ref="B23:C23"/>
    <mergeCell ref="D23:E23"/>
    <mergeCell ref="F23:G23"/>
    <mergeCell ref="H23:I23"/>
    <mergeCell ref="I3:J3"/>
    <mergeCell ref="C4:D4"/>
    <mergeCell ref="I12:J12"/>
    <mergeCell ref="H9:J9"/>
    <mergeCell ref="E12:F12"/>
    <mergeCell ref="G3:H3"/>
    <mergeCell ref="E3:F3"/>
    <mergeCell ref="C8:D8"/>
    <mergeCell ref="C5:D5"/>
    <mergeCell ref="C6:D6"/>
    <mergeCell ref="G12:H12"/>
    <mergeCell ref="C14:D14"/>
    <mergeCell ref="C15:D15"/>
    <mergeCell ref="C16:D16"/>
    <mergeCell ref="C17:D17"/>
    <mergeCell ref="A3:A4"/>
    <mergeCell ref="B3:D3"/>
    <mergeCell ref="A12:A13"/>
    <mergeCell ref="B12:D12"/>
    <mergeCell ref="C13:D13"/>
    <mergeCell ref="C7:D7"/>
  </mergeCells>
  <phoneticPr fontId="9"/>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9C1A-ABE2-4E5E-BC6E-669BED9D5EF9}">
  <sheetPr>
    <tabColor theme="4" tint="0.59999389629810485"/>
  </sheetPr>
  <dimension ref="A1:M70"/>
  <sheetViews>
    <sheetView view="pageBreakPreview" topLeftCell="A43" zoomScaleNormal="100" zoomScaleSheetLayoutView="100" workbookViewId="0">
      <selection activeCell="I16" sqref="I16:J16"/>
    </sheetView>
  </sheetViews>
  <sheetFormatPr defaultRowHeight="17.45" customHeight="1" x14ac:dyDescent="0.15"/>
  <cols>
    <col min="1" max="1" width="3.85546875" style="2" customWidth="1"/>
    <col min="2" max="2" width="4.42578125" style="2" customWidth="1"/>
    <col min="3" max="3" width="4" style="2" customWidth="1"/>
    <col min="4" max="4" width="18.7109375" style="2" customWidth="1"/>
    <col min="5" max="5" width="4.42578125" style="2" customWidth="1"/>
    <col min="6" max="7" width="8.5703125" style="2" customWidth="1"/>
    <col min="8" max="8" width="11.7109375" style="2" customWidth="1"/>
    <col min="9" max="9" width="10.140625" style="2" customWidth="1"/>
    <col min="10" max="10" width="7.140625" style="2" customWidth="1"/>
    <col min="11" max="11" width="11.7109375" style="2" customWidth="1"/>
    <col min="12" max="16384" width="9.140625" style="2"/>
  </cols>
  <sheetData>
    <row r="1" spans="1:12" ht="5.0999999999999996" customHeight="1" x14ac:dyDescent="0.15">
      <c r="A1" s="396"/>
      <c r="B1" s="396"/>
      <c r="C1" s="396"/>
      <c r="D1" s="397"/>
      <c r="E1" s="397"/>
      <c r="F1" s="397"/>
      <c r="G1" s="397"/>
      <c r="H1" s="397"/>
      <c r="I1" s="397"/>
      <c r="J1" s="397"/>
      <c r="K1" s="397"/>
    </row>
    <row r="2" spans="1:12" ht="14.25" customHeight="1" x14ac:dyDescent="0.15">
      <c r="A2" s="397" t="s">
        <v>260</v>
      </c>
      <c r="B2" s="397"/>
      <c r="C2" s="397"/>
      <c r="D2" s="397"/>
      <c r="E2" s="397"/>
      <c r="F2" s="397"/>
      <c r="G2" s="397"/>
      <c r="H2" s="397"/>
      <c r="I2" s="397"/>
      <c r="J2" s="397"/>
      <c r="K2" s="397"/>
    </row>
    <row r="3" spans="1:12" ht="5.0999999999999996" customHeight="1" x14ac:dyDescent="0.15">
      <c r="A3" s="203"/>
      <c r="B3" s="203"/>
      <c r="C3" s="203"/>
      <c r="D3" s="204"/>
      <c r="E3" s="204"/>
      <c r="F3" s="204"/>
      <c r="G3" s="204"/>
      <c r="H3" s="204"/>
      <c r="I3" s="204"/>
      <c r="J3" s="204"/>
      <c r="K3" s="204"/>
    </row>
    <row r="4" spans="1:12" ht="60.75" customHeight="1" x14ac:dyDescent="0.15">
      <c r="A4" s="398" t="s">
        <v>320</v>
      </c>
      <c r="B4" s="398"/>
      <c r="C4" s="398"/>
      <c r="D4" s="398"/>
      <c r="E4" s="398"/>
      <c r="F4" s="398"/>
      <c r="G4" s="398"/>
      <c r="H4" s="398"/>
      <c r="I4" s="398"/>
      <c r="J4" s="398"/>
      <c r="K4" s="398"/>
    </row>
    <row r="5" spans="1:12" ht="3" customHeight="1" x14ac:dyDescent="0.15"/>
    <row r="6" spans="1:12" ht="12" customHeight="1" thickBot="1" x14ac:dyDescent="0.2">
      <c r="A6" s="399" t="s">
        <v>374</v>
      </c>
      <c r="B6" s="399"/>
      <c r="C6" s="399"/>
      <c r="D6" s="399"/>
      <c r="E6" s="399"/>
      <c r="F6" s="400"/>
      <c r="G6" s="400"/>
      <c r="H6" s="400"/>
      <c r="I6" s="400"/>
    </row>
    <row r="7" spans="1:12" ht="11.1" customHeight="1" x14ac:dyDescent="0.15">
      <c r="A7" s="401" t="s">
        <v>275</v>
      </c>
      <c r="B7" s="402"/>
      <c r="C7" s="402"/>
      <c r="D7" s="402"/>
      <c r="E7" s="403"/>
      <c r="F7" s="410" t="s">
        <v>220</v>
      </c>
      <c r="G7" s="411"/>
      <c r="H7" s="411"/>
      <c r="I7" s="411"/>
      <c r="J7" s="411"/>
      <c r="K7" s="412"/>
    </row>
    <row r="8" spans="1:12" ht="11.1" customHeight="1" x14ac:dyDescent="0.15">
      <c r="A8" s="404"/>
      <c r="B8" s="405"/>
      <c r="C8" s="405"/>
      <c r="D8" s="405"/>
      <c r="E8" s="406"/>
      <c r="F8" s="413" t="s">
        <v>276</v>
      </c>
      <c r="G8" s="414"/>
      <c r="H8" s="415"/>
      <c r="I8" s="416" t="s">
        <v>277</v>
      </c>
      <c r="J8" s="416"/>
      <c r="K8" s="417"/>
    </row>
    <row r="9" spans="1:12" ht="11.1" customHeight="1" x14ac:dyDescent="0.15">
      <c r="A9" s="407"/>
      <c r="B9" s="408"/>
      <c r="C9" s="408"/>
      <c r="D9" s="408"/>
      <c r="E9" s="409"/>
      <c r="F9" s="418" t="s">
        <v>86</v>
      </c>
      <c r="G9" s="419" t="s">
        <v>86</v>
      </c>
      <c r="H9" s="242" t="s">
        <v>278</v>
      </c>
      <c r="I9" s="419" t="s">
        <v>86</v>
      </c>
      <c r="J9" s="419" t="s">
        <v>86</v>
      </c>
      <c r="K9" s="243" t="s">
        <v>278</v>
      </c>
      <c r="L9" s="244"/>
    </row>
    <row r="10" spans="1:12" ht="11.1" customHeight="1" x14ac:dyDescent="0.15">
      <c r="A10" s="424" t="s">
        <v>221</v>
      </c>
      <c r="C10" s="422" t="s">
        <v>246</v>
      </c>
      <c r="D10" s="422"/>
      <c r="E10" s="245"/>
      <c r="F10" s="427">
        <v>60780</v>
      </c>
      <c r="G10" s="427"/>
      <c r="H10" s="158">
        <f>F10/$F$36</f>
        <v>7.3791957186581464E-2</v>
      </c>
      <c r="I10" s="428">
        <v>193078</v>
      </c>
      <c r="J10" s="429"/>
      <c r="K10" s="159">
        <f>I10/$I$36</f>
        <v>0.23441269347928229</v>
      </c>
      <c r="L10" s="244"/>
    </row>
    <row r="11" spans="1:12" ht="11.1" customHeight="1" x14ac:dyDescent="0.15">
      <c r="A11" s="425"/>
      <c r="C11" s="422" t="s">
        <v>222</v>
      </c>
      <c r="D11" s="422"/>
      <c r="E11" s="246"/>
      <c r="F11" s="423">
        <v>0</v>
      </c>
      <c r="G11" s="423"/>
      <c r="H11" s="160">
        <v>0</v>
      </c>
      <c r="I11" s="430">
        <v>0</v>
      </c>
      <c r="J11" s="431"/>
      <c r="K11" s="161">
        <v>0</v>
      </c>
      <c r="L11" s="244"/>
    </row>
    <row r="12" spans="1:12" ht="11.1" customHeight="1" x14ac:dyDescent="0.15">
      <c r="A12" s="425"/>
      <c r="C12" s="422" t="s">
        <v>223</v>
      </c>
      <c r="D12" s="422"/>
      <c r="E12" s="247"/>
      <c r="F12" s="423">
        <v>0</v>
      </c>
      <c r="G12" s="423"/>
      <c r="H12" s="160">
        <v>0</v>
      </c>
      <c r="I12" s="420">
        <v>72729</v>
      </c>
      <c r="J12" s="421"/>
      <c r="K12" s="129">
        <f>I12/$I$36</f>
        <v>8.829903346862264E-2</v>
      </c>
      <c r="L12" s="244"/>
    </row>
    <row r="13" spans="1:12" ht="11.1" customHeight="1" x14ac:dyDescent="0.15">
      <c r="A13" s="425"/>
      <c r="C13" s="422" t="s">
        <v>224</v>
      </c>
      <c r="D13" s="422"/>
      <c r="E13" s="247"/>
      <c r="F13" s="423">
        <v>0</v>
      </c>
      <c r="G13" s="423"/>
      <c r="H13" s="160">
        <v>0</v>
      </c>
      <c r="I13" s="420">
        <v>5980</v>
      </c>
      <c r="J13" s="421"/>
      <c r="K13" s="129">
        <f>I13/$I$36</f>
        <v>7.2602155968370715E-3</v>
      </c>
      <c r="L13" s="244"/>
    </row>
    <row r="14" spans="1:12" ht="11.1" customHeight="1" x14ac:dyDescent="0.15">
      <c r="A14" s="425"/>
      <c r="C14" s="422" t="s">
        <v>225</v>
      </c>
      <c r="D14" s="422"/>
      <c r="E14" s="247"/>
      <c r="F14" s="423">
        <v>0</v>
      </c>
      <c r="G14" s="423"/>
      <c r="H14" s="160">
        <v>0</v>
      </c>
      <c r="I14" s="420">
        <v>0</v>
      </c>
      <c r="J14" s="421"/>
      <c r="K14" s="162">
        <v>0</v>
      </c>
      <c r="L14" s="244"/>
    </row>
    <row r="15" spans="1:12" ht="11.1" customHeight="1" x14ac:dyDescent="0.15">
      <c r="A15" s="425"/>
      <c r="C15" s="422" t="s">
        <v>226</v>
      </c>
      <c r="D15" s="422"/>
      <c r="E15" s="247"/>
      <c r="F15" s="423">
        <v>7574</v>
      </c>
      <c r="G15" s="423"/>
      <c r="H15" s="163">
        <f>F15/$F$36</f>
        <v>9.1954637007431398E-3</v>
      </c>
      <c r="I15" s="420">
        <v>395</v>
      </c>
      <c r="J15" s="421"/>
      <c r="K15" s="129">
        <f>I15/$I$36</f>
        <v>4.7956273591147878E-4</v>
      </c>
      <c r="L15" s="244"/>
    </row>
    <row r="16" spans="1:12" ht="11.25" customHeight="1" x14ac:dyDescent="0.15">
      <c r="A16" s="425"/>
      <c r="C16" s="422" t="s">
        <v>266</v>
      </c>
      <c r="D16" s="422"/>
      <c r="E16" s="248"/>
      <c r="F16" s="423">
        <v>0</v>
      </c>
      <c r="G16" s="423"/>
      <c r="H16" s="160">
        <v>0</v>
      </c>
      <c r="I16" s="420">
        <v>0</v>
      </c>
      <c r="J16" s="421"/>
      <c r="K16" s="162">
        <v>0</v>
      </c>
      <c r="L16" s="244"/>
    </row>
    <row r="17" spans="1:13" ht="10.5" customHeight="1" x14ac:dyDescent="0.15">
      <c r="A17" s="426"/>
      <c r="B17" s="249"/>
      <c r="C17" s="437" t="s">
        <v>264</v>
      </c>
      <c r="D17" s="437"/>
      <c r="E17" s="250"/>
      <c r="F17" s="438">
        <f>SUM(F10:G16)</f>
        <v>68354</v>
      </c>
      <c r="G17" s="438"/>
      <c r="H17" s="164">
        <f>F17/$F$36</f>
        <v>8.2987420887324609E-2</v>
      </c>
      <c r="I17" s="439">
        <f>SUM(I10:J16)</f>
        <v>272182</v>
      </c>
      <c r="J17" s="440"/>
      <c r="K17" s="165">
        <v>0.33050000000000002</v>
      </c>
      <c r="L17" s="244"/>
    </row>
    <row r="18" spans="1:13" ht="12" customHeight="1" x14ac:dyDescent="0.15">
      <c r="A18" s="432" t="s">
        <v>227</v>
      </c>
      <c r="B18" s="434" t="s">
        <v>228</v>
      </c>
      <c r="D18" s="251" t="s">
        <v>229</v>
      </c>
      <c r="E18" s="252"/>
      <c r="F18" s="423">
        <v>83284</v>
      </c>
      <c r="G18" s="423"/>
      <c r="H18" s="163">
        <f>F18/$F$36</f>
        <v>0.10111367822190279</v>
      </c>
      <c r="I18" s="430"/>
      <c r="J18" s="421"/>
      <c r="K18" s="161"/>
      <c r="L18" s="244"/>
    </row>
    <row r="19" spans="1:13" ht="11.1" customHeight="1" x14ac:dyDescent="0.15">
      <c r="A19" s="432"/>
      <c r="B19" s="435"/>
      <c r="D19" s="251" t="s">
        <v>230</v>
      </c>
      <c r="E19" s="252"/>
      <c r="F19" s="423">
        <v>0</v>
      </c>
      <c r="G19" s="423"/>
      <c r="H19" s="166">
        <v>0</v>
      </c>
      <c r="I19" s="430"/>
      <c r="J19" s="421"/>
      <c r="K19" s="161"/>
      <c r="L19" s="244"/>
    </row>
    <row r="20" spans="1:13" ht="11.1" customHeight="1" x14ac:dyDescent="0.15">
      <c r="A20" s="432"/>
      <c r="B20" s="435"/>
      <c r="D20" s="251" t="s">
        <v>231</v>
      </c>
      <c r="E20" s="252"/>
      <c r="F20" s="423">
        <v>0</v>
      </c>
      <c r="G20" s="423"/>
      <c r="H20" s="166">
        <v>0</v>
      </c>
      <c r="I20" s="430"/>
      <c r="J20" s="421"/>
      <c r="K20" s="161"/>
      <c r="L20" s="244"/>
    </row>
    <row r="21" spans="1:13" ht="11.1" customHeight="1" x14ac:dyDescent="0.15">
      <c r="A21" s="432"/>
      <c r="B21" s="435"/>
      <c r="D21" s="251" t="s">
        <v>232</v>
      </c>
      <c r="E21" s="252"/>
      <c r="F21" s="423">
        <v>318054</v>
      </c>
      <c r="G21" s="423"/>
      <c r="H21" s="163">
        <f t="shared" ref="H21:H26" si="0">F21/$F$36</f>
        <v>0.38614391495592271</v>
      </c>
      <c r="I21" s="430"/>
      <c r="J21" s="421"/>
      <c r="K21" s="161"/>
      <c r="L21" s="244"/>
    </row>
    <row r="22" spans="1:13" ht="12" customHeight="1" x14ac:dyDescent="0.15">
      <c r="A22" s="432"/>
      <c r="B22" s="435"/>
      <c r="D22" s="251" t="s">
        <v>233</v>
      </c>
      <c r="E22" s="252"/>
      <c r="F22" s="423">
        <v>207646</v>
      </c>
      <c r="G22" s="423"/>
      <c r="H22" s="163">
        <f t="shared" si="0"/>
        <v>0.2520994528128479</v>
      </c>
      <c r="I22" s="430"/>
      <c r="J22" s="421"/>
      <c r="K22" s="161"/>
      <c r="L22" s="244"/>
    </row>
    <row r="23" spans="1:13" ht="12.75" customHeight="1" x14ac:dyDescent="0.15">
      <c r="A23" s="432"/>
      <c r="B23" s="435"/>
      <c r="D23" s="251" t="s">
        <v>234</v>
      </c>
      <c r="E23" s="252"/>
      <c r="F23" s="423">
        <v>16990</v>
      </c>
      <c r="G23" s="423"/>
      <c r="H23" s="163">
        <f t="shared" si="0"/>
        <v>2.0627268058572214E-2</v>
      </c>
      <c r="I23" s="430"/>
      <c r="J23" s="421"/>
      <c r="K23" s="161"/>
    </row>
    <row r="24" spans="1:13" ht="12" customHeight="1" x14ac:dyDescent="0.15">
      <c r="A24" s="432"/>
      <c r="B24" s="435"/>
      <c r="D24" s="251" t="s">
        <v>266</v>
      </c>
      <c r="E24" s="252"/>
      <c r="F24" s="423">
        <v>34706</v>
      </c>
      <c r="G24" s="423"/>
      <c r="H24" s="163">
        <f t="shared" si="0"/>
        <v>4.2135960284920969E-2</v>
      </c>
      <c r="I24" s="430"/>
      <c r="J24" s="421"/>
      <c r="K24" s="161"/>
      <c r="L24" s="244"/>
    </row>
    <row r="25" spans="1:13" ht="11.25" customHeight="1" x14ac:dyDescent="0.15">
      <c r="A25" s="432"/>
      <c r="B25" s="436"/>
      <c r="C25" s="249"/>
      <c r="D25" s="253" t="s">
        <v>235</v>
      </c>
      <c r="E25" s="254"/>
      <c r="F25" s="423">
        <v>660680</v>
      </c>
      <c r="G25" s="423"/>
      <c r="H25" s="163">
        <f t="shared" si="0"/>
        <v>0.80212027433416655</v>
      </c>
      <c r="I25" s="430">
        <v>520613</v>
      </c>
      <c r="J25" s="421"/>
      <c r="K25" s="129">
        <v>0.63200000000000001</v>
      </c>
      <c r="L25" s="244"/>
    </row>
    <row r="26" spans="1:13" ht="11.1" customHeight="1" x14ac:dyDescent="0.15">
      <c r="A26" s="432"/>
      <c r="B26" s="434" t="s">
        <v>236</v>
      </c>
      <c r="D26" s="251" t="s">
        <v>237</v>
      </c>
      <c r="E26" s="252"/>
      <c r="F26" s="423">
        <v>601</v>
      </c>
      <c r="G26" s="423"/>
      <c r="H26" s="163">
        <f t="shared" si="0"/>
        <v>7.2966380831088293E-4</v>
      </c>
      <c r="I26" s="430"/>
      <c r="J26" s="421"/>
      <c r="K26" s="161"/>
      <c r="L26" s="244"/>
    </row>
    <row r="27" spans="1:13" ht="12" customHeight="1" x14ac:dyDescent="0.15">
      <c r="A27" s="432"/>
      <c r="B27" s="435"/>
      <c r="D27" s="251" t="s">
        <v>238</v>
      </c>
      <c r="E27" s="252"/>
      <c r="F27" s="423">
        <v>0</v>
      </c>
      <c r="G27" s="423"/>
      <c r="H27" s="166">
        <v>0</v>
      </c>
      <c r="I27" s="430"/>
      <c r="J27" s="421"/>
      <c r="K27" s="161"/>
      <c r="L27" s="244"/>
      <c r="M27" s="244"/>
    </row>
    <row r="28" spans="1:13" ht="13.5" customHeight="1" x14ac:dyDescent="0.15">
      <c r="A28" s="432"/>
      <c r="B28" s="435"/>
      <c r="D28" s="251" t="s">
        <v>239</v>
      </c>
      <c r="E28" s="252"/>
      <c r="F28" s="423">
        <v>44696</v>
      </c>
      <c r="G28" s="423"/>
      <c r="H28" s="163">
        <f>F28/$F$36</f>
        <v>5.4264648213416346E-2</v>
      </c>
      <c r="I28" s="430"/>
      <c r="J28" s="421"/>
      <c r="K28" s="161"/>
      <c r="L28" s="244"/>
    </row>
    <row r="29" spans="1:13" ht="12" customHeight="1" x14ac:dyDescent="0.15">
      <c r="A29" s="432"/>
      <c r="B29" s="435"/>
      <c r="D29" s="251" t="s">
        <v>240</v>
      </c>
      <c r="E29" s="252"/>
      <c r="F29" s="423">
        <v>49973</v>
      </c>
      <c r="G29" s="423"/>
      <c r="H29" s="163">
        <f>F29/$F$36</f>
        <v>6.0671363548618552E-2</v>
      </c>
      <c r="I29" s="430"/>
      <c r="J29" s="421"/>
      <c r="K29" s="161"/>
      <c r="L29" s="244"/>
    </row>
    <row r="30" spans="1:13" ht="12" customHeight="1" x14ac:dyDescent="0.15">
      <c r="A30" s="432"/>
      <c r="B30" s="435"/>
      <c r="D30" s="251" t="s">
        <v>241</v>
      </c>
      <c r="E30" s="252"/>
      <c r="F30" s="423">
        <v>0</v>
      </c>
      <c r="G30" s="423"/>
      <c r="H30" s="166">
        <v>0</v>
      </c>
      <c r="I30" s="430"/>
      <c r="J30" s="421"/>
      <c r="K30" s="161"/>
      <c r="L30" s="244"/>
    </row>
    <row r="31" spans="1:13" ht="12" customHeight="1" x14ac:dyDescent="0.15">
      <c r="A31" s="432"/>
      <c r="B31" s="435"/>
      <c r="D31" s="251" t="s">
        <v>242</v>
      </c>
      <c r="E31" s="252"/>
      <c r="F31" s="423">
        <v>0</v>
      </c>
      <c r="G31" s="423"/>
      <c r="H31" s="166">
        <v>0</v>
      </c>
      <c r="I31" s="430"/>
      <c r="J31" s="421"/>
      <c r="K31" s="161"/>
      <c r="L31" s="244"/>
    </row>
    <row r="32" spans="1:13" ht="12.75" customHeight="1" x14ac:dyDescent="0.15">
      <c r="A32" s="432"/>
      <c r="B32" s="436"/>
      <c r="C32" s="249"/>
      <c r="D32" s="253" t="s">
        <v>243</v>
      </c>
      <c r="E32" s="254"/>
      <c r="F32" s="423">
        <f>SUM(F26:G31)</f>
        <v>95270</v>
      </c>
      <c r="G32" s="423"/>
      <c r="H32" s="163">
        <f>F32/$F$36</f>
        <v>0.11566567557034578</v>
      </c>
      <c r="I32" s="430"/>
      <c r="J32" s="421"/>
      <c r="K32" s="161"/>
      <c r="L32" s="244"/>
    </row>
    <row r="33" spans="1:12" ht="12" customHeight="1" x14ac:dyDescent="0.15">
      <c r="A33" s="432"/>
      <c r="B33" s="422" t="s">
        <v>265</v>
      </c>
      <c r="C33" s="422"/>
      <c r="D33" s="422"/>
      <c r="E33" s="252"/>
      <c r="F33" s="438">
        <f>F25+F32</f>
        <v>755950</v>
      </c>
      <c r="G33" s="438"/>
      <c r="H33" s="164">
        <f>F33/$F$36</f>
        <v>0.91778594990451234</v>
      </c>
      <c r="I33" s="439">
        <v>520613</v>
      </c>
      <c r="J33" s="440"/>
      <c r="K33" s="165">
        <v>0.63200000000000001</v>
      </c>
      <c r="L33" s="244"/>
    </row>
    <row r="34" spans="1:12" ht="12" customHeight="1" x14ac:dyDescent="0.15">
      <c r="A34" s="433"/>
      <c r="B34" s="437" t="s">
        <v>267</v>
      </c>
      <c r="C34" s="437"/>
      <c r="D34" s="437"/>
      <c r="E34" s="254"/>
      <c r="F34" s="423">
        <v>0</v>
      </c>
      <c r="G34" s="423"/>
      <c r="H34" s="166">
        <v>0</v>
      </c>
      <c r="I34" s="430">
        <v>30872</v>
      </c>
      <c r="J34" s="421"/>
      <c r="K34" s="129">
        <f>I34/$I$36</f>
        <v>3.7481166539390313E-2</v>
      </c>
      <c r="L34" s="244"/>
    </row>
    <row r="35" spans="1:12" ht="12.75" customHeight="1" x14ac:dyDescent="0.15">
      <c r="A35" s="255"/>
      <c r="B35" s="422" t="s">
        <v>244</v>
      </c>
      <c r="C35" s="422"/>
      <c r="D35" s="422"/>
      <c r="E35" s="252"/>
      <c r="F35" s="447">
        <v>-637</v>
      </c>
      <c r="G35" s="447"/>
      <c r="H35" s="167">
        <f>F35/$F$36</f>
        <v>-7.7337079183699235E-4</v>
      </c>
      <c r="I35" s="430">
        <v>0</v>
      </c>
      <c r="J35" s="421"/>
      <c r="K35" s="161">
        <v>0</v>
      </c>
      <c r="L35" s="244"/>
    </row>
    <row r="36" spans="1:12" s="202" customFormat="1" ht="11.1" customHeight="1" x14ac:dyDescent="0.15">
      <c r="A36" s="168"/>
      <c r="B36" s="437" t="s">
        <v>245</v>
      </c>
      <c r="C36" s="437"/>
      <c r="D36" s="437"/>
      <c r="E36" s="254"/>
      <c r="F36" s="448">
        <f>F17+F33+F35</f>
        <v>823667</v>
      </c>
      <c r="G36" s="448"/>
      <c r="H36" s="169">
        <f>F36/$F$36</f>
        <v>1</v>
      </c>
      <c r="I36" s="449">
        <f>I17+I33+I34</f>
        <v>823667</v>
      </c>
      <c r="J36" s="450"/>
      <c r="K36" s="165">
        <f>I36/$I$36</f>
        <v>1</v>
      </c>
      <c r="L36" s="256"/>
    </row>
    <row r="37" spans="1:12" ht="12.75" customHeight="1" thickBot="1" x14ac:dyDescent="0.2">
      <c r="A37" s="257"/>
      <c r="B37" s="441" t="s">
        <v>268</v>
      </c>
      <c r="C37" s="441"/>
      <c r="D37" s="441"/>
      <c r="E37" s="258"/>
      <c r="F37" s="442" t="s">
        <v>355</v>
      </c>
      <c r="G37" s="443"/>
      <c r="H37" s="443"/>
      <c r="I37" s="443"/>
      <c r="J37" s="443"/>
      <c r="K37" s="444"/>
    </row>
    <row r="38" spans="1:12" ht="6" customHeight="1" thickBot="1" x14ac:dyDescent="0.2">
      <c r="A38" s="259"/>
      <c r="E38" s="259"/>
    </row>
    <row r="39" spans="1:12" ht="11.1" customHeight="1" x14ac:dyDescent="0.15">
      <c r="A39" s="401" t="s">
        <v>275</v>
      </c>
      <c r="B39" s="402"/>
      <c r="C39" s="402"/>
      <c r="D39" s="402"/>
      <c r="E39" s="403"/>
      <c r="F39" s="445" t="s">
        <v>88</v>
      </c>
      <c r="G39" s="411"/>
      <c r="H39" s="411"/>
      <c r="I39" s="411"/>
      <c r="J39" s="411"/>
      <c r="K39" s="412"/>
      <c r="L39" s="87"/>
    </row>
    <row r="40" spans="1:12" ht="11.1" customHeight="1" x14ac:dyDescent="0.15">
      <c r="A40" s="404"/>
      <c r="B40" s="405"/>
      <c r="C40" s="405"/>
      <c r="D40" s="405"/>
      <c r="E40" s="406"/>
      <c r="F40" s="413" t="s">
        <v>276</v>
      </c>
      <c r="G40" s="413"/>
      <c r="H40" s="446"/>
      <c r="I40" s="416" t="s">
        <v>277</v>
      </c>
      <c r="J40" s="416"/>
      <c r="K40" s="417"/>
      <c r="L40" s="87"/>
    </row>
    <row r="41" spans="1:12" ht="11.1" customHeight="1" x14ac:dyDescent="0.15">
      <c r="A41" s="407"/>
      <c r="B41" s="408"/>
      <c r="C41" s="408"/>
      <c r="D41" s="408"/>
      <c r="E41" s="409"/>
      <c r="F41" s="419" t="s">
        <v>86</v>
      </c>
      <c r="G41" s="419" t="s">
        <v>86</v>
      </c>
      <c r="H41" s="242" t="s">
        <v>278</v>
      </c>
      <c r="I41" s="419" t="s">
        <v>86</v>
      </c>
      <c r="J41" s="419" t="s">
        <v>86</v>
      </c>
      <c r="K41" s="243" t="s">
        <v>278</v>
      </c>
      <c r="L41" s="87"/>
    </row>
    <row r="42" spans="1:12" ht="11.1" customHeight="1" x14ac:dyDescent="0.15">
      <c r="A42" s="424" t="s">
        <v>221</v>
      </c>
      <c r="B42" s="260"/>
      <c r="C42" s="452" t="s">
        <v>246</v>
      </c>
      <c r="D42" s="452"/>
      <c r="E42" s="261"/>
      <c r="F42" s="453">
        <v>49850</v>
      </c>
      <c r="G42" s="454"/>
      <c r="H42" s="170">
        <f>F42/$F$68</f>
        <v>8.2581923421625028E-2</v>
      </c>
      <c r="I42" s="454">
        <v>162775</v>
      </c>
      <c r="J42" s="454"/>
      <c r="K42" s="159">
        <f>I42/$I$68</f>
        <v>0.26965441494393211</v>
      </c>
      <c r="L42" s="262"/>
    </row>
    <row r="43" spans="1:12" ht="11.1" customHeight="1" x14ac:dyDescent="0.15">
      <c r="A43" s="425"/>
      <c r="C43" s="422" t="s">
        <v>247</v>
      </c>
      <c r="D43" s="422"/>
      <c r="E43" s="252"/>
      <c r="F43" s="455">
        <v>0</v>
      </c>
      <c r="G43" s="456"/>
      <c r="H43" s="166">
        <v>0</v>
      </c>
      <c r="I43" s="456">
        <v>0</v>
      </c>
      <c r="J43" s="456"/>
      <c r="K43" s="161">
        <v>0</v>
      </c>
      <c r="L43" s="262"/>
    </row>
    <row r="44" spans="1:12" ht="11.25" customHeight="1" x14ac:dyDescent="0.15">
      <c r="A44" s="425"/>
      <c r="C44" s="422" t="s">
        <v>248</v>
      </c>
      <c r="D44" s="422"/>
      <c r="E44" s="252"/>
      <c r="F44" s="451">
        <v>0</v>
      </c>
      <c r="G44" s="423"/>
      <c r="H44" s="166">
        <v>0</v>
      </c>
      <c r="I44" s="423">
        <v>12605</v>
      </c>
      <c r="J44" s="423"/>
      <c r="K44" s="171">
        <v>2.0799999999999999E-2</v>
      </c>
      <c r="L44" s="262"/>
    </row>
    <row r="45" spans="1:12" ht="12" customHeight="1" x14ac:dyDescent="0.15">
      <c r="A45" s="425"/>
      <c r="C45" s="422" t="s">
        <v>249</v>
      </c>
      <c r="D45" s="422"/>
      <c r="E45" s="252"/>
      <c r="F45" s="451">
        <v>0</v>
      </c>
      <c r="G45" s="423"/>
      <c r="H45" s="166">
        <v>0</v>
      </c>
      <c r="I45" s="423">
        <v>75046</v>
      </c>
      <c r="J45" s="423"/>
      <c r="K45" s="171">
        <f t="shared" ref="K45:K46" si="1">I45/$F$68</f>
        <v>0.12432182597992522</v>
      </c>
      <c r="L45" s="262"/>
    </row>
    <row r="46" spans="1:12" ht="12" customHeight="1" x14ac:dyDescent="0.15">
      <c r="A46" s="425"/>
      <c r="C46" s="422" t="s">
        <v>250</v>
      </c>
      <c r="D46" s="422"/>
      <c r="E46" s="252"/>
      <c r="F46" s="451">
        <v>5815</v>
      </c>
      <c r="G46" s="423"/>
      <c r="H46" s="172">
        <f>F46/$F$68</f>
        <v>9.6331772256118275E-3</v>
      </c>
      <c r="I46" s="423">
        <v>6686</v>
      </c>
      <c r="J46" s="423"/>
      <c r="K46" s="171">
        <f t="shared" si="1"/>
        <v>1.1076083049086961E-2</v>
      </c>
      <c r="L46" s="262"/>
    </row>
    <row r="47" spans="1:12" ht="11.1" customHeight="1" x14ac:dyDescent="0.15">
      <c r="A47" s="425"/>
      <c r="C47" s="422" t="s">
        <v>251</v>
      </c>
      <c r="D47" s="422"/>
      <c r="E47" s="252"/>
      <c r="F47" s="451">
        <v>5139</v>
      </c>
      <c r="G47" s="423"/>
      <c r="H47" s="172">
        <f>F47/$F$68</f>
        <v>8.5133100193326185E-3</v>
      </c>
      <c r="I47" s="423">
        <v>0</v>
      </c>
      <c r="J47" s="423"/>
      <c r="K47" s="161">
        <v>0</v>
      </c>
      <c r="L47" s="262"/>
    </row>
    <row r="48" spans="1:12" ht="11.25" customHeight="1" x14ac:dyDescent="0.15">
      <c r="A48" s="425"/>
      <c r="C48" s="422" t="s">
        <v>266</v>
      </c>
      <c r="D48" s="422"/>
      <c r="E48" s="252"/>
      <c r="F48" s="451">
        <v>0</v>
      </c>
      <c r="G48" s="423"/>
      <c r="H48" s="166">
        <v>0</v>
      </c>
      <c r="I48" s="423">
        <v>0</v>
      </c>
      <c r="J48" s="423"/>
      <c r="K48" s="161">
        <v>0</v>
      </c>
      <c r="L48" s="262"/>
    </row>
    <row r="49" spans="1:12" ht="11.1" customHeight="1" x14ac:dyDescent="0.15">
      <c r="A49" s="426"/>
      <c r="B49" s="249"/>
      <c r="C49" s="437" t="s">
        <v>252</v>
      </c>
      <c r="D49" s="437"/>
      <c r="E49" s="254"/>
      <c r="F49" s="458">
        <f>SUM(F42:G48)</f>
        <v>60804</v>
      </c>
      <c r="G49" s="459"/>
      <c r="H49" s="173">
        <f>F49/$F$68</f>
        <v>0.10072841066656948</v>
      </c>
      <c r="I49" s="459">
        <f>SUM(I42:J48)</f>
        <v>257112</v>
      </c>
      <c r="J49" s="459"/>
      <c r="K49" s="165">
        <f>I49/$I$68</f>
        <v>0.42593387151014755</v>
      </c>
      <c r="L49" s="262"/>
    </row>
    <row r="50" spans="1:12" ht="11.1" customHeight="1" x14ac:dyDescent="0.15">
      <c r="A50" s="457" t="s">
        <v>227</v>
      </c>
      <c r="B50" s="434" t="s">
        <v>228</v>
      </c>
      <c r="D50" s="251" t="s">
        <v>229</v>
      </c>
      <c r="E50" s="252"/>
      <c r="F50" s="455">
        <v>80232</v>
      </c>
      <c r="G50" s="456"/>
      <c r="H50" s="172">
        <f t="shared" ref="H50:H56" si="2">F50/$F$68</f>
        <v>0.13291299658904351</v>
      </c>
      <c r="I50" s="456"/>
      <c r="J50" s="456"/>
      <c r="K50" s="161"/>
      <c r="L50" s="262"/>
    </row>
    <row r="51" spans="1:12" ht="11.1" customHeight="1" x14ac:dyDescent="0.15">
      <c r="A51" s="457"/>
      <c r="B51" s="435"/>
      <c r="D51" s="251" t="s">
        <v>230</v>
      </c>
      <c r="E51" s="252"/>
      <c r="F51" s="455">
        <v>0</v>
      </c>
      <c r="G51" s="456"/>
      <c r="H51" s="166">
        <v>0</v>
      </c>
      <c r="I51" s="456"/>
      <c r="J51" s="456"/>
      <c r="K51" s="161"/>
      <c r="L51" s="262"/>
    </row>
    <row r="52" spans="1:12" ht="11.1" customHeight="1" x14ac:dyDescent="0.15">
      <c r="A52" s="457"/>
      <c r="B52" s="435"/>
      <c r="D52" s="251" t="s">
        <v>231</v>
      </c>
      <c r="E52" s="252"/>
      <c r="F52" s="455">
        <v>0</v>
      </c>
      <c r="G52" s="456"/>
      <c r="H52" s="166">
        <v>0</v>
      </c>
      <c r="I52" s="456"/>
      <c r="J52" s="456"/>
      <c r="K52" s="161"/>
      <c r="L52" s="262"/>
    </row>
    <row r="53" spans="1:12" ht="11.1" customHeight="1" x14ac:dyDescent="0.15">
      <c r="A53" s="457"/>
      <c r="B53" s="435"/>
      <c r="D53" s="251" t="s">
        <v>232</v>
      </c>
      <c r="E53" s="252"/>
      <c r="F53" s="455">
        <v>262937</v>
      </c>
      <c r="G53" s="456"/>
      <c r="H53" s="172">
        <f t="shared" si="2"/>
        <v>0.43558361481869251</v>
      </c>
      <c r="I53" s="456"/>
      <c r="J53" s="456"/>
      <c r="K53" s="161"/>
      <c r="L53" s="262"/>
    </row>
    <row r="54" spans="1:12" ht="11.1" customHeight="1" x14ac:dyDescent="0.15">
      <c r="A54" s="457"/>
      <c r="B54" s="435"/>
      <c r="D54" s="251" t="s">
        <v>233</v>
      </c>
      <c r="E54" s="252"/>
      <c r="F54" s="455">
        <v>131789</v>
      </c>
      <c r="G54" s="456"/>
      <c r="H54" s="172">
        <f t="shared" si="2"/>
        <v>0.21832275036735288</v>
      </c>
      <c r="I54" s="456"/>
      <c r="J54" s="456"/>
      <c r="K54" s="161"/>
      <c r="L54" s="262"/>
    </row>
    <row r="55" spans="1:12" ht="11.25" customHeight="1" x14ac:dyDescent="0.15">
      <c r="A55" s="457"/>
      <c r="B55" s="435"/>
      <c r="D55" s="251" t="s">
        <v>234</v>
      </c>
      <c r="E55" s="252"/>
      <c r="F55" s="455">
        <v>421</v>
      </c>
      <c r="G55" s="456"/>
      <c r="H55" s="172">
        <f t="shared" si="2"/>
        <v>6.9743209148453642E-4</v>
      </c>
      <c r="I55" s="456"/>
      <c r="J55" s="456"/>
      <c r="K55" s="161"/>
      <c r="L55" s="262"/>
    </row>
    <row r="56" spans="1:12" ht="12" customHeight="1" x14ac:dyDescent="0.15">
      <c r="A56" s="457"/>
      <c r="B56" s="435"/>
      <c r="D56" s="251" t="s">
        <v>266</v>
      </c>
      <c r="E56" s="252"/>
      <c r="F56" s="455">
        <v>28839</v>
      </c>
      <c r="G56" s="456"/>
      <c r="H56" s="172">
        <f t="shared" si="2"/>
        <v>4.77749265708374E-2</v>
      </c>
      <c r="I56" s="456"/>
      <c r="J56" s="456"/>
      <c r="K56" s="161"/>
      <c r="L56" s="262"/>
    </row>
    <row r="57" spans="1:12" ht="11.1" customHeight="1" x14ac:dyDescent="0.15">
      <c r="A57" s="457"/>
      <c r="B57" s="436"/>
      <c r="C57" s="249"/>
      <c r="D57" s="253" t="s">
        <v>235</v>
      </c>
      <c r="E57" s="254"/>
      <c r="F57" s="455">
        <f>SUM(F50:G56)</f>
        <v>504218</v>
      </c>
      <c r="G57" s="456"/>
      <c r="H57" s="172">
        <f>F57/$F$68</f>
        <v>0.83529172043741085</v>
      </c>
      <c r="I57" s="456">
        <v>335871</v>
      </c>
      <c r="J57" s="456"/>
      <c r="K57" s="129">
        <f>I57/$I$68</f>
        <v>0.55640668408314187</v>
      </c>
      <c r="L57" s="262"/>
    </row>
    <row r="58" spans="1:12" ht="11.1" customHeight="1" x14ac:dyDescent="0.15">
      <c r="A58" s="457"/>
      <c r="B58" s="435" t="s">
        <v>236</v>
      </c>
      <c r="D58" s="251" t="s">
        <v>237</v>
      </c>
      <c r="E58" s="252"/>
      <c r="F58" s="455">
        <v>0</v>
      </c>
      <c r="G58" s="456"/>
      <c r="H58" s="166">
        <v>0</v>
      </c>
      <c r="I58" s="456"/>
      <c r="J58" s="456"/>
      <c r="K58" s="161"/>
      <c r="L58" s="262"/>
    </row>
    <row r="59" spans="1:12" ht="11.25" customHeight="1" x14ac:dyDescent="0.15">
      <c r="A59" s="457"/>
      <c r="B59" s="435"/>
      <c r="D59" s="251" t="s">
        <v>238</v>
      </c>
      <c r="E59" s="252"/>
      <c r="F59" s="455">
        <v>0</v>
      </c>
      <c r="G59" s="456"/>
      <c r="H59" s="166">
        <v>0</v>
      </c>
      <c r="I59" s="456"/>
      <c r="J59" s="456"/>
      <c r="K59" s="161"/>
      <c r="L59" s="262"/>
    </row>
    <row r="60" spans="1:12" ht="12" customHeight="1" x14ac:dyDescent="0.15">
      <c r="A60" s="457"/>
      <c r="B60" s="435"/>
      <c r="D60" s="251" t="s">
        <v>239</v>
      </c>
      <c r="E60" s="252"/>
      <c r="F60" s="455">
        <v>8500</v>
      </c>
      <c r="G60" s="456"/>
      <c r="H60" s="172">
        <f t="shared" ref="H60:H61" si="3">F60/$F$68</f>
        <v>1.4081170493155723E-2</v>
      </c>
      <c r="I60" s="456"/>
      <c r="J60" s="456"/>
      <c r="K60" s="161"/>
      <c r="L60" s="262"/>
    </row>
    <row r="61" spans="1:12" ht="11.1" customHeight="1" x14ac:dyDescent="0.15">
      <c r="A61" s="457"/>
      <c r="B61" s="435"/>
      <c r="D61" s="251" t="s">
        <v>240</v>
      </c>
      <c r="E61" s="252"/>
      <c r="F61" s="455">
        <v>29320</v>
      </c>
      <c r="G61" s="456"/>
      <c r="H61" s="172">
        <f t="shared" si="3"/>
        <v>4.8571755159920682E-2</v>
      </c>
      <c r="I61" s="456"/>
      <c r="J61" s="456"/>
      <c r="K61" s="161"/>
      <c r="L61" s="262"/>
    </row>
    <row r="62" spans="1:12" ht="11.1" customHeight="1" x14ac:dyDescent="0.15">
      <c r="A62" s="457"/>
      <c r="B62" s="435"/>
      <c r="D62" s="251" t="s">
        <v>241</v>
      </c>
      <c r="E62" s="252"/>
      <c r="F62" s="455">
        <v>0</v>
      </c>
      <c r="G62" s="456"/>
      <c r="H62" s="166">
        <v>0</v>
      </c>
      <c r="I62" s="456"/>
      <c r="J62" s="456"/>
      <c r="K62" s="161"/>
      <c r="L62" s="262"/>
    </row>
    <row r="63" spans="1:12" ht="11.25" customHeight="1" x14ac:dyDescent="0.15">
      <c r="A63" s="457"/>
      <c r="B63" s="435"/>
      <c r="D63" s="251" t="s">
        <v>242</v>
      </c>
      <c r="E63" s="252"/>
      <c r="F63" s="455">
        <v>0</v>
      </c>
      <c r="G63" s="456"/>
      <c r="H63" s="166">
        <v>0</v>
      </c>
      <c r="I63" s="456"/>
      <c r="J63" s="456"/>
      <c r="K63" s="161"/>
      <c r="L63" s="262"/>
    </row>
    <row r="64" spans="1:12" ht="11.25" customHeight="1" x14ac:dyDescent="0.15">
      <c r="A64" s="457"/>
      <c r="B64" s="436"/>
      <c r="C64" s="249"/>
      <c r="D64" s="253" t="s">
        <v>243</v>
      </c>
      <c r="E64" s="254"/>
      <c r="F64" s="455">
        <f>SUM(F58:G63)</f>
        <v>37820</v>
      </c>
      <c r="G64" s="456"/>
      <c r="H64" s="172">
        <f>F64/$F$68</f>
        <v>6.2652925653076411E-2</v>
      </c>
      <c r="I64" s="456"/>
      <c r="J64" s="456"/>
      <c r="K64" s="161"/>
      <c r="L64" s="262"/>
    </row>
    <row r="65" spans="1:12" ht="11.25" customHeight="1" x14ac:dyDescent="0.15">
      <c r="A65" s="457"/>
      <c r="B65" s="422" t="s">
        <v>265</v>
      </c>
      <c r="C65" s="422"/>
      <c r="D65" s="422"/>
      <c r="E65" s="252"/>
      <c r="F65" s="458">
        <f>F57+F64</f>
        <v>542038</v>
      </c>
      <c r="G65" s="459"/>
      <c r="H65" s="173">
        <v>0.89800000000000002</v>
      </c>
      <c r="I65" s="459">
        <f>SUM(I50:J64)</f>
        <v>335871</v>
      </c>
      <c r="J65" s="459"/>
      <c r="K65" s="165">
        <f>I65/$I$68</f>
        <v>0.55640668408314187</v>
      </c>
      <c r="L65" s="262"/>
    </row>
    <row r="66" spans="1:12" ht="11.1" customHeight="1" x14ac:dyDescent="0.15">
      <c r="A66" s="457"/>
      <c r="B66" s="437" t="s">
        <v>267</v>
      </c>
      <c r="C66" s="437"/>
      <c r="D66" s="437"/>
      <c r="E66" s="254"/>
      <c r="F66" s="455">
        <v>0</v>
      </c>
      <c r="G66" s="456"/>
      <c r="H66" s="166">
        <v>0</v>
      </c>
      <c r="I66" s="456">
        <v>10660</v>
      </c>
      <c r="J66" s="456"/>
      <c r="K66" s="171">
        <f t="shared" ref="K66:K67" si="4">I66/$F$68</f>
        <v>1.7659444406710589E-2</v>
      </c>
      <c r="L66" s="262"/>
    </row>
    <row r="67" spans="1:12" ht="11.1" customHeight="1" x14ac:dyDescent="0.15">
      <c r="A67" s="263"/>
      <c r="B67" s="422" t="s">
        <v>244</v>
      </c>
      <c r="C67" s="422"/>
      <c r="D67" s="422"/>
      <c r="E67" s="252"/>
      <c r="F67" s="455">
        <v>801</v>
      </c>
      <c r="G67" s="456"/>
      <c r="H67" s="172">
        <f t="shared" ref="H67" si="5">F67/$F$68</f>
        <v>1.3269432429432629E-3</v>
      </c>
      <c r="I67" s="456">
        <v>0</v>
      </c>
      <c r="J67" s="456"/>
      <c r="K67" s="171">
        <f t="shared" si="4"/>
        <v>0</v>
      </c>
      <c r="L67" s="262"/>
    </row>
    <row r="68" spans="1:12" s="202" customFormat="1" ht="11.1" customHeight="1" x14ac:dyDescent="0.15">
      <c r="A68" s="168"/>
      <c r="B68" s="437" t="s">
        <v>245</v>
      </c>
      <c r="C68" s="437"/>
      <c r="D68" s="437"/>
      <c r="E68" s="254"/>
      <c r="F68" s="463">
        <f>F49+F65+F67</f>
        <v>603643</v>
      </c>
      <c r="G68" s="464"/>
      <c r="H68" s="174">
        <f>F68/$F$68</f>
        <v>1</v>
      </c>
      <c r="I68" s="464">
        <f>I49+I65+I66</f>
        <v>603643</v>
      </c>
      <c r="J68" s="464"/>
      <c r="K68" s="165">
        <f>I68/$I$68</f>
        <v>1</v>
      </c>
      <c r="L68" s="262"/>
    </row>
    <row r="69" spans="1:12" ht="12" customHeight="1" thickBot="1" x14ac:dyDescent="0.2">
      <c r="A69" s="257"/>
      <c r="B69" s="441" t="s">
        <v>268</v>
      </c>
      <c r="C69" s="441"/>
      <c r="D69" s="441"/>
      <c r="E69" s="258"/>
      <c r="F69" s="460" t="s">
        <v>356</v>
      </c>
      <c r="G69" s="460"/>
      <c r="H69" s="461"/>
      <c r="I69" s="461"/>
      <c r="J69" s="461"/>
      <c r="K69" s="462"/>
      <c r="L69" s="87"/>
    </row>
    <row r="70" spans="1:12" ht="13.5" customHeight="1" x14ac:dyDescent="0.15">
      <c r="J70" s="264" t="s">
        <v>279</v>
      </c>
      <c r="K70" s="2" t="s">
        <v>261</v>
      </c>
    </row>
  </sheetData>
  <sheetProtection sheet="1" selectLockedCells="1" selectUnlockedCells="1"/>
  <mergeCells count="161">
    <mergeCell ref="B69:D69"/>
    <mergeCell ref="F69:K69"/>
    <mergeCell ref="B67:D67"/>
    <mergeCell ref="F67:G67"/>
    <mergeCell ref="I67:J67"/>
    <mergeCell ref="B68:D68"/>
    <mergeCell ref="F68:G68"/>
    <mergeCell ref="I68:J68"/>
    <mergeCell ref="F64:G64"/>
    <mergeCell ref="I64:J64"/>
    <mergeCell ref="B65:D65"/>
    <mergeCell ref="F65:G65"/>
    <mergeCell ref="I65:J65"/>
    <mergeCell ref="B66:D66"/>
    <mergeCell ref="F66:G66"/>
    <mergeCell ref="I66:J66"/>
    <mergeCell ref="B58:B64"/>
    <mergeCell ref="F61:G61"/>
    <mergeCell ref="I61:J61"/>
    <mergeCell ref="F62:G62"/>
    <mergeCell ref="I62:J62"/>
    <mergeCell ref="F63:G63"/>
    <mergeCell ref="I63:J63"/>
    <mergeCell ref="F56:G56"/>
    <mergeCell ref="I56:J56"/>
    <mergeCell ref="F57:G57"/>
    <mergeCell ref="I57:J57"/>
    <mergeCell ref="F58:G58"/>
    <mergeCell ref="I58:J58"/>
    <mergeCell ref="F59:G59"/>
    <mergeCell ref="I59:J59"/>
    <mergeCell ref="F60:G60"/>
    <mergeCell ref="A50:A66"/>
    <mergeCell ref="B50:B57"/>
    <mergeCell ref="F50:G50"/>
    <mergeCell ref="I50:J50"/>
    <mergeCell ref="F51:G51"/>
    <mergeCell ref="I51:J51"/>
    <mergeCell ref="F52:G52"/>
    <mergeCell ref="C47:D47"/>
    <mergeCell ref="F47:G47"/>
    <mergeCell ref="I47:J47"/>
    <mergeCell ref="C48:D48"/>
    <mergeCell ref="F48:G48"/>
    <mergeCell ref="I48:J48"/>
    <mergeCell ref="I52:J52"/>
    <mergeCell ref="F53:G53"/>
    <mergeCell ref="I53:J53"/>
    <mergeCell ref="F54:G54"/>
    <mergeCell ref="I54:J54"/>
    <mergeCell ref="F55:G55"/>
    <mergeCell ref="I55:J55"/>
    <mergeCell ref="C49:D49"/>
    <mergeCell ref="F49:G49"/>
    <mergeCell ref="I49:J49"/>
    <mergeCell ref="I60:J60"/>
    <mergeCell ref="C45:D45"/>
    <mergeCell ref="F45:G45"/>
    <mergeCell ref="I45:J45"/>
    <mergeCell ref="C46:D46"/>
    <mergeCell ref="F46:G46"/>
    <mergeCell ref="I46:J46"/>
    <mergeCell ref="A42:A49"/>
    <mergeCell ref="C42:D42"/>
    <mergeCell ref="F42:G42"/>
    <mergeCell ref="I42:J42"/>
    <mergeCell ref="C43:D43"/>
    <mergeCell ref="F43:G43"/>
    <mergeCell ref="I43:J43"/>
    <mergeCell ref="C44:D44"/>
    <mergeCell ref="F44:G44"/>
    <mergeCell ref="I44:J44"/>
    <mergeCell ref="B37:D37"/>
    <mergeCell ref="F37:K37"/>
    <mergeCell ref="A39:E41"/>
    <mergeCell ref="F39:K39"/>
    <mergeCell ref="F40:H40"/>
    <mergeCell ref="I40:K40"/>
    <mergeCell ref="F41:G41"/>
    <mergeCell ref="I41:J41"/>
    <mergeCell ref="B35:D35"/>
    <mergeCell ref="F35:G35"/>
    <mergeCell ref="I35:J35"/>
    <mergeCell ref="B36:D36"/>
    <mergeCell ref="F36:G36"/>
    <mergeCell ref="I36:J36"/>
    <mergeCell ref="B33:D33"/>
    <mergeCell ref="F33:G33"/>
    <mergeCell ref="I33:J33"/>
    <mergeCell ref="B34:D34"/>
    <mergeCell ref="F34:G34"/>
    <mergeCell ref="I34:J34"/>
    <mergeCell ref="I28:J28"/>
    <mergeCell ref="F29:G29"/>
    <mergeCell ref="I29:J29"/>
    <mergeCell ref="F30:G30"/>
    <mergeCell ref="I30:J30"/>
    <mergeCell ref="F31:G31"/>
    <mergeCell ref="I31:J31"/>
    <mergeCell ref="I24:J24"/>
    <mergeCell ref="F25:G25"/>
    <mergeCell ref="I25:J25"/>
    <mergeCell ref="B26:B32"/>
    <mergeCell ref="F26:G26"/>
    <mergeCell ref="I26:J26"/>
    <mergeCell ref="F27:G27"/>
    <mergeCell ref="I27:J27"/>
    <mergeCell ref="F28:G28"/>
    <mergeCell ref="F32:G32"/>
    <mergeCell ref="I32:J32"/>
    <mergeCell ref="A18:A34"/>
    <mergeCell ref="B18:B25"/>
    <mergeCell ref="F18:G18"/>
    <mergeCell ref="I18:J18"/>
    <mergeCell ref="F19:G19"/>
    <mergeCell ref="I19:J19"/>
    <mergeCell ref="F20:G20"/>
    <mergeCell ref="C15:D15"/>
    <mergeCell ref="F15:G15"/>
    <mergeCell ref="I15:J15"/>
    <mergeCell ref="C16:D16"/>
    <mergeCell ref="F16:G16"/>
    <mergeCell ref="I16:J16"/>
    <mergeCell ref="I20:J20"/>
    <mergeCell ref="F21:G21"/>
    <mergeCell ref="I21:J21"/>
    <mergeCell ref="F22:G22"/>
    <mergeCell ref="I22:J22"/>
    <mergeCell ref="F23:G23"/>
    <mergeCell ref="I23:J23"/>
    <mergeCell ref="C17:D17"/>
    <mergeCell ref="F17:G17"/>
    <mergeCell ref="I17:J17"/>
    <mergeCell ref="F24:G24"/>
    <mergeCell ref="I12:J12"/>
    <mergeCell ref="C13:D13"/>
    <mergeCell ref="F13:G13"/>
    <mergeCell ref="I13:J13"/>
    <mergeCell ref="C14:D14"/>
    <mergeCell ref="F14:G14"/>
    <mergeCell ref="I14:J14"/>
    <mergeCell ref="I9:J9"/>
    <mergeCell ref="A10:A17"/>
    <mergeCell ref="C10:D10"/>
    <mergeCell ref="F10:G10"/>
    <mergeCell ref="I10:J10"/>
    <mergeCell ref="C11:D11"/>
    <mergeCell ref="F11:G11"/>
    <mergeCell ref="I11:J11"/>
    <mergeCell ref="C12:D12"/>
    <mergeCell ref="F12:G12"/>
    <mergeCell ref="A1:C1"/>
    <mergeCell ref="D1:K1"/>
    <mergeCell ref="A2:K2"/>
    <mergeCell ref="A4:K4"/>
    <mergeCell ref="A6:I6"/>
    <mergeCell ref="A7:E9"/>
    <mergeCell ref="F7:K7"/>
    <mergeCell ref="F8:H8"/>
    <mergeCell ref="I8:K8"/>
    <mergeCell ref="F9:G9"/>
  </mergeCells>
  <phoneticPr fontId="9"/>
  <printOptions horizontalCentered="1"/>
  <pageMargins left="0.59055118110236227" right="0.59055118110236227" top="0.59055118110236227" bottom="0.59055118110236227" header="0.39370078740157483" footer="0.39370078740157483"/>
  <pageSetup paperSize="9" scale="97"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7E4F-5492-4DBB-8562-8DD8CDB023E6}">
  <sheetPr>
    <tabColor theme="4" tint="0.59999389629810485"/>
  </sheetPr>
  <dimension ref="A1:L70"/>
  <sheetViews>
    <sheetView view="pageBreakPreview" zoomScaleNormal="100" zoomScaleSheetLayoutView="100" workbookViewId="0">
      <selection activeCell="I16" sqref="I16:J16"/>
    </sheetView>
  </sheetViews>
  <sheetFormatPr defaultRowHeight="17.45" customHeight="1" x14ac:dyDescent="0.15"/>
  <cols>
    <col min="1" max="1" width="3.85546875" style="2" customWidth="1"/>
    <col min="2" max="2" width="4.42578125" style="2" customWidth="1"/>
    <col min="3" max="3" width="4" style="2" customWidth="1"/>
    <col min="4" max="4" width="18.7109375" style="2" customWidth="1"/>
    <col min="5" max="5" width="4.42578125" style="2" customWidth="1"/>
    <col min="6" max="7" width="8.5703125" style="2" customWidth="1"/>
    <col min="8" max="8" width="11.7109375" style="2" customWidth="1"/>
    <col min="9" max="9" width="10.140625" style="2" customWidth="1"/>
    <col min="10" max="10" width="7.140625" style="2" customWidth="1"/>
    <col min="11" max="11" width="11.7109375" style="2" customWidth="1"/>
    <col min="12" max="16384" width="9.140625" style="2"/>
  </cols>
  <sheetData>
    <row r="1" spans="1:12" ht="5.0999999999999996" customHeight="1" x14ac:dyDescent="0.15">
      <c r="A1" s="396"/>
      <c r="B1" s="396"/>
      <c r="C1" s="396"/>
      <c r="D1" s="397"/>
      <c r="E1" s="397"/>
      <c r="F1" s="397"/>
      <c r="G1" s="397"/>
      <c r="H1" s="397"/>
      <c r="I1" s="397"/>
      <c r="J1" s="397"/>
      <c r="K1" s="397"/>
    </row>
    <row r="2" spans="1:12" ht="14.25" customHeight="1" x14ac:dyDescent="0.15">
      <c r="A2" s="203"/>
      <c r="B2" s="203"/>
      <c r="C2" s="203"/>
      <c r="D2" s="204"/>
      <c r="E2" s="204"/>
      <c r="F2" s="204"/>
      <c r="G2" s="204"/>
      <c r="H2" s="204"/>
      <c r="I2" s="204"/>
      <c r="J2" s="204"/>
      <c r="K2" s="204"/>
    </row>
    <row r="3" spans="1:12" ht="4.5" customHeight="1" x14ac:dyDescent="0.15">
      <c r="A3" s="203"/>
      <c r="B3" s="203"/>
      <c r="C3" s="203"/>
      <c r="D3" s="204"/>
      <c r="E3" s="204"/>
      <c r="F3" s="204"/>
      <c r="G3" s="204"/>
      <c r="H3" s="204"/>
      <c r="I3" s="204"/>
      <c r="J3" s="204"/>
      <c r="K3" s="204"/>
    </row>
    <row r="4" spans="1:12" ht="60.75" customHeight="1" x14ac:dyDescent="0.15">
      <c r="A4" s="203"/>
      <c r="B4" s="203"/>
      <c r="C4" s="203"/>
      <c r="D4" s="204"/>
      <c r="E4" s="204"/>
      <c r="F4" s="204"/>
      <c r="G4" s="204"/>
      <c r="H4" s="204"/>
      <c r="I4" s="204"/>
      <c r="J4" s="204"/>
      <c r="K4" s="204"/>
    </row>
    <row r="5" spans="1:12" ht="3" customHeight="1" x14ac:dyDescent="0.15">
      <c r="A5" s="203"/>
      <c r="B5" s="203"/>
      <c r="C5" s="203"/>
      <c r="D5" s="204"/>
      <c r="E5" s="204"/>
      <c r="F5" s="204"/>
      <c r="G5" s="204"/>
      <c r="H5" s="204"/>
      <c r="I5" s="204"/>
      <c r="J5" s="204"/>
      <c r="K5" s="204"/>
    </row>
    <row r="6" spans="1:12" ht="12" customHeight="1" thickBot="1" x14ac:dyDescent="0.2">
      <c r="A6" s="399" t="s">
        <v>375</v>
      </c>
      <c r="B6" s="399"/>
      <c r="C6" s="399"/>
      <c r="D6" s="399"/>
      <c r="E6" s="399"/>
      <c r="F6" s="400"/>
      <c r="G6" s="400"/>
      <c r="H6" s="400"/>
      <c r="I6" s="400"/>
      <c r="J6" s="204"/>
      <c r="K6" s="204"/>
    </row>
    <row r="7" spans="1:12" ht="11.1" customHeight="1" x14ac:dyDescent="0.15">
      <c r="A7" s="401" t="s">
        <v>275</v>
      </c>
      <c r="B7" s="402"/>
      <c r="C7" s="402"/>
      <c r="D7" s="402"/>
      <c r="E7" s="403"/>
      <c r="F7" s="410" t="s">
        <v>300</v>
      </c>
      <c r="G7" s="411"/>
      <c r="H7" s="411"/>
      <c r="I7" s="411"/>
      <c r="J7" s="411"/>
      <c r="K7" s="412"/>
    </row>
    <row r="8" spans="1:12" ht="11.1" customHeight="1" x14ac:dyDescent="0.15">
      <c r="A8" s="404"/>
      <c r="B8" s="405"/>
      <c r="C8" s="405"/>
      <c r="D8" s="405"/>
      <c r="E8" s="406"/>
      <c r="F8" s="413" t="s">
        <v>276</v>
      </c>
      <c r="G8" s="414"/>
      <c r="H8" s="415"/>
      <c r="I8" s="416" t="s">
        <v>277</v>
      </c>
      <c r="J8" s="416"/>
      <c r="K8" s="417"/>
    </row>
    <row r="9" spans="1:12" ht="11.1" customHeight="1" x14ac:dyDescent="0.15">
      <c r="A9" s="407"/>
      <c r="B9" s="408"/>
      <c r="C9" s="408"/>
      <c r="D9" s="408"/>
      <c r="E9" s="409"/>
      <c r="F9" s="418" t="s">
        <v>86</v>
      </c>
      <c r="G9" s="419" t="s">
        <v>86</v>
      </c>
      <c r="H9" s="242" t="s">
        <v>278</v>
      </c>
      <c r="I9" s="419" t="s">
        <v>86</v>
      </c>
      <c r="J9" s="419" t="s">
        <v>86</v>
      </c>
      <c r="K9" s="243" t="s">
        <v>278</v>
      </c>
      <c r="L9" s="244"/>
    </row>
    <row r="10" spans="1:12" ht="11.1" customHeight="1" x14ac:dyDescent="0.15">
      <c r="A10" s="424" t="s">
        <v>221</v>
      </c>
      <c r="C10" s="422" t="s">
        <v>246</v>
      </c>
      <c r="D10" s="422"/>
      <c r="E10" s="245"/>
      <c r="F10" s="469">
        <v>15077</v>
      </c>
      <c r="G10" s="427"/>
      <c r="H10" s="158">
        <f>F10/$F$35</f>
        <v>8.1053039018568501E-2</v>
      </c>
      <c r="I10" s="428">
        <v>37631</v>
      </c>
      <c r="J10" s="428"/>
      <c r="K10" s="159">
        <f>I10/$I$35</f>
        <v>0.20230306483955424</v>
      </c>
      <c r="L10" s="244"/>
    </row>
    <row r="11" spans="1:12" ht="11.1" customHeight="1" x14ac:dyDescent="0.15">
      <c r="A11" s="425"/>
      <c r="C11" s="422" t="s">
        <v>222</v>
      </c>
      <c r="D11" s="422"/>
      <c r="E11" s="246"/>
      <c r="F11" s="451">
        <v>0</v>
      </c>
      <c r="G11" s="423"/>
      <c r="H11" s="160">
        <v>0</v>
      </c>
      <c r="I11" s="430">
        <v>0</v>
      </c>
      <c r="J11" s="430"/>
      <c r="K11" s="162">
        <f t="shared" ref="K11:K16" si="0">I11/$I$35</f>
        <v>0</v>
      </c>
      <c r="L11" s="244"/>
    </row>
    <row r="12" spans="1:12" ht="11.1" customHeight="1" x14ac:dyDescent="0.15">
      <c r="A12" s="425"/>
      <c r="C12" s="422" t="s">
        <v>223</v>
      </c>
      <c r="D12" s="422"/>
      <c r="E12" s="247"/>
      <c r="F12" s="451">
        <v>0</v>
      </c>
      <c r="G12" s="423"/>
      <c r="H12" s="160">
        <v>0</v>
      </c>
      <c r="I12" s="423">
        <v>5592</v>
      </c>
      <c r="J12" s="423"/>
      <c r="K12" s="129">
        <f t="shared" si="0"/>
        <v>3.0062414992500525E-2</v>
      </c>
      <c r="L12" s="244"/>
    </row>
    <row r="13" spans="1:12" ht="11.1" customHeight="1" x14ac:dyDescent="0.15">
      <c r="A13" s="425"/>
      <c r="C13" s="422" t="s">
        <v>224</v>
      </c>
      <c r="D13" s="422"/>
      <c r="E13" s="247"/>
      <c r="F13" s="451">
        <v>0</v>
      </c>
      <c r="G13" s="423"/>
      <c r="H13" s="160">
        <v>0</v>
      </c>
      <c r="I13" s="423">
        <v>1160</v>
      </c>
      <c r="J13" s="423"/>
      <c r="K13" s="129">
        <f t="shared" si="0"/>
        <v>6.2361232817061173E-3</v>
      </c>
      <c r="L13" s="244"/>
    </row>
    <row r="14" spans="1:12" ht="11.1" customHeight="1" x14ac:dyDescent="0.15">
      <c r="A14" s="425"/>
      <c r="C14" s="422" t="s">
        <v>225</v>
      </c>
      <c r="D14" s="422"/>
      <c r="E14" s="247"/>
      <c r="F14" s="451">
        <v>0</v>
      </c>
      <c r="G14" s="423"/>
      <c r="H14" s="160">
        <v>0</v>
      </c>
      <c r="I14" s="420">
        <v>0</v>
      </c>
      <c r="J14" s="420"/>
      <c r="K14" s="162">
        <f t="shared" si="0"/>
        <v>0</v>
      </c>
      <c r="L14" s="244"/>
    </row>
    <row r="15" spans="1:12" ht="11.1" customHeight="1" x14ac:dyDescent="0.15">
      <c r="A15" s="425"/>
      <c r="C15" s="422" t="s">
        <v>226</v>
      </c>
      <c r="D15" s="422"/>
      <c r="E15" s="247"/>
      <c r="F15" s="451">
        <v>11968</v>
      </c>
      <c r="G15" s="423"/>
      <c r="H15" s="163">
        <f>F15/$F$35</f>
        <v>6.4339243282763664E-2</v>
      </c>
      <c r="I15" s="423">
        <v>7601</v>
      </c>
      <c r="J15" s="423"/>
      <c r="K15" s="129">
        <f t="shared" si="0"/>
        <v>4.0862735400213963E-2</v>
      </c>
      <c r="L15" s="244"/>
    </row>
    <row r="16" spans="1:12" ht="11.25" customHeight="1" x14ac:dyDescent="0.15">
      <c r="A16" s="425"/>
      <c r="C16" s="422" t="s">
        <v>266</v>
      </c>
      <c r="D16" s="422"/>
      <c r="E16" s="248"/>
      <c r="F16" s="451">
        <v>0</v>
      </c>
      <c r="G16" s="423"/>
      <c r="H16" s="160">
        <v>0</v>
      </c>
      <c r="I16" s="420">
        <v>0</v>
      </c>
      <c r="J16" s="420"/>
      <c r="K16" s="162">
        <f t="shared" si="0"/>
        <v>0</v>
      </c>
      <c r="L16" s="244"/>
    </row>
    <row r="17" spans="1:12" ht="10.5" customHeight="1" x14ac:dyDescent="0.15">
      <c r="A17" s="426"/>
      <c r="B17" s="249"/>
      <c r="C17" s="437" t="s">
        <v>301</v>
      </c>
      <c r="D17" s="437"/>
      <c r="E17" s="250"/>
      <c r="F17" s="465">
        <v>27044</v>
      </c>
      <c r="G17" s="438"/>
      <c r="H17" s="164">
        <f>F17/$F$35</f>
        <v>0.14538690636188675</v>
      </c>
      <c r="I17" s="439">
        <f>SUM(I10:J16)</f>
        <v>51984</v>
      </c>
      <c r="J17" s="439"/>
      <c r="K17" s="165">
        <f>I17/$I$35</f>
        <v>0.27946433851397484</v>
      </c>
      <c r="L17" s="244"/>
    </row>
    <row r="18" spans="1:12" ht="12" customHeight="1" x14ac:dyDescent="0.15">
      <c r="A18" s="432" t="s">
        <v>227</v>
      </c>
      <c r="B18" s="434" t="s">
        <v>228</v>
      </c>
      <c r="D18" s="251" t="s">
        <v>229</v>
      </c>
      <c r="E18" s="252"/>
      <c r="F18" s="466">
        <v>7967</v>
      </c>
      <c r="G18" s="467"/>
      <c r="H18" s="468">
        <f>F18/$F$35</f>
        <v>4.2830109561645895E-2</v>
      </c>
      <c r="I18" s="430">
        <v>97719</v>
      </c>
      <c r="J18" s="430"/>
      <c r="K18" s="470">
        <f>I18/I35</f>
        <v>0.52533425083193108</v>
      </c>
      <c r="L18" s="244"/>
    </row>
    <row r="19" spans="1:12" ht="11.1" customHeight="1" x14ac:dyDescent="0.15">
      <c r="A19" s="432"/>
      <c r="B19" s="435"/>
      <c r="D19" s="251" t="s">
        <v>230</v>
      </c>
      <c r="E19" s="252"/>
      <c r="F19" s="466"/>
      <c r="G19" s="467"/>
      <c r="H19" s="468"/>
      <c r="I19" s="430"/>
      <c r="J19" s="430"/>
      <c r="K19" s="470"/>
      <c r="L19" s="244"/>
    </row>
    <row r="20" spans="1:12" ht="11.1" customHeight="1" x14ac:dyDescent="0.15">
      <c r="A20" s="432"/>
      <c r="B20" s="435"/>
      <c r="D20" s="251" t="s">
        <v>231</v>
      </c>
      <c r="E20" s="252"/>
      <c r="F20" s="466"/>
      <c r="G20" s="467"/>
      <c r="H20" s="468"/>
      <c r="I20" s="430"/>
      <c r="J20" s="430"/>
      <c r="K20" s="470"/>
      <c r="L20" s="244"/>
    </row>
    <row r="21" spans="1:12" ht="11.1" customHeight="1" x14ac:dyDescent="0.15">
      <c r="A21" s="432"/>
      <c r="B21" s="435"/>
      <c r="D21" s="251" t="s">
        <v>232</v>
      </c>
      <c r="E21" s="252"/>
      <c r="F21" s="451">
        <v>122792</v>
      </c>
      <c r="G21" s="423"/>
      <c r="H21" s="163">
        <f>F21/$F$35</f>
        <v>0.66012235638177774</v>
      </c>
      <c r="I21" s="430"/>
      <c r="J21" s="430"/>
      <c r="K21" s="470"/>
      <c r="L21" s="244"/>
    </row>
    <row r="22" spans="1:12" ht="12" customHeight="1" x14ac:dyDescent="0.15">
      <c r="A22" s="432"/>
      <c r="B22" s="435"/>
      <c r="D22" s="251" t="s">
        <v>233</v>
      </c>
      <c r="E22" s="252"/>
      <c r="F22" s="451">
        <v>13373</v>
      </c>
      <c r="G22" s="423"/>
      <c r="H22" s="163">
        <f>F22/$F$35</f>
        <v>7.1892438203576076E-2</v>
      </c>
      <c r="I22" s="430"/>
      <c r="J22" s="430"/>
      <c r="K22" s="470"/>
      <c r="L22" s="244"/>
    </row>
    <row r="23" spans="1:12" ht="12" customHeight="1" x14ac:dyDescent="0.15">
      <c r="A23" s="432"/>
      <c r="B23" s="435"/>
      <c r="D23" s="251" t="s">
        <v>266</v>
      </c>
      <c r="E23" s="252"/>
      <c r="F23" s="451">
        <v>14813</v>
      </c>
      <c r="G23" s="423"/>
      <c r="H23" s="163">
        <f>F23/$F$35</f>
        <v>7.9633791004978124E-2</v>
      </c>
      <c r="I23" s="430"/>
      <c r="J23" s="430"/>
      <c r="K23" s="470"/>
      <c r="L23" s="244"/>
    </row>
    <row r="24" spans="1:12" ht="11.25" customHeight="1" x14ac:dyDescent="0.15">
      <c r="A24" s="432"/>
      <c r="B24" s="436"/>
      <c r="C24" s="249"/>
      <c r="D24" s="253" t="s">
        <v>235</v>
      </c>
      <c r="E24" s="254"/>
      <c r="F24" s="451">
        <v>158946</v>
      </c>
      <c r="G24" s="423"/>
      <c r="H24" s="163">
        <f>F24/$F$35</f>
        <v>0.85448407109142321</v>
      </c>
      <c r="I24" s="430">
        <f>SUM(I18)</f>
        <v>97719</v>
      </c>
      <c r="J24" s="430"/>
      <c r="K24" s="129">
        <f>I24/$I$35</f>
        <v>0.52533425083193108</v>
      </c>
      <c r="L24" s="244"/>
    </row>
    <row r="25" spans="1:12" ht="11.1" customHeight="1" x14ac:dyDescent="0.15">
      <c r="A25" s="432"/>
      <c r="B25" s="434" t="s">
        <v>236</v>
      </c>
      <c r="D25" s="251" t="s">
        <v>237</v>
      </c>
      <c r="E25" s="252"/>
      <c r="F25" s="451">
        <v>0</v>
      </c>
      <c r="G25" s="423"/>
      <c r="H25" s="166">
        <v>0</v>
      </c>
      <c r="I25" s="430">
        <v>0</v>
      </c>
      <c r="J25" s="430"/>
      <c r="K25" s="161">
        <v>0</v>
      </c>
      <c r="L25" s="244"/>
    </row>
    <row r="26" spans="1:12" ht="12" customHeight="1" x14ac:dyDescent="0.15">
      <c r="A26" s="432"/>
      <c r="B26" s="435"/>
      <c r="D26" s="251" t="s">
        <v>238</v>
      </c>
      <c r="E26" s="252"/>
      <c r="F26" s="451">
        <v>0</v>
      </c>
      <c r="G26" s="423"/>
      <c r="H26" s="166">
        <v>0</v>
      </c>
      <c r="I26" s="430">
        <v>0</v>
      </c>
      <c r="J26" s="430"/>
      <c r="K26" s="161">
        <v>0</v>
      </c>
      <c r="L26" s="244"/>
    </row>
    <row r="27" spans="1:12" ht="13.5" customHeight="1" x14ac:dyDescent="0.15">
      <c r="A27" s="432"/>
      <c r="B27" s="435"/>
      <c r="D27" s="251" t="s">
        <v>239</v>
      </c>
      <c r="E27" s="252"/>
      <c r="F27" s="451">
        <v>0</v>
      </c>
      <c r="G27" s="423"/>
      <c r="H27" s="166">
        <f>F27/$F$35</f>
        <v>0</v>
      </c>
      <c r="I27" s="430">
        <v>0</v>
      </c>
      <c r="J27" s="430"/>
      <c r="K27" s="161">
        <v>0</v>
      </c>
      <c r="L27" s="244"/>
    </row>
    <row r="28" spans="1:12" ht="12" customHeight="1" x14ac:dyDescent="0.15">
      <c r="A28" s="432"/>
      <c r="B28" s="435"/>
      <c r="D28" s="251" t="s">
        <v>240</v>
      </c>
      <c r="E28" s="252"/>
      <c r="F28" s="451">
        <v>0</v>
      </c>
      <c r="G28" s="423"/>
      <c r="H28" s="166">
        <f>F28/$F$35</f>
        <v>0</v>
      </c>
      <c r="I28" s="430">
        <v>0</v>
      </c>
      <c r="J28" s="430"/>
      <c r="K28" s="161">
        <v>0</v>
      </c>
      <c r="L28" s="244"/>
    </row>
    <row r="29" spans="1:12" ht="12" customHeight="1" x14ac:dyDescent="0.15">
      <c r="A29" s="432"/>
      <c r="B29" s="435"/>
      <c r="D29" s="251" t="s">
        <v>241</v>
      </c>
      <c r="E29" s="252"/>
      <c r="F29" s="451">
        <v>0</v>
      </c>
      <c r="G29" s="423"/>
      <c r="H29" s="166">
        <v>0</v>
      </c>
      <c r="I29" s="430">
        <v>0</v>
      </c>
      <c r="J29" s="430"/>
      <c r="K29" s="161">
        <v>0</v>
      </c>
      <c r="L29" s="244"/>
    </row>
    <row r="30" spans="1:12" ht="12" customHeight="1" x14ac:dyDescent="0.15">
      <c r="A30" s="432"/>
      <c r="B30" s="435"/>
      <c r="D30" s="251" t="s">
        <v>242</v>
      </c>
      <c r="E30" s="252"/>
      <c r="F30" s="451">
        <v>0</v>
      </c>
      <c r="G30" s="423"/>
      <c r="H30" s="166">
        <v>0</v>
      </c>
      <c r="I30" s="430">
        <v>0</v>
      </c>
      <c r="J30" s="430"/>
      <c r="K30" s="161">
        <v>0</v>
      </c>
      <c r="L30" s="244"/>
    </row>
    <row r="31" spans="1:12" ht="12.75" customHeight="1" x14ac:dyDescent="0.15">
      <c r="A31" s="432"/>
      <c r="B31" s="436"/>
      <c r="C31" s="249"/>
      <c r="D31" s="253" t="s">
        <v>243</v>
      </c>
      <c r="E31" s="254"/>
      <c r="F31" s="451">
        <f>SUM(F25:G30)</f>
        <v>0</v>
      </c>
      <c r="G31" s="423"/>
      <c r="H31" s="166">
        <f>F31/$F$35</f>
        <v>0</v>
      </c>
      <c r="I31" s="430">
        <f>SUM(I25:J30)</f>
        <v>0</v>
      </c>
      <c r="J31" s="430"/>
      <c r="K31" s="161">
        <v>0</v>
      </c>
      <c r="L31" s="244"/>
    </row>
    <row r="32" spans="1:12" ht="12" customHeight="1" x14ac:dyDescent="0.15">
      <c r="A32" s="432"/>
      <c r="B32" s="422" t="s">
        <v>265</v>
      </c>
      <c r="C32" s="422"/>
      <c r="D32" s="422"/>
      <c r="E32" s="252"/>
      <c r="F32" s="465">
        <f>F24+F31</f>
        <v>158946</v>
      </c>
      <c r="G32" s="438"/>
      <c r="H32" s="164">
        <f>F32/$F$35</f>
        <v>0.85448407109142321</v>
      </c>
      <c r="I32" s="439">
        <f>I24+I31</f>
        <v>97719</v>
      </c>
      <c r="J32" s="439"/>
      <c r="K32" s="165">
        <f>I32/$I$35</f>
        <v>0.52533425083193108</v>
      </c>
      <c r="L32" s="244"/>
    </row>
    <row r="33" spans="1:12" ht="12" customHeight="1" x14ac:dyDescent="0.15">
      <c r="A33" s="433"/>
      <c r="B33" s="437" t="s">
        <v>267</v>
      </c>
      <c r="C33" s="437"/>
      <c r="D33" s="437"/>
      <c r="E33" s="254"/>
      <c r="F33" s="451">
        <v>0</v>
      </c>
      <c r="G33" s="423"/>
      <c r="H33" s="166">
        <v>0</v>
      </c>
      <c r="I33" s="430">
        <v>36310</v>
      </c>
      <c r="J33" s="430"/>
      <c r="K33" s="129">
        <f>I33/$I$35</f>
        <v>0.19520141065409408</v>
      </c>
      <c r="L33" s="244"/>
    </row>
    <row r="34" spans="1:12" ht="12.75" customHeight="1" x14ac:dyDescent="0.15">
      <c r="A34" s="255"/>
      <c r="B34" s="422" t="s">
        <v>244</v>
      </c>
      <c r="C34" s="422"/>
      <c r="D34" s="422"/>
      <c r="E34" s="252"/>
      <c r="F34" s="451">
        <v>24</v>
      </c>
      <c r="G34" s="423"/>
      <c r="H34" s="163">
        <f>F34/$F$35</f>
        <v>1.2902254669003408E-4</v>
      </c>
      <c r="I34" s="430">
        <v>0</v>
      </c>
      <c r="J34" s="430"/>
      <c r="K34" s="161">
        <v>0</v>
      </c>
      <c r="L34" s="244"/>
    </row>
    <row r="35" spans="1:12" s="202" customFormat="1" ht="11.1" customHeight="1" x14ac:dyDescent="0.15">
      <c r="A35" s="168"/>
      <c r="B35" s="437" t="s">
        <v>245</v>
      </c>
      <c r="C35" s="437"/>
      <c r="D35" s="437"/>
      <c r="E35" s="254"/>
      <c r="F35" s="448">
        <f>F17+F32+F34</f>
        <v>186014</v>
      </c>
      <c r="G35" s="448"/>
      <c r="H35" s="169">
        <f>F35/$F$35</f>
        <v>1</v>
      </c>
      <c r="I35" s="449">
        <f>I17+I32+I33</f>
        <v>186013</v>
      </c>
      <c r="J35" s="450"/>
      <c r="K35" s="165">
        <f>I35/$I$35</f>
        <v>1</v>
      </c>
      <c r="L35" s="256"/>
    </row>
    <row r="36" spans="1:12" ht="12.75" customHeight="1" thickBot="1" x14ac:dyDescent="0.2">
      <c r="A36" s="257"/>
      <c r="B36" s="441" t="s">
        <v>268</v>
      </c>
      <c r="C36" s="441"/>
      <c r="D36" s="441"/>
      <c r="E36" s="258"/>
      <c r="F36" s="442" t="s">
        <v>357</v>
      </c>
      <c r="G36" s="443"/>
      <c r="H36" s="443"/>
      <c r="I36" s="443"/>
      <c r="J36" s="443"/>
      <c r="K36" s="444"/>
    </row>
    <row r="37" spans="1:12" ht="6" customHeight="1" x14ac:dyDescent="0.15">
      <c r="B37" s="251"/>
      <c r="C37" s="251"/>
      <c r="D37" s="251"/>
      <c r="E37" s="265"/>
      <c r="F37" s="266"/>
      <c r="G37" s="266"/>
      <c r="H37" s="266"/>
      <c r="I37" s="266"/>
      <c r="J37" s="266"/>
      <c r="K37" s="266"/>
    </row>
    <row r="38" spans="1:12" ht="11.1" customHeight="1" thickBot="1" x14ac:dyDescent="0.2">
      <c r="J38" s="264"/>
      <c r="L38" s="87"/>
    </row>
    <row r="39" spans="1:12" ht="11.1" customHeight="1" x14ac:dyDescent="0.15">
      <c r="A39" s="401" t="s">
        <v>275</v>
      </c>
      <c r="B39" s="402"/>
      <c r="C39" s="402"/>
      <c r="D39" s="402"/>
      <c r="E39" s="403"/>
      <c r="F39" s="410" t="s">
        <v>306</v>
      </c>
      <c r="G39" s="411"/>
      <c r="H39" s="411"/>
      <c r="I39" s="411"/>
      <c r="J39" s="411"/>
      <c r="K39" s="412"/>
      <c r="L39" s="87"/>
    </row>
    <row r="40" spans="1:12" ht="10.5" customHeight="1" x14ac:dyDescent="0.15">
      <c r="A40" s="404"/>
      <c r="B40" s="405"/>
      <c r="C40" s="405"/>
      <c r="D40" s="405"/>
      <c r="E40" s="406"/>
      <c r="F40" s="413" t="s">
        <v>276</v>
      </c>
      <c r="G40" s="414"/>
      <c r="H40" s="415"/>
      <c r="I40" s="416" t="s">
        <v>277</v>
      </c>
      <c r="J40" s="416"/>
      <c r="K40" s="417"/>
      <c r="L40" s="87"/>
    </row>
    <row r="41" spans="1:12" ht="10.5" customHeight="1" x14ac:dyDescent="0.15">
      <c r="A41" s="407"/>
      <c r="B41" s="408"/>
      <c r="C41" s="408"/>
      <c r="D41" s="408"/>
      <c r="E41" s="409"/>
      <c r="F41" s="418" t="s">
        <v>86</v>
      </c>
      <c r="G41" s="419" t="s">
        <v>86</v>
      </c>
      <c r="H41" s="242" t="s">
        <v>278</v>
      </c>
      <c r="I41" s="419" t="s">
        <v>86</v>
      </c>
      <c r="J41" s="419" t="s">
        <v>86</v>
      </c>
      <c r="K41" s="243" t="s">
        <v>278</v>
      </c>
      <c r="L41" s="262"/>
    </row>
    <row r="42" spans="1:12" ht="10.5" customHeight="1" x14ac:dyDescent="0.15">
      <c r="A42" s="424" t="s">
        <v>221</v>
      </c>
      <c r="C42" s="422" t="s">
        <v>246</v>
      </c>
      <c r="D42" s="422"/>
      <c r="E42" s="245"/>
      <c r="F42" s="427">
        <v>555</v>
      </c>
      <c r="G42" s="427"/>
      <c r="H42" s="158">
        <f>F42/$F$67</f>
        <v>2.7710858412492354E-2</v>
      </c>
      <c r="I42" s="428">
        <v>3009</v>
      </c>
      <c r="J42" s="474"/>
      <c r="K42" s="159">
        <f>I42/$I$67</f>
        <v>0.15022466300549175</v>
      </c>
      <c r="L42" s="262"/>
    </row>
    <row r="43" spans="1:12" ht="10.5" customHeight="1" x14ac:dyDescent="0.15">
      <c r="A43" s="425"/>
      <c r="C43" s="422" t="s">
        <v>222</v>
      </c>
      <c r="D43" s="422"/>
      <c r="E43" s="246"/>
      <c r="F43" s="423">
        <v>0</v>
      </c>
      <c r="G43" s="423"/>
      <c r="H43" s="160">
        <f t="shared" ref="H43:H67" si="1">F43/$F$67</f>
        <v>0</v>
      </c>
      <c r="I43" s="430">
        <v>0</v>
      </c>
      <c r="J43" s="475"/>
      <c r="K43" s="162">
        <f t="shared" ref="K43:K49" si="2">I43/$I$67</f>
        <v>0</v>
      </c>
      <c r="L43" s="262"/>
    </row>
    <row r="44" spans="1:12" ht="10.5" customHeight="1" x14ac:dyDescent="0.15">
      <c r="A44" s="425"/>
      <c r="C44" s="422" t="s">
        <v>223</v>
      </c>
      <c r="D44" s="422"/>
      <c r="E44" s="247"/>
      <c r="F44" s="423">
        <v>184</v>
      </c>
      <c r="G44" s="423"/>
      <c r="H44" s="163">
        <f t="shared" si="1"/>
        <v>9.1870233295470154E-3</v>
      </c>
      <c r="I44" s="423">
        <v>184</v>
      </c>
      <c r="J44" s="423"/>
      <c r="K44" s="129">
        <f t="shared" si="2"/>
        <v>9.1862206689965059E-3</v>
      </c>
      <c r="L44" s="262"/>
    </row>
    <row r="45" spans="1:12" ht="10.5" customHeight="1" x14ac:dyDescent="0.15">
      <c r="A45" s="425"/>
      <c r="C45" s="422" t="s">
        <v>224</v>
      </c>
      <c r="D45" s="422"/>
      <c r="E45" s="247"/>
      <c r="F45" s="423">
        <v>0</v>
      </c>
      <c r="G45" s="423"/>
      <c r="H45" s="160">
        <f t="shared" si="1"/>
        <v>0</v>
      </c>
      <c r="I45" s="423">
        <v>0</v>
      </c>
      <c r="J45" s="423"/>
      <c r="K45" s="162">
        <f t="shared" si="2"/>
        <v>0</v>
      </c>
      <c r="L45" s="262"/>
    </row>
    <row r="46" spans="1:12" ht="10.5" customHeight="1" x14ac:dyDescent="0.15">
      <c r="A46" s="425"/>
      <c r="C46" s="422" t="s">
        <v>225</v>
      </c>
      <c r="D46" s="422"/>
      <c r="E46" s="247"/>
      <c r="F46" s="423">
        <v>0</v>
      </c>
      <c r="G46" s="423"/>
      <c r="H46" s="160">
        <f t="shared" si="1"/>
        <v>0</v>
      </c>
      <c r="I46" s="420">
        <v>0</v>
      </c>
      <c r="J46" s="471"/>
      <c r="K46" s="162">
        <f t="shared" si="2"/>
        <v>0</v>
      </c>
      <c r="L46" s="262"/>
    </row>
    <row r="47" spans="1:12" ht="10.5" customHeight="1" x14ac:dyDescent="0.15">
      <c r="A47" s="425"/>
      <c r="C47" s="422" t="s">
        <v>226</v>
      </c>
      <c r="D47" s="422"/>
      <c r="E47" s="247"/>
      <c r="F47" s="423">
        <v>57</v>
      </c>
      <c r="G47" s="423"/>
      <c r="H47" s="163">
        <f t="shared" si="1"/>
        <v>2.8459800531748904E-3</v>
      </c>
      <c r="I47" s="423">
        <v>37</v>
      </c>
      <c r="J47" s="423"/>
      <c r="K47" s="129">
        <f>I47/$I$67</f>
        <v>1.8472291562656015E-3</v>
      </c>
      <c r="L47" s="262"/>
    </row>
    <row r="48" spans="1:12" ht="10.5" customHeight="1" x14ac:dyDescent="0.15">
      <c r="A48" s="425"/>
      <c r="C48" s="422" t="s">
        <v>266</v>
      </c>
      <c r="D48" s="422"/>
      <c r="E48" s="248"/>
      <c r="F48" s="423">
        <v>0</v>
      </c>
      <c r="G48" s="423"/>
      <c r="H48" s="160">
        <f t="shared" si="1"/>
        <v>0</v>
      </c>
      <c r="I48" s="420">
        <v>0</v>
      </c>
      <c r="J48" s="471"/>
      <c r="K48" s="162">
        <f t="shared" si="2"/>
        <v>0</v>
      </c>
      <c r="L48" s="262"/>
    </row>
    <row r="49" spans="1:12" ht="10.5" customHeight="1" x14ac:dyDescent="0.15">
      <c r="A49" s="426"/>
      <c r="B49" s="249"/>
      <c r="C49" s="437" t="s">
        <v>301</v>
      </c>
      <c r="D49" s="437"/>
      <c r="E49" s="250"/>
      <c r="F49" s="438">
        <f>SUM(F42:G48)</f>
        <v>796</v>
      </c>
      <c r="G49" s="438"/>
      <c r="H49" s="164">
        <f t="shared" si="1"/>
        <v>3.9743861795214261E-2</v>
      </c>
      <c r="I49" s="439">
        <f>SUM(I42:J48)</f>
        <v>3230</v>
      </c>
      <c r="J49" s="472"/>
      <c r="K49" s="165">
        <f t="shared" si="2"/>
        <v>0.16125811283075386</v>
      </c>
      <c r="L49" s="262"/>
    </row>
    <row r="50" spans="1:12" ht="10.5" customHeight="1" x14ac:dyDescent="0.15">
      <c r="A50" s="432" t="s">
        <v>227</v>
      </c>
      <c r="B50" s="434" t="s">
        <v>228</v>
      </c>
      <c r="D50" s="251" t="s">
        <v>229</v>
      </c>
      <c r="E50" s="252"/>
      <c r="F50" s="466">
        <v>1990</v>
      </c>
      <c r="G50" s="467"/>
      <c r="H50" s="175">
        <f t="shared" si="1"/>
        <v>9.9359654488035645E-2</v>
      </c>
      <c r="I50" s="473">
        <v>16210</v>
      </c>
      <c r="J50" s="473"/>
      <c r="K50" s="478">
        <f>I50/I67</f>
        <v>0.80928607089365956</v>
      </c>
      <c r="L50" s="262"/>
    </row>
    <row r="51" spans="1:12" ht="10.5" customHeight="1" x14ac:dyDescent="0.15">
      <c r="A51" s="432"/>
      <c r="B51" s="435"/>
      <c r="D51" s="251" t="s">
        <v>230</v>
      </c>
      <c r="E51" s="252"/>
      <c r="F51" s="466">
        <v>0</v>
      </c>
      <c r="G51" s="467"/>
      <c r="H51" s="160">
        <f t="shared" si="1"/>
        <v>0</v>
      </c>
      <c r="I51" s="473"/>
      <c r="J51" s="473"/>
      <c r="K51" s="478"/>
      <c r="L51" s="262"/>
    </row>
    <row r="52" spans="1:12" ht="10.5" customHeight="1" x14ac:dyDescent="0.15">
      <c r="A52" s="432"/>
      <c r="B52" s="435"/>
      <c r="D52" s="251" t="s">
        <v>231</v>
      </c>
      <c r="E52" s="252"/>
      <c r="F52" s="466">
        <v>0</v>
      </c>
      <c r="G52" s="467"/>
      <c r="H52" s="160">
        <f t="shared" si="1"/>
        <v>0</v>
      </c>
      <c r="I52" s="473"/>
      <c r="J52" s="473"/>
      <c r="K52" s="478"/>
      <c r="L52" s="262"/>
    </row>
    <row r="53" spans="1:12" ht="10.5" customHeight="1" x14ac:dyDescent="0.15">
      <c r="A53" s="432"/>
      <c r="B53" s="435"/>
      <c r="D53" s="251" t="s">
        <v>232</v>
      </c>
      <c r="E53" s="252"/>
      <c r="F53" s="423">
        <v>4554</v>
      </c>
      <c r="G53" s="423"/>
      <c r="H53" s="175">
        <f t="shared" si="1"/>
        <v>0.22737882740628862</v>
      </c>
      <c r="I53" s="473"/>
      <c r="J53" s="473"/>
      <c r="K53" s="478"/>
      <c r="L53" s="262"/>
    </row>
    <row r="54" spans="1:12" ht="10.5" customHeight="1" x14ac:dyDescent="0.15">
      <c r="A54" s="432"/>
      <c r="B54" s="435"/>
      <c r="D54" s="251" t="s">
        <v>233</v>
      </c>
      <c r="E54" s="252"/>
      <c r="F54" s="423">
        <v>732</v>
      </c>
      <c r="G54" s="423"/>
      <c r="H54" s="175">
        <f t="shared" si="1"/>
        <v>3.6548375419719649E-2</v>
      </c>
      <c r="I54" s="473"/>
      <c r="J54" s="473"/>
      <c r="K54" s="478"/>
      <c r="L54" s="262"/>
    </row>
    <row r="55" spans="1:12" ht="10.5" customHeight="1" x14ac:dyDescent="0.15">
      <c r="A55" s="432"/>
      <c r="B55" s="435"/>
      <c r="D55" s="251" t="s">
        <v>266</v>
      </c>
      <c r="E55" s="252"/>
      <c r="F55" s="423">
        <v>428</v>
      </c>
      <c r="G55" s="423"/>
      <c r="H55" s="175">
        <f t="shared" si="1"/>
        <v>2.136981513612023E-2</v>
      </c>
      <c r="I55" s="473"/>
      <c r="J55" s="473"/>
      <c r="K55" s="478"/>
      <c r="L55" s="262"/>
    </row>
    <row r="56" spans="1:12" ht="10.5" customHeight="1" x14ac:dyDescent="0.15">
      <c r="A56" s="432"/>
      <c r="B56" s="436"/>
      <c r="C56" s="249"/>
      <c r="D56" s="253" t="s">
        <v>235</v>
      </c>
      <c r="E56" s="254"/>
      <c r="F56" s="423">
        <f>SUM(F50:G55)</f>
        <v>7704</v>
      </c>
      <c r="G56" s="423"/>
      <c r="H56" s="163">
        <f t="shared" si="1"/>
        <v>0.38465667245016416</v>
      </c>
      <c r="I56" s="473"/>
      <c r="J56" s="473"/>
      <c r="K56" s="478"/>
      <c r="L56" s="262"/>
    </row>
    <row r="57" spans="1:12" ht="10.5" customHeight="1" x14ac:dyDescent="0.15">
      <c r="A57" s="432"/>
      <c r="B57" s="434" t="s">
        <v>236</v>
      </c>
      <c r="D57" s="251" t="s">
        <v>237</v>
      </c>
      <c r="E57" s="252"/>
      <c r="F57" s="423">
        <v>129</v>
      </c>
      <c r="G57" s="423"/>
      <c r="H57" s="163">
        <f>F57/$F$67</f>
        <v>6.4409022256063314E-3</v>
      </c>
      <c r="I57" s="473"/>
      <c r="J57" s="473"/>
      <c r="K57" s="478"/>
      <c r="L57" s="262"/>
    </row>
    <row r="58" spans="1:12" ht="10.5" customHeight="1" x14ac:dyDescent="0.15">
      <c r="A58" s="432"/>
      <c r="B58" s="435"/>
      <c r="D58" s="251" t="s">
        <v>238</v>
      </c>
      <c r="E58" s="252"/>
      <c r="F58" s="423">
        <v>0</v>
      </c>
      <c r="G58" s="423"/>
      <c r="H58" s="160">
        <f t="shared" si="1"/>
        <v>0</v>
      </c>
      <c r="I58" s="473"/>
      <c r="J58" s="473"/>
      <c r="K58" s="478"/>
      <c r="L58" s="262"/>
    </row>
    <row r="59" spans="1:12" ht="10.5" customHeight="1" x14ac:dyDescent="0.15">
      <c r="A59" s="432"/>
      <c r="B59" s="435"/>
      <c r="D59" s="251" t="s">
        <v>239</v>
      </c>
      <c r="E59" s="252"/>
      <c r="F59" s="423">
        <v>6539</v>
      </c>
      <c r="G59" s="423"/>
      <c r="H59" s="163">
        <f t="shared" si="1"/>
        <v>0.32648883452123872</v>
      </c>
      <c r="I59" s="473"/>
      <c r="J59" s="473"/>
      <c r="K59" s="478"/>
      <c r="L59" s="262"/>
    </row>
    <row r="60" spans="1:12" ht="10.5" customHeight="1" x14ac:dyDescent="0.15">
      <c r="A60" s="432"/>
      <c r="B60" s="435"/>
      <c r="D60" s="251" t="s">
        <v>240</v>
      </c>
      <c r="E60" s="252"/>
      <c r="F60" s="423">
        <v>4720.25</v>
      </c>
      <c r="G60" s="423"/>
      <c r="H60" s="163">
        <f>F60/$F$67</f>
        <v>0.23567960256138204</v>
      </c>
      <c r="I60" s="473"/>
      <c r="J60" s="473"/>
      <c r="K60" s="478"/>
      <c r="L60" s="262"/>
    </row>
    <row r="61" spans="1:12" ht="10.5" customHeight="1" x14ac:dyDescent="0.15">
      <c r="A61" s="432"/>
      <c r="B61" s="435"/>
      <c r="D61" s="251" t="s">
        <v>241</v>
      </c>
      <c r="E61" s="252"/>
      <c r="F61" s="423">
        <v>0</v>
      </c>
      <c r="G61" s="423"/>
      <c r="H61" s="160">
        <f t="shared" si="1"/>
        <v>0</v>
      </c>
      <c r="I61" s="473"/>
      <c r="J61" s="473"/>
      <c r="K61" s="478"/>
      <c r="L61" s="262"/>
    </row>
    <row r="62" spans="1:12" ht="10.5" customHeight="1" x14ac:dyDescent="0.15">
      <c r="A62" s="432"/>
      <c r="B62" s="435"/>
      <c r="D62" s="251" t="s">
        <v>242</v>
      </c>
      <c r="E62" s="252"/>
      <c r="F62" s="423">
        <v>130</v>
      </c>
      <c r="G62" s="423"/>
      <c r="H62" s="163">
        <f>F62/$F$67</f>
        <v>6.4908317002234346E-3</v>
      </c>
      <c r="I62" s="473"/>
      <c r="J62" s="473"/>
      <c r="K62" s="478"/>
      <c r="L62" s="262"/>
    </row>
    <row r="63" spans="1:12" ht="10.5" customHeight="1" x14ac:dyDescent="0.15">
      <c r="A63" s="432"/>
      <c r="B63" s="436"/>
      <c r="C63" s="249"/>
      <c r="D63" s="253" t="s">
        <v>243</v>
      </c>
      <c r="E63" s="254"/>
      <c r="F63" s="423">
        <f>SUM(F57:G62)</f>
        <v>11518.25</v>
      </c>
      <c r="G63" s="423"/>
      <c r="H63" s="163">
        <f t="shared" si="1"/>
        <v>0.57510017100845057</v>
      </c>
      <c r="I63" s="473"/>
      <c r="J63" s="473"/>
      <c r="K63" s="478"/>
      <c r="L63" s="262"/>
    </row>
    <row r="64" spans="1:12" ht="10.5" customHeight="1" x14ac:dyDescent="0.15">
      <c r="A64" s="432"/>
      <c r="B64" s="422" t="s">
        <v>265</v>
      </c>
      <c r="C64" s="422"/>
      <c r="D64" s="422"/>
      <c r="E64" s="252"/>
      <c r="F64" s="438">
        <f>F56+F63</f>
        <v>19222.25</v>
      </c>
      <c r="G64" s="438"/>
      <c r="H64" s="164">
        <f t="shared" si="1"/>
        <v>0.95975684345861467</v>
      </c>
      <c r="I64" s="439">
        <f>SUM(I50)</f>
        <v>16210</v>
      </c>
      <c r="J64" s="472"/>
      <c r="K64" s="165">
        <f>I64/$I$67</f>
        <v>0.80928607089365956</v>
      </c>
      <c r="L64" s="262"/>
    </row>
    <row r="65" spans="1:12" ht="10.5" customHeight="1" x14ac:dyDescent="0.15">
      <c r="A65" s="433"/>
      <c r="B65" s="437" t="s">
        <v>267</v>
      </c>
      <c r="C65" s="437"/>
      <c r="D65" s="437"/>
      <c r="E65" s="254"/>
      <c r="F65" s="423">
        <v>0</v>
      </c>
      <c r="G65" s="423"/>
      <c r="H65" s="160">
        <f t="shared" si="1"/>
        <v>0</v>
      </c>
      <c r="I65" s="430">
        <v>590</v>
      </c>
      <c r="J65" s="471"/>
      <c r="K65" s="129">
        <f>I65/$I$67</f>
        <v>2.9455816275586619E-2</v>
      </c>
      <c r="L65" s="262"/>
    </row>
    <row r="66" spans="1:12" ht="10.5" customHeight="1" x14ac:dyDescent="0.15">
      <c r="A66" s="255"/>
      <c r="B66" s="422" t="s">
        <v>244</v>
      </c>
      <c r="C66" s="422"/>
      <c r="D66" s="422"/>
      <c r="E66" s="252"/>
      <c r="F66" s="476">
        <v>10</v>
      </c>
      <c r="G66" s="476"/>
      <c r="H66" s="163">
        <f>F66/$F$67</f>
        <v>4.9929474617103344E-4</v>
      </c>
      <c r="I66" s="430">
        <v>0</v>
      </c>
      <c r="J66" s="471"/>
      <c r="K66" s="162">
        <f t="shared" ref="K66:K67" si="3">I66/$I$67</f>
        <v>0</v>
      </c>
      <c r="L66" s="262"/>
    </row>
    <row r="67" spans="1:12" s="202" customFormat="1" ht="10.5" customHeight="1" x14ac:dyDescent="0.15">
      <c r="A67" s="168"/>
      <c r="B67" s="437" t="s">
        <v>245</v>
      </c>
      <c r="C67" s="437"/>
      <c r="D67" s="437"/>
      <c r="E67" s="254"/>
      <c r="F67" s="448">
        <f>SUM(F49,F64,F66)</f>
        <v>20028.25</v>
      </c>
      <c r="G67" s="448"/>
      <c r="H67" s="169">
        <f t="shared" si="1"/>
        <v>1</v>
      </c>
      <c r="I67" s="449">
        <f>SUM(I49,I64,I65)</f>
        <v>20030</v>
      </c>
      <c r="J67" s="477"/>
      <c r="K67" s="165">
        <f t="shared" si="3"/>
        <v>1</v>
      </c>
      <c r="L67" s="262"/>
    </row>
    <row r="68" spans="1:12" ht="10.5" customHeight="1" thickBot="1" x14ac:dyDescent="0.2">
      <c r="A68" s="257"/>
      <c r="B68" s="441" t="s">
        <v>268</v>
      </c>
      <c r="C68" s="441"/>
      <c r="D68" s="441"/>
      <c r="E68" s="258"/>
      <c r="F68" s="442" t="s">
        <v>358</v>
      </c>
      <c r="G68" s="443"/>
      <c r="H68" s="443"/>
      <c r="I68" s="443"/>
      <c r="J68" s="443"/>
      <c r="K68" s="444"/>
      <c r="L68" s="87"/>
    </row>
    <row r="69" spans="1:12" ht="10.5" customHeight="1" x14ac:dyDescent="0.15"/>
    <row r="70" spans="1:12" ht="12" customHeight="1" x14ac:dyDescent="0.15">
      <c r="J70" s="264" t="s">
        <v>279</v>
      </c>
      <c r="K70" s="2" t="s">
        <v>261</v>
      </c>
    </row>
  </sheetData>
  <sheetProtection sheet="1" selectLockedCells="1" selectUnlockedCells="1"/>
  <mergeCells count="138">
    <mergeCell ref="B68:D68"/>
    <mergeCell ref="F68:K68"/>
    <mergeCell ref="B66:D66"/>
    <mergeCell ref="F66:G66"/>
    <mergeCell ref="I66:J66"/>
    <mergeCell ref="B67:D67"/>
    <mergeCell ref="F67:G67"/>
    <mergeCell ref="I67:J67"/>
    <mergeCell ref="F62:G62"/>
    <mergeCell ref="F63:G63"/>
    <mergeCell ref="B64:D64"/>
    <mergeCell ref="F64:G64"/>
    <mergeCell ref="I64:J64"/>
    <mergeCell ref="B65:D65"/>
    <mergeCell ref="F65:G65"/>
    <mergeCell ref="I65:J65"/>
    <mergeCell ref="K50:K63"/>
    <mergeCell ref="F51:G51"/>
    <mergeCell ref="F52:G52"/>
    <mergeCell ref="F53:G53"/>
    <mergeCell ref="F54:G54"/>
    <mergeCell ref="F55:G55"/>
    <mergeCell ref="F56:G56"/>
    <mergeCell ref="F57:G57"/>
    <mergeCell ref="F58:G58"/>
    <mergeCell ref="F59:G59"/>
    <mergeCell ref="C49:D49"/>
    <mergeCell ref="F49:G49"/>
    <mergeCell ref="I49:J49"/>
    <mergeCell ref="A50:A65"/>
    <mergeCell ref="B50:B56"/>
    <mergeCell ref="F50:G50"/>
    <mergeCell ref="I50:J63"/>
    <mergeCell ref="B57:B63"/>
    <mergeCell ref="F60:G60"/>
    <mergeCell ref="F61:G61"/>
    <mergeCell ref="A42:A49"/>
    <mergeCell ref="C42:D42"/>
    <mergeCell ref="F42:G42"/>
    <mergeCell ref="I42:J42"/>
    <mergeCell ref="C43:D43"/>
    <mergeCell ref="F43:G43"/>
    <mergeCell ref="I43:J43"/>
    <mergeCell ref="C44:D44"/>
    <mergeCell ref="F44:G44"/>
    <mergeCell ref="I44:J44"/>
    <mergeCell ref="C47:D47"/>
    <mergeCell ref="F47:G47"/>
    <mergeCell ref="I47:J47"/>
    <mergeCell ref="C48:D48"/>
    <mergeCell ref="F48:G48"/>
    <mergeCell ref="I48:J48"/>
    <mergeCell ref="C45:D45"/>
    <mergeCell ref="F45:G45"/>
    <mergeCell ref="I45:J45"/>
    <mergeCell ref="C46:D46"/>
    <mergeCell ref="F46:G46"/>
    <mergeCell ref="I46:J46"/>
    <mergeCell ref="B36:D36"/>
    <mergeCell ref="F36:K36"/>
    <mergeCell ref="A39:E41"/>
    <mergeCell ref="F39:K39"/>
    <mergeCell ref="F40:H40"/>
    <mergeCell ref="I40:K40"/>
    <mergeCell ref="F41:G41"/>
    <mergeCell ref="I41:J41"/>
    <mergeCell ref="B34:D34"/>
    <mergeCell ref="F34:G34"/>
    <mergeCell ref="I34:J34"/>
    <mergeCell ref="B35:D35"/>
    <mergeCell ref="F35:G35"/>
    <mergeCell ref="I35:J35"/>
    <mergeCell ref="B32:D32"/>
    <mergeCell ref="F32:G32"/>
    <mergeCell ref="I32:J32"/>
    <mergeCell ref="B33:D33"/>
    <mergeCell ref="F33:G33"/>
    <mergeCell ref="I33:J33"/>
    <mergeCell ref="F29:G29"/>
    <mergeCell ref="I29:J29"/>
    <mergeCell ref="F30:G30"/>
    <mergeCell ref="I30:J30"/>
    <mergeCell ref="F31:G31"/>
    <mergeCell ref="I31:J31"/>
    <mergeCell ref="I27:J27"/>
    <mergeCell ref="F28:G28"/>
    <mergeCell ref="I28:J28"/>
    <mergeCell ref="K18:K23"/>
    <mergeCell ref="F21:G21"/>
    <mergeCell ref="F22:G22"/>
    <mergeCell ref="F23:G23"/>
    <mergeCell ref="F24:G24"/>
    <mergeCell ref="I24:J24"/>
    <mergeCell ref="C17:D17"/>
    <mergeCell ref="F17:G17"/>
    <mergeCell ref="I17:J17"/>
    <mergeCell ref="A18:A33"/>
    <mergeCell ref="B18:B24"/>
    <mergeCell ref="F18:G20"/>
    <mergeCell ref="H18:H20"/>
    <mergeCell ref="I18:J23"/>
    <mergeCell ref="B25:B31"/>
    <mergeCell ref="F25:G25"/>
    <mergeCell ref="A10:A17"/>
    <mergeCell ref="C10:D10"/>
    <mergeCell ref="F10:G10"/>
    <mergeCell ref="I10:J10"/>
    <mergeCell ref="C11:D11"/>
    <mergeCell ref="F11:G11"/>
    <mergeCell ref="I11:J11"/>
    <mergeCell ref="C12:D12"/>
    <mergeCell ref="F12:G12"/>
    <mergeCell ref="I12:J12"/>
    <mergeCell ref="I25:J25"/>
    <mergeCell ref="F26:G26"/>
    <mergeCell ref="I26:J26"/>
    <mergeCell ref="F27:G27"/>
    <mergeCell ref="C15:D15"/>
    <mergeCell ref="F15:G15"/>
    <mergeCell ref="I15:J15"/>
    <mergeCell ref="C16:D16"/>
    <mergeCell ref="F16:G16"/>
    <mergeCell ref="I16:J16"/>
    <mergeCell ref="C13:D13"/>
    <mergeCell ref="F13:G13"/>
    <mergeCell ref="I13:J13"/>
    <mergeCell ref="C14:D14"/>
    <mergeCell ref="F14:G14"/>
    <mergeCell ref="I14:J14"/>
    <mergeCell ref="A1:C1"/>
    <mergeCell ref="D1:K1"/>
    <mergeCell ref="A6:I6"/>
    <mergeCell ref="A7:E9"/>
    <mergeCell ref="F7:K7"/>
    <mergeCell ref="F8:H8"/>
    <mergeCell ref="I8:K8"/>
    <mergeCell ref="F9:G9"/>
    <mergeCell ref="I9:J9"/>
  </mergeCells>
  <phoneticPr fontId="9"/>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&amp;R建　設</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P47"/>
  <sheetViews>
    <sheetView view="pageBreakPreview" zoomScaleNormal="100" zoomScaleSheetLayoutView="100" workbookViewId="0">
      <selection activeCell="I16" sqref="I16:J16"/>
    </sheetView>
  </sheetViews>
  <sheetFormatPr defaultRowHeight="17.100000000000001" customHeight="1" x14ac:dyDescent="0.15"/>
  <cols>
    <col min="1" max="2" width="2.7109375" style="1" customWidth="1"/>
    <col min="3" max="3" width="3.85546875" style="1" customWidth="1"/>
    <col min="4" max="4" width="12.28515625" style="1" customWidth="1"/>
    <col min="5" max="5" width="10.7109375" style="1" customWidth="1"/>
    <col min="6" max="6" width="4.28515625" style="1" customWidth="1"/>
    <col min="7" max="7" width="10" style="1" customWidth="1"/>
    <col min="8" max="8" width="14.7109375" style="1" customWidth="1"/>
    <col min="9" max="9" width="11" style="1" customWidth="1"/>
    <col min="10" max="10" width="14.7109375" style="1" customWidth="1"/>
    <col min="11" max="11" width="10.85546875" style="1" customWidth="1"/>
    <col min="12" max="12" width="13.28515625" style="1" customWidth="1"/>
    <col min="13" max="13" width="9.140625" style="1"/>
    <col min="14" max="14" width="13" style="1" customWidth="1"/>
    <col min="15" max="16384" width="9.140625" style="1"/>
  </cols>
  <sheetData>
    <row r="1" spans="1:12" ht="5.0999999999999996" customHeight="1" x14ac:dyDescent="0.15">
      <c r="A1" s="5"/>
      <c r="D1" s="5"/>
      <c r="E1" s="5"/>
      <c r="F1" s="5"/>
      <c r="G1" s="5"/>
      <c r="H1" s="5"/>
      <c r="I1" s="5"/>
      <c r="J1" s="5"/>
      <c r="K1" s="5"/>
      <c r="L1" s="16"/>
    </row>
    <row r="2" spans="1:12" ht="15" customHeight="1" thickBot="1" x14ac:dyDescent="0.2">
      <c r="A2" s="5" t="s">
        <v>262</v>
      </c>
      <c r="D2" s="5"/>
      <c r="E2" s="5"/>
      <c r="F2" s="5"/>
      <c r="G2" s="5"/>
      <c r="H2" s="5"/>
      <c r="I2" s="5"/>
      <c r="J2" s="5"/>
      <c r="K2" s="5"/>
      <c r="L2" s="16" t="s">
        <v>89</v>
      </c>
    </row>
    <row r="3" spans="1:12" ht="24.95" customHeight="1" x14ac:dyDescent="0.15">
      <c r="A3" s="322" t="s">
        <v>90</v>
      </c>
      <c r="B3" s="340"/>
      <c r="C3" s="340"/>
      <c r="D3" s="340"/>
      <c r="E3" s="340"/>
      <c r="F3" s="340"/>
      <c r="G3" s="482" t="s">
        <v>321</v>
      </c>
      <c r="H3" s="333"/>
      <c r="I3" s="340" t="s">
        <v>337</v>
      </c>
      <c r="J3" s="340"/>
      <c r="K3" s="333" t="s">
        <v>338</v>
      </c>
      <c r="L3" s="338"/>
    </row>
    <row r="4" spans="1:12" ht="24.95" customHeight="1" x14ac:dyDescent="0.15">
      <c r="A4" s="329"/>
      <c r="B4" s="336"/>
      <c r="C4" s="336"/>
      <c r="D4" s="336"/>
      <c r="E4" s="336"/>
      <c r="F4" s="336"/>
      <c r="G4" s="194" t="s">
        <v>47</v>
      </c>
      <c r="H4" s="194" t="s">
        <v>50</v>
      </c>
      <c r="I4" s="198" t="s">
        <v>47</v>
      </c>
      <c r="J4" s="198" t="s">
        <v>50</v>
      </c>
      <c r="K4" s="190" t="s">
        <v>47</v>
      </c>
      <c r="L4" s="111" t="s">
        <v>50</v>
      </c>
    </row>
    <row r="5" spans="1:12" ht="18" customHeight="1" x14ac:dyDescent="0.15">
      <c r="A5" s="480" t="s">
        <v>91</v>
      </c>
      <c r="B5" s="481"/>
      <c r="C5" s="481"/>
      <c r="D5" s="481"/>
      <c r="E5" s="481"/>
      <c r="F5" s="481"/>
      <c r="G5" s="134">
        <f t="shared" ref="G5:L5" si="0">SUM(G6:G12)</f>
        <v>18950</v>
      </c>
      <c r="H5" s="134">
        <f t="shared" si="0"/>
        <v>5001654</v>
      </c>
      <c r="I5" s="134">
        <f t="shared" si="0"/>
        <v>18979</v>
      </c>
      <c r="J5" s="134">
        <f t="shared" si="0"/>
        <v>5045680</v>
      </c>
      <c r="K5" s="134">
        <f t="shared" si="0"/>
        <v>19035</v>
      </c>
      <c r="L5" s="135">
        <f t="shared" si="0"/>
        <v>5081559</v>
      </c>
    </row>
    <row r="6" spans="1:12" ht="18" customHeight="1" x14ac:dyDescent="0.15">
      <c r="A6" s="80"/>
      <c r="B6" s="479" t="s">
        <v>92</v>
      </c>
      <c r="C6" s="479"/>
      <c r="D6" s="479"/>
      <c r="E6" s="479"/>
      <c r="F6" s="479"/>
      <c r="G6" s="41">
        <v>420</v>
      </c>
      <c r="H6" s="41">
        <v>42167</v>
      </c>
      <c r="I6" s="41">
        <v>432</v>
      </c>
      <c r="J6" s="41">
        <v>43961</v>
      </c>
      <c r="K6" s="41">
        <v>451</v>
      </c>
      <c r="L6" s="267">
        <v>46724</v>
      </c>
    </row>
    <row r="7" spans="1:12" ht="18" customHeight="1" x14ac:dyDescent="0.15">
      <c r="A7" s="80"/>
      <c r="B7" s="479" t="s">
        <v>93</v>
      </c>
      <c r="C7" s="479"/>
      <c r="D7" s="479"/>
      <c r="E7" s="479"/>
      <c r="F7" s="479"/>
      <c r="G7" s="41">
        <v>184</v>
      </c>
      <c r="H7" s="41">
        <v>290065</v>
      </c>
      <c r="I7" s="41">
        <v>183</v>
      </c>
      <c r="J7" s="41">
        <v>288518</v>
      </c>
      <c r="K7" s="41">
        <v>181</v>
      </c>
      <c r="L7" s="267">
        <v>269430</v>
      </c>
    </row>
    <row r="8" spans="1:12" ht="18" customHeight="1" x14ac:dyDescent="0.15">
      <c r="A8" s="80"/>
      <c r="B8" s="479" t="s">
        <v>94</v>
      </c>
      <c r="C8" s="479"/>
      <c r="D8" s="479"/>
      <c r="E8" s="479"/>
      <c r="F8" s="479"/>
      <c r="G8" s="41">
        <v>15872</v>
      </c>
      <c r="H8" s="41">
        <v>3765091</v>
      </c>
      <c r="I8" s="41">
        <v>15901</v>
      </c>
      <c r="J8" s="41">
        <v>3810100</v>
      </c>
      <c r="K8" s="41">
        <v>15946</v>
      </c>
      <c r="L8" s="267">
        <v>3859876</v>
      </c>
    </row>
    <row r="9" spans="1:12" ht="18" customHeight="1" x14ac:dyDescent="0.15">
      <c r="A9" s="80"/>
      <c r="B9" s="479" t="s">
        <v>95</v>
      </c>
      <c r="C9" s="479"/>
      <c r="D9" s="479"/>
      <c r="E9" s="479"/>
      <c r="F9" s="479"/>
      <c r="G9" s="41">
        <v>623</v>
      </c>
      <c r="H9" s="41">
        <v>723928</v>
      </c>
      <c r="I9" s="41">
        <v>622</v>
      </c>
      <c r="J9" s="41">
        <v>721457</v>
      </c>
      <c r="K9" s="41">
        <v>627</v>
      </c>
      <c r="L9" s="267">
        <v>724401</v>
      </c>
    </row>
    <row r="10" spans="1:12" ht="18" customHeight="1" x14ac:dyDescent="0.15">
      <c r="A10" s="80"/>
      <c r="B10" s="479" t="s">
        <v>96</v>
      </c>
      <c r="C10" s="479"/>
      <c r="D10" s="479"/>
      <c r="E10" s="479"/>
      <c r="F10" s="479"/>
      <c r="G10" s="41">
        <v>609</v>
      </c>
      <c r="H10" s="41">
        <v>81981</v>
      </c>
      <c r="I10" s="41">
        <v>602</v>
      </c>
      <c r="J10" s="41">
        <v>81939</v>
      </c>
      <c r="K10" s="41">
        <v>602</v>
      </c>
      <c r="L10" s="267">
        <v>81163</v>
      </c>
    </row>
    <row r="11" spans="1:12" ht="18" customHeight="1" x14ac:dyDescent="0.15">
      <c r="A11" s="80"/>
      <c r="B11" s="479" t="s">
        <v>97</v>
      </c>
      <c r="C11" s="479"/>
      <c r="D11" s="479"/>
      <c r="E11" s="479"/>
      <c r="F11" s="479"/>
      <c r="G11" s="41">
        <v>1241</v>
      </c>
      <c r="H11" s="41">
        <v>98393</v>
      </c>
      <c r="I11" s="41">
        <v>1238</v>
      </c>
      <c r="J11" s="41">
        <v>99676</v>
      </c>
      <c r="K11" s="41">
        <v>1227</v>
      </c>
      <c r="L11" s="267">
        <v>99936</v>
      </c>
    </row>
    <row r="12" spans="1:12" ht="18" customHeight="1" thickBot="1" x14ac:dyDescent="0.2">
      <c r="A12" s="81"/>
      <c r="B12" s="483" t="s">
        <v>299</v>
      </c>
      <c r="C12" s="483"/>
      <c r="D12" s="483"/>
      <c r="E12" s="483"/>
      <c r="F12" s="484"/>
      <c r="G12" s="82">
        <v>1</v>
      </c>
      <c r="H12" s="82">
        <v>29</v>
      </c>
      <c r="I12" s="82">
        <v>1</v>
      </c>
      <c r="J12" s="82">
        <v>29</v>
      </c>
      <c r="K12" s="82">
        <v>1</v>
      </c>
      <c r="L12" s="268">
        <v>29</v>
      </c>
    </row>
    <row r="13" spans="1:12" ht="15" customHeight="1" x14ac:dyDescent="0.15">
      <c r="B13" s="5"/>
      <c r="C13" s="5"/>
      <c r="D13" s="5"/>
      <c r="E13" s="5"/>
      <c r="F13" s="5"/>
      <c r="G13" s="5"/>
      <c r="H13" s="5"/>
      <c r="I13" s="5"/>
      <c r="J13" s="5"/>
      <c r="L13" s="16" t="s">
        <v>98</v>
      </c>
    </row>
    <row r="14" spans="1:12" ht="15" customHeight="1" x14ac:dyDescent="0.15">
      <c r="B14" s="5"/>
      <c r="C14" s="5"/>
      <c r="D14" s="5"/>
      <c r="E14" s="5"/>
      <c r="F14" s="5"/>
      <c r="G14" s="5"/>
      <c r="H14" s="5"/>
      <c r="I14" s="5"/>
      <c r="J14" s="5"/>
      <c r="K14" s="5"/>
      <c r="L14" s="5"/>
    </row>
    <row r="15" spans="1:12" ht="15" customHeight="1" thickBot="1" x14ac:dyDescent="0.2">
      <c r="A15" s="5" t="s">
        <v>280</v>
      </c>
      <c r="D15" s="5"/>
      <c r="E15" s="5"/>
      <c r="F15" s="5"/>
      <c r="G15" s="5"/>
      <c r="H15" s="5"/>
      <c r="I15" s="5"/>
      <c r="J15" s="5"/>
      <c r="K15" s="5"/>
      <c r="L15" s="16" t="s">
        <v>99</v>
      </c>
    </row>
    <row r="16" spans="1:12" ht="24.95" customHeight="1" x14ac:dyDescent="0.15">
      <c r="A16" s="322" t="s">
        <v>100</v>
      </c>
      <c r="B16" s="340"/>
      <c r="C16" s="340"/>
      <c r="D16" s="340" t="s">
        <v>101</v>
      </c>
      <c r="E16" s="340"/>
      <c r="F16" s="340"/>
      <c r="G16" s="340" t="s">
        <v>102</v>
      </c>
      <c r="H16" s="340"/>
      <c r="I16" s="340" t="s">
        <v>103</v>
      </c>
      <c r="J16" s="340"/>
      <c r="K16" s="340" t="s">
        <v>104</v>
      </c>
      <c r="L16" s="338"/>
    </row>
    <row r="17" spans="1:12" ht="24.95" customHeight="1" x14ac:dyDescent="0.15">
      <c r="A17" s="329"/>
      <c r="B17" s="336"/>
      <c r="C17" s="336"/>
      <c r="D17" s="29" t="s">
        <v>47</v>
      </c>
      <c r="E17" s="336" t="s">
        <v>50</v>
      </c>
      <c r="F17" s="336"/>
      <c r="G17" s="29" t="s">
        <v>47</v>
      </c>
      <c r="H17" s="29" t="s">
        <v>50</v>
      </c>
      <c r="I17" s="29" t="s">
        <v>105</v>
      </c>
      <c r="J17" s="29" t="s">
        <v>50</v>
      </c>
      <c r="K17" s="29" t="s">
        <v>106</v>
      </c>
      <c r="L17" s="83" t="s">
        <v>107</v>
      </c>
    </row>
    <row r="18" spans="1:12" ht="18" customHeight="1" x14ac:dyDescent="0.15">
      <c r="A18" s="306" t="s">
        <v>321</v>
      </c>
      <c r="B18" s="492"/>
      <c r="C18" s="307"/>
      <c r="D18" s="101">
        <f>SUM(D19:D20)</f>
        <v>18950</v>
      </c>
      <c r="E18" s="490">
        <f>SUM(E19:F20)</f>
        <v>5001654</v>
      </c>
      <c r="F18" s="490"/>
      <c r="G18" s="91">
        <f>SUM(G19:G20)</f>
        <v>17292</v>
      </c>
      <c r="H18" s="91">
        <f>SUM(H19:H20)</f>
        <v>3348845</v>
      </c>
      <c r="I18" s="91">
        <f>SUM(I19:I20)</f>
        <v>1658</v>
      </c>
      <c r="J18" s="91">
        <f>SUM(J19:J20)</f>
        <v>1652809</v>
      </c>
      <c r="K18" s="91">
        <f>SUM(K19:K20)</f>
        <v>245771</v>
      </c>
      <c r="L18" s="100">
        <v>49138</v>
      </c>
    </row>
    <row r="19" spans="1:12" ht="18" customHeight="1" x14ac:dyDescent="0.15">
      <c r="A19" s="493" t="s">
        <v>108</v>
      </c>
      <c r="B19" s="355"/>
      <c r="C19" s="494"/>
      <c r="D19" s="102">
        <f>G19+I19</f>
        <v>420</v>
      </c>
      <c r="E19" s="343">
        <f>H19+J19</f>
        <v>42167</v>
      </c>
      <c r="F19" s="343"/>
      <c r="G19" s="92">
        <v>393</v>
      </c>
      <c r="H19" s="65">
        <v>40684</v>
      </c>
      <c r="I19" s="65">
        <v>27</v>
      </c>
      <c r="J19" s="65">
        <v>1483</v>
      </c>
      <c r="K19" s="65">
        <v>1540</v>
      </c>
      <c r="L19" s="94">
        <v>36544</v>
      </c>
    </row>
    <row r="20" spans="1:12" ht="18" customHeight="1" x14ac:dyDescent="0.15">
      <c r="A20" s="487" t="s">
        <v>109</v>
      </c>
      <c r="B20" s="488"/>
      <c r="C20" s="489"/>
      <c r="D20" s="148">
        <f>G20+I20</f>
        <v>18530</v>
      </c>
      <c r="E20" s="491">
        <f>H20+J20</f>
        <v>4959487</v>
      </c>
      <c r="F20" s="491"/>
      <c r="G20" s="149">
        <v>16899</v>
      </c>
      <c r="H20" s="149">
        <v>3308161</v>
      </c>
      <c r="I20" s="149">
        <v>1631</v>
      </c>
      <c r="J20" s="149">
        <v>1651326</v>
      </c>
      <c r="K20" s="149">
        <v>244231</v>
      </c>
      <c r="L20" s="150">
        <f>K20/E20*1000000</f>
        <v>49245.21427316979</v>
      </c>
    </row>
    <row r="21" spans="1:12" ht="18" customHeight="1" x14ac:dyDescent="0.15">
      <c r="A21" s="311" t="s">
        <v>337</v>
      </c>
      <c r="B21" s="485"/>
      <c r="C21" s="485"/>
      <c r="D21" s="101">
        <f>SUM(D22:D23)</f>
        <v>18979</v>
      </c>
      <c r="E21" s="486">
        <f>SUM(E22:E23)</f>
        <v>5045680</v>
      </c>
      <c r="F21" s="486">
        <f t="shared" ref="F21" si="1">SUM(F22:F23)</f>
        <v>0</v>
      </c>
      <c r="G21" s="91">
        <f>SUM(G22:G23)</f>
        <v>17290</v>
      </c>
      <c r="H21" s="91">
        <f t="shared" ref="H21" si="2">SUM(H22:H23)</f>
        <v>3374204</v>
      </c>
      <c r="I21" s="91">
        <f>SUM(I22:I23)</f>
        <v>1689</v>
      </c>
      <c r="J21" s="91">
        <f>SUM(J22:J23)</f>
        <v>1671476</v>
      </c>
      <c r="K21" s="91">
        <f>SUM(K22:K23)</f>
        <v>252111</v>
      </c>
      <c r="L21" s="100">
        <f>K21/E21*1000000</f>
        <v>49965.713243804603</v>
      </c>
    </row>
    <row r="22" spans="1:12" ht="18" customHeight="1" x14ac:dyDescent="0.15">
      <c r="A22" s="311" t="s">
        <v>108</v>
      </c>
      <c r="B22" s="485"/>
      <c r="C22" s="485"/>
      <c r="D22" s="102">
        <f>G22+I22</f>
        <v>432</v>
      </c>
      <c r="E22" s="343">
        <f>H22+J22</f>
        <v>43961</v>
      </c>
      <c r="F22" s="343"/>
      <c r="G22" s="92">
        <v>404</v>
      </c>
      <c r="H22" s="65">
        <v>42384</v>
      </c>
      <c r="I22" s="65">
        <v>28</v>
      </c>
      <c r="J22" s="65">
        <v>1577</v>
      </c>
      <c r="K22" s="65">
        <v>1713</v>
      </c>
      <c r="L22" s="94">
        <v>38970</v>
      </c>
    </row>
    <row r="23" spans="1:12" ht="18" customHeight="1" x14ac:dyDescent="0.15">
      <c r="A23" s="496" t="s">
        <v>109</v>
      </c>
      <c r="B23" s="497"/>
      <c r="C23" s="497"/>
      <c r="D23" s="151">
        <f>G23+I23</f>
        <v>18547</v>
      </c>
      <c r="E23" s="491">
        <f>H23+J23</f>
        <v>5001719</v>
      </c>
      <c r="F23" s="491"/>
      <c r="G23" s="149">
        <v>16886</v>
      </c>
      <c r="H23" s="149">
        <v>3331820</v>
      </c>
      <c r="I23" s="149">
        <v>1661</v>
      </c>
      <c r="J23" s="149">
        <v>1669899</v>
      </c>
      <c r="K23" s="149">
        <v>250398</v>
      </c>
      <c r="L23" s="150">
        <v>50062</v>
      </c>
    </row>
    <row r="24" spans="1:12" ht="18" customHeight="1" x14ac:dyDescent="0.15">
      <c r="A24" s="311" t="s">
        <v>339</v>
      </c>
      <c r="B24" s="485"/>
      <c r="C24" s="485"/>
      <c r="D24" s="101">
        <f>SUM(D25:D26)</f>
        <v>19035</v>
      </c>
      <c r="E24" s="486">
        <f>SUM(E25:E26)</f>
        <v>5081559</v>
      </c>
      <c r="F24" s="486">
        <f t="shared" ref="F24:H24" si="3">SUM(F25:F26)</f>
        <v>0</v>
      </c>
      <c r="G24" s="91">
        <f>SUM(G25:G26)</f>
        <v>17320</v>
      </c>
      <c r="H24" s="91">
        <f t="shared" si="3"/>
        <v>3418529</v>
      </c>
      <c r="I24" s="91">
        <f>SUM(I25:I26)</f>
        <v>1715</v>
      </c>
      <c r="J24" s="91">
        <f>SUM(J25:J26)</f>
        <v>1663030</v>
      </c>
      <c r="K24" s="91">
        <f>SUM(K25:K26)</f>
        <v>259745</v>
      </c>
      <c r="L24" s="100">
        <f>K24/E24*1000000</f>
        <v>51115.218774395806</v>
      </c>
    </row>
    <row r="25" spans="1:12" ht="18" customHeight="1" x14ac:dyDescent="0.15">
      <c r="A25" s="311" t="s">
        <v>108</v>
      </c>
      <c r="B25" s="485"/>
      <c r="C25" s="485"/>
      <c r="D25" s="102">
        <f>G25+I25</f>
        <v>451</v>
      </c>
      <c r="E25" s="343">
        <f>H25+J25</f>
        <v>46724</v>
      </c>
      <c r="F25" s="343"/>
      <c r="G25" s="92">
        <v>424</v>
      </c>
      <c r="H25" s="65">
        <v>44979</v>
      </c>
      <c r="I25" s="65">
        <v>27</v>
      </c>
      <c r="J25" s="65">
        <v>1745</v>
      </c>
      <c r="K25" s="65">
        <v>1970</v>
      </c>
      <c r="L25" s="94">
        <v>42166</v>
      </c>
    </row>
    <row r="26" spans="1:12" ht="18" customHeight="1" thickBot="1" x14ac:dyDescent="0.2">
      <c r="A26" s="502" t="s">
        <v>109</v>
      </c>
      <c r="B26" s="503"/>
      <c r="C26" s="503"/>
      <c r="D26" s="136">
        <f>G26+I26</f>
        <v>18584</v>
      </c>
      <c r="E26" s="505">
        <f>H26+J26</f>
        <v>5034835</v>
      </c>
      <c r="F26" s="505"/>
      <c r="G26" s="269">
        <v>16896</v>
      </c>
      <c r="H26" s="269">
        <v>3373550</v>
      </c>
      <c r="I26" s="269">
        <v>1688</v>
      </c>
      <c r="J26" s="269">
        <v>1661285</v>
      </c>
      <c r="K26" s="269">
        <v>257775</v>
      </c>
      <c r="L26" s="270">
        <v>51198</v>
      </c>
    </row>
    <row r="27" spans="1:12" ht="15" customHeight="1" x14ac:dyDescent="0.15">
      <c r="B27" s="5"/>
      <c r="C27" s="5"/>
      <c r="D27" s="5"/>
      <c r="E27" s="5"/>
      <c r="F27" s="5"/>
      <c r="G27" s="5"/>
      <c r="H27" s="5"/>
      <c r="I27" s="5"/>
      <c r="J27" s="5"/>
      <c r="L27" s="16" t="s">
        <v>98</v>
      </c>
    </row>
    <row r="28" spans="1:12" ht="15" customHeight="1" x14ac:dyDescent="0.15">
      <c r="B28" s="5"/>
      <c r="C28" s="5"/>
      <c r="D28" s="5"/>
      <c r="E28" s="5"/>
      <c r="F28" s="5"/>
      <c r="G28" s="5"/>
      <c r="H28" s="5"/>
      <c r="I28" s="5"/>
      <c r="J28" s="5"/>
      <c r="K28" s="5"/>
      <c r="L28" s="5"/>
    </row>
    <row r="29" spans="1:12" ht="15" customHeight="1" thickBot="1" x14ac:dyDescent="0.2">
      <c r="A29" s="5" t="s">
        <v>281</v>
      </c>
      <c r="D29" s="5"/>
      <c r="E29" s="5"/>
      <c r="F29" s="5"/>
      <c r="G29" s="5"/>
      <c r="H29" s="5"/>
      <c r="I29" s="5"/>
      <c r="J29" s="5"/>
      <c r="K29" s="5"/>
      <c r="L29" s="16" t="s">
        <v>89</v>
      </c>
    </row>
    <row r="30" spans="1:12" ht="24.95" customHeight="1" x14ac:dyDescent="0.15">
      <c r="A30" s="322" t="s">
        <v>110</v>
      </c>
      <c r="B30" s="340"/>
      <c r="C30" s="340"/>
      <c r="D30" s="340"/>
      <c r="E30" s="340"/>
      <c r="F30" s="340"/>
      <c r="G30" s="482" t="s">
        <v>321</v>
      </c>
      <c r="H30" s="333"/>
      <c r="I30" s="340" t="s">
        <v>337</v>
      </c>
      <c r="J30" s="340"/>
      <c r="K30" s="333" t="s">
        <v>339</v>
      </c>
      <c r="L30" s="338"/>
    </row>
    <row r="31" spans="1:12" ht="24.95" customHeight="1" x14ac:dyDescent="0.15">
      <c r="A31" s="329"/>
      <c r="B31" s="336"/>
      <c r="C31" s="336"/>
      <c r="D31" s="336"/>
      <c r="E31" s="336"/>
      <c r="F31" s="336"/>
      <c r="G31" s="198" t="s">
        <v>47</v>
      </c>
      <c r="H31" s="198" t="s">
        <v>50</v>
      </c>
      <c r="I31" s="198" t="s">
        <v>47</v>
      </c>
      <c r="J31" s="198" t="s">
        <v>50</v>
      </c>
      <c r="K31" s="22" t="s">
        <v>47</v>
      </c>
      <c r="L31" s="112" t="s">
        <v>50</v>
      </c>
    </row>
    <row r="32" spans="1:12" ht="20.100000000000001" customHeight="1" x14ac:dyDescent="0.15">
      <c r="A32" s="329" t="s">
        <v>111</v>
      </c>
      <c r="B32" s="336"/>
      <c r="C32" s="336"/>
      <c r="D32" s="336"/>
      <c r="E32" s="336"/>
      <c r="F32" s="336"/>
      <c r="G32" s="215">
        <f t="shared" ref="G32:L32" si="4">G33+G40</f>
        <v>18950</v>
      </c>
      <c r="H32" s="215">
        <f t="shared" si="4"/>
        <v>5001654</v>
      </c>
      <c r="I32" s="215">
        <f t="shared" si="4"/>
        <v>18979</v>
      </c>
      <c r="J32" s="137">
        <f t="shared" si="4"/>
        <v>5045680</v>
      </c>
      <c r="K32" s="215">
        <f t="shared" si="4"/>
        <v>19035</v>
      </c>
      <c r="L32" s="138">
        <f t="shared" si="4"/>
        <v>5081559</v>
      </c>
    </row>
    <row r="33" spans="1:16" ht="17.100000000000001" customHeight="1" x14ac:dyDescent="0.15">
      <c r="A33" s="498" t="s">
        <v>92</v>
      </c>
      <c r="B33" s="481" t="s">
        <v>112</v>
      </c>
      <c r="C33" s="481"/>
      <c r="D33" s="481"/>
      <c r="E33" s="481"/>
      <c r="F33" s="481"/>
      <c r="G33" s="193">
        <f t="shared" ref="G33:H33" si="5">SUM(G34:G39)</f>
        <v>420</v>
      </c>
      <c r="H33" s="193">
        <f t="shared" si="5"/>
        <v>42167</v>
      </c>
      <c r="I33" s="193">
        <f>SUM(I34:I39)</f>
        <v>432</v>
      </c>
      <c r="J33" s="193">
        <f>SUM(J34:J39)</f>
        <v>43961</v>
      </c>
      <c r="K33" s="193">
        <f>SUM(K34:K39)</f>
        <v>451</v>
      </c>
      <c r="L33" s="130">
        <f>SUM(L34:L39)</f>
        <v>46724</v>
      </c>
    </row>
    <row r="34" spans="1:16" ht="17.100000000000001" customHeight="1" x14ac:dyDescent="0.15">
      <c r="A34" s="499"/>
      <c r="B34" s="55"/>
      <c r="C34" s="479" t="s">
        <v>113</v>
      </c>
      <c r="D34" s="479"/>
      <c r="E34" s="479"/>
      <c r="F34" s="479"/>
      <c r="G34" s="193">
        <v>372</v>
      </c>
      <c r="H34" s="93">
        <v>37795</v>
      </c>
      <c r="I34" s="193">
        <v>386</v>
      </c>
      <c r="J34" s="93">
        <v>39711</v>
      </c>
      <c r="K34" s="193">
        <v>404</v>
      </c>
      <c r="L34" s="271">
        <v>42261</v>
      </c>
      <c r="N34" s="66"/>
    </row>
    <row r="35" spans="1:16" ht="17.100000000000001" customHeight="1" x14ac:dyDescent="0.15">
      <c r="A35" s="499"/>
      <c r="B35" s="55"/>
      <c r="C35" s="479" t="s">
        <v>114</v>
      </c>
      <c r="D35" s="479"/>
      <c r="E35" s="479"/>
      <c r="F35" s="479"/>
      <c r="G35" s="193">
        <v>2</v>
      </c>
      <c r="H35" s="193">
        <v>522</v>
      </c>
      <c r="I35" s="193">
        <v>2</v>
      </c>
      <c r="J35" s="193">
        <v>522</v>
      </c>
      <c r="K35" s="193">
        <v>3</v>
      </c>
      <c r="L35" s="130">
        <v>722</v>
      </c>
    </row>
    <row r="36" spans="1:16" ht="17.100000000000001" customHeight="1" x14ac:dyDescent="0.15">
      <c r="A36" s="499"/>
      <c r="B36" s="55"/>
      <c r="C36" s="479" t="s">
        <v>115</v>
      </c>
      <c r="D36" s="479"/>
      <c r="E36" s="479"/>
      <c r="F36" s="479"/>
      <c r="G36" s="193">
        <v>0</v>
      </c>
      <c r="H36" s="193">
        <v>0</v>
      </c>
      <c r="I36" s="193">
        <v>0</v>
      </c>
      <c r="J36" s="193">
        <v>0</v>
      </c>
      <c r="K36" s="193" t="s">
        <v>307</v>
      </c>
      <c r="L36" s="119" t="s">
        <v>307</v>
      </c>
    </row>
    <row r="37" spans="1:16" ht="17.100000000000001" customHeight="1" x14ac:dyDescent="0.15">
      <c r="A37" s="499"/>
      <c r="B37" s="55"/>
      <c r="C37" s="479" t="s">
        <v>116</v>
      </c>
      <c r="D37" s="479"/>
      <c r="E37" s="479"/>
      <c r="F37" s="479"/>
      <c r="G37" s="193">
        <v>17</v>
      </c>
      <c r="H37" s="93">
        <v>1259</v>
      </c>
      <c r="I37" s="193">
        <v>16</v>
      </c>
      <c r="J37" s="93">
        <v>1219</v>
      </c>
      <c r="K37" s="193">
        <v>15</v>
      </c>
      <c r="L37" s="271">
        <v>1203</v>
      </c>
      <c r="N37" s="66"/>
      <c r="P37" s="128"/>
    </row>
    <row r="38" spans="1:16" ht="17.100000000000001" customHeight="1" x14ac:dyDescent="0.15">
      <c r="A38" s="499"/>
      <c r="B38" s="55"/>
      <c r="C38" s="479" t="s">
        <v>117</v>
      </c>
      <c r="D38" s="479"/>
      <c r="E38" s="479"/>
      <c r="F38" s="479"/>
      <c r="G38" s="193">
        <v>19</v>
      </c>
      <c r="H38" s="93">
        <v>2062</v>
      </c>
      <c r="I38" s="193">
        <v>18</v>
      </c>
      <c r="J38" s="93">
        <v>1980</v>
      </c>
      <c r="K38" s="193">
        <v>18</v>
      </c>
      <c r="L38" s="271">
        <v>1980</v>
      </c>
    </row>
    <row r="39" spans="1:16" ht="17.100000000000001" customHeight="1" x14ac:dyDescent="0.15">
      <c r="A39" s="500"/>
      <c r="B39" s="64"/>
      <c r="C39" s="495" t="s">
        <v>118</v>
      </c>
      <c r="D39" s="495"/>
      <c r="E39" s="495"/>
      <c r="F39" s="495"/>
      <c r="G39" s="193">
        <v>10</v>
      </c>
      <c r="H39" s="93">
        <v>529</v>
      </c>
      <c r="I39" s="193">
        <v>10</v>
      </c>
      <c r="J39" s="93">
        <v>529</v>
      </c>
      <c r="K39" s="193">
        <v>11</v>
      </c>
      <c r="L39" s="271">
        <v>558</v>
      </c>
    </row>
    <row r="40" spans="1:16" ht="17.100000000000001" customHeight="1" x14ac:dyDescent="0.15">
      <c r="A40" s="498" t="s">
        <v>119</v>
      </c>
      <c r="B40" s="481" t="s">
        <v>120</v>
      </c>
      <c r="C40" s="481"/>
      <c r="D40" s="481"/>
      <c r="E40" s="481"/>
      <c r="F40" s="481"/>
      <c r="G40" s="93">
        <f t="shared" ref="G40:H40" si="6">SUM(G41:G45)</f>
        <v>18530</v>
      </c>
      <c r="H40" s="93">
        <f t="shared" si="6"/>
        <v>4959487</v>
      </c>
      <c r="I40" s="93">
        <f>SUM(I41:I45)</f>
        <v>18547</v>
      </c>
      <c r="J40" s="139">
        <f>SUM(J41:J45)</f>
        <v>5001719</v>
      </c>
      <c r="K40" s="93">
        <f>SUM(K41:K45)</f>
        <v>18584</v>
      </c>
      <c r="L40" s="140">
        <f>SUM(L41:L45)</f>
        <v>5034835</v>
      </c>
    </row>
    <row r="41" spans="1:16" ht="17.100000000000001" customHeight="1" x14ac:dyDescent="0.15">
      <c r="A41" s="499"/>
      <c r="B41" s="63"/>
      <c r="C41" s="479" t="s">
        <v>121</v>
      </c>
      <c r="D41" s="479"/>
      <c r="E41" s="479"/>
      <c r="F41" s="479"/>
      <c r="G41" s="193">
        <v>15883</v>
      </c>
      <c r="H41" s="93">
        <v>3282708</v>
      </c>
      <c r="I41" s="193">
        <v>15916</v>
      </c>
      <c r="J41" s="93">
        <v>3329451</v>
      </c>
      <c r="K41" s="193">
        <v>15946</v>
      </c>
      <c r="L41" s="271">
        <v>3381280</v>
      </c>
    </row>
    <row r="42" spans="1:16" ht="17.100000000000001" customHeight="1" x14ac:dyDescent="0.15">
      <c r="A42" s="499"/>
      <c r="B42" s="63"/>
      <c r="C42" s="479" t="s">
        <v>122</v>
      </c>
      <c r="D42" s="479"/>
      <c r="E42" s="479"/>
      <c r="F42" s="479"/>
      <c r="G42" s="193">
        <v>1346</v>
      </c>
      <c r="H42" s="93">
        <v>745661</v>
      </c>
      <c r="I42" s="193">
        <v>1344</v>
      </c>
      <c r="J42" s="93">
        <v>742843</v>
      </c>
      <c r="K42" s="193">
        <v>1342</v>
      </c>
      <c r="L42" s="271">
        <v>741352</v>
      </c>
    </row>
    <row r="43" spans="1:16" ht="17.100000000000001" customHeight="1" x14ac:dyDescent="0.15">
      <c r="A43" s="499"/>
      <c r="B43" s="63"/>
      <c r="C43" s="479" t="s">
        <v>123</v>
      </c>
      <c r="D43" s="479"/>
      <c r="E43" s="479"/>
      <c r="F43" s="479"/>
      <c r="G43" s="193">
        <v>72</v>
      </c>
      <c r="H43" s="93">
        <v>119246</v>
      </c>
      <c r="I43" s="193">
        <v>72</v>
      </c>
      <c r="J43" s="93">
        <v>117610</v>
      </c>
      <c r="K43" s="193">
        <v>76</v>
      </c>
      <c r="L43" s="271">
        <v>117819</v>
      </c>
    </row>
    <row r="44" spans="1:16" ht="17.100000000000001" customHeight="1" x14ac:dyDescent="0.15">
      <c r="A44" s="499"/>
      <c r="B44" s="63"/>
      <c r="C44" s="479" t="s">
        <v>124</v>
      </c>
      <c r="D44" s="479"/>
      <c r="E44" s="479"/>
      <c r="F44" s="479"/>
      <c r="G44" s="193">
        <v>597</v>
      </c>
      <c r="H44" s="93">
        <v>524028</v>
      </c>
      <c r="I44" s="193">
        <v>593</v>
      </c>
      <c r="J44" s="93">
        <v>526395</v>
      </c>
      <c r="K44" s="193">
        <v>591</v>
      </c>
      <c r="L44" s="271">
        <v>523386</v>
      </c>
    </row>
    <row r="45" spans="1:16" ht="17.100000000000001" customHeight="1" thickBot="1" x14ac:dyDescent="0.2">
      <c r="A45" s="504"/>
      <c r="B45" s="84"/>
      <c r="C45" s="501" t="s">
        <v>87</v>
      </c>
      <c r="D45" s="501"/>
      <c r="E45" s="501"/>
      <c r="F45" s="501"/>
      <c r="G45" s="85">
        <v>632</v>
      </c>
      <c r="H45" s="85">
        <v>287844</v>
      </c>
      <c r="I45" s="85">
        <v>622</v>
      </c>
      <c r="J45" s="85">
        <v>285420</v>
      </c>
      <c r="K45" s="85">
        <v>629</v>
      </c>
      <c r="L45" s="272">
        <v>270998</v>
      </c>
    </row>
    <row r="46" spans="1:16" ht="15" customHeight="1" x14ac:dyDescent="0.15">
      <c r="A46" s="5" t="s">
        <v>125</v>
      </c>
      <c r="D46" s="5"/>
      <c r="E46" s="5"/>
      <c r="F46" s="5"/>
      <c r="G46" s="5"/>
      <c r="H46" s="5"/>
      <c r="I46" s="5"/>
      <c r="J46" s="5"/>
      <c r="L46" s="16" t="s">
        <v>98</v>
      </c>
    </row>
    <row r="47" spans="1:16" ht="17.100000000000001" customHeight="1" x14ac:dyDescent="0.15">
      <c r="D47" s="5"/>
      <c r="E47" s="5"/>
      <c r="F47" s="5"/>
      <c r="G47" s="5"/>
      <c r="H47" s="5"/>
      <c r="I47" s="5"/>
      <c r="J47" s="5"/>
      <c r="K47" s="5"/>
      <c r="L47" s="5"/>
    </row>
  </sheetData>
  <sheetProtection sheet="1" selectLockedCells="1" selectUnlockedCells="1"/>
  <mergeCells count="56">
    <mergeCell ref="C45:F45"/>
    <mergeCell ref="K30:L30"/>
    <mergeCell ref="I30:J30"/>
    <mergeCell ref="A26:C26"/>
    <mergeCell ref="B40:F40"/>
    <mergeCell ref="C41:F41"/>
    <mergeCell ref="A40:A45"/>
    <mergeCell ref="G30:H30"/>
    <mergeCell ref="E26:F26"/>
    <mergeCell ref="A30:F31"/>
    <mergeCell ref="C44:F44"/>
    <mergeCell ref="C37:F37"/>
    <mergeCell ref="C43:F43"/>
    <mergeCell ref="C42:F42"/>
    <mergeCell ref="C35:F35"/>
    <mergeCell ref="C38:F38"/>
    <mergeCell ref="A16:C17"/>
    <mergeCell ref="E17:F17"/>
    <mergeCell ref="C39:F39"/>
    <mergeCell ref="A23:C23"/>
    <mergeCell ref="A22:C22"/>
    <mergeCell ref="E22:F22"/>
    <mergeCell ref="C36:F36"/>
    <mergeCell ref="A32:F32"/>
    <mergeCell ref="B33:F33"/>
    <mergeCell ref="C34:F34"/>
    <mergeCell ref="A33:A39"/>
    <mergeCell ref="E23:F23"/>
    <mergeCell ref="E24:F24"/>
    <mergeCell ref="A25:C25"/>
    <mergeCell ref="E25:F25"/>
    <mergeCell ref="A24:C24"/>
    <mergeCell ref="A21:C21"/>
    <mergeCell ref="E21:F21"/>
    <mergeCell ref="A20:C20"/>
    <mergeCell ref="E18:F18"/>
    <mergeCell ref="E20:F20"/>
    <mergeCell ref="A18:C18"/>
    <mergeCell ref="A19:C19"/>
    <mergeCell ref="E19:F19"/>
    <mergeCell ref="K3:L3"/>
    <mergeCell ref="B7:F7"/>
    <mergeCell ref="G16:H16"/>
    <mergeCell ref="I16:J16"/>
    <mergeCell ref="A5:F5"/>
    <mergeCell ref="G3:H3"/>
    <mergeCell ref="B6:F6"/>
    <mergeCell ref="B11:F11"/>
    <mergeCell ref="B8:F8"/>
    <mergeCell ref="B9:F9"/>
    <mergeCell ref="K16:L16"/>
    <mergeCell ref="D16:F16"/>
    <mergeCell ref="B12:F12"/>
    <mergeCell ref="I3:J3"/>
    <mergeCell ref="A3:F4"/>
    <mergeCell ref="B10:F10"/>
  </mergeCells>
  <phoneticPr fontId="9"/>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K56"/>
  <sheetViews>
    <sheetView view="pageBreakPreview" zoomScaleNormal="100" zoomScaleSheetLayoutView="100" workbookViewId="0">
      <selection activeCell="J16" sqref="J16"/>
    </sheetView>
  </sheetViews>
  <sheetFormatPr defaultRowHeight="14.45" customHeight="1" x14ac:dyDescent="0.15"/>
  <cols>
    <col min="1" max="1" width="14.28515625" style="5" customWidth="1"/>
    <col min="2" max="2" width="10.28515625" style="5" customWidth="1"/>
    <col min="3" max="9" width="10.7109375" style="5" customWidth="1"/>
    <col min="10" max="16384" width="9.140625" style="5"/>
  </cols>
  <sheetData>
    <row r="1" spans="1:10" ht="5.0999999999999996" customHeight="1" x14ac:dyDescent="0.15">
      <c r="I1" s="16"/>
    </row>
    <row r="2" spans="1:10" ht="15" customHeight="1" x14ac:dyDescent="0.15">
      <c r="A2" s="5" t="s">
        <v>269</v>
      </c>
      <c r="I2" s="16" t="s">
        <v>126</v>
      </c>
    </row>
    <row r="3" spans="1:10" ht="16.5" customHeight="1" x14ac:dyDescent="0.15">
      <c r="A3" s="30" t="s">
        <v>127</v>
      </c>
      <c r="B3" s="340" t="s">
        <v>128</v>
      </c>
      <c r="C3" s="340"/>
      <c r="D3" s="340" t="s">
        <v>129</v>
      </c>
      <c r="E3" s="340"/>
      <c r="F3" s="340" t="s">
        <v>130</v>
      </c>
      <c r="G3" s="340"/>
      <c r="H3" s="338" t="s">
        <v>131</v>
      </c>
      <c r="I3" s="338"/>
    </row>
    <row r="4" spans="1:10" ht="15" customHeight="1" x14ac:dyDescent="0.15">
      <c r="A4" s="188" t="s">
        <v>341</v>
      </c>
      <c r="B4" s="506">
        <v>254</v>
      </c>
      <c r="C4" s="507"/>
      <c r="D4" s="507">
        <v>24</v>
      </c>
      <c r="E4" s="507"/>
      <c r="F4" s="507">
        <v>190</v>
      </c>
      <c r="G4" s="507"/>
      <c r="H4" s="507">
        <v>40</v>
      </c>
      <c r="I4" s="508"/>
    </row>
    <row r="5" spans="1:10" ht="15" customHeight="1" x14ac:dyDescent="0.15">
      <c r="A5" s="188">
        <v>28</v>
      </c>
      <c r="B5" s="509">
        <v>272</v>
      </c>
      <c r="C5" s="343"/>
      <c r="D5" s="343">
        <v>32</v>
      </c>
      <c r="E5" s="343"/>
      <c r="F5" s="343">
        <v>194</v>
      </c>
      <c r="G5" s="343"/>
      <c r="H5" s="343">
        <v>46</v>
      </c>
      <c r="I5" s="510"/>
    </row>
    <row r="6" spans="1:10" ht="15" customHeight="1" x14ac:dyDescent="0.15">
      <c r="A6" s="188">
        <v>29</v>
      </c>
      <c r="B6" s="509">
        <v>224</v>
      </c>
      <c r="C6" s="343"/>
      <c r="D6" s="343">
        <v>24</v>
      </c>
      <c r="E6" s="343"/>
      <c r="F6" s="343">
        <v>150</v>
      </c>
      <c r="G6" s="343"/>
      <c r="H6" s="343">
        <v>50</v>
      </c>
      <c r="I6" s="510"/>
    </row>
    <row r="7" spans="1:10" ht="15" customHeight="1" x14ac:dyDescent="0.15">
      <c r="A7" s="188">
        <v>30</v>
      </c>
      <c r="B7" s="509">
        <f>SUM(D7:I7)</f>
        <v>212</v>
      </c>
      <c r="C7" s="343"/>
      <c r="D7" s="343">
        <v>31</v>
      </c>
      <c r="E7" s="343"/>
      <c r="F7" s="343">
        <v>141</v>
      </c>
      <c r="G7" s="343"/>
      <c r="H7" s="343">
        <v>40</v>
      </c>
      <c r="I7" s="510"/>
    </row>
    <row r="8" spans="1:10" ht="15" customHeight="1" thickBot="1" x14ac:dyDescent="0.2">
      <c r="A8" s="141" t="s">
        <v>340</v>
      </c>
      <c r="B8" s="505">
        <f>SUM(D8:I8)</f>
        <v>183</v>
      </c>
      <c r="C8" s="511"/>
      <c r="D8" s="512">
        <v>19</v>
      </c>
      <c r="E8" s="513"/>
      <c r="F8" s="512">
        <v>118</v>
      </c>
      <c r="G8" s="513"/>
      <c r="H8" s="512">
        <v>46</v>
      </c>
      <c r="I8" s="514"/>
    </row>
    <row r="9" spans="1:10" ht="13.5" customHeight="1" x14ac:dyDescent="0.15">
      <c r="A9" s="5" t="s">
        <v>292</v>
      </c>
      <c r="I9" s="16" t="s">
        <v>291</v>
      </c>
    </row>
    <row r="10" spans="1:10" ht="13.5" customHeight="1" x14ac:dyDescent="0.15"/>
    <row r="11" spans="1:10" ht="12" customHeight="1" x14ac:dyDescent="0.15"/>
    <row r="12" spans="1:10" ht="15" customHeight="1" thickBot="1" x14ac:dyDescent="0.2">
      <c r="A12" s="5" t="s">
        <v>342</v>
      </c>
      <c r="I12" s="16" t="s">
        <v>126</v>
      </c>
    </row>
    <row r="13" spans="1:10" ht="16.5" customHeight="1" x14ac:dyDescent="0.15">
      <c r="A13" s="364" t="s">
        <v>132</v>
      </c>
      <c r="B13" s="365"/>
      <c r="C13" s="17" t="s">
        <v>133</v>
      </c>
      <c r="D13" s="17" t="s">
        <v>134</v>
      </c>
      <c r="E13" s="31" t="s">
        <v>135</v>
      </c>
      <c r="F13" s="17" t="s">
        <v>95</v>
      </c>
      <c r="G13" s="32" t="s">
        <v>136</v>
      </c>
      <c r="H13" s="33" t="s">
        <v>137</v>
      </c>
      <c r="I13" s="14" t="s">
        <v>87</v>
      </c>
    </row>
    <row r="14" spans="1:10" ht="17.25" customHeight="1" x14ac:dyDescent="0.15">
      <c r="A14" s="517" t="s">
        <v>138</v>
      </c>
      <c r="B14" s="518"/>
      <c r="C14" s="214">
        <f>C15+C16</f>
        <v>183</v>
      </c>
      <c r="D14" s="215">
        <f>SUM(D15:D16)</f>
        <v>19</v>
      </c>
      <c r="E14" s="215">
        <f t="shared" ref="E14:I14" si="0">SUM(E15:E16)</f>
        <v>118</v>
      </c>
      <c r="F14" s="215">
        <f t="shared" si="0"/>
        <v>30</v>
      </c>
      <c r="G14" s="215">
        <f t="shared" si="0"/>
        <v>0</v>
      </c>
      <c r="H14" s="215">
        <f t="shared" si="0"/>
        <v>13</v>
      </c>
      <c r="I14" s="142">
        <f t="shared" si="0"/>
        <v>3</v>
      </c>
      <c r="J14" s="42"/>
    </row>
    <row r="15" spans="1:10" ht="14.1" customHeight="1" x14ac:dyDescent="0.15">
      <c r="A15" s="208"/>
      <c r="B15" s="213" t="s">
        <v>139</v>
      </c>
      <c r="C15" s="212">
        <f>C18+C21+C24+C27+C30+C33+C36+C39+C42+C45+C48+C51+C54</f>
        <v>163</v>
      </c>
      <c r="D15" s="193">
        <f>D18+D21+D24+D30+D33+D45+D27+D36+D39+D42+D48+D51+D54</f>
        <v>17</v>
      </c>
      <c r="E15" s="193">
        <f>E18+E21+E24+E27+E30+E33+E36+E39+E42+E45+E54+E48+E51</f>
        <v>110</v>
      </c>
      <c r="F15" s="193">
        <f>F18+F21+F24+F27+F30+F33+F36+F39+F42+F45+F54+F48+F51</f>
        <v>23</v>
      </c>
      <c r="G15" s="193">
        <f>G18+G21+G24+G27+G30+G33+G36+G39+G42+G45+G54+G48+G51</f>
        <v>0</v>
      </c>
      <c r="H15" s="193">
        <f>H18+H21+H24+H27+H30+H33+H36+H39+H42+H45+H54+H48+H51</f>
        <v>13</v>
      </c>
      <c r="I15" s="119">
        <f>I18+I21+I24+I27+I30+I33+I36+I39+I42+I45+I54+I48+I51</f>
        <v>0</v>
      </c>
      <c r="J15" s="42"/>
    </row>
    <row r="16" spans="1:10" ht="14.1" customHeight="1" x14ac:dyDescent="0.15">
      <c r="A16" s="208"/>
      <c r="B16" s="213" t="s">
        <v>254</v>
      </c>
      <c r="C16" s="212">
        <f>C19+C22+C25+C28+C31+C34+C37+C40+C43+C46+C49+C52+C55</f>
        <v>20</v>
      </c>
      <c r="D16" s="193">
        <f t="shared" ref="D16:I16" si="1">D19+D22+D25+D28+D31+D34+D37+D40+D43+D46+D49+D52+D55</f>
        <v>2</v>
      </c>
      <c r="E16" s="193">
        <f t="shared" si="1"/>
        <v>8</v>
      </c>
      <c r="F16" s="193">
        <f t="shared" si="1"/>
        <v>7</v>
      </c>
      <c r="G16" s="193">
        <f t="shared" si="1"/>
        <v>0</v>
      </c>
      <c r="H16" s="193">
        <f t="shared" si="1"/>
        <v>0</v>
      </c>
      <c r="I16" s="119">
        <f t="shared" si="1"/>
        <v>3</v>
      </c>
      <c r="J16" s="42"/>
    </row>
    <row r="17" spans="1:11" ht="14.1" customHeight="1" x14ac:dyDescent="0.15">
      <c r="A17" s="515" t="s">
        <v>253</v>
      </c>
      <c r="B17" s="516"/>
      <c r="C17" s="120">
        <f>C18+C19</f>
        <v>35</v>
      </c>
      <c r="D17" s="131">
        <f t="shared" ref="D17:I17" si="2">SUM(D18:D19)</f>
        <v>8</v>
      </c>
      <c r="E17" s="131">
        <f t="shared" si="2"/>
        <v>18</v>
      </c>
      <c r="F17" s="131">
        <f t="shared" si="2"/>
        <v>4</v>
      </c>
      <c r="G17" s="131">
        <f t="shared" si="2"/>
        <v>0</v>
      </c>
      <c r="H17" s="131">
        <f t="shared" si="2"/>
        <v>5</v>
      </c>
      <c r="I17" s="121">
        <f t="shared" si="2"/>
        <v>0</v>
      </c>
      <c r="J17" s="42"/>
    </row>
    <row r="18" spans="1:11" ht="14.1" customHeight="1" x14ac:dyDescent="0.15">
      <c r="A18" s="208"/>
      <c r="B18" s="213" t="s">
        <v>139</v>
      </c>
      <c r="C18" s="120">
        <f>SUM(D18:I18)</f>
        <v>31</v>
      </c>
      <c r="D18" s="131">
        <v>7</v>
      </c>
      <c r="E18" s="131">
        <v>17</v>
      </c>
      <c r="F18" s="131">
        <v>2</v>
      </c>
      <c r="G18" s="131">
        <v>0</v>
      </c>
      <c r="H18" s="131">
        <v>5</v>
      </c>
      <c r="I18" s="121">
        <v>0</v>
      </c>
      <c r="J18" s="42"/>
    </row>
    <row r="19" spans="1:11" ht="14.1" customHeight="1" x14ac:dyDescent="0.15">
      <c r="A19" s="208"/>
      <c r="B19" s="213" t="s">
        <v>254</v>
      </c>
      <c r="C19" s="120">
        <f>SUM(D19:I19)</f>
        <v>4</v>
      </c>
      <c r="D19" s="131">
        <v>1</v>
      </c>
      <c r="E19" s="131">
        <v>1</v>
      </c>
      <c r="F19" s="131">
        <v>2</v>
      </c>
      <c r="G19" s="131">
        <v>0</v>
      </c>
      <c r="H19" s="131">
        <v>0</v>
      </c>
      <c r="I19" s="121">
        <v>0</v>
      </c>
      <c r="J19" s="42"/>
    </row>
    <row r="20" spans="1:11" ht="14.1" customHeight="1" x14ac:dyDescent="0.15">
      <c r="A20" s="515" t="s">
        <v>140</v>
      </c>
      <c r="B20" s="516"/>
      <c r="C20" s="120">
        <f t="shared" ref="C20" si="3">C21+C22</f>
        <v>15</v>
      </c>
      <c r="D20" s="131">
        <f t="shared" ref="D20:I20" si="4">SUM(D21:D22)</f>
        <v>2</v>
      </c>
      <c r="E20" s="131">
        <f t="shared" si="4"/>
        <v>10</v>
      </c>
      <c r="F20" s="131">
        <f t="shared" si="4"/>
        <v>1</v>
      </c>
      <c r="G20" s="131">
        <f t="shared" si="4"/>
        <v>0</v>
      </c>
      <c r="H20" s="131">
        <f t="shared" si="4"/>
        <v>2</v>
      </c>
      <c r="I20" s="121">
        <f t="shared" si="4"/>
        <v>0</v>
      </c>
      <c r="J20" s="42"/>
    </row>
    <row r="21" spans="1:11" ht="14.1" customHeight="1" x14ac:dyDescent="0.15">
      <c r="A21" s="208"/>
      <c r="B21" s="213" t="s">
        <v>139</v>
      </c>
      <c r="C21" s="122">
        <f>SUM(D21:I21)</f>
        <v>15</v>
      </c>
      <c r="D21" s="131">
        <v>2</v>
      </c>
      <c r="E21" s="131">
        <v>10</v>
      </c>
      <c r="F21" s="131">
        <v>1</v>
      </c>
      <c r="G21" s="131">
        <v>0</v>
      </c>
      <c r="H21" s="131">
        <v>2</v>
      </c>
      <c r="I21" s="121">
        <v>0</v>
      </c>
      <c r="J21" s="42"/>
      <c r="K21" s="43"/>
    </row>
    <row r="22" spans="1:11" ht="14.1" customHeight="1" x14ac:dyDescent="0.15">
      <c r="A22" s="208"/>
      <c r="B22" s="213" t="s">
        <v>254</v>
      </c>
      <c r="C22" s="122">
        <f>SUM(D22:I22)</f>
        <v>0</v>
      </c>
      <c r="D22" s="131">
        <v>0</v>
      </c>
      <c r="E22" s="131">
        <v>0</v>
      </c>
      <c r="F22" s="131">
        <v>0</v>
      </c>
      <c r="G22" s="131">
        <v>0</v>
      </c>
      <c r="H22" s="131">
        <v>0</v>
      </c>
      <c r="I22" s="121">
        <v>0</v>
      </c>
      <c r="J22" s="42"/>
      <c r="K22" s="43"/>
    </row>
    <row r="23" spans="1:11" ht="14.1" customHeight="1" x14ac:dyDescent="0.15">
      <c r="A23" s="515" t="s">
        <v>141</v>
      </c>
      <c r="B23" s="516"/>
      <c r="C23" s="122">
        <f t="shared" ref="C23" si="5">C24+C25</f>
        <v>57</v>
      </c>
      <c r="D23" s="131">
        <f t="shared" ref="D23:I23" si="6">SUM(D24:D25)</f>
        <v>3</v>
      </c>
      <c r="E23" s="131">
        <f t="shared" si="6"/>
        <v>42</v>
      </c>
      <c r="F23" s="131">
        <f t="shared" si="6"/>
        <v>7</v>
      </c>
      <c r="G23" s="131">
        <f t="shared" si="6"/>
        <v>0</v>
      </c>
      <c r="H23" s="131">
        <f t="shared" si="6"/>
        <v>4</v>
      </c>
      <c r="I23" s="121">
        <f t="shared" si="6"/>
        <v>1</v>
      </c>
      <c r="J23" s="42"/>
    </row>
    <row r="24" spans="1:11" ht="14.1" customHeight="1" x14ac:dyDescent="0.15">
      <c r="A24" s="208"/>
      <c r="B24" s="213" t="s">
        <v>139</v>
      </c>
      <c r="C24" s="122">
        <f>SUM(D24:I24)</f>
        <v>52</v>
      </c>
      <c r="D24" s="131">
        <v>3</v>
      </c>
      <c r="E24" s="131">
        <v>41</v>
      </c>
      <c r="F24" s="131">
        <v>4</v>
      </c>
      <c r="G24" s="131">
        <v>0</v>
      </c>
      <c r="H24" s="131">
        <v>4</v>
      </c>
      <c r="I24" s="121">
        <v>0</v>
      </c>
      <c r="J24" s="42"/>
    </row>
    <row r="25" spans="1:11" ht="14.1" customHeight="1" x14ac:dyDescent="0.15">
      <c r="A25" s="208"/>
      <c r="B25" s="213" t="s">
        <v>254</v>
      </c>
      <c r="C25" s="122">
        <f>SUM(D25:I25)</f>
        <v>5</v>
      </c>
      <c r="D25" s="131">
        <v>0</v>
      </c>
      <c r="E25" s="131">
        <v>1</v>
      </c>
      <c r="F25" s="131">
        <v>3</v>
      </c>
      <c r="G25" s="131">
        <v>0</v>
      </c>
      <c r="H25" s="131">
        <v>0</v>
      </c>
      <c r="I25" s="121">
        <v>1</v>
      </c>
      <c r="J25" s="42"/>
    </row>
    <row r="26" spans="1:11" ht="14.1" customHeight="1" x14ac:dyDescent="0.15">
      <c r="A26" s="515" t="s">
        <v>142</v>
      </c>
      <c r="B26" s="516"/>
      <c r="C26" s="122">
        <f t="shared" ref="C26" si="7">C27+C28</f>
        <v>4</v>
      </c>
      <c r="D26" s="131">
        <f t="shared" ref="D26:I26" si="8">SUM(D27:D28)</f>
        <v>1</v>
      </c>
      <c r="E26" s="131">
        <f t="shared" si="8"/>
        <v>3</v>
      </c>
      <c r="F26" s="131">
        <f t="shared" si="8"/>
        <v>0</v>
      </c>
      <c r="G26" s="131">
        <f t="shared" si="8"/>
        <v>0</v>
      </c>
      <c r="H26" s="131">
        <f t="shared" si="8"/>
        <v>0</v>
      </c>
      <c r="I26" s="121">
        <f t="shared" si="8"/>
        <v>0</v>
      </c>
      <c r="J26" s="42"/>
    </row>
    <row r="27" spans="1:11" ht="14.1" customHeight="1" x14ac:dyDescent="0.15">
      <c r="A27" s="208"/>
      <c r="B27" s="213" t="s">
        <v>139</v>
      </c>
      <c r="C27" s="122">
        <f>SUM(D27:I27)</f>
        <v>4</v>
      </c>
      <c r="D27" s="131">
        <v>1</v>
      </c>
      <c r="E27" s="131">
        <v>3</v>
      </c>
      <c r="F27" s="131">
        <v>0</v>
      </c>
      <c r="G27" s="131">
        <v>0</v>
      </c>
      <c r="H27" s="131">
        <v>0</v>
      </c>
      <c r="I27" s="121">
        <v>0</v>
      </c>
      <c r="J27" s="42"/>
    </row>
    <row r="28" spans="1:11" ht="14.1" customHeight="1" x14ac:dyDescent="0.15">
      <c r="A28" s="208"/>
      <c r="B28" s="213" t="s">
        <v>254</v>
      </c>
      <c r="C28" s="122">
        <f>SUM(D28:I28)</f>
        <v>0</v>
      </c>
      <c r="D28" s="131">
        <v>0</v>
      </c>
      <c r="E28" s="131">
        <v>0</v>
      </c>
      <c r="F28" s="131">
        <v>0</v>
      </c>
      <c r="G28" s="131">
        <v>0</v>
      </c>
      <c r="H28" s="131">
        <v>0</v>
      </c>
      <c r="I28" s="121">
        <v>0</v>
      </c>
      <c r="J28" s="42"/>
    </row>
    <row r="29" spans="1:11" ht="14.1" customHeight="1" x14ac:dyDescent="0.15">
      <c r="A29" s="515" t="s">
        <v>143</v>
      </c>
      <c r="B29" s="516"/>
      <c r="C29" s="122">
        <f t="shared" ref="C29" si="9">C30+C31</f>
        <v>32</v>
      </c>
      <c r="D29" s="131">
        <f t="shared" ref="D29:I29" si="10">SUM(D30:D31)</f>
        <v>3</v>
      </c>
      <c r="E29" s="131">
        <f t="shared" si="10"/>
        <v>26</v>
      </c>
      <c r="F29" s="131">
        <f t="shared" si="10"/>
        <v>1</v>
      </c>
      <c r="G29" s="131">
        <f t="shared" si="10"/>
        <v>0</v>
      </c>
      <c r="H29" s="131">
        <f t="shared" si="10"/>
        <v>1</v>
      </c>
      <c r="I29" s="121">
        <f t="shared" si="10"/>
        <v>1</v>
      </c>
      <c r="J29" s="42"/>
    </row>
    <row r="30" spans="1:11" ht="14.1" customHeight="1" x14ac:dyDescent="0.15">
      <c r="A30" s="208"/>
      <c r="B30" s="213" t="s">
        <v>139</v>
      </c>
      <c r="C30" s="122">
        <f>SUM(D30:I30)</f>
        <v>27</v>
      </c>
      <c r="D30" s="131">
        <v>2</v>
      </c>
      <c r="E30" s="131">
        <v>23</v>
      </c>
      <c r="F30" s="131">
        <v>1</v>
      </c>
      <c r="G30" s="131">
        <v>0</v>
      </c>
      <c r="H30" s="131">
        <v>1</v>
      </c>
      <c r="I30" s="121">
        <v>0</v>
      </c>
      <c r="J30" s="42"/>
    </row>
    <row r="31" spans="1:11" ht="14.1" customHeight="1" x14ac:dyDescent="0.15">
      <c r="A31" s="208"/>
      <c r="B31" s="213" t="s">
        <v>254</v>
      </c>
      <c r="C31" s="122">
        <f>SUM(D31:I31)</f>
        <v>5</v>
      </c>
      <c r="D31" s="131">
        <v>1</v>
      </c>
      <c r="E31" s="131">
        <v>3</v>
      </c>
      <c r="F31" s="131">
        <v>0</v>
      </c>
      <c r="G31" s="131">
        <v>0</v>
      </c>
      <c r="H31" s="131">
        <v>0</v>
      </c>
      <c r="I31" s="121">
        <v>1</v>
      </c>
      <c r="J31" s="42"/>
    </row>
    <row r="32" spans="1:11" ht="14.1" customHeight="1" x14ac:dyDescent="0.15">
      <c r="A32" s="515" t="s">
        <v>144</v>
      </c>
      <c r="B32" s="516"/>
      <c r="C32" s="122">
        <f t="shared" ref="C32" si="11">C33+C34</f>
        <v>14</v>
      </c>
      <c r="D32" s="131">
        <f t="shared" ref="D32:I32" si="12">SUM(D33:D34)</f>
        <v>1</v>
      </c>
      <c r="E32" s="131">
        <f t="shared" si="12"/>
        <v>8</v>
      </c>
      <c r="F32" s="131">
        <f t="shared" si="12"/>
        <v>5</v>
      </c>
      <c r="G32" s="131">
        <f t="shared" si="12"/>
        <v>0</v>
      </c>
      <c r="H32" s="131">
        <f t="shared" si="12"/>
        <v>0</v>
      </c>
      <c r="I32" s="121">
        <f t="shared" si="12"/>
        <v>0</v>
      </c>
      <c r="J32" s="42"/>
    </row>
    <row r="33" spans="1:10" ht="14.1" customHeight="1" x14ac:dyDescent="0.15">
      <c r="A33" s="208"/>
      <c r="B33" s="213" t="s">
        <v>139</v>
      </c>
      <c r="C33" s="122">
        <f>SUM(D33:I33)</f>
        <v>13</v>
      </c>
      <c r="D33" s="131">
        <v>1</v>
      </c>
      <c r="E33" s="131">
        <v>7</v>
      </c>
      <c r="F33" s="131">
        <v>5</v>
      </c>
      <c r="G33" s="131">
        <v>0</v>
      </c>
      <c r="H33" s="131">
        <v>0</v>
      </c>
      <c r="I33" s="121">
        <v>0</v>
      </c>
      <c r="J33" s="42"/>
    </row>
    <row r="34" spans="1:10" ht="14.1" customHeight="1" x14ac:dyDescent="0.15">
      <c r="A34" s="208"/>
      <c r="B34" s="213" t="s">
        <v>254</v>
      </c>
      <c r="C34" s="122">
        <f>SUM(D34:I34)</f>
        <v>1</v>
      </c>
      <c r="D34" s="131">
        <v>0</v>
      </c>
      <c r="E34" s="131">
        <v>1</v>
      </c>
      <c r="F34" s="131">
        <v>0</v>
      </c>
      <c r="G34" s="131">
        <v>0</v>
      </c>
      <c r="H34" s="131">
        <v>0</v>
      </c>
      <c r="I34" s="121">
        <v>0</v>
      </c>
      <c r="J34" s="42"/>
    </row>
    <row r="35" spans="1:10" ht="14.1" customHeight="1" x14ac:dyDescent="0.15">
      <c r="A35" s="515" t="s">
        <v>145</v>
      </c>
      <c r="B35" s="516"/>
      <c r="C35" s="122">
        <f>C36+C37</f>
        <v>5</v>
      </c>
      <c r="D35" s="131">
        <f t="shared" ref="D35:I35" si="13">SUM(D36:D37)</f>
        <v>0</v>
      </c>
      <c r="E35" s="131">
        <f t="shared" si="13"/>
        <v>4</v>
      </c>
      <c r="F35" s="131">
        <f t="shared" si="13"/>
        <v>1</v>
      </c>
      <c r="G35" s="131">
        <f t="shared" si="13"/>
        <v>0</v>
      </c>
      <c r="H35" s="131">
        <f t="shared" si="13"/>
        <v>0</v>
      </c>
      <c r="I35" s="121">
        <f t="shared" si="13"/>
        <v>0</v>
      </c>
      <c r="J35" s="42"/>
    </row>
    <row r="36" spans="1:10" ht="14.1" customHeight="1" x14ac:dyDescent="0.15">
      <c r="A36" s="208"/>
      <c r="B36" s="213" t="s">
        <v>139</v>
      </c>
      <c r="C36" s="122">
        <f>SUM(D36:I36)</f>
        <v>4</v>
      </c>
      <c r="D36" s="131">
        <v>0</v>
      </c>
      <c r="E36" s="131">
        <v>4</v>
      </c>
      <c r="F36" s="131">
        <v>0</v>
      </c>
      <c r="G36" s="131">
        <v>0</v>
      </c>
      <c r="H36" s="131">
        <v>0</v>
      </c>
      <c r="I36" s="121">
        <v>0</v>
      </c>
      <c r="J36" s="42"/>
    </row>
    <row r="37" spans="1:10" ht="14.1" customHeight="1" x14ac:dyDescent="0.15">
      <c r="A37" s="208"/>
      <c r="B37" s="213" t="s">
        <v>254</v>
      </c>
      <c r="C37" s="122">
        <f>SUM(D37:I37)</f>
        <v>1</v>
      </c>
      <c r="D37" s="131">
        <v>0</v>
      </c>
      <c r="E37" s="131">
        <v>0</v>
      </c>
      <c r="F37" s="131">
        <v>1</v>
      </c>
      <c r="G37" s="131">
        <v>0</v>
      </c>
      <c r="H37" s="131">
        <v>0</v>
      </c>
      <c r="I37" s="121">
        <v>0</v>
      </c>
      <c r="J37" s="42"/>
    </row>
    <row r="38" spans="1:10" ht="14.1" customHeight="1" x14ac:dyDescent="0.15">
      <c r="A38" s="515" t="s">
        <v>146</v>
      </c>
      <c r="B38" s="516"/>
      <c r="C38" s="122">
        <f t="shared" ref="C38" si="14">C39+C40</f>
        <v>2</v>
      </c>
      <c r="D38" s="131">
        <f t="shared" ref="D38:I38" si="15">SUM(D39:D40)</f>
        <v>1</v>
      </c>
      <c r="E38" s="131">
        <f t="shared" si="15"/>
        <v>0</v>
      </c>
      <c r="F38" s="131">
        <f t="shared" si="15"/>
        <v>0</v>
      </c>
      <c r="G38" s="131">
        <f t="shared" si="15"/>
        <v>0</v>
      </c>
      <c r="H38" s="131">
        <f t="shared" si="15"/>
        <v>1</v>
      </c>
      <c r="I38" s="121">
        <f t="shared" si="15"/>
        <v>0</v>
      </c>
      <c r="J38" s="42"/>
    </row>
    <row r="39" spans="1:10" ht="14.1" customHeight="1" x14ac:dyDescent="0.15">
      <c r="A39" s="208"/>
      <c r="B39" s="213" t="s">
        <v>139</v>
      </c>
      <c r="C39" s="122">
        <f>SUM(D39:I39)</f>
        <v>2</v>
      </c>
      <c r="D39" s="131">
        <v>1</v>
      </c>
      <c r="E39" s="131">
        <v>0</v>
      </c>
      <c r="F39" s="131">
        <v>0</v>
      </c>
      <c r="G39" s="131">
        <v>0</v>
      </c>
      <c r="H39" s="131">
        <v>1</v>
      </c>
      <c r="I39" s="121">
        <v>0</v>
      </c>
      <c r="J39" s="42"/>
    </row>
    <row r="40" spans="1:10" ht="14.1" customHeight="1" x14ac:dyDescent="0.15">
      <c r="A40" s="208"/>
      <c r="B40" s="213" t="s">
        <v>254</v>
      </c>
      <c r="C40" s="122">
        <f>SUM(D40:I40)</f>
        <v>0</v>
      </c>
      <c r="D40" s="131">
        <v>0</v>
      </c>
      <c r="E40" s="131">
        <v>0</v>
      </c>
      <c r="F40" s="131">
        <v>0</v>
      </c>
      <c r="G40" s="131">
        <v>0</v>
      </c>
      <c r="H40" s="131">
        <v>0</v>
      </c>
      <c r="I40" s="121">
        <v>0</v>
      </c>
      <c r="J40" s="42"/>
    </row>
    <row r="41" spans="1:10" ht="14.1" customHeight="1" x14ac:dyDescent="0.15">
      <c r="A41" s="515" t="s">
        <v>147</v>
      </c>
      <c r="B41" s="516"/>
      <c r="C41" s="122">
        <f t="shared" ref="C41" si="16">C42+C43</f>
        <v>6</v>
      </c>
      <c r="D41" s="131">
        <f t="shared" ref="D41:I41" si="17">SUM(D42:D43)</f>
        <v>0</v>
      </c>
      <c r="E41" s="131">
        <f t="shared" si="17"/>
        <v>2</v>
      </c>
      <c r="F41" s="131">
        <f t="shared" si="17"/>
        <v>4</v>
      </c>
      <c r="G41" s="131">
        <f t="shared" si="17"/>
        <v>0</v>
      </c>
      <c r="H41" s="131">
        <f t="shared" si="17"/>
        <v>0</v>
      </c>
      <c r="I41" s="121">
        <f t="shared" si="17"/>
        <v>0</v>
      </c>
      <c r="J41" s="42"/>
    </row>
    <row r="42" spans="1:10" ht="14.1" customHeight="1" x14ac:dyDescent="0.15">
      <c r="A42" s="208"/>
      <c r="B42" s="213" t="s">
        <v>139</v>
      </c>
      <c r="C42" s="122">
        <f>SUM(D42:I42)</f>
        <v>4</v>
      </c>
      <c r="D42" s="131">
        <v>0</v>
      </c>
      <c r="E42" s="131">
        <v>1</v>
      </c>
      <c r="F42" s="131">
        <v>3</v>
      </c>
      <c r="G42" s="131">
        <v>0</v>
      </c>
      <c r="H42" s="131">
        <v>0</v>
      </c>
      <c r="I42" s="121">
        <v>0</v>
      </c>
      <c r="J42" s="42"/>
    </row>
    <row r="43" spans="1:10" ht="14.1" customHeight="1" x14ac:dyDescent="0.15">
      <c r="A43" s="208"/>
      <c r="B43" s="213" t="s">
        <v>254</v>
      </c>
      <c r="C43" s="122">
        <f>SUM(D43:I43)</f>
        <v>2</v>
      </c>
      <c r="D43" s="131">
        <v>0</v>
      </c>
      <c r="E43" s="131">
        <v>1</v>
      </c>
      <c r="F43" s="131">
        <v>1</v>
      </c>
      <c r="G43" s="131">
        <v>0</v>
      </c>
      <c r="H43" s="131">
        <v>0</v>
      </c>
      <c r="I43" s="121">
        <v>0</v>
      </c>
      <c r="J43" s="42"/>
    </row>
    <row r="44" spans="1:10" ht="14.1" customHeight="1" x14ac:dyDescent="0.15">
      <c r="A44" s="515" t="s">
        <v>148</v>
      </c>
      <c r="B44" s="516"/>
      <c r="C44" s="120">
        <f t="shared" ref="C44" si="18">C45+C46</f>
        <v>10</v>
      </c>
      <c r="D44" s="131">
        <f t="shared" ref="D44:I44" si="19">SUM(D45:D46)</f>
        <v>0</v>
      </c>
      <c r="E44" s="131">
        <f t="shared" si="19"/>
        <v>4</v>
      </c>
      <c r="F44" s="131">
        <f t="shared" si="19"/>
        <v>6</v>
      </c>
      <c r="G44" s="131">
        <f t="shared" si="19"/>
        <v>0</v>
      </c>
      <c r="H44" s="131">
        <f t="shared" si="19"/>
        <v>0</v>
      </c>
      <c r="I44" s="121">
        <f t="shared" si="19"/>
        <v>0</v>
      </c>
      <c r="J44" s="42"/>
    </row>
    <row r="45" spans="1:10" ht="14.1" customHeight="1" x14ac:dyDescent="0.15">
      <c r="A45" s="208"/>
      <c r="B45" s="213" t="s">
        <v>139</v>
      </c>
      <c r="C45" s="122">
        <f>SUM(D45:I45)</f>
        <v>9</v>
      </c>
      <c r="D45" s="131">
        <v>0</v>
      </c>
      <c r="E45" s="131">
        <v>3</v>
      </c>
      <c r="F45" s="131">
        <v>6</v>
      </c>
      <c r="G45" s="131">
        <v>0</v>
      </c>
      <c r="H45" s="131">
        <v>0</v>
      </c>
      <c r="I45" s="121">
        <v>0</v>
      </c>
      <c r="J45" s="42"/>
    </row>
    <row r="46" spans="1:10" ht="14.1" customHeight="1" x14ac:dyDescent="0.15">
      <c r="A46" s="208"/>
      <c r="B46" s="213" t="s">
        <v>254</v>
      </c>
      <c r="C46" s="122">
        <f>SUM(D46:I46)</f>
        <v>1</v>
      </c>
      <c r="D46" s="131">
        <v>0</v>
      </c>
      <c r="E46" s="131">
        <v>1</v>
      </c>
      <c r="F46" s="131">
        <v>0</v>
      </c>
      <c r="G46" s="131">
        <v>0</v>
      </c>
      <c r="H46" s="131">
        <v>0</v>
      </c>
      <c r="I46" s="121">
        <v>0</v>
      </c>
      <c r="J46" s="42"/>
    </row>
    <row r="47" spans="1:10" ht="14.1" customHeight="1" x14ac:dyDescent="0.15">
      <c r="A47" s="515" t="s">
        <v>149</v>
      </c>
      <c r="B47" s="516"/>
      <c r="C47" s="120">
        <f t="shared" ref="C47" si="20">C48+C49</f>
        <v>0</v>
      </c>
      <c r="D47" s="131">
        <f t="shared" ref="D47:I47" si="21">SUM(D48:D49)</f>
        <v>0</v>
      </c>
      <c r="E47" s="131">
        <f t="shared" si="21"/>
        <v>0</v>
      </c>
      <c r="F47" s="131">
        <f t="shared" si="21"/>
        <v>0</v>
      </c>
      <c r="G47" s="131">
        <f t="shared" si="21"/>
        <v>0</v>
      </c>
      <c r="H47" s="131">
        <f t="shared" si="21"/>
        <v>0</v>
      </c>
      <c r="I47" s="121">
        <f t="shared" si="21"/>
        <v>0</v>
      </c>
      <c r="J47" s="42"/>
    </row>
    <row r="48" spans="1:10" ht="14.1" customHeight="1" x14ac:dyDescent="0.15">
      <c r="A48" s="208"/>
      <c r="B48" s="213" t="s">
        <v>139</v>
      </c>
      <c r="C48" s="122">
        <f>SUM(D48:I48)</f>
        <v>0</v>
      </c>
      <c r="D48" s="131">
        <v>0</v>
      </c>
      <c r="E48" s="131">
        <v>0</v>
      </c>
      <c r="F48" s="131">
        <v>0</v>
      </c>
      <c r="G48" s="131">
        <v>0</v>
      </c>
      <c r="H48" s="131">
        <v>0</v>
      </c>
      <c r="I48" s="121">
        <v>0</v>
      </c>
      <c r="J48" s="42"/>
    </row>
    <row r="49" spans="1:10" ht="14.1" customHeight="1" x14ac:dyDescent="0.15">
      <c r="A49" s="208"/>
      <c r="B49" s="213" t="s">
        <v>254</v>
      </c>
      <c r="C49" s="122">
        <f>SUM(D49:I49)</f>
        <v>0</v>
      </c>
      <c r="D49" s="131">
        <v>0</v>
      </c>
      <c r="E49" s="131">
        <v>0</v>
      </c>
      <c r="F49" s="131">
        <v>0</v>
      </c>
      <c r="G49" s="131">
        <v>0</v>
      </c>
      <c r="H49" s="131">
        <v>0</v>
      </c>
      <c r="I49" s="121">
        <v>0</v>
      </c>
      <c r="J49" s="42"/>
    </row>
    <row r="50" spans="1:10" ht="14.1" customHeight="1" x14ac:dyDescent="0.15">
      <c r="A50" s="515" t="s">
        <v>150</v>
      </c>
      <c r="B50" s="516"/>
      <c r="C50" s="120">
        <f t="shared" ref="C50" si="22">C51+C52</f>
        <v>0</v>
      </c>
      <c r="D50" s="131">
        <f>SUM(D51:D52)</f>
        <v>0</v>
      </c>
      <c r="E50" s="131">
        <f t="shared" ref="E50:H50" si="23">SUM(E51:E52)</f>
        <v>0</v>
      </c>
      <c r="F50" s="131">
        <f>SUM(F51:F52)</f>
        <v>0</v>
      </c>
      <c r="G50" s="131">
        <f t="shared" si="23"/>
        <v>0</v>
      </c>
      <c r="H50" s="131">
        <f t="shared" si="23"/>
        <v>0</v>
      </c>
      <c r="I50" s="121">
        <f>SUM(I51:I52)</f>
        <v>0</v>
      </c>
      <c r="J50" s="42"/>
    </row>
    <row r="51" spans="1:10" ht="14.1" customHeight="1" x14ac:dyDescent="0.15">
      <c r="A51" s="208"/>
      <c r="B51" s="213" t="s">
        <v>139</v>
      </c>
      <c r="C51" s="122">
        <f>SUM(D51:I51)</f>
        <v>0</v>
      </c>
      <c r="D51" s="131">
        <v>0</v>
      </c>
      <c r="E51" s="131">
        <v>0</v>
      </c>
      <c r="F51" s="131">
        <v>0</v>
      </c>
      <c r="G51" s="131">
        <v>0</v>
      </c>
      <c r="H51" s="131">
        <v>0</v>
      </c>
      <c r="I51" s="121">
        <v>0</v>
      </c>
      <c r="J51" s="42"/>
    </row>
    <row r="52" spans="1:10" ht="14.1" customHeight="1" x14ac:dyDescent="0.15">
      <c r="A52" s="208"/>
      <c r="B52" s="213" t="s">
        <v>254</v>
      </c>
      <c r="C52" s="122">
        <f>SUM(D52:I52)</f>
        <v>0</v>
      </c>
      <c r="D52" s="131">
        <v>0</v>
      </c>
      <c r="E52" s="131">
        <v>0</v>
      </c>
      <c r="F52" s="131">
        <v>0</v>
      </c>
      <c r="G52" s="131">
        <v>0</v>
      </c>
      <c r="H52" s="131">
        <v>0</v>
      </c>
      <c r="I52" s="121">
        <v>0</v>
      </c>
      <c r="J52" s="42"/>
    </row>
    <row r="53" spans="1:10" ht="14.1" customHeight="1" x14ac:dyDescent="0.15">
      <c r="A53" s="515" t="s">
        <v>151</v>
      </c>
      <c r="B53" s="516"/>
      <c r="C53" s="120">
        <f t="shared" ref="C53" si="24">C54+C55</f>
        <v>3</v>
      </c>
      <c r="D53" s="131">
        <f t="shared" ref="D53:I53" si="25">SUM(D54:D55)</f>
        <v>0</v>
      </c>
      <c r="E53" s="131">
        <f t="shared" si="25"/>
        <v>1</v>
      </c>
      <c r="F53" s="131">
        <f t="shared" si="25"/>
        <v>1</v>
      </c>
      <c r="G53" s="131">
        <f t="shared" si="25"/>
        <v>0</v>
      </c>
      <c r="H53" s="131">
        <f t="shared" si="25"/>
        <v>0</v>
      </c>
      <c r="I53" s="121">
        <f t="shared" si="25"/>
        <v>1</v>
      </c>
      <c r="J53" s="42"/>
    </row>
    <row r="54" spans="1:10" ht="14.1" customHeight="1" x14ac:dyDescent="0.15">
      <c r="A54" s="208"/>
      <c r="B54" s="213" t="s">
        <v>139</v>
      </c>
      <c r="C54" s="122">
        <f>SUM(D54:I54)</f>
        <v>2</v>
      </c>
      <c r="D54" s="131">
        <v>0</v>
      </c>
      <c r="E54" s="131">
        <v>1</v>
      </c>
      <c r="F54" s="131">
        <v>1</v>
      </c>
      <c r="G54" s="131">
        <v>0</v>
      </c>
      <c r="H54" s="131">
        <v>0</v>
      </c>
      <c r="I54" s="121">
        <v>0</v>
      </c>
      <c r="J54" s="42"/>
    </row>
    <row r="55" spans="1:10" ht="14.1" customHeight="1" thickBot="1" x14ac:dyDescent="0.2">
      <c r="A55" s="44"/>
      <c r="B55" s="125" t="s">
        <v>254</v>
      </c>
      <c r="C55" s="123">
        <f>SUM(D55:I55)</f>
        <v>1</v>
      </c>
      <c r="D55" s="273">
        <v>0</v>
      </c>
      <c r="E55" s="273">
        <v>0</v>
      </c>
      <c r="F55" s="273">
        <v>0</v>
      </c>
      <c r="G55" s="273">
        <v>0</v>
      </c>
      <c r="H55" s="273">
        <v>0</v>
      </c>
      <c r="I55" s="274">
        <v>1</v>
      </c>
      <c r="J55" s="42"/>
    </row>
    <row r="56" spans="1:10" ht="13.5" customHeight="1" x14ac:dyDescent="0.15">
      <c r="I56" s="16" t="s">
        <v>291</v>
      </c>
    </row>
  </sheetData>
  <sheetProtection sheet="1" selectLockedCells="1" selectUnlockedCells="1"/>
  <mergeCells count="39">
    <mergeCell ref="A53:B53"/>
    <mergeCell ref="A29:B29"/>
    <mergeCell ref="A32:B32"/>
    <mergeCell ref="A35:B35"/>
    <mergeCell ref="A38:B38"/>
    <mergeCell ref="A41:B41"/>
    <mergeCell ref="A44:B44"/>
    <mergeCell ref="A47:B47"/>
    <mergeCell ref="A50:B50"/>
    <mergeCell ref="A23:B23"/>
    <mergeCell ref="A26:B26"/>
    <mergeCell ref="B7:C7"/>
    <mergeCell ref="D7:E7"/>
    <mergeCell ref="A13:B13"/>
    <mergeCell ref="A14:B14"/>
    <mergeCell ref="A17:B17"/>
    <mergeCell ref="A20:B20"/>
    <mergeCell ref="F7:G7"/>
    <mergeCell ref="H7:I7"/>
    <mergeCell ref="B8:C8"/>
    <mergeCell ref="D8:E8"/>
    <mergeCell ref="F8:G8"/>
    <mergeCell ref="H8:I8"/>
    <mergeCell ref="B5:C5"/>
    <mergeCell ref="D5:E5"/>
    <mergeCell ref="F5:G5"/>
    <mergeCell ref="H5:I5"/>
    <mergeCell ref="B6:C6"/>
    <mergeCell ref="D6:E6"/>
    <mergeCell ref="F6:G6"/>
    <mergeCell ref="H6:I6"/>
    <mergeCell ref="B3:C3"/>
    <mergeCell ref="D3:E3"/>
    <mergeCell ref="F3:G3"/>
    <mergeCell ref="H3:I3"/>
    <mergeCell ref="B4:C4"/>
    <mergeCell ref="D4:E4"/>
    <mergeCell ref="F4:G4"/>
    <mergeCell ref="H4:I4"/>
  </mergeCells>
  <phoneticPr fontId="9"/>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I56"/>
  <sheetViews>
    <sheetView view="pageBreakPreview" zoomScaleNormal="100" zoomScaleSheetLayoutView="115" workbookViewId="0">
      <selection activeCell="J16" sqref="J16"/>
    </sheetView>
  </sheetViews>
  <sheetFormatPr defaultRowHeight="14.45" customHeight="1" x14ac:dyDescent="0.15"/>
  <cols>
    <col min="1" max="1" width="25.140625" style="1" customWidth="1"/>
    <col min="2" max="9" width="9.42578125" style="1" customWidth="1"/>
    <col min="10" max="16384" width="9.140625" style="1"/>
  </cols>
  <sheetData>
    <row r="1" spans="1:9" ht="5.0999999999999996" customHeight="1" x14ac:dyDescent="0.15">
      <c r="B1" s="5"/>
      <c r="C1" s="5"/>
      <c r="D1" s="5"/>
      <c r="E1" s="5"/>
      <c r="F1" s="5"/>
      <c r="G1" s="5"/>
      <c r="H1" s="5"/>
      <c r="I1" s="16"/>
    </row>
    <row r="2" spans="1:9" ht="15" customHeight="1" thickBot="1" x14ac:dyDescent="0.2">
      <c r="A2" s="372" t="s">
        <v>298</v>
      </c>
      <c r="B2" s="372"/>
      <c r="C2" s="372"/>
      <c r="D2" s="5"/>
      <c r="E2" s="5"/>
      <c r="F2" s="5"/>
      <c r="G2" s="5"/>
      <c r="H2" s="5"/>
      <c r="I2" s="16" t="s">
        <v>126</v>
      </c>
    </row>
    <row r="3" spans="1:9" ht="18" customHeight="1" x14ac:dyDescent="0.15">
      <c r="A3" s="34" t="s">
        <v>23</v>
      </c>
      <c r="B3" s="195" t="s">
        <v>91</v>
      </c>
      <c r="C3" s="195" t="s">
        <v>113</v>
      </c>
      <c r="D3" s="35" t="s">
        <v>152</v>
      </c>
      <c r="E3" s="35" t="s">
        <v>115</v>
      </c>
      <c r="F3" s="35" t="s">
        <v>153</v>
      </c>
      <c r="G3" s="35" t="s">
        <v>154</v>
      </c>
      <c r="H3" s="35" t="s">
        <v>87</v>
      </c>
      <c r="I3" s="36" t="s">
        <v>155</v>
      </c>
    </row>
    <row r="4" spans="1:9" ht="15" customHeight="1" x14ac:dyDescent="0.15">
      <c r="A4" s="127" t="s">
        <v>341</v>
      </c>
      <c r="B4" s="3">
        <v>254</v>
      </c>
      <c r="C4" s="207">
        <v>123</v>
      </c>
      <c r="D4" s="207">
        <v>88</v>
      </c>
      <c r="E4" s="207">
        <v>3</v>
      </c>
      <c r="F4" s="216">
        <v>0</v>
      </c>
      <c r="G4" s="207">
        <v>7</v>
      </c>
      <c r="H4" s="207">
        <v>27</v>
      </c>
      <c r="I4" s="103">
        <v>6</v>
      </c>
    </row>
    <row r="5" spans="1:9" ht="15" customHeight="1" x14ac:dyDescent="0.15">
      <c r="A5" s="90">
        <v>28</v>
      </c>
      <c r="B5" s="3">
        <v>272</v>
      </c>
      <c r="C5" s="205">
        <v>127</v>
      </c>
      <c r="D5" s="205">
        <v>86</v>
      </c>
      <c r="E5" s="205">
        <v>4</v>
      </c>
      <c r="F5" s="211">
        <v>1</v>
      </c>
      <c r="G5" s="205">
        <v>16</v>
      </c>
      <c r="H5" s="205">
        <v>32</v>
      </c>
      <c r="I5" s="13">
        <v>6</v>
      </c>
    </row>
    <row r="6" spans="1:9" ht="15" customHeight="1" x14ac:dyDescent="0.15">
      <c r="A6" s="90">
        <v>29</v>
      </c>
      <c r="B6" s="205">
        <v>224</v>
      </c>
      <c r="C6" s="205">
        <v>110</v>
      </c>
      <c r="D6" s="205">
        <v>68</v>
      </c>
      <c r="E6" s="205">
        <v>9</v>
      </c>
      <c r="F6" s="211">
        <v>2</v>
      </c>
      <c r="G6" s="205">
        <v>6</v>
      </c>
      <c r="H6" s="205">
        <v>21</v>
      </c>
      <c r="I6" s="13">
        <v>8</v>
      </c>
    </row>
    <row r="7" spans="1:9" ht="15" customHeight="1" x14ac:dyDescent="0.15">
      <c r="A7" s="90">
        <v>30</v>
      </c>
      <c r="B7" s="99">
        <f>SUM(C7:I7)</f>
        <v>212</v>
      </c>
      <c r="C7" s="205">
        <v>106</v>
      </c>
      <c r="D7" s="205">
        <v>74</v>
      </c>
      <c r="E7" s="205">
        <v>0</v>
      </c>
      <c r="F7" s="211">
        <v>1</v>
      </c>
      <c r="G7" s="205">
        <v>2</v>
      </c>
      <c r="H7" s="205">
        <v>28</v>
      </c>
      <c r="I7" s="13">
        <v>1</v>
      </c>
    </row>
    <row r="8" spans="1:9" ht="15" customHeight="1" thickBot="1" x14ac:dyDescent="0.2">
      <c r="A8" s="143" t="s">
        <v>340</v>
      </c>
      <c r="B8" s="144">
        <f>SUM(C8:I8)</f>
        <v>183</v>
      </c>
      <c r="C8" s="275">
        <v>87</v>
      </c>
      <c r="D8" s="275">
        <v>55</v>
      </c>
      <c r="E8" s="275">
        <v>0</v>
      </c>
      <c r="F8" s="276">
        <v>1</v>
      </c>
      <c r="G8" s="275">
        <v>6</v>
      </c>
      <c r="H8" s="275">
        <v>27</v>
      </c>
      <c r="I8" s="277">
        <v>7</v>
      </c>
    </row>
    <row r="9" spans="1:9" ht="15" customHeight="1" x14ac:dyDescent="0.15">
      <c r="A9" s="15"/>
      <c r="B9" s="5"/>
      <c r="C9" s="5"/>
      <c r="D9" s="5"/>
      <c r="E9" s="5"/>
      <c r="F9" s="5"/>
      <c r="G9" s="5"/>
      <c r="I9" s="16" t="s">
        <v>291</v>
      </c>
    </row>
    <row r="10" spans="1:9" ht="12" customHeight="1" x14ac:dyDescent="0.15">
      <c r="A10" s="5"/>
      <c r="B10" s="5"/>
      <c r="C10" s="5"/>
      <c r="D10" s="5"/>
      <c r="E10" s="5"/>
      <c r="F10" s="5"/>
      <c r="G10" s="5"/>
      <c r="H10" s="5"/>
      <c r="I10" s="5"/>
    </row>
    <row r="11" spans="1:9" ht="15" customHeight="1" thickBot="1" x14ac:dyDescent="0.2">
      <c r="A11" s="5" t="s">
        <v>343</v>
      </c>
      <c r="B11" s="5"/>
      <c r="C11" s="5"/>
      <c r="D11" s="5"/>
      <c r="E11" s="5"/>
      <c r="F11" s="5"/>
      <c r="G11" s="5"/>
      <c r="H11" s="5"/>
      <c r="I11" s="16" t="s">
        <v>126</v>
      </c>
    </row>
    <row r="12" spans="1:9" ht="18" customHeight="1" x14ac:dyDescent="0.15">
      <c r="A12" s="45" t="s">
        <v>282</v>
      </c>
      <c r="B12" s="126" t="s">
        <v>91</v>
      </c>
      <c r="C12" s="17" t="s">
        <v>113</v>
      </c>
      <c r="D12" s="17" t="s">
        <v>152</v>
      </c>
      <c r="E12" s="17" t="s">
        <v>115</v>
      </c>
      <c r="F12" s="17" t="s">
        <v>153</v>
      </c>
      <c r="G12" s="17" t="s">
        <v>154</v>
      </c>
      <c r="H12" s="17" t="s">
        <v>87</v>
      </c>
      <c r="I12" s="18" t="s">
        <v>155</v>
      </c>
    </row>
    <row r="13" spans="1:9" ht="18" customHeight="1" x14ac:dyDescent="0.15">
      <c r="A13" s="19" t="s">
        <v>156</v>
      </c>
      <c r="B13" s="215">
        <f>B14+B15</f>
        <v>183</v>
      </c>
      <c r="C13" s="215">
        <f>C14+C15</f>
        <v>87</v>
      </c>
      <c r="D13" s="215">
        <f>D14+D15</f>
        <v>55</v>
      </c>
      <c r="E13" s="215">
        <f>SUM(E14:E15)</f>
        <v>0</v>
      </c>
      <c r="F13" s="215">
        <f>F14+F15</f>
        <v>1</v>
      </c>
      <c r="G13" s="215">
        <f>G14+G15</f>
        <v>6</v>
      </c>
      <c r="H13" s="215">
        <f>H14+H15</f>
        <v>27</v>
      </c>
      <c r="I13" s="142">
        <f>I14+I15</f>
        <v>7</v>
      </c>
    </row>
    <row r="14" spans="1:9" ht="18" customHeight="1" x14ac:dyDescent="0.15">
      <c r="A14" s="46" t="s">
        <v>157</v>
      </c>
      <c r="B14" s="193">
        <f t="shared" ref="B14:I15" si="0">B17+B20+B23+B26+B29+B32+B35+B38+B41+B44+B47+B50+B53</f>
        <v>163</v>
      </c>
      <c r="C14" s="193">
        <f t="shared" si="0"/>
        <v>81</v>
      </c>
      <c r="D14" s="193">
        <f t="shared" si="0"/>
        <v>53</v>
      </c>
      <c r="E14" s="193">
        <f t="shared" si="0"/>
        <v>0</v>
      </c>
      <c r="F14" s="193">
        <f t="shared" si="0"/>
        <v>0</v>
      </c>
      <c r="G14" s="193">
        <f t="shared" si="0"/>
        <v>5</v>
      </c>
      <c r="H14" s="193">
        <f t="shared" si="0"/>
        <v>21</v>
      </c>
      <c r="I14" s="119">
        <f t="shared" si="0"/>
        <v>3</v>
      </c>
    </row>
    <row r="15" spans="1:9" ht="18" customHeight="1" x14ac:dyDescent="0.15">
      <c r="A15" s="46" t="s">
        <v>158</v>
      </c>
      <c r="B15" s="193">
        <f t="shared" si="0"/>
        <v>20</v>
      </c>
      <c r="C15" s="193">
        <f t="shared" si="0"/>
        <v>6</v>
      </c>
      <c r="D15" s="193">
        <f t="shared" si="0"/>
        <v>2</v>
      </c>
      <c r="E15" s="193">
        <f t="shared" si="0"/>
        <v>0</v>
      </c>
      <c r="F15" s="193">
        <f t="shared" si="0"/>
        <v>1</v>
      </c>
      <c r="G15" s="193">
        <f t="shared" si="0"/>
        <v>1</v>
      </c>
      <c r="H15" s="193">
        <f t="shared" si="0"/>
        <v>6</v>
      </c>
      <c r="I15" s="119">
        <f t="shared" si="0"/>
        <v>4</v>
      </c>
    </row>
    <row r="16" spans="1:9" ht="14.1" customHeight="1" x14ac:dyDescent="0.15">
      <c r="A16" s="19" t="s">
        <v>253</v>
      </c>
      <c r="B16" s="193">
        <f>B17+B18</f>
        <v>35</v>
      </c>
      <c r="C16" s="131">
        <f>SUM(C17:C18)</f>
        <v>30</v>
      </c>
      <c r="D16" s="131">
        <f>SUM(D17:D18)</f>
        <v>2</v>
      </c>
      <c r="E16" s="131">
        <f>SUM(E17:E18)</f>
        <v>0</v>
      </c>
      <c r="F16" s="131">
        <f>SUM(F17:F18)</f>
        <v>0</v>
      </c>
      <c r="G16" s="131">
        <f t="shared" ref="G16" si="1">SUM(G17:G18)</f>
        <v>0</v>
      </c>
      <c r="H16" s="131">
        <f>SUM(H17:H18)</f>
        <v>3</v>
      </c>
      <c r="I16" s="121">
        <f>SUM(I17:I18)</f>
        <v>0</v>
      </c>
    </row>
    <row r="17" spans="1:9" ht="14.1" customHeight="1" x14ac:dyDescent="0.15">
      <c r="A17" s="46" t="s">
        <v>157</v>
      </c>
      <c r="B17" s="193">
        <f>SUM(C17:I17)</f>
        <v>31</v>
      </c>
      <c r="C17" s="131">
        <v>28</v>
      </c>
      <c r="D17" s="131">
        <v>2</v>
      </c>
      <c r="E17" s="131">
        <v>0</v>
      </c>
      <c r="F17" s="131">
        <v>0</v>
      </c>
      <c r="G17" s="131">
        <v>0</v>
      </c>
      <c r="H17" s="131">
        <v>1</v>
      </c>
      <c r="I17" s="121">
        <v>0</v>
      </c>
    </row>
    <row r="18" spans="1:9" ht="14.1" customHeight="1" x14ac:dyDescent="0.15">
      <c r="A18" s="46" t="s">
        <v>158</v>
      </c>
      <c r="B18" s="193">
        <f>SUM(C18:I18)</f>
        <v>4</v>
      </c>
      <c r="C18" s="131">
        <v>2</v>
      </c>
      <c r="D18" s="131">
        <v>0</v>
      </c>
      <c r="E18" s="131">
        <v>0</v>
      </c>
      <c r="F18" s="131">
        <v>0</v>
      </c>
      <c r="G18" s="131">
        <v>0</v>
      </c>
      <c r="H18" s="131">
        <v>2</v>
      </c>
      <c r="I18" s="121">
        <v>0</v>
      </c>
    </row>
    <row r="19" spans="1:9" ht="14.1" customHeight="1" x14ac:dyDescent="0.15">
      <c r="A19" s="19" t="s">
        <v>255</v>
      </c>
      <c r="B19" s="193">
        <f>B20+B21</f>
        <v>15</v>
      </c>
      <c r="C19" s="131">
        <f t="shared" ref="C19:I19" si="2">SUM(C20:C21)</f>
        <v>10</v>
      </c>
      <c r="D19" s="131">
        <f t="shared" si="2"/>
        <v>4</v>
      </c>
      <c r="E19" s="131">
        <f t="shared" si="2"/>
        <v>0</v>
      </c>
      <c r="F19" s="131">
        <f t="shared" si="2"/>
        <v>0</v>
      </c>
      <c r="G19" s="131">
        <f t="shared" si="2"/>
        <v>0</v>
      </c>
      <c r="H19" s="131">
        <f t="shared" si="2"/>
        <v>1</v>
      </c>
      <c r="I19" s="121">
        <f t="shared" si="2"/>
        <v>0</v>
      </c>
    </row>
    <row r="20" spans="1:9" ht="14.1" customHeight="1" x14ac:dyDescent="0.15">
      <c r="A20" s="46" t="s">
        <v>157</v>
      </c>
      <c r="B20" s="193">
        <f>SUM(C20:I20)</f>
        <v>15</v>
      </c>
      <c r="C20" s="131">
        <v>10</v>
      </c>
      <c r="D20" s="131">
        <v>4</v>
      </c>
      <c r="E20" s="131">
        <v>0</v>
      </c>
      <c r="F20" s="131">
        <v>0</v>
      </c>
      <c r="G20" s="131">
        <v>0</v>
      </c>
      <c r="H20" s="131">
        <v>1</v>
      </c>
      <c r="I20" s="121">
        <v>0</v>
      </c>
    </row>
    <row r="21" spans="1:9" ht="14.1" customHeight="1" x14ac:dyDescent="0.15">
      <c r="A21" s="46" t="s">
        <v>158</v>
      </c>
      <c r="B21" s="193">
        <f>SUM(C21:I21)</f>
        <v>0</v>
      </c>
      <c r="C21" s="131">
        <v>0</v>
      </c>
      <c r="D21" s="131">
        <v>0</v>
      </c>
      <c r="E21" s="131">
        <v>0</v>
      </c>
      <c r="F21" s="131">
        <v>0</v>
      </c>
      <c r="G21" s="131">
        <v>0</v>
      </c>
      <c r="H21" s="131">
        <v>0</v>
      </c>
      <c r="I21" s="121">
        <v>0</v>
      </c>
    </row>
    <row r="22" spans="1:9" ht="14.1" customHeight="1" x14ac:dyDescent="0.15">
      <c r="A22" s="19" t="s">
        <v>256</v>
      </c>
      <c r="B22" s="193">
        <f t="shared" ref="B22" si="3">B23+B24</f>
        <v>57</v>
      </c>
      <c r="C22" s="131">
        <f>SUM(C23:C24)</f>
        <v>22</v>
      </c>
      <c r="D22" s="131">
        <f>SUM(D23:D24)</f>
        <v>26</v>
      </c>
      <c r="E22" s="131">
        <f>SUM(E23:E24)</f>
        <v>0</v>
      </c>
      <c r="F22" s="131">
        <f t="shared" ref="F22:H22" si="4">SUM(F23:F24)</f>
        <v>1</v>
      </c>
      <c r="G22" s="131">
        <f t="shared" si="4"/>
        <v>1</v>
      </c>
      <c r="H22" s="131">
        <f t="shared" si="4"/>
        <v>4</v>
      </c>
      <c r="I22" s="121">
        <f>SUM(I23:I24)</f>
        <v>3</v>
      </c>
    </row>
    <row r="23" spans="1:9" ht="14.1" customHeight="1" x14ac:dyDescent="0.15">
      <c r="A23" s="46" t="s">
        <v>157</v>
      </c>
      <c r="B23" s="193">
        <f>SUM(C23:I23)</f>
        <v>52</v>
      </c>
      <c r="C23" s="131">
        <v>21</v>
      </c>
      <c r="D23" s="131">
        <v>26</v>
      </c>
      <c r="E23" s="131">
        <v>0</v>
      </c>
      <c r="F23" s="131">
        <v>0</v>
      </c>
      <c r="G23" s="131">
        <v>1</v>
      </c>
      <c r="H23" s="131">
        <v>4</v>
      </c>
      <c r="I23" s="121">
        <v>0</v>
      </c>
    </row>
    <row r="24" spans="1:9" ht="14.1" customHeight="1" x14ac:dyDescent="0.15">
      <c r="A24" s="46" t="s">
        <v>158</v>
      </c>
      <c r="B24" s="193">
        <f>SUM(C24:I24)</f>
        <v>5</v>
      </c>
      <c r="C24" s="131">
        <v>1</v>
      </c>
      <c r="D24" s="131">
        <v>0</v>
      </c>
      <c r="E24" s="131">
        <v>0</v>
      </c>
      <c r="F24" s="131">
        <v>1</v>
      </c>
      <c r="G24" s="131">
        <v>0</v>
      </c>
      <c r="H24" s="131">
        <v>0</v>
      </c>
      <c r="I24" s="121">
        <v>3</v>
      </c>
    </row>
    <row r="25" spans="1:9" ht="14.1" customHeight="1" x14ac:dyDescent="0.15">
      <c r="A25" s="19" t="s">
        <v>257</v>
      </c>
      <c r="B25" s="193">
        <f t="shared" ref="B25" si="5">B26+B27</f>
        <v>4</v>
      </c>
      <c r="C25" s="131">
        <f t="shared" ref="C25:I25" si="6">SUM(C26:C27)</f>
        <v>2</v>
      </c>
      <c r="D25" s="131">
        <f t="shared" si="6"/>
        <v>1</v>
      </c>
      <c r="E25" s="131">
        <f t="shared" si="6"/>
        <v>0</v>
      </c>
      <c r="F25" s="131">
        <f t="shared" si="6"/>
        <v>0</v>
      </c>
      <c r="G25" s="131">
        <f t="shared" si="6"/>
        <v>0</v>
      </c>
      <c r="H25" s="131">
        <f t="shared" si="6"/>
        <v>0</v>
      </c>
      <c r="I25" s="121">
        <f t="shared" si="6"/>
        <v>1</v>
      </c>
    </row>
    <row r="26" spans="1:9" ht="14.1" customHeight="1" x14ac:dyDescent="0.15">
      <c r="A26" s="46" t="s">
        <v>157</v>
      </c>
      <c r="B26" s="193">
        <f>SUM(C26:I26)</f>
        <v>4</v>
      </c>
      <c r="C26" s="131">
        <v>2</v>
      </c>
      <c r="D26" s="131">
        <v>1</v>
      </c>
      <c r="E26" s="131">
        <v>0</v>
      </c>
      <c r="F26" s="131">
        <v>0</v>
      </c>
      <c r="G26" s="131">
        <v>0</v>
      </c>
      <c r="H26" s="131">
        <v>0</v>
      </c>
      <c r="I26" s="121">
        <v>1</v>
      </c>
    </row>
    <row r="27" spans="1:9" ht="14.1" customHeight="1" x14ac:dyDescent="0.15">
      <c r="A27" s="46" t="s">
        <v>158</v>
      </c>
      <c r="B27" s="193">
        <f>SUM(C27:I27)</f>
        <v>0</v>
      </c>
      <c r="C27" s="131">
        <v>0</v>
      </c>
      <c r="D27" s="131">
        <v>0</v>
      </c>
      <c r="E27" s="131">
        <v>0</v>
      </c>
      <c r="F27" s="131">
        <v>0</v>
      </c>
      <c r="G27" s="131">
        <v>0</v>
      </c>
      <c r="H27" s="131">
        <v>0</v>
      </c>
      <c r="I27" s="121">
        <v>0</v>
      </c>
    </row>
    <row r="28" spans="1:9" ht="14.1" customHeight="1" x14ac:dyDescent="0.15">
      <c r="A28" s="19" t="s">
        <v>143</v>
      </c>
      <c r="B28" s="193">
        <f t="shared" ref="B28" si="7">B29+B30</f>
        <v>32</v>
      </c>
      <c r="C28" s="131">
        <f t="shared" ref="C28:I28" si="8">SUM(C29:C30)</f>
        <v>15</v>
      </c>
      <c r="D28" s="131">
        <f t="shared" si="8"/>
        <v>12</v>
      </c>
      <c r="E28" s="131">
        <f t="shared" si="8"/>
        <v>0</v>
      </c>
      <c r="F28" s="131">
        <f t="shared" si="8"/>
        <v>0</v>
      </c>
      <c r="G28" s="131">
        <f t="shared" si="8"/>
        <v>0</v>
      </c>
      <c r="H28" s="131">
        <f t="shared" si="8"/>
        <v>4</v>
      </c>
      <c r="I28" s="121">
        <f t="shared" si="8"/>
        <v>1</v>
      </c>
    </row>
    <row r="29" spans="1:9" ht="14.1" customHeight="1" x14ac:dyDescent="0.15">
      <c r="A29" s="46" t="s">
        <v>157</v>
      </c>
      <c r="B29" s="193">
        <f>SUM(C29:I29)</f>
        <v>27</v>
      </c>
      <c r="C29" s="131">
        <v>13</v>
      </c>
      <c r="D29" s="131">
        <v>11</v>
      </c>
      <c r="E29" s="131">
        <v>0</v>
      </c>
      <c r="F29" s="131">
        <v>0</v>
      </c>
      <c r="G29" s="131">
        <v>0</v>
      </c>
      <c r="H29" s="131">
        <v>3</v>
      </c>
      <c r="I29" s="121">
        <v>0</v>
      </c>
    </row>
    <row r="30" spans="1:9" ht="14.1" customHeight="1" x14ac:dyDescent="0.15">
      <c r="A30" s="46" t="s">
        <v>158</v>
      </c>
      <c r="B30" s="193">
        <f>SUM(C30:I30)</f>
        <v>5</v>
      </c>
      <c r="C30" s="131">
        <v>2</v>
      </c>
      <c r="D30" s="131">
        <v>1</v>
      </c>
      <c r="E30" s="131">
        <v>0</v>
      </c>
      <c r="F30" s="131">
        <v>0</v>
      </c>
      <c r="G30" s="131">
        <v>0</v>
      </c>
      <c r="H30" s="131">
        <v>1</v>
      </c>
      <c r="I30" s="121">
        <v>1</v>
      </c>
    </row>
    <row r="31" spans="1:9" ht="14.1" customHeight="1" x14ac:dyDescent="0.15">
      <c r="A31" s="19" t="s">
        <v>144</v>
      </c>
      <c r="B31" s="193">
        <f>B32+B33</f>
        <v>14</v>
      </c>
      <c r="C31" s="131">
        <f t="shared" ref="C31:I31" si="9">SUM(C32:C33)</f>
        <v>3</v>
      </c>
      <c r="D31" s="131">
        <f t="shared" si="9"/>
        <v>5</v>
      </c>
      <c r="E31" s="131">
        <f t="shared" si="9"/>
        <v>0</v>
      </c>
      <c r="F31" s="131">
        <f t="shared" si="9"/>
        <v>0</v>
      </c>
      <c r="G31" s="131">
        <f t="shared" si="9"/>
        <v>3</v>
      </c>
      <c r="H31" s="131">
        <f t="shared" si="9"/>
        <v>2</v>
      </c>
      <c r="I31" s="121">
        <f t="shared" si="9"/>
        <v>1</v>
      </c>
    </row>
    <row r="32" spans="1:9" ht="14.1" customHeight="1" x14ac:dyDescent="0.15">
      <c r="A32" s="46" t="s">
        <v>157</v>
      </c>
      <c r="B32" s="193">
        <f>SUM(C32:I32)</f>
        <v>13</v>
      </c>
      <c r="C32" s="131">
        <v>2</v>
      </c>
      <c r="D32" s="131">
        <v>5</v>
      </c>
      <c r="E32" s="131">
        <v>0</v>
      </c>
      <c r="F32" s="131">
        <v>0</v>
      </c>
      <c r="G32" s="131">
        <v>3</v>
      </c>
      <c r="H32" s="131">
        <v>2</v>
      </c>
      <c r="I32" s="121">
        <v>1</v>
      </c>
    </row>
    <row r="33" spans="1:9" ht="14.1" customHeight="1" x14ac:dyDescent="0.15">
      <c r="A33" s="46" t="s">
        <v>158</v>
      </c>
      <c r="B33" s="193">
        <f>SUM(C33:I33)</f>
        <v>1</v>
      </c>
      <c r="C33" s="131">
        <v>1</v>
      </c>
      <c r="D33" s="131">
        <v>0</v>
      </c>
      <c r="E33" s="131">
        <v>0</v>
      </c>
      <c r="F33" s="131">
        <v>0</v>
      </c>
      <c r="G33" s="131">
        <v>0</v>
      </c>
      <c r="H33" s="131">
        <v>0</v>
      </c>
      <c r="I33" s="121">
        <v>0</v>
      </c>
    </row>
    <row r="34" spans="1:9" ht="14.1" customHeight="1" x14ac:dyDescent="0.15">
      <c r="A34" s="19" t="s">
        <v>145</v>
      </c>
      <c r="B34" s="193">
        <f t="shared" ref="B34" si="10">B35+B36</f>
        <v>5</v>
      </c>
      <c r="C34" s="131">
        <f t="shared" ref="C34:I34" si="11">SUM(C35:C36)</f>
        <v>2</v>
      </c>
      <c r="D34" s="131">
        <f t="shared" si="11"/>
        <v>1</v>
      </c>
      <c r="E34" s="131">
        <f t="shared" si="11"/>
        <v>0</v>
      </c>
      <c r="F34" s="131">
        <f t="shared" si="11"/>
        <v>0</v>
      </c>
      <c r="G34" s="131">
        <f t="shared" si="11"/>
        <v>2</v>
      </c>
      <c r="H34" s="131">
        <f t="shared" si="11"/>
        <v>0</v>
      </c>
      <c r="I34" s="121">
        <f t="shared" si="11"/>
        <v>0</v>
      </c>
    </row>
    <row r="35" spans="1:9" ht="14.1" customHeight="1" x14ac:dyDescent="0.15">
      <c r="A35" s="46" t="s">
        <v>157</v>
      </c>
      <c r="B35" s="193">
        <f>SUM(C35:I35)</f>
        <v>4</v>
      </c>
      <c r="C35" s="131">
        <v>2</v>
      </c>
      <c r="D35" s="131">
        <v>1</v>
      </c>
      <c r="E35" s="131">
        <v>0</v>
      </c>
      <c r="F35" s="131">
        <v>0</v>
      </c>
      <c r="G35" s="131">
        <v>1</v>
      </c>
      <c r="H35" s="131">
        <v>0</v>
      </c>
      <c r="I35" s="121">
        <v>0</v>
      </c>
    </row>
    <row r="36" spans="1:9" ht="14.1" customHeight="1" x14ac:dyDescent="0.15">
      <c r="A36" s="46" t="s">
        <v>158</v>
      </c>
      <c r="B36" s="193">
        <f>SUM(C36:I36)</f>
        <v>1</v>
      </c>
      <c r="C36" s="131">
        <v>0</v>
      </c>
      <c r="D36" s="131">
        <v>0</v>
      </c>
      <c r="E36" s="131">
        <v>0</v>
      </c>
      <c r="F36" s="131">
        <v>0</v>
      </c>
      <c r="G36" s="131">
        <v>1</v>
      </c>
      <c r="H36" s="131">
        <v>0</v>
      </c>
      <c r="I36" s="121">
        <v>0</v>
      </c>
    </row>
    <row r="37" spans="1:9" ht="14.1" customHeight="1" x14ac:dyDescent="0.15">
      <c r="A37" s="19" t="s">
        <v>146</v>
      </c>
      <c r="B37" s="193">
        <f t="shared" ref="B37" si="12">B38+B39</f>
        <v>2</v>
      </c>
      <c r="C37" s="131">
        <f t="shared" ref="C37:I37" si="13">SUM(C38:C39)</f>
        <v>1</v>
      </c>
      <c r="D37" s="131">
        <f t="shared" si="13"/>
        <v>0</v>
      </c>
      <c r="E37" s="131">
        <f t="shared" si="13"/>
        <v>0</v>
      </c>
      <c r="F37" s="131">
        <f t="shared" si="13"/>
        <v>0</v>
      </c>
      <c r="G37" s="131">
        <f t="shared" si="13"/>
        <v>0</v>
      </c>
      <c r="H37" s="131">
        <f t="shared" si="13"/>
        <v>1</v>
      </c>
      <c r="I37" s="121">
        <f t="shared" si="13"/>
        <v>0</v>
      </c>
    </row>
    <row r="38" spans="1:9" ht="14.1" customHeight="1" x14ac:dyDescent="0.15">
      <c r="A38" s="46" t="s">
        <v>157</v>
      </c>
      <c r="B38" s="193">
        <f>SUM(C38:I38)</f>
        <v>2</v>
      </c>
      <c r="C38" s="131">
        <v>1</v>
      </c>
      <c r="D38" s="131">
        <v>0</v>
      </c>
      <c r="E38" s="131">
        <v>0</v>
      </c>
      <c r="F38" s="131">
        <v>0</v>
      </c>
      <c r="G38" s="131">
        <v>0</v>
      </c>
      <c r="H38" s="131">
        <v>1</v>
      </c>
      <c r="I38" s="121">
        <v>0</v>
      </c>
    </row>
    <row r="39" spans="1:9" ht="14.1" customHeight="1" x14ac:dyDescent="0.15">
      <c r="A39" s="46" t="s">
        <v>158</v>
      </c>
      <c r="B39" s="193">
        <f>SUM(C39:I39)</f>
        <v>0</v>
      </c>
      <c r="C39" s="131">
        <v>0</v>
      </c>
      <c r="D39" s="131">
        <v>0</v>
      </c>
      <c r="E39" s="131">
        <v>0</v>
      </c>
      <c r="F39" s="131">
        <v>0</v>
      </c>
      <c r="G39" s="131">
        <v>0</v>
      </c>
      <c r="H39" s="131">
        <v>0</v>
      </c>
      <c r="I39" s="121">
        <v>0</v>
      </c>
    </row>
    <row r="40" spans="1:9" ht="14.1" customHeight="1" x14ac:dyDescent="0.15">
      <c r="A40" s="19" t="s">
        <v>147</v>
      </c>
      <c r="B40" s="193">
        <f t="shared" ref="B40" si="14">B41+B42</f>
        <v>6</v>
      </c>
      <c r="C40" s="131">
        <f t="shared" ref="C40:I40" si="15">SUM(C41:C42)</f>
        <v>1</v>
      </c>
      <c r="D40" s="131">
        <f t="shared" si="15"/>
        <v>0</v>
      </c>
      <c r="E40" s="131">
        <f t="shared" si="15"/>
        <v>0</v>
      </c>
      <c r="F40" s="131">
        <f t="shared" si="15"/>
        <v>0</v>
      </c>
      <c r="G40" s="131">
        <f t="shared" si="15"/>
        <v>0</v>
      </c>
      <c r="H40" s="131">
        <f t="shared" si="15"/>
        <v>4</v>
      </c>
      <c r="I40" s="121">
        <f t="shared" si="15"/>
        <v>1</v>
      </c>
    </row>
    <row r="41" spans="1:9" ht="14.1" customHeight="1" x14ac:dyDescent="0.15">
      <c r="A41" s="46" t="s">
        <v>157</v>
      </c>
      <c r="B41" s="193">
        <f>SUM(C41:I41)</f>
        <v>4</v>
      </c>
      <c r="C41" s="131">
        <v>1</v>
      </c>
      <c r="D41" s="131">
        <v>0</v>
      </c>
      <c r="E41" s="131">
        <v>0</v>
      </c>
      <c r="F41" s="131">
        <v>0</v>
      </c>
      <c r="G41" s="131">
        <v>0</v>
      </c>
      <c r="H41" s="131">
        <v>2</v>
      </c>
      <c r="I41" s="121">
        <v>1</v>
      </c>
    </row>
    <row r="42" spans="1:9" ht="14.1" customHeight="1" x14ac:dyDescent="0.15">
      <c r="A42" s="46" t="s">
        <v>158</v>
      </c>
      <c r="B42" s="193">
        <f>SUM(C42:I42)</f>
        <v>2</v>
      </c>
      <c r="C42" s="131">
        <v>0</v>
      </c>
      <c r="D42" s="131">
        <v>0</v>
      </c>
      <c r="E42" s="131">
        <v>0</v>
      </c>
      <c r="F42" s="131">
        <v>0</v>
      </c>
      <c r="G42" s="131">
        <v>0</v>
      </c>
      <c r="H42" s="131">
        <v>2</v>
      </c>
      <c r="I42" s="121">
        <v>0</v>
      </c>
    </row>
    <row r="43" spans="1:9" ht="14.1" customHeight="1" x14ac:dyDescent="0.15">
      <c r="A43" s="19" t="s">
        <v>148</v>
      </c>
      <c r="B43" s="193">
        <f t="shared" ref="B43" si="16">B44+B45</f>
        <v>10</v>
      </c>
      <c r="C43" s="131">
        <f t="shared" ref="C43:I43" si="17">SUM(C44:C45)</f>
        <v>1</v>
      </c>
      <c r="D43" s="131">
        <f t="shared" si="17"/>
        <v>4</v>
      </c>
      <c r="E43" s="131">
        <f t="shared" si="17"/>
        <v>0</v>
      </c>
      <c r="F43" s="131">
        <f t="shared" si="17"/>
        <v>0</v>
      </c>
      <c r="G43" s="131">
        <f t="shared" si="17"/>
        <v>0</v>
      </c>
      <c r="H43" s="131">
        <f t="shared" si="17"/>
        <v>5</v>
      </c>
      <c r="I43" s="121">
        <f t="shared" si="17"/>
        <v>0</v>
      </c>
    </row>
    <row r="44" spans="1:9" ht="14.1" customHeight="1" x14ac:dyDescent="0.15">
      <c r="A44" s="46" t="s">
        <v>157</v>
      </c>
      <c r="B44" s="193">
        <f>SUM(C44:I44)</f>
        <v>9</v>
      </c>
      <c r="C44" s="131">
        <v>1</v>
      </c>
      <c r="D44" s="131">
        <v>3</v>
      </c>
      <c r="E44" s="131">
        <v>0</v>
      </c>
      <c r="F44" s="131">
        <v>0</v>
      </c>
      <c r="G44" s="131">
        <v>0</v>
      </c>
      <c r="H44" s="131">
        <v>5</v>
      </c>
      <c r="I44" s="121">
        <v>0</v>
      </c>
    </row>
    <row r="45" spans="1:9" ht="14.1" customHeight="1" x14ac:dyDescent="0.15">
      <c r="A45" s="46" t="s">
        <v>158</v>
      </c>
      <c r="B45" s="193">
        <f>SUM(C45:I45)</f>
        <v>1</v>
      </c>
      <c r="C45" s="131">
        <v>0</v>
      </c>
      <c r="D45" s="131">
        <v>1</v>
      </c>
      <c r="E45" s="131">
        <v>0</v>
      </c>
      <c r="F45" s="131">
        <v>0</v>
      </c>
      <c r="G45" s="131">
        <v>0</v>
      </c>
      <c r="H45" s="131">
        <v>0</v>
      </c>
      <c r="I45" s="121">
        <v>0</v>
      </c>
    </row>
    <row r="46" spans="1:9" ht="14.1" customHeight="1" x14ac:dyDescent="0.15">
      <c r="A46" s="19" t="s">
        <v>149</v>
      </c>
      <c r="B46" s="193">
        <f t="shared" ref="B46" si="18">B47+B48</f>
        <v>0</v>
      </c>
      <c r="C46" s="131">
        <f t="shared" ref="C46:I46" si="19">SUM(C47:C48)</f>
        <v>0</v>
      </c>
      <c r="D46" s="131">
        <f t="shared" si="19"/>
        <v>0</v>
      </c>
      <c r="E46" s="131">
        <f t="shared" si="19"/>
        <v>0</v>
      </c>
      <c r="F46" s="131">
        <f t="shared" si="19"/>
        <v>0</v>
      </c>
      <c r="G46" s="131">
        <f t="shared" si="19"/>
        <v>0</v>
      </c>
      <c r="H46" s="131">
        <f t="shared" si="19"/>
        <v>0</v>
      </c>
      <c r="I46" s="121">
        <f t="shared" si="19"/>
        <v>0</v>
      </c>
    </row>
    <row r="47" spans="1:9" ht="14.1" customHeight="1" x14ac:dyDescent="0.15">
      <c r="A47" s="46" t="s">
        <v>157</v>
      </c>
      <c r="B47" s="193">
        <f>SUM(C47:I47)</f>
        <v>0</v>
      </c>
      <c r="C47" s="131">
        <v>0</v>
      </c>
      <c r="D47" s="131">
        <v>0</v>
      </c>
      <c r="E47" s="131">
        <v>0</v>
      </c>
      <c r="F47" s="131">
        <v>0</v>
      </c>
      <c r="G47" s="131">
        <v>0</v>
      </c>
      <c r="H47" s="131">
        <v>0</v>
      </c>
      <c r="I47" s="121">
        <v>0</v>
      </c>
    </row>
    <row r="48" spans="1:9" ht="14.1" customHeight="1" x14ac:dyDescent="0.15">
      <c r="A48" s="46" t="s">
        <v>283</v>
      </c>
      <c r="B48" s="193">
        <f>SUM(C48:I48)</f>
        <v>0</v>
      </c>
      <c r="C48" s="131">
        <v>0</v>
      </c>
      <c r="D48" s="131">
        <v>0</v>
      </c>
      <c r="E48" s="131">
        <v>0</v>
      </c>
      <c r="F48" s="131">
        <v>0</v>
      </c>
      <c r="G48" s="131">
        <v>0</v>
      </c>
      <c r="H48" s="131">
        <v>0</v>
      </c>
      <c r="I48" s="121">
        <v>0</v>
      </c>
    </row>
    <row r="49" spans="1:9" ht="14.1" customHeight="1" x14ac:dyDescent="0.15">
      <c r="A49" s="19" t="s">
        <v>150</v>
      </c>
      <c r="B49" s="193">
        <f>B50+B51</f>
        <v>0</v>
      </c>
      <c r="C49" s="131">
        <f t="shared" ref="C49:I49" si="20">SUM(C50:C51)</f>
        <v>0</v>
      </c>
      <c r="D49" s="131">
        <f t="shared" si="20"/>
        <v>0</v>
      </c>
      <c r="E49" s="131">
        <f t="shared" si="20"/>
        <v>0</v>
      </c>
      <c r="F49" s="131">
        <f t="shared" si="20"/>
        <v>0</v>
      </c>
      <c r="G49" s="131">
        <f t="shared" si="20"/>
        <v>0</v>
      </c>
      <c r="H49" s="131">
        <f t="shared" si="20"/>
        <v>0</v>
      </c>
      <c r="I49" s="121">
        <f t="shared" si="20"/>
        <v>0</v>
      </c>
    </row>
    <row r="50" spans="1:9" ht="14.1" customHeight="1" x14ac:dyDescent="0.15">
      <c r="A50" s="46" t="s">
        <v>157</v>
      </c>
      <c r="B50" s="193">
        <f>SUM(C50:I50)</f>
        <v>0</v>
      </c>
      <c r="C50" s="131">
        <v>0</v>
      </c>
      <c r="D50" s="131">
        <v>0</v>
      </c>
      <c r="E50" s="131">
        <v>0</v>
      </c>
      <c r="F50" s="131">
        <v>0</v>
      </c>
      <c r="G50" s="131">
        <v>0</v>
      </c>
      <c r="H50" s="131">
        <v>0</v>
      </c>
      <c r="I50" s="121">
        <v>0</v>
      </c>
    </row>
    <row r="51" spans="1:9" ht="14.1" customHeight="1" x14ac:dyDescent="0.15">
      <c r="A51" s="46" t="s">
        <v>158</v>
      </c>
      <c r="B51" s="193">
        <f>SUM(C51:I51)</f>
        <v>0</v>
      </c>
      <c r="C51" s="131">
        <v>0</v>
      </c>
      <c r="D51" s="131">
        <v>0</v>
      </c>
      <c r="E51" s="131">
        <v>0</v>
      </c>
      <c r="F51" s="131">
        <v>0</v>
      </c>
      <c r="G51" s="131">
        <v>0</v>
      </c>
      <c r="H51" s="131">
        <v>0</v>
      </c>
      <c r="I51" s="121">
        <v>0</v>
      </c>
    </row>
    <row r="52" spans="1:9" ht="14.1" customHeight="1" x14ac:dyDescent="0.15">
      <c r="A52" s="19" t="s">
        <v>151</v>
      </c>
      <c r="B52" s="193">
        <f t="shared" ref="B52" si="21">B53+B54</f>
        <v>3</v>
      </c>
      <c r="C52" s="131">
        <f t="shared" ref="C52:I52" si="22">SUM(C53:C54)</f>
        <v>0</v>
      </c>
      <c r="D52" s="131">
        <f t="shared" si="22"/>
        <v>0</v>
      </c>
      <c r="E52" s="131">
        <f t="shared" si="22"/>
        <v>0</v>
      </c>
      <c r="F52" s="131">
        <f t="shared" si="22"/>
        <v>0</v>
      </c>
      <c r="G52" s="131">
        <f t="shared" si="22"/>
        <v>0</v>
      </c>
      <c r="H52" s="131">
        <f t="shared" si="22"/>
        <v>3</v>
      </c>
      <c r="I52" s="121">
        <f t="shared" si="22"/>
        <v>0</v>
      </c>
    </row>
    <row r="53" spans="1:9" ht="14.1" customHeight="1" x14ac:dyDescent="0.15">
      <c r="A53" s="46" t="s">
        <v>157</v>
      </c>
      <c r="B53" s="193">
        <f>SUM(C53:I53)</f>
        <v>2</v>
      </c>
      <c r="C53" s="131">
        <v>0</v>
      </c>
      <c r="D53" s="131">
        <v>0</v>
      </c>
      <c r="E53" s="131">
        <v>0</v>
      </c>
      <c r="F53" s="131">
        <v>0</v>
      </c>
      <c r="G53" s="131">
        <v>0</v>
      </c>
      <c r="H53" s="131">
        <v>2</v>
      </c>
      <c r="I53" s="121">
        <v>0</v>
      </c>
    </row>
    <row r="54" spans="1:9" ht="14.1" customHeight="1" thickBot="1" x14ac:dyDescent="0.2">
      <c r="A54" s="20" t="s">
        <v>158</v>
      </c>
      <c r="B54" s="145">
        <f>SUM(C54:I54)</f>
        <v>1</v>
      </c>
      <c r="C54" s="273">
        <v>0</v>
      </c>
      <c r="D54" s="273">
        <v>0</v>
      </c>
      <c r="E54" s="273">
        <v>0</v>
      </c>
      <c r="F54" s="273">
        <v>0</v>
      </c>
      <c r="G54" s="273">
        <v>0</v>
      </c>
      <c r="H54" s="273">
        <v>1</v>
      </c>
      <c r="I54" s="274">
        <v>0</v>
      </c>
    </row>
    <row r="55" spans="1:9" ht="13.5" customHeight="1" x14ac:dyDescent="0.15">
      <c r="A55" s="5"/>
      <c r="B55" s="5"/>
      <c r="C55" s="5"/>
      <c r="D55" s="5"/>
      <c r="E55" s="5"/>
      <c r="F55" s="5"/>
      <c r="G55" s="47"/>
      <c r="I55" s="16" t="s">
        <v>291</v>
      </c>
    </row>
    <row r="56" spans="1:9" ht="14.45" customHeight="1" x14ac:dyDescent="0.15">
      <c r="A56" s="5"/>
      <c r="B56" s="5"/>
      <c r="C56" s="5"/>
      <c r="D56" s="5"/>
      <c r="E56" s="5"/>
      <c r="F56" s="5"/>
      <c r="G56" s="5"/>
      <c r="H56" s="5"/>
      <c r="I56" s="5"/>
    </row>
  </sheetData>
  <sheetProtection sheet="1" selectLockedCells="1" selectUnlockedCells="1"/>
  <mergeCells count="1">
    <mergeCell ref="A2:C2"/>
  </mergeCells>
  <phoneticPr fontId="9"/>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P51"/>
  <sheetViews>
    <sheetView tabSelected="1" view="pageBreakPreview" zoomScaleNormal="100" zoomScaleSheetLayoutView="100" workbookViewId="0">
      <selection activeCell="A3" sqref="A3:E4"/>
    </sheetView>
  </sheetViews>
  <sheetFormatPr defaultRowHeight="15.95" customHeight="1" x14ac:dyDescent="0.15"/>
  <cols>
    <col min="1" max="1" width="2.85546875" style="1" customWidth="1"/>
    <col min="2" max="2" width="7.140625" style="1" customWidth="1"/>
    <col min="3" max="3" width="7.7109375" style="1" customWidth="1"/>
    <col min="4" max="4" width="5.7109375" style="1" customWidth="1"/>
    <col min="5" max="5" width="6" style="1" customWidth="1"/>
    <col min="6" max="6" width="4.5703125" style="1" customWidth="1"/>
    <col min="7" max="7" width="6.7109375" style="1" customWidth="1"/>
    <col min="8" max="8" width="5.42578125" style="1" customWidth="1"/>
    <col min="9" max="9" width="4.85546875" style="1" customWidth="1"/>
    <col min="10" max="14" width="10" style="1" customWidth="1"/>
    <col min="15" max="16384" width="9.140625" style="1"/>
  </cols>
  <sheetData>
    <row r="1" spans="1:16" ht="5.0999999999999996" customHeight="1" x14ac:dyDescent="0.15">
      <c r="B1" s="5"/>
      <c r="C1" s="5"/>
      <c r="D1" s="5"/>
      <c r="E1" s="5"/>
      <c r="F1" s="5"/>
      <c r="G1" s="5"/>
      <c r="H1" s="5"/>
      <c r="I1" s="5"/>
      <c r="J1" s="5"/>
      <c r="K1" s="5"/>
      <c r="L1" s="5"/>
      <c r="M1" s="5"/>
      <c r="N1" s="16"/>
      <c r="O1" s="5"/>
      <c r="P1" s="5"/>
    </row>
    <row r="2" spans="1:16" ht="15" customHeight="1" x14ac:dyDescent="0.15">
      <c r="A2" s="535" t="s">
        <v>376</v>
      </c>
      <c r="B2" s="535"/>
      <c r="C2" s="535"/>
      <c r="D2" s="535"/>
      <c r="E2" s="535"/>
      <c r="F2" s="535"/>
      <c r="G2" s="535"/>
      <c r="H2" s="535"/>
      <c r="I2" s="535"/>
      <c r="J2" s="535"/>
      <c r="K2" s="5"/>
      <c r="L2" s="5"/>
      <c r="M2" s="5"/>
      <c r="N2" s="16" t="s">
        <v>126</v>
      </c>
      <c r="O2" s="5"/>
      <c r="P2" s="5"/>
    </row>
    <row r="3" spans="1:16" ht="21" customHeight="1" x14ac:dyDescent="0.15">
      <c r="A3" s="322" t="s">
        <v>159</v>
      </c>
      <c r="B3" s="322"/>
      <c r="C3" s="322"/>
      <c r="D3" s="322"/>
      <c r="E3" s="322"/>
      <c r="F3" s="533" t="s">
        <v>133</v>
      </c>
      <c r="G3" s="533"/>
      <c r="H3" s="533" t="s">
        <v>160</v>
      </c>
      <c r="I3" s="533"/>
      <c r="J3" s="48" t="s">
        <v>161</v>
      </c>
      <c r="K3" s="48" t="s">
        <v>162</v>
      </c>
      <c r="L3" s="48" t="s">
        <v>163</v>
      </c>
      <c r="M3" s="49" t="s">
        <v>164</v>
      </c>
      <c r="N3" s="50" t="s">
        <v>165</v>
      </c>
      <c r="O3" s="5"/>
    </row>
    <row r="4" spans="1:16" ht="21" customHeight="1" x14ac:dyDescent="0.15">
      <c r="A4" s="322"/>
      <c r="B4" s="322"/>
      <c r="C4" s="322"/>
      <c r="D4" s="322"/>
      <c r="E4" s="322"/>
      <c r="F4" s="533"/>
      <c r="G4" s="533"/>
      <c r="H4" s="533"/>
      <c r="I4" s="533"/>
      <c r="J4" s="51" t="s">
        <v>166</v>
      </c>
      <c r="K4" s="51" t="s">
        <v>167</v>
      </c>
      <c r="L4" s="51" t="s">
        <v>168</v>
      </c>
      <c r="M4" s="52" t="s">
        <v>169</v>
      </c>
      <c r="N4" s="53" t="s">
        <v>170</v>
      </c>
      <c r="O4" s="5"/>
    </row>
    <row r="5" spans="1:16" s="37" customFormat="1" ht="20.100000000000001" customHeight="1" x14ac:dyDescent="0.15">
      <c r="A5" s="518" t="s">
        <v>120</v>
      </c>
      <c r="B5" s="313"/>
      <c r="C5" s="313"/>
      <c r="D5" s="313"/>
      <c r="E5" s="314"/>
      <c r="F5" s="536">
        <f>SUM(H5:N5)</f>
        <v>183</v>
      </c>
      <c r="G5" s="536"/>
      <c r="H5" s="537">
        <f>H7+H9+H11+H13+H15+H17+H19+H21+H23+H25+H27+H29+H31</f>
        <v>8</v>
      </c>
      <c r="I5" s="537"/>
      <c r="J5" s="215">
        <f>J7+J9+J11+J13+J15+J17+J19+J21+J23+J25+J27+J29+J31</f>
        <v>28</v>
      </c>
      <c r="K5" s="215">
        <f t="shared" ref="K5:N5" si="0">K7+K9+K11+K13+K15+K17+K19+K21+K23+K25+K27+K29+K31</f>
        <v>91</v>
      </c>
      <c r="L5" s="215">
        <f t="shared" si="0"/>
        <v>46</v>
      </c>
      <c r="M5" s="215">
        <f t="shared" si="0"/>
        <v>9</v>
      </c>
      <c r="N5" s="146">
        <f t="shared" si="0"/>
        <v>1</v>
      </c>
    </row>
    <row r="6" spans="1:16" ht="15.95" customHeight="1" x14ac:dyDescent="0.15">
      <c r="A6" s="54"/>
      <c r="B6" s="55"/>
      <c r="C6" s="55"/>
      <c r="D6" s="55"/>
      <c r="E6" s="55"/>
      <c r="F6" s="524"/>
      <c r="G6" s="524"/>
      <c r="H6" s="131"/>
      <c r="I6" s="131"/>
      <c r="J6" s="131"/>
      <c r="K6" s="131"/>
      <c r="L6" s="131"/>
      <c r="M6" s="131"/>
      <c r="N6" s="124"/>
      <c r="O6" s="5"/>
    </row>
    <row r="7" spans="1:16" ht="15.95" customHeight="1" x14ac:dyDescent="0.15">
      <c r="A7" s="54"/>
      <c r="B7" s="534" t="s">
        <v>9</v>
      </c>
      <c r="C7" s="534"/>
      <c r="D7" s="534"/>
      <c r="E7" s="534"/>
      <c r="F7" s="524">
        <f>SUM(H7:N7)</f>
        <v>35</v>
      </c>
      <c r="G7" s="524"/>
      <c r="H7" s="523">
        <v>0</v>
      </c>
      <c r="I7" s="523"/>
      <c r="J7" s="131">
        <v>12</v>
      </c>
      <c r="K7" s="131">
        <v>22</v>
      </c>
      <c r="L7" s="131">
        <v>1</v>
      </c>
      <c r="M7" s="131">
        <v>0</v>
      </c>
      <c r="N7" s="124">
        <v>0</v>
      </c>
      <c r="O7" s="5"/>
    </row>
    <row r="8" spans="1:16" ht="15.95" customHeight="1" x14ac:dyDescent="0.15">
      <c r="A8" s="54"/>
      <c r="B8" s="213"/>
      <c r="C8" s="528"/>
      <c r="D8" s="528"/>
      <c r="E8" s="213"/>
      <c r="F8" s="524"/>
      <c r="G8" s="524"/>
      <c r="H8" s="131"/>
      <c r="I8" s="131"/>
      <c r="J8" s="131"/>
      <c r="K8" s="131"/>
      <c r="L8" s="131"/>
      <c r="M8" s="131"/>
      <c r="N8" s="124"/>
      <c r="O8" s="5"/>
    </row>
    <row r="9" spans="1:16" ht="15.95" customHeight="1" x14ac:dyDescent="0.15">
      <c r="A9" s="54"/>
      <c r="B9" s="534" t="s">
        <v>10</v>
      </c>
      <c r="C9" s="534"/>
      <c r="D9" s="534"/>
      <c r="E9" s="534"/>
      <c r="F9" s="524">
        <f>SUM(H9:N9)</f>
        <v>15</v>
      </c>
      <c r="G9" s="524"/>
      <c r="H9" s="523">
        <v>0</v>
      </c>
      <c r="I9" s="523"/>
      <c r="J9" s="131">
        <v>3</v>
      </c>
      <c r="K9" s="131">
        <v>10</v>
      </c>
      <c r="L9" s="131">
        <v>2</v>
      </c>
      <c r="M9" s="131">
        <v>0</v>
      </c>
      <c r="N9" s="124">
        <v>0</v>
      </c>
      <c r="O9" s="5"/>
    </row>
    <row r="10" spans="1:16" ht="15.95" customHeight="1" x14ac:dyDescent="0.15">
      <c r="A10" s="54"/>
      <c r="B10" s="213"/>
      <c r="C10" s="213"/>
      <c r="D10" s="213"/>
      <c r="E10" s="213"/>
      <c r="F10" s="524"/>
      <c r="G10" s="524"/>
      <c r="H10" s="131"/>
      <c r="I10" s="131"/>
      <c r="J10" s="131"/>
      <c r="K10" s="131"/>
      <c r="L10" s="131"/>
      <c r="M10" s="131"/>
      <c r="N10" s="124"/>
      <c r="O10" s="5"/>
    </row>
    <row r="11" spans="1:16" ht="15.95" customHeight="1" x14ac:dyDescent="0.15">
      <c r="A11" s="54"/>
      <c r="B11" s="534" t="s">
        <v>11</v>
      </c>
      <c r="C11" s="534"/>
      <c r="D11" s="534"/>
      <c r="E11" s="534"/>
      <c r="F11" s="524">
        <f>SUM(H11:N11)</f>
        <v>57</v>
      </c>
      <c r="G11" s="524"/>
      <c r="H11" s="523">
        <v>1</v>
      </c>
      <c r="I11" s="523"/>
      <c r="J11" s="131">
        <v>5</v>
      </c>
      <c r="K11" s="131">
        <v>25</v>
      </c>
      <c r="L11" s="131">
        <v>24</v>
      </c>
      <c r="M11" s="131">
        <v>2</v>
      </c>
      <c r="N11" s="124">
        <v>0</v>
      </c>
      <c r="O11" s="5"/>
    </row>
    <row r="12" spans="1:16" ht="15.95" customHeight="1" x14ac:dyDescent="0.15">
      <c r="A12" s="54"/>
      <c r="B12" s="213"/>
      <c r="C12" s="213"/>
      <c r="D12" s="213"/>
      <c r="E12" s="213"/>
      <c r="F12" s="524"/>
      <c r="G12" s="524"/>
      <c r="H12" s="131"/>
      <c r="I12" s="131"/>
      <c r="J12" s="131"/>
      <c r="K12" s="131"/>
      <c r="L12" s="131"/>
      <c r="M12" s="131"/>
      <c r="N12" s="124"/>
      <c r="O12" s="5"/>
    </row>
    <row r="13" spans="1:16" ht="15.95" customHeight="1" x14ac:dyDescent="0.15">
      <c r="A13" s="54"/>
      <c r="B13" s="534" t="s">
        <v>13</v>
      </c>
      <c r="C13" s="534"/>
      <c r="D13" s="534"/>
      <c r="E13" s="534"/>
      <c r="F13" s="524">
        <f>SUM(H13:N13)</f>
        <v>4</v>
      </c>
      <c r="G13" s="524"/>
      <c r="H13" s="523">
        <v>0</v>
      </c>
      <c r="I13" s="523"/>
      <c r="J13" s="131">
        <v>1</v>
      </c>
      <c r="K13" s="131">
        <v>3</v>
      </c>
      <c r="L13" s="131">
        <v>0</v>
      </c>
      <c r="M13" s="131">
        <v>0</v>
      </c>
      <c r="N13" s="124">
        <v>0</v>
      </c>
      <c r="O13" s="5"/>
    </row>
    <row r="14" spans="1:16" ht="15.95" customHeight="1" x14ac:dyDescent="0.15">
      <c r="A14" s="54"/>
      <c r="B14" s="213"/>
      <c r="C14" s="213"/>
      <c r="D14" s="213"/>
      <c r="E14" s="213"/>
      <c r="F14" s="524"/>
      <c r="G14" s="524"/>
      <c r="H14" s="131"/>
      <c r="I14" s="131"/>
      <c r="J14" s="131"/>
      <c r="K14" s="131"/>
      <c r="L14" s="131"/>
      <c r="M14" s="131"/>
      <c r="N14" s="124"/>
      <c r="O14" s="5"/>
    </row>
    <row r="15" spans="1:16" ht="15.95" customHeight="1" x14ac:dyDescent="0.15">
      <c r="A15" s="54"/>
      <c r="B15" s="528" t="s">
        <v>143</v>
      </c>
      <c r="C15" s="528"/>
      <c r="D15" s="528"/>
      <c r="E15" s="528"/>
      <c r="F15" s="524">
        <f>SUM(H15:N15)</f>
        <v>32</v>
      </c>
      <c r="G15" s="524"/>
      <c r="H15" s="523">
        <v>2</v>
      </c>
      <c r="I15" s="523"/>
      <c r="J15" s="131">
        <v>5</v>
      </c>
      <c r="K15" s="131">
        <v>16</v>
      </c>
      <c r="L15" s="131">
        <v>7</v>
      </c>
      <c r="M15" s="131">
        <v>2</v>
      </c>
      <c r="N15" s="124">
        <v>0</v>
      </c>
      <c r="O15" s="5"/>
    </row>
    <row r="16" spans="1:16" ht="15.95" customHeight="1" x14ac:dyDescent="0.15">
      <c r="A16" s="54"/>
      <c r="B16" s="213"/>
      <c r="C16" s="213"/>
      <c r="D16" s="213"/>
      <c r="E16" s="213"/>
      <c r="F16" s="524"/>
      <c r="G16" s="524"/>
      <c r="H16" s="131"/>
      <c r="I16" s="131"/>
      <c r="J16" s="131"/>
      <c r="K16" s="131"/>
      <c r="L16" s="131"/>
      <c r="M16" s="131"/>
      <c r="N16" s="124"/>
      <c r="O16" s="5"/>
    </row>
    <row r="17" spans="1:16" ht="15.95" customHeight="1" x14ac:dyDescent="0.15">
      <c r="A17" s="54"/>
      <c r="B17" s="528" t="s">
        <v>144</v>
      </c>
      <c r="C17" s="528"/>
      <c r="D17" s="528"/>
      <c r="E17" s="528"/>
      <c r="F17" s="524">
        <f>SUM(H17:N17)</f>
        <v>14</v>
      </c>
      <c r="G17" s="524"/>
      <c r="H17" s="523">
        <v>0</v>
      </c>
      <c r="I17" s="523"/>
      <c r="J17" s="131">
        <v>1</v>
      </c>
      <c r="K17" s="131">
        <v>6</v>
      </c>
      <c r="L17" s="131">
        <v>6</v>
      </c>
      <c r="M17" s="131">
        <v>1</v>
      </c>
      <c r="N17" s="121">
        <v>0</v>
      </c>
      <c r="O17" s="5"/>
    </row>
    <row r="18" spans="1:16" ht="15.95" customHeight="1" x14ac:dyDescent="0.15">
      <c r="A18" s="54"/>
      <c r="B18" s="213"/>
      <c r="C18" s="213"/>
      <c r="D18" s="213"/>
      <c r="E18" s="213"/>
      <c r="F18" s="524"/>
      <c r="G18" s="524"/>
      <c r="H18" s="131"/>
      <c r="I18" s="131"/>
      <c r="J18" s="131"/>
      <c r="K18" s="131"/>
      <c r="L18" s="131"/>
      <c r="M18" s="131"/>
      <c r="N18" s="124"/>
      <c r="O18" s="5"/>
    </row>
    <row r="19" spans="1:16" ht="15.95" customHeight="1" x14ac:dyDescent="0.15">
      <c r="A19" s="54"/>
      <c r="B19" s="528" t="s">
        <v>145</v>
      </c>
      <c r="C19" s="528"/>
      <c r="D19" s="528"/>
      <c r="E19" s="528"/>
      <c r="F19" s="524">
        <f>SUM(H19:N19)</f>
        <v>5</v>
      </c>
      <c r="G19" s="524"/>
      <c r="H19" s="523">
        <v>0</v>
      </c>
      <c r="I19" s="523"/>
      <c r="J19" s="131">
        <v>0</v>
      </c>
      <c r="K19" s="131">
        <v>3</v>
      </c>
      <c r="L19" s="131">
        <v>1</v>
      </c>
      <c r="M19" s="131">
        <v>1</v>
      </c>
      <c r="N19" s="124">
        <v>0</v>
      </c>
      <c r="O19" s="5"/>
    </row>
    <row r="20" spans="1:16" ht="15.95" customHeight="1" x14ac:dyDescent="0.15">
      <c r="A20" s="54"/>
      <c r="B20" s="213"/>
      <c r="C20" s="213"/>
      <c r="D20" s="213"/>
      <c r="E20" s="213"/>
      <c r="F20" s="524"/>
      <c r="G20" s="524"/>
      <c r="H20" s="131"/>
      <c r="I20" s="131"/>
      <c r="J20" s="131"/>
      <c r="K20" s="131"/>
      <c r="L20" s="131"/>
      <c r="M20" s="131"/>
      <c r="N20" s="124"/>
      <c r="O20" s="5"/>
    </row>
    <row r="21" spans="1:16" ht="15.95" customHeight="1" x14ac:dyDescent="0.15">
      <c r="A21" s="54"/>
      <c r="B21" s="528" t="s">
        <v>146</v>
      </c>
      <c r="C21" s="528"/>
      <c r="D21" s="528"/>
      <c r="E21" s="528"/>
      <c r="F21" s="524">
        <f>SUM(H21:N21)</f>
        <v>2</v>
      </c>
      <c r="G21" s="524"/>
      <c r="H21" s="523">
        <v>0</v>
      </c>
      <c r="I21" s="523"/>
      <c r="J21" s="131">
        <v>1</v>
      </c>
      <c r="K21" s="131">
        <v>1</v>
      </c>
      <c r="L21" s="131">
        <v>0</v>
      </c>
      <c r="M21" s="131">
        <v>0</v>
      </c>
      <c r="N21" s="124">
        <v>0</v>
      </c>
      <c r="O21" s="5"/>
    </row>
    <row r="22" spans="1:16" ht="15.95" customHeight="1" x14ac:dyDescent="0.15">
      <c r="A22" s="54"/>
      <c r="B22" s="213"/>
      <c r="C22" s="213"/>
      <c r="D22" s="213"/>
      <c r="E22" s="213"/>
      <c r="F22" s="524"/>
      <c r="G22" s="524"/>
      <c r="H22" s="131"/>
      <c r="I22" s="131"/>
      <c r="J22" s="131"/>
      <c r="K22" s="131"/>
      <c r="L22" s="131"/>
      <c r="M22" s="131"/>
      <c r="N22" s="124"/>
      <c r="O22" s="5"/>
    </row>
    <row r="23" spans="1:16" ht="15.95" customHeight="1" x14ac:dyDescent="0.15">
      <c r="A23" s="54"/>
      <c r="B23" s="528" t="s">
        <v>147</v>
      </c>
      <c r="C23" s="528"/>
      <c r="D23" s="528"/>
      <c r="E23" s="528"/>
      <c r="F23" s="524">
        <f>SUM(H23:N23)</f>
        <v>6</v>
      </c>
      <c r="G23" s="524"/>
      <c r="H23" s="523">
        <v>2</v>
      </c>
      <c r="I23" s="523"/>
      <c r="J23" s="131">
        <v>0</v>
      </c>
      <c r="K23" s="131">
        <v>1</v>
      </c>
      <c r="L23" s="131">
        <v>1</v>
      </c>
      <c r="M23" s="131">
        <v>1</v>
      </c>
      <c r="N23" s="124">
        <v>1</v>
      </c>
      <c r="O23" s="5"/>
    </row>
    <row r="24" spans="1:16" ht="15.95" customHeight="1" x14ac:dyDescent="0.15">
      <c r="A24" s="54"/>
      <c r="B24" s="213"/>
      <c r="C24" s="213"/>
      <c r="D24" s="213"/>
      <c r="E24" s="213"/>
      <c r="F24" s="524"/>
      <c r="G24" s="524"/>
      <c r="H24" s="131"/>
      <c r="I24" s="131"/>
      <c r="J24" s="131"/>
      <c r="K24" s="131"/>
      <c r="L24" s="131"/>
      <c r="M24" s="131"/>
      <c r="N24" s="124"/>
      <c r="O24" s="5"/>
    </row>
    <row r="25" spans="1:16" ht="15.95" customHeight="1" x14ac:dyDescent="0.15">
      <c r="A25" s="54"/>
      <c r="B25" s="528" t="s">
        <v>148</v>
      </c>
      <c r="C25" s="528"/>
      <c r="D25" s="528"/>
      <c r="E25" s="528"/>
      <c r="F25" s="524">
        <f>SUM(H25:N25)</f>
        <v>10</v>
      </c>
      <c r="G25" s="524"/>
      <c r="H25" s="523">
        <v>3</v>
      </c>
      <c r="I25" s="523"/>
      <c r="J25" s="131">
        <v>0</v>
      </c>
      <c r="K25" s="131">
        <v>4</v>
      </c>
      <c r="L25" s="131">
        <v>2</v>
      </c>
      <c r="M25" s="131">
        <v>1</v>
      </c>
      <c r="N25" s="124">
        <v>0</v>
      </c>
      <c r="O25" s="5"/>
    </row>
    <row r="26" spans="1:16" ht="15.95" customHeight="1" x14ac:dyDescent="0.15">
      <c r="A26" s="54"/>
      <c r="B26" s="213"/>
      <c r="C26" s="213"/>
      <c r="D26" s="213"/>
      <c r="E26" s="213"/>
      <c r="F26" s="524"/>
      <c r="G26" s="524"/>
      <c r="H26" s="131"/>
      <c r="I26" s="131"/>
      <c r="J26" s="131"/>
      <c r="K26" s="131"/>
      <c r="L26" s="131"/>
      <c r="M26" s="131"/>
      <c r="N26" s="124"/>
      <c r="O26" s="5"/>
    </row>
    <row r="27" spans="1:16" ht="15.95" customHeight="1" x14ac:dyDescent="0.15">
      <c r="A27" s="54"/>
      <c r="B27" s="528" t="s">
        <v>149</v>
      </c>
      <c r="C27" s="528"/>
      <c r="D27" s="528"/>
      <c r="E27" s="528"/>
      <c r="F27" s="524">
        <f>SUM(H27:N27)</f>
        <v>0</v>
      </c>
      <c r="G27" s="524"/>
      <c r="H27" s="523">
        <v>0</v>
      </c>
      <c r="I27" s="523"/>
      <c r="J27" s="131">
        <v>0</v>
      </c>
      <c r="K27" s="131">
        <v>0</v>
      </c>
      <c r="L27" s="131">
        <v>0</v>
      </c>
      <c r="M27" s="131">
        <v>0</v>
      </c>
      <c r="N27" s="124">
        <v>0</v>
      </c>
      <c r="O27" s="5"/>
    </row>
    <row r="28" spans="1:16" ht="15.95" customHeight="1" x14ac:dyDescent="0.15">
      <c r="A28" s="54"/>
      <c r="B28" s="213"/>
      <c r="C28" s="213"/>
      <c r="D28" s="213"/>
      <c r="E28" s="213"/>
      <c r="F28" s="524"/>
      <c r="G28" s="524"/>
      <c r="H28" s="131"/>
      <c r="I28" s="131"/>
      <c r="J28" s="131"/>
      <c r="K28" s="131"/>
      <c r="L28" s="131"/>
      <c r="M28" s="131"/>
      <c r="N28" s="124"/>
      <c r="O28" s="5"/>
    </row>
    <row r="29" spans="1:16" ht="15.95" customHeight="1" x14ac:dyDescent="0.15">
      <c r="A29" s="54"/>
      <c r="B29" s="528" t="s">
        <v>150</v>
      </c>
      <c r="C29" s="528"/>
      <c r="D29" s="528"/>
      <c r="E29" s="528"/>
      <c r="F29" s="524">
        <f>SUM(H29:N29)</f>
        <v>0</v>
      </c>
      <c r="G29" s="524"/>
      <c r="H29" s="523">
        <v>0</v>
      </c>
      <c r="I29" s="523"/>
      <c r="J29" s="131">
        <v>0</v>
      </c>
      <c r="K29" s="131">
        <v>0</v>
      </c>
      <c r="L29" s="131">
        <v>0</v>
      </c>
      <c r="M29" s="131">
        <v>0</v>
      </c>
      <c r="N29" s="124">
        <v>0</v>
      </c>
      <c r="O29" s="5"/>
    </row>
    <row r="30" spans="1:16" ht="15.95" customHeight="1" x14ac:dyDescent="0.15">
      <c r="A30" s="54"/>
      <c r="B30" s="213"/>
      <c r="C30" s="213"/>
      <c r="D30" s="213"/>
      <c r="E30" s="213"/>
      <c r="F30" s="524"/>
      <c r="G30" s="524"/>
      <c r="H30" s="131"/>
      <c r="I30" s="131"/>
      <c r="J30" s="131"/>
      <c r="K30" s="131"/>
      <c r="L30" s="131"/>
      <c r="M30" s="131"/>
      <c r="N30" s="124"/>
      <c r="O30" s="5"/>
    </row>
    <row r="31" spans="1:16" s="38" customFormat="1" ht="15.95" customHeight="1" thickBot="1" x14ac:dyDescent="0.2">
      <c r="A31" s="56"/>
      <c r="B31" s="526" t="s">
        <v>151</v>
      </c>
      <c r="C31" s="526"/>
      <c r="D31" s="526"/>
      <c r="E31" s="526"/>
      <c r="F31" s="540">
        <f>SUM(H31:N31)</f>
        <v>3</v>
      </c>
      <c r="G31" s="540"/>
      <c r="H31" s="531">
        <v>0</v>
      </c>
      <c r="I31" s="531"/>
      <c r="J31" s="278">
        <v>0</v>
      </c>
      <c r="K31" s="278">
        <v>0</v>
      </c>
      <c r="L31" s="278">
        <v>2</v>
      </c>
      <c r="M31" s="278">
        <v>1</v>
      </c>
      <c r="N31" s="279">
        <v>0</v>
      </c>
    </row>
    <row r="32" spans="1:16" ht="15" customHeight="1" x14ac:dyDescent="0.15">
      <c r="B32" s="5"/>
      <c r="C32" s="5"/>
      <c r="D32" s="5"/>
      <c r="E32" s="5"/>
      <c r="F32" s="5"/>
      <c r="G32" s="5"/>
      <c r="H32" s="5"/>
      <c r="I32" s="5"/>
      <c r="J32" s="5"/>
      <c r="K32" s="5"/>
      <c r="N32" s="16" t="s">
        <v>290</v>
      </c>
      <c r="O32" s="5"/>
      <c r="P32" s="5"/>
    </row>
    <row r="33" spans="1:16" ht="15" customHeight="1" x14ac:dyDescent="0.15">
      <c r="B33" s="5"/>
      <c r="C33" s="5"/>
      <c r="D33" s="5"/>
      <c r="E33" s="5"/>
      <c r="F33" s="5"/>
      <c r="G33" s="5"/>
      <c r="H33" s="5"/>
      <c r="I33" s="5"/>
      <c r="J33" s="5"/>
      <c r="K33" s="5"/>
      <c r="L33" s="5"/>
      <c r="M33" s="5"/>
      <c r="N33" s="5"/>
      <c r="O33" s="5"/>
      <c r="P33" s="5"/>
    </row>
    <row r="34" spans="1:16" ht="15" customHeight="1" thickBot="1" x14ac:dyDescent="0.2">
      <c r="A34" s="5" t="s">
        <v>359</v>
      </c>
      <c r="C34" s="5"/>
      <c r="D34" s="5"/>
      <c r="E34" s="5"/>
      <c r="F34" s="5"/>
      <c r="G34" s="5"/>
      <c r="H34" s="5"/>
      <c r="I34" s="5"/>
      <c r="J34" s="5"/>
      <c r="K34" s="5"/>
      <c r="L34" s="5"/>
      <c r="M34" s="5"/>
      <c r="N34" s="16" t="s">
        <v>171</v>
      </c>
      <c r="O34" s="5"/>
      <c r="P34" s="5"/>
    </row>
    <row r="35" spans="1:16" ht="15.75" customHeight="1" thickBot="1" x14ac:dyDescent="0.2">
      <c r="A35" s="529" t="s">
        <v>172</v>
      </c>
      <c r="B35" s="529"/>
      <c r="C35" s="529"/>
      <c r="D35" s="533"/>
      <c r="E35" s="533"/>
      <c r="F35" s="533"/>
      <c r="G35" s="533"/>
      <c r="H35" s="533"/>
      <c r="I35" s="533"/>
      <c r="J35" s="533"/>
      <c r="K35" s="533"/>
      <c r="L35" s="533"/>
      <c r="M35" s="527" t="s">
        <v>173</v>
      </c>
      <c r="N35" s="527"/>
      <c r="O35" s="43"/>
    </row>
    <row r="36" spans="1:16" ht="18.75" customHeight="1" x14ac:dyDescent="0.15">
      <c r="A36" s="529"/>
      <c r="B36" s="529"/>
      <c r="C36" s="529"/>
      <c r="D36" s="532" t="s">
        <v>174</v>
      </c>
      <c r="E36" s="532"/>
      <c r="F36" s="532"/>
      <c r="G36" s="336" t="s">
        <v>175</v>
      </c>
      <c r="H36" s="336"/>
      <c r="I36" s="336"/>
      <c r="J36" s="336" t="s">
        <v>176</v>
      </c>
      <c r="K36" s="336"/>
      <c r="L36" s="336"/>
      <c r="M36" s="527"/>
      <c r="N36" s="527"/>
      <c r="O36" s="43"/>
    </row>
    <row r="37" spans="1:16" ht="27" customHeight="1" x14ac:dyDescent="0.15">
      <c r="A37" s="529"/>
      <c r="B37" s="529"/>
      <c r="C37" s="529"/>
      <c r="D37" s="532"/>
      <c r="E37" s="532"/>
      <c r="F37" s="532"/>
      <c r="G37" s="336"/>
      <c r="H37" s="336"/>
      <c r="I37" s="336"/>
      <c r="J37" s="198" t="s">
        <v>156</v>
      </c>
      <c r="K37" s="57" t="s">
        <v>177</v>
      </c>
      <c r="L37" s="198" t="s">
        <v>178</v>
      </c>
      <c r="M37" s="527"/>
      <c r="N37" s="527"/>
      <c r="O37" s="43"/>
    </row>
    <row r="38" spans="1:16" ht="15.95" customHeight="1" x14ac:dyDescent="0.15">
      <c r="A38" s="518" t="s">
        <v>179</v>
      </c>
      <c r="B38" s="518"/>
      <c r="C38" s="518"/>
      <c r="D38" s="530">
        <v>156130</v>
      </c>
      <c r="E38" s="521">
        <v>156130</v>
      </c>
      <c r="F38" s="521">
        <v>156130</v>
      </c>
      <c r="G38" s="521">
        <v>138040</v>
      </c>
      <c r="H38" s="521">
        <v>138040</v>
      </c>
      <c r="I38" s="521">
        <v>138040</v>
      </c>
      <c r="J38" s="176">
        <v>18090</v>
      </c>
      <c r="K38" s="176">
        <v>2030</v>
      </c>
      <c r="L38" s="211">
        <v>16060</v>
      </c>
      <c r="M38" s="521">
        <v>100</v>
      </c>
      <c r="N38" s="522">
        <v>100</v>
      </c>
      <c r="O38" s="43"/>
    </row>
    <row r="39" spans="1:16" ht="15.95" customHeight="1" x14ac:dyDescent="0.15">
      <c r="A39" s="516" t="s">
        <v>180</v>
      </c>
      <c r="B39" s="516"/>
      <c r="C39" s="516"/>
      <c r="D39" s="525">
        <v>44530</v>
      </c>
      <c r="E39" s="519">
        <v>44530</v>
      </c>
      <c r="F39" s="519">
        <v>44530</v>
      </c>
      <c r="G39" s="519">
        <v>40480</v>
      </c>
      <c r="H39" s="519">
        <v>40480</v>
      </c>
      <c r="I39" s="519">
        <v>40480</v>
      </c>
      <c r="J39" s="176">
        <v>4050</v>
      </c>
      <c r="K39" s="211">
        <v>0</v>
      </c>
      <c r="L39" s="211">
        <v>4050</v>
      </c>
      <c r="M39" s="519">
        <v>20</v>
      </c>
      <c r="N39" s="520">
        <v>20</v>
      </c>
      <c r="O39" s="43"/>
    </row>
    <row r="40" spans="1:16" ht="15.95" customHeight="1" x14ac:dyDescent="0.15">
      <c r="A40" s="516" t="s">
        <v>181</v>
      </c>
      <c r="B40" s="516"/>
      <c r="C40" s="516"/>
      <c r="D40" s="525">
        <v>23690</v>
      </c>
      <c r="E40" s="519">
        <v>23690</v>
      </c>
      <c r="F40" s="519">
        <v>23690</v>
      </c>
      <c r="G40" s="519">
        <v>21060</v>
      </c>
      <c r="H40" s="519">
        <v>21060</v>
      </c>
      <c r="I40" s="519">
        <v>21060</v>
      </c>
      <c r="J40" s="176">
        <v>2620</v>
      </c>
      <c r="K40" s="176">
        <v>190</v>
      </c>
      <c r="L40" s="211">
        <v>2420</v>
      </c>
      <c r="M40" s="519">
        <v>10</v>
      </c>
      <c r="N40" s="520">
        <v>10</v>
      </c>
      <c r="O40" s="43"/>
    </row>
    <row r="41" spans="1:16" ht="15.95" customHeight="1" x14ac:dyDescent="0.15">
      <c r="A41" s="516" t="s">
        <v>182</v>
      </c>
      <c r="B41" s="516"/>
      <c r="C41" s="516"/>
      <c r="D41" s="525">
        <v>50100</v>
      </c>
      <c r="E41" s="519">
        <v>50100</v>
      </c>
      <c r="F41" s="519">
        <v>50100</v>
      </c>
      <c r="G41" s="519">
        <v>45910</v>
      </c>
      <c r="H41" s="519">
        <v>45910</v>
      </c>
      <c r="I41" s="519">
        <v>45910</v>
      </c>
      <c r="J41" s="176">
        <v>4200</v>
      </c>
      <c r="K41" s="211">
        <v>0</v>
      </c>
      <c r="L41" s="211">
        <v>4180</v>
      </c>
      <c r="M41" s="519">
        <v>0</v>
      </c>
      <c r="N41" s="520" t="s">
        <v>307</v>
      </c>
      <c r="O41" s="43"/>
    </row>
    <row r="42" spans="1:16" ht="15.95" customHeight="1" x14ac:dyDescent="0.15">
      <c r="A42" s="516" t="s">
        <v>183</v>
      </c>
      <c r="B42" s="516"/>
      <c r="C42" s="516"/>
      <c r="D42" s="525">
        <v>33120</v>
      </c>
      <c r="E42" s="519">
        <v>33120</v>
      </c>
      <c r="F42" s="519">
        <v>33120</v>
      </c>
      <c r="G42" s="519">
        <v>27940</v>
      </c>
      <c r="H42" s="519">
        <v>27940</v>
      </c>
      <c r="I42" s="519">
        <v>27940</v>
      </c>
      <c r="J42" s="176">
        <v>5180</v>
      </c>
      <c r="K42" s="176">
        <v>230</v>
      </c>
      <c r="L42" s="211">
        <v>4920</v>
      </c>
      <c r="M42" s="519">
        <v>30</v>
      </c>
      <c r="N42" s="520">
        <v>30</v>
      </c>
      <c r="O42" s="43"/>
    </row>
    <row r="43" spans="1:16" ht="15.95" customHeight="1" x14ac:dyDescent="0.15">
      <c r="A43" s="516" t="s">
        <v>184</v>
      </c>
      <c r="B43" s="516"/>
      <c r="C43" s="516"/>
      <c r="D43" s="525">
        <v>24580</v>
      </c>
      <c r="E43" s="519">
        <v>24580</v>
      </c>
      <c r="F43" s="519">
        <v>24580</v>
      </c>
      <c r="G43" s="519">
        <v>21350</v>
      </c>
      <c r="H43" s="519">
        <v>21350</v>
      </c>
      <c r="I43" s="519">
        <v>21350</v>
      </c>
      <c r="J43" s="176">
        <v>3230</v>
      </c>
      <c r="K43" s="176">
        <v>270</v>
      </c>
      <c r="L43" s="211">
        <v>2950</v>
      </c>
      <c r="M43" s="519">
        <v>80</v>
      </c>
      <c r="N43" s="520">
        <v>80</v>
      </c>
      <c r="O43" s="43"/>
    </row>
    <row r="44" spans="1:16" ht="15.95" customHeight="1" x14ac:dyDescent="0.15">
      <c r="A44" s="516" t="s">
        <v>185</v>
      </c>
      <c r="B44" s="516"/>
      <c r="C44" s="516"/>
      <c r="D44" s="525">
        <v>60480</v>
      </c>
      <c r="E44" s="519">
        <v>60480</v>
      </c>
      <c r="F44" s="519">
        <v>60480</v>
      </c>
      <c r="G44" s="519">
        <v>54770</v>
      </c>
      <c r="H44" s="519">
        <v>54770</v>
      </c>
      <c r="I44" s="519">
        <v>54770</v>
      </c>
      <c r="J44" s="176">
        <v>5710</v>
      </c>
      <c r="K44" s="176">
        <v>480</v>
      </c>
      <c r="L44" s="211">
        <v>5190</v>
      </c>
      <c r="M44" s="519">
        <v>120</v>
      </c>
      <c r="N44" s="520">
        <v>120</v>
      </c>
      <c r="O44" s="43"/>
    </row>
    <row r="45" spans="1:16" ht="15.95" customHeight="1" x14ac:dyDescent="0.15">
      <c r="A45" s="516" t="s">
        <v>186</v>
      </c>
      <c r="B45" s="516"/>
      <c r="C45" s="516"/>
      <c r="D45" s="525">
        <v>25260</v>
      </c>
      <c r="E45" s="519">
        <v>25260</v>
      </c>
      <c r="F45" s="519">
        <v>25260</v>
      </c>
      <c r="G45" s="519">
        <v>23590</v>
      </c>
      <c r="H45" s="519">
        <v>23590</v>
      </c>
      <c r="I45" s="519">
        <v>23590</v>
      </c>
      <c r="J45" s="176">
        <v>1670</v>
      </c>
      <c r="K45" s="176">
        <v>250</v>
      </c>
      <c r="L45" s="211">
        <v>1280</v>
      </c>
      <c r="M45" s="519">
        <v>10</v>
      </c>
      <c r="N45" s="520">
        <v>10</v>
      </c>
      <c r="O45" s="43"/>
    </row>
    <row r="46" spans="1:16" ht="15.95" customHeight="1" x14ac:dyDescent="0.15">
      <c r="A46" s="542" t="s">
        <v>187</v>
      </c>
      <c r="B46" s="542"/>
      <c r="C46" s="542"/>
      <c r="D46" s="525">
        <v>50270</v>
      </c>
      <c r="E46" s="519">
        <v>50270</v>
      </c>
      <c r="F46" s="519">
        <v>50270</v>
      </c>
      <c r="G46" s="519">
        <v>45050</v>
      </c>
      <c r="H46" s="519">
        <v>45050</v>
      </c>
      <c r="I46" s="519">
        <v>45050</v>
      </c>
      <c r="J46" s="176">
        <v>5220</v>
      </c>
      <c r="K46" s="211">
        <v>360</v>
      </c>
      <c r="L46" s="211">
        <v>4760</v>
      </c>
      <c r="M46" s="519">
        <v>70</v>
      </c>
      <c r="N46" s="520">
        <v>70</v>
      </c>
      <c r="O46" s="43"/>
    </row>
    <row r="47" spans="1:16" ht="15.95" customHeight="1" x14ac:dyDescent="0.15">
      <c r="A47" s="542" t="s">
        <v>188</v>
      </c>
      <c r="B47" s="542"/>
      <c r="C47" s="542"/>
      <c r="D47" s="525">
        <v>26220</v>
      </c>
      <c r="E47" s="519">
        <v>26220</v>
      </c>
      <c r="F47" s="519">
        <v>26220</v>
      </c>
      <c r="G47" s="519">
        <v>22050</v>
      </c>
      <c r="H47" s="519">
        <v>22050</v>
      </c>
      <c r="I47" s="519">
        <v>22050</v>
      </c>
      <c r="J47" s="176">
        <v>4170</v>
      </c>
      <c r="K47" s="176">
        <v>670</v>
      </c>
      <c r="L47" s="211">
        <v>3500</v>
      </c>
      <c r="M47" s="519">
        <v>30</v>
      </c>
      <c r="N47" s="520">
        <v>30</v>
      </c>
      <c r="O47" s="43"/>
    </row>
    <row r="48" spans="1:16" ht="15.95" customHeight="1" thickBot="1" x14ac:dyDescent="0.2">
      <c r="A48" s="541" t="s">
        <v>189</v>
      </c>
      <c r="B48" s="541"/>
      <c r="C48" s="541"/>
      <c r="D48" s="543">
        <v>17460</v>
      </c>
      <c r="E48" s="538">
        <v>17460</v>
      </c>
      <c r="F48" s="538">
        <v>17460</v>
      </c>
      <c r="G48" s="538">
        <v>14950</v>
      </c>
      <c r="H48" s="538">
        <v>14950</v>
      </c>
      <c r="I48" s="538">
        <v>14950</v>
      </c>
      <c r="J48" s="177">
        <v>2510</v>
      </c>
      <c r="K48" s="210">
        <v>0</v>
      </c>
      <c r="L48" s="210">
        <v>2490</v>
      </c>
      <c r="M48" s="538">
        <v>20</v>
      </c>
      <c r="N48" s="539">
        <v>20</v>
      </c>
      <c r="O48" s="43"/>
    </row>
    <row r="49" spans="2:16" ht="15" customHeight="1" x14ac:dyDescent="0.15">
      <c r="B49" s="5"/>
      <c r="C49" s="5"/>
      <c r="D49" s="5"/>
      <c r="E49" s="5"/>
      <c r="F49" s="5"/>
      <c r="G49" s="5"/>
      <c r="H49" s="5"/>
      <c r="I49" s="5"/>
      <c r="J49" s="5"/>
      <c r="K49" s="5"/>
      <c r="M49" s="5"/>
      <c r="N49" s="16" t="s">
        <v>360</v>
      </c>
      <c r="O49" s="5"/>
      <c r="P49" s="5"/>
    </row>
    <row r="50" spans="2:16" ht="15.95" customHeight="1" x14ac:dyDescent="0.15">
      <c r="C50" s="5"/>
      <c r="D50" s="5"/>
      <c r="E50" s="5"/>
      <c r="F50" s="5"/>
      <c r="G50" s="5"/>
      <c r="H50" s="5"/>
      <c r="I50" s="5"/>
      <c r="J50" s="5"/>
      <c r="K50" s="5"/>
      <c r="L50" s="5"/>
      <c r="M50" s="5"/>
      <c r="N50" s="5"/>
      <c r="O50" s="5"/>
      <c r="P50" s="5"/>
    </row>
    <row r="51" spans="2:16" ht="15.95" customHeight="1" x14ac:dyDescent="0.15">
      <c r="B51" s="5"/>
      <c r="C51" s="5"/>
      <c r="D51" s="5"/>
      <c r="E51" s="5"/>
      <c r="F51" s="5"/>
      <c r="G51" s="5"/>
      <c r="H51" s="5"/>
      <c r="I51" s="5"/>
      <c r="J51" s="5"/>
      <c r="K51" s="5"/>
      <c r="L51" s="5"/>
      <c r="M51" s="5"/>
      <c r="N51" s="5"/>
      <c r="O51" s="5"/>
      <c r="P51" s="5"/>
    </row>
  </sheetData>
  <sheetProtection sheet="1" selectLockedCells="1" selectUnlockedCells="1"/>
  <mergeCells count="110">
    <mergeCell ref="G48:I48"/>
    <mergeCell ref="G47:I47"/>
    <mergeCell ref="G46:I46"/>
    <mergeCell ref="G44:I44"/>
    <mergeCell ref="G42:I42"/>
    <mergeCell ref="A42:C42"/>
    <mergeCell ref="A45:C45"/>
    <mergeCell ref="A44:C44"/>
    <mergeCell ref="D44:F44"/>
    <mergeCell ref="D48:F48"/>
    <mergeCell ref="M45:N45"/>
    <mergeCell ref="M41:N41"/>
    <mergeCell ref="A43:C43"/>
    <mergeCell ref="D43:F43"/>
    <mergeCell ref="D42:F42"/>
    <mergeCell ref="G43:I43"/>
    <mergeCell ref="M43:N43"/>
    <mergeCell ref="M42:N42"/>
    <mergeCell ref="G41:I41"/>
    <mergeCell ref="M48:N48"/>
    <mergeCell ref="M47:N47"/>
    <mergeCell ref="M46:N46"/>
    <mergeCell ref="D47:F47"/>
    <mergeCell ref="D46:F46"/>
    <mergeCell ref="A41:C41"/>
    <mergeCell ref="D41:F41"/>
    <mergeCell ref="H15:I15"/>
    <mergeCell ref="F31:G31"/>
    <mergeCell ref="F16:G16"/>
    <mergeCell ref="F18:G18"/>
    <mergeCell ref="F20:G20"/>
    <mergeCell ref="F19:G19"/>
    <mergeCell ref="F15:G15"/>
    <mergeCell ref="F25:G25"/>
    <mergeCell ref="H17:I17"/>
    <mergeCell ref="F21:G21"/>
    <mergeCell ref="M44:N44"/>
    <mergeCell ref="A48:C48"/>
    <mergeCell ref="A46:C46"/>
    <mergeCell ref="A47:C47"/>
    <mergeCell ref="G45:I45"/>
    <mergeCell ref="D45:F45"/>
    <mergeCell ref="M40:N40"/>
    <mergeCell ref="A2:J2"/>
    <mergeCell ref="A3:E4"/>
    <mergeCell ref="F3:G4"/>
    <mergeCell ref="H3:I4"/>
    <mergeCell ref="B17:E17"/>
    <mergeCell ref="F17:G17"/>
    <mergeCell ref="F14:G14"/>
    <mergeCell ref="B13:E13"/>
    <mergeCell ref="B15:E15"/>
    <mergeCell ref="F10:G10"/>
    <mergeCell ref="B11:E11"/>
    <mergeCell ref="H11:I11"/>
    <mergeCell ref="F11:G11"/>
    <mergeCell ref="F12:G12"/>
    <mergeCell ref="H13:I13"/>
    <mergeCell ref="A5:E5"/>
    <mergeCell ref="F5:G5"/>
    <mergeCell ref="H5:I5"/>
    <mergeCell ref="F6:G6"/>
    <mergeCell ref="H7:I7"/>
    <mergeCell ref="C8:D8"/>
    <mergeCell ref="F8:G8"/>
    <mergeCell ref="B7:E7"/>
    <mergeCell ref="F13:G13"/>
    <mergeCell ref="F7:G7"/>
    <mergeCell ref="J36:L36"/>
    <mergeCell ref="F9:G9"/>
    <mergeCell ref="H9:I9"/>
    <mergeCell ref="B19:E19"/>
    <mergeCell ref="B25:E25"/>
    <mergeCell ref="B21:E21"/>
    <mergeCell ref="F22:G22"/>
    <mergeCell ref="F24:G24"/>
    <mergeCell ref="H19:I19"/>
    <mergeCell ref="H21:I21"/>
    <mergeCell ref="D36:F37"/>
    <mergeCell ref="F26:G26"/>
    <mergeCell ref="H23:I23"/>
    <mergeCell ref="B23:E23"/>
    <mergeCell ref="G36:I37"/>
    <mergeCell ref="D35:L35"/>
    <mergeCell ref="H25:I25"/>
    <mergeCell ref="B9:E9"/>
    <mergeCell ref="F23:G23"/>
    <mergeCell ref="M39:N39"/>
    <mergeCell ref="M38:N38"/>
    <mergeCell ref="H27:I27"/>
    <mergeCell ref="G38:I38"/>
    <mergeCell ref="F28:G28"/>
    <mergeCell ref="D40:F40"/>
    <mergeCell ref="B31:E31"/>
    <mergeCell ref="M35:N37"/>
    <mergeCell ref="H29:I29"/>
    <mergeCell ref="G40:I40"/>
    <mergeCell ref="D39:F39"/>
    <mergeCell ref="B29:E29"/>
    <mergeCell ref="B27:E27"/>
    <mergeCell ref="A38:C38"/>
    <mergeCell ref="A40:C40"/>
    <mergeCell ref="A39:C39"/>
    <mergeCell ref="A35:C37"/>
    <mergeCell ref="F29:G29"/>
    <mergeCell ref="F27:G27"/>
    <mergeCell ref="G39:I39"/>
    <mergeCell ref="D38:F38"/>
    <mergeCell ref="H31:I31"/>
    <mergeCell ref="F30:G30"/>
  </mergeCells>
  <phoneticPr fontId="9"/>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L29"/>
  <sheetViews>
    <sheetView view="pageBreakPreview" zoomScaleNormal="100" zoomScaleSheetLayoutView="100" workbookViewId="0">
      <selection activeCell="J16" sqref="J16"/>
    </sheetView>
  </sheetViews>
  <sheetFormatPr defaultColWidth="10.28515625" defaultRowHeight="13.5" x14ac:dyDescent="0.15"/>
  <cols>
    <col min="1" max="1" width="1.7109375" style="67" customWidth="1"/>
    <col min="2" max="2" width="18.85546875" style="67" customWidth="1"/>
    <col min="3" max="3" width="9.7109375" style="67" customWidth="1"/>
    <col min="4" max="4" width="8.85546875" style="67" customWidth="1"/>
    <col min="5" max="5" width="8.5703125" style="67" customWidth="1"/>
    <col min="6" max="7" width="7.140625" style="67" customWidth="1"/>
    <col min="8" max="8" width="6" style="67" customWidth="1"/>
    <col min="9" max="9" width="8.42578125" style="67" customWidth="1"/>
    <col min="10" max="10" width="9.7109375" style="67" bestFit="1" customWidth="1"/>
    <col min="11" max="11" width="8.5703125" style="67" bestFit="1" customWidth="1"/>
    <col min="12" max="12" width="6.28515625" style="67" customWidth="1"/>
    <col min="13" max="16384" width="10.28515625" style="67"/>
  </cols>
  <sheetData>
    <row r="1" spans="1:12" ht="5.0999999999999996" customHeight="1" x14ac:dyDescent="0.15">
      <c r="B1" s="68"/>
      <c r="C1" s="68"/>
      <c r="D1" s="68"/>
      <c r="E1" s="68"/>
      <c r="F1" s="68"/>
      <c r="G1" s="68"/>
      <c r="H1" s="68"/>
      <c r="I1" s="68"/>
      <c r="J1" s="68"/>
      <c r="K1" s="68"/>
      <c r="L1" s="69"/>
    </row>
    <row r="2" spans="1:12" ht="15" customHeight="1" thickBot="1" x14ac:dyDescent="0.2">
      <c r="A2" s="554" t="s">
        <v>370</v>
      </c>
      <c r="B2" s="555"/>
      <c r="C2" s="555"/>
      <c r="D2" s="555"/>
      <c r="E2" s="555"/>
      <c r="F2" s="555"/>
      <c r="G2" s="555"/>
      <c r="H2" s="555"/>
      <c r="I2" s="68"/>
      <c r="J2" s="68"/>
      <c r="K2" s="68"/>
      <c r="L2" s="69" t="s">
        <v>171</v>
      </c>
    </row>
    <row r="3" spans="1:12" ht="24.95" customHeight="1" thickBot="1" x14ac:dyDescent="0.2">
      <c r="A3" s="556" t="s">
        <v>190</v>
      </c>
      <c r="B3" s="557"/>
      <c r="C3" s="560" t="s">
        <v>133</v>
      </c>
      <c r="D3" s="560" t="s">
        <v>191</v>
      </c>
      <c r="E3" s="560"/>
      <c r="F3" s="562" t="s">
        <v>192</v>
      </c>
      <c r="G3" s="562"/>
      <c r="H3" s="562"/>
      <c r="I3" s="562"/>
      <c r="J3" s="562"/>
      <c r="K3" s="562"/>
      <c r="L3" s="563"/>
    </row>
    <row r="4" spans="1:12" ht="24.95" customHeight="1" thickBot="1" x14ac:dyDescent="0.2">
      <c r="A4" s="558"/>
      <c r="B4" s="559"/>
      <c r="C4" s="561"/>
      <c r="D4" s="570" t="s">
        <v>113</v>
      </c>
      <c r="E4" s="572" t="s">
        <v>193</v>
      </c>
      <c r="F4" s="570" t="s">
        <v>134</v>
      </c>
      <c r="G4" s="564" t="s">
        <v>284</v>
      </c>
      <c r="H4" s="571" t="s">
        <v>194</v>
      </c>
      <c r="I4" s="571"/>
      <c r="J4" s="570" t="s">
        <v>95</v>
      </c>
      <c r="K4" s="570"/>
      <c r="L4" s="568" t="s">
        <v>87</v>
      </c>
    </row>
    <row r="5" spans="1:12" ht="24.95" customHeight="1" x14ac:dyDescent="0.15">
      <c r="A5" s="558"/>
      <c r="B5" s="559"/>
      <c r="C5" s="561"/>
      <c r="D5" s="570"/>
      <c r="E5" s="572"/>
      <c r="F5" s="570"/>
      <c r="G5" s="565"/>
      <c r="H5" s="571"/>
      <c r="I5" s="571"/>
      <c r="J5" s="570"/>
      <c r="K5" s="570"/>
      <c r="L5" s="568"/>
    </row>
    <row r="6" spans="1:12" ht="20.100000000000001" customHeight="1" x14ac:dyDescent="0.15">
      <c r="A6" s="566" t="s">
        <v>285</v>
      </c>
      <c r="B6" s="567"/>
      <c r="C6" s="114">
        <v>45910</v>
      </c>
      <c r="D6" s="114">
        <v>45710</v>
      </c>
      <c r="E6" s="114">
        <v>200</v>
      </c>
      <c r="F6" s="113">
        <v>180</v>
      </c>
      <c r="G6" s="114">
        <v>90</v>
      </c>
      <c r="H6" s="569">
        <v>45160</v>
      </c>
      <c r="I6" s="569">
        <v>45160</v>
      </c>
      <c r="J6" s="569">
        <v>300</v>
      </c>
      <c r="K6" s="569">
        <v>300</v>
      </c>
      <c r="L6" s="178">
        <v>170</v>
      </c>
    </row>
    <row r="7" spans="1:12" ht="20.100000000000001" customHeight="1" x14ac:dyDescent="0.15">
      <c r="A7" s="575" t="s">
        <v>361</v>
      </c>
      <c r="B7" s="545"/>
      <c r="C7" s="114">
        <v>1350</v>
      </c>
      <c r="D7" s="114">
        <v>1330</v>
      </c>
      <c r="E7" s="114">
        <v>20</v>
      </c>
      <c r="F7" s="113">
        <v>50</v>
      </c>
      <c r="G7" s="113">
        <v>0</v>
      </c>
      <c r="H7" s="573">
        <v>1250</v>
      </c>
      <c r="I7" s="573"/>
      <c r="J7" s="574">
        <v>0</v>
      </c>
      <c r="K7" s="574" t="s">
        <v>307</v>
      </c>
      <c r="L7" s="178">
        <v>50</v>
      </c>
    </row>
    <row r="8" spans="1:12" ht="20.100000000000001" customHeight="1" x14ac:dyDescent="0.15">
      <c r="A8" s="544" t="s">
        <v>362</v>
      </c>
      <c r="B8" s="545"/>
      <c r="C8" s="114">
        <v>4690</v>
      </c>
      <c r="D8" s="114">
        <v>4640</v>
      </c>
      <c r="E8" s="114">
        <v>50</v>
      </c>
      <c r="F8" s="114">
        <v>20</v>
      </c>
      <c r="G8" s="114">
        <v>10</v>
      </c>
      <c r="H8" s="573">
        <v>4580</v>
      </c>
      <c r="I8" s="573">
        <v>4580</v>
      </c>
      <c r="J8" s="574">
        <v>0</v>
      </c>
      <c r="K8" s="574" t="s">
        <v>307</v>
      </c>
      <c r="L8" s="178">
        <v>70</v>
      </c>
    </row>
    <row r="9" spans="1:12" ht="20.100000000000001" customHeight="1" x14ac:dyDescent="0.15">
      <c r="A9" s="544" t="s">
        <v>363</v>
      </c>
      <c r="B9" s="545"/>
      <c r="C9" s="114">
        <v>8700</v>
      </c>
      <c r="D9" s="114">
        <v>8660</v>
      </c>
      <c r="E9" s="114">
        <v>40</v>
      </c>
      <c r="F9" s="113">
        <v>0</v>
      </c>
      <c r="G9" s="113">
        <v>0</v>
      </c>
      <c r="H9" s="573">
        <v>8640</v>
      </c>
      <c r="I9" s="573">
        <v>8640</v>
      </c>
      <c r="J9" s="573">
        <v>60</v>
      </c>
      <c r="K9" s="573">
        <v>60</v>
      </c>
      <c r="L9" s="178">
        <v>10</v>
      </c>
    </row>
    <row r="10" spans="1:12" ht="20.100000000000001" customHeight="1" x14ac:dyDescent="0.15">
      <c r="A10" s="544" t="s">
        <v>364</v>
      </c>
      <c r="B10" s="545"/>
      <c r="C10" s="114">
        <v>3990</v>
      </c>
      <c r="D10" s="114">
        <v>3990</v>
      </c>
      <c r="E10" s="179">
        <v>0</v>
      </c>
      <c r="F10" s="114">
        <v>40</v>
      </c>
      <c r="G10" s="113">
        <v>0</v>
      </c>
      <c r="H10" s="573">
        <v>3950</v>
      </c>
      <c r="I10" s="573">
        <v>3950</v>
      </c>
      <c r="J10" s="574">
        <v>0</v>
      </c>
      <c r="K10" s="574" t="s">
        <v>307</v>
      </c>
      <c r="L10" s="178">
        <v>0</v>
      </c>
    </row>
    <row r="11" spans="1:12" ht="20.100000000000001" customHeight="1" x14ac:dyDescent="0.15">
      <c r="A11" s="544" t="s">
        <v>365</v>
      </c>
      <c r="B11" s="545"/>
      <c r="C11" s="114">
        <v>4400</v>
      </c>
      <c r="D11" s="114">
        <v>4400</v>
      </c>
      <c r="E11" s="179">
        <v>0</v>
      </c>
      <c r="F11" s="113">
        <v>0</v>
      </c>
      <c r="G11" s="113">
        <v>0</v>
      </c>
      <c r="H11" s="573">
        <v>4400</v>
      </c>
      <c r="I11" s="573">
        <v>4400</v>
      </c>
      <c r="J11" s="574">
        <v>0</v>
      </c>
      <c r="K11" s="574" t="s">
        <v>307</v>
      </c>
      <c r="L11" s="178">
        <v>0</v>
      </c>
    </row>
    <row r="12" spans="1:12" ht="20.100000000000001" customHeight="1" x14ac:dyDescent="0.15">
      <c r="A12" s="544" t="s">
        <v>366</v>
      </c>
      <c r="B12" s="545"/>
      <c r="C12" s="114">
        <v>4570</v>
      </c>
      <c r="D12" s="114">
        <v>4540</v>
      </c>
      <c r="E12" s="114">
        <v>40</v>
      </c>
      <c r="F12" s="113">
        <v>0</v>
      </c>
      <c r="G12" s="114">
        <v>50</v>
      </c>
      <c r="H12" s="573">
        <v>4530</v>
      </c>
      <c r="I12" s="573">
        <v>4530</v>
      </c>
      <c r="J12" s="574">
        <v>0</v>
      </c>
      <c r="K12" s="574" t="s">
        <v>307</v>
      </c>
      <c r="L12" s="178">
        <v>0</v>
      </c>
    </row>
    <row r="13" spans="1:12" ht="20.100000000000001" customHeight="1" x14ac:dyDescent="0.15">
      <c r="A13" s="544" t="s">
        <v>367</v>
      </c>
      <c r="B13" s="545"/>
      <c r="C13" s="114">
        <v>3100</v>
      </c>
      <c r="D13" s="114">
        <v>3100</v>
      </c>
      <c r="E13" s="113">
        <v>0</v>
      </c>
      <c r="F13" s="113">
        <v>0</v>
      </c>
      <c r="G13" s="113">
        <v>0</v>
      </c>
      <c r="H13" s="573">
        <v>3100</v>
      </c>
      <c r="I13" s="573">
        <v>3100</v>
      </c>
      <c r="J13" s="574">
        <v>0</v>
      </c>
      <c r="K13" s="574" t="s">
        <v>307</v>
      </c>
      <c r="L13" s="178">
        <v>0</v>
      </c>
    </row>
    <row r="14" spans="1:12" ht="20.100000000000001" customHeight="1" x14ac:dyDescent="0.15">
      <c r="A14" s="544" t="s">
        <v>368</v>
      </c>
      <c r="B14" s="545"/>
      <c r="C14" s="114">
        <v>4120</v>
      </c>
      <c r="D14" s="114">
        <v>4120</v>
      </c>
      <c r="E14" s="113">
        <v>0</v>
      </c>
      <c r="F14" s="113">
        <v>0</v>
      </c>
      <c r="G14" s="113">
        <v>0</v>
      </c>
      <c r="H14" s="573">
        <v>4090</v>
      </c>
      <c r="I14" s="573">
        <v>4090</v>
      </c>
      <c r="J14" s="573">
        <v>30</v>
      </c>
      <c r="K14" s="573">
        <v>30</v>
      </c>
      <c r="L14" s="178">
        <v>0</v>
      </c>
    </row>
    <row r="15" spans="1:12" ht="20.100000000000001" customHeight="1" thickBot="1" x14ac:dyDescent="0.2">
      <c r="A15" s="548" t="s">
        <v>369</v>
      </c>
      <c r="B15" s="549"/>
      <c r="C15" s="115">
        <v>3400</v>
      </c>
      <c r="D15" s="115">
        <v>3380</v>
      </c>
      <c r="E15" s="115">
        <v>10</v>
      </c>
      <c r="F15" s="115">
        <v>20</v>
      </c>
      <c r="G15" s="115">
        <v>30</v>
      </c>
      <c r="H15" s="578">
        <v>3350</v>
      </c>
      <c r="I15" s="578">
        <v>3350</v>
      </c>
      <c r="J15" s="579">
        <v>0</v>
      </c>
      <c r="K15" s="579" t="s">
        <v>307</v>
      </c>
      <c r="L15" s="180">
        <v>0</v>
      </c>
    </row>
    <row r="16" spans="1:12" ht="15" customHeight="1" x14ac:dyDescent="0.15">
      <c r="A16" s="70"/>
      <c r="B16" s="68" t="s">
        <v>295</v>
      </c>
      <c r="C16" s="68"/>
      <c r="D16" s="68"/>
      <c r="E16" s="68"/>
      <c r="F16" s="68"/>
      <c r="G16" s="68"/>
      <c r="H16" s="68"/>
      <c r="I16" s="68"/>
      <c r="J16" s="68"/>
      <c r="K16" s="68"/>
      <c r="L16" s="181" t="s">
        <v>360</v>
      </c>
    </row>
    <row r="17" spans="1:12" ht="15" customHeight="1" x14ac:dyDescent="0.15">
      <c r="A17" s="70"/>
      <c r="B17" s="68"/>
      <c r="C17" s="68"/>
      <c r="D17" s="68"/>
      <c r="E17" s="68"/>
      <c r="F17" s="68"/>
      <c r="G17" s="68"/>
      <c r="H17" s="68"/>
      <c r="I17" s="68"/>
      <c r="J17" s="68"/>
      <c r="K17" s="68"/>
      <c r="L17" s="68"/>
    </row>
    <row r="18" spans="1:12" ht="15" customHeight="1" thickBot="1" x14ac:dyDescent="0.2">
      <c r="A18" s="182" t="s">
        <v>371</v>
      </c>
      <c r="B18" s="68"/>
      <c r="C18" s="68"/>
      <c r="D18" s="68"/>
      <c r="E18" s="68"/>
      <c r="F18" s="68"/>
      <c r="G18" s="68"/>
      <c r="H18" s="68"/>
      <c r="I18" s="68"/>
      <c r="J18" s="68"/>
      <c r="K18" s="68"/>
      <c r="L18" s="69" t="s">
        <v>171</v>
      </c>
    </row>
    <row r="19" spans="1:12" ht="24.95" customHeight="1" thickBot="1" x14ac:dyDescent="0.2">
      <c r="A19" s="550" t="s">
        <v>195</v>
      </c>
      <c r="B19" s="551"/>
      <c r="C19" s="581" t="s">
        <v>156</v>
      </c>
      <c r="D19" s="580" t="s">
        <v>196</v>
      </c>
      <c r="E19" s="580"/>
      <c r="F19" s="580" t="s">
        <v>197</v>
      </c>
      <c r="G19" s="580"/>
      <c r="H19" s="580" t="s">
        <v>152</v>
      </c>
      <c r="I19" s="580"/>
      <c r="J19" s="580"/>
      <c r="K19" s="580"/>
      <c r="L19" s="576" t="s">
        <v>87</v>
      </c>
    </row>
    <row r="20" spans="1:12" ht="30" customHeight="1" x14ac:dyDescent="0.15">
      <c r="A20" s="552"/>
      <c r="B20" s="553"/>
      <c r="C20" s="582"/>
      <c r="D20" s="71" t="s">
        <v>198</v>
      </c>
      <c r="E20" s="72" t="s">
        <v>199</v>
      </c>
      <c r="F20" s="71" t="s">
        <v>198</v>
      </c>
      <c r="G20" s="72" t="s">
        <v>200</v>
      </c>
      <c r="H20" s="89" t="s">
        <v>198</v>
      </c>
      <c r="I20" s="132" t="s">
        <v>201</v>
      </c>
      <c r="J20" s="73" t="s">
        <v>202</v>
      </c>
      <c r="K20" s="74" t="s">
        <v>203</v>
      </c>
      <c r="L20" s="577"/>
    </row>
    <row r="21" spans="1:12" ht="20.100000000000001" customHeight="1" x14ac:dyDescent="0.15">
      <c r="A21" s="546" t="s">
        <v>204</v>
      </c>
      <c r="B21" s="547"/>
      <c r="C21" s="183">
        <v>45710</v>
      </c>
      <c r="D21" s="147">
        <v>4020</v>
      </c>
      <c r="E21" s="147">
        <v>7650</v>
      </c>
      <c r="F21" s="147">
        <v>230</v>
      </c>
      <c r="G21" s="147">
        <v>60</v>
      </c>
      <c r="H21" s="147">
        <v>20</v>
      </c>
      <c r="I21" s="147">
        <v>3480</v>
      </c>
      <c r="J21" s="147">
        <v>21070</v>
      </c>
      <c r="K21" s="147">
        <v>8670</v>
      </c>
      <c r="L21" s="184">
        <v>510</v>
      </c>
    </row>
    <row r="22" spans="1:12" ht="20.100000000000001" customHeight="1" x14ac:dyDescent="0.15">
      <c r="A22" s="75"/>
      <c r="B22" s="76" t="s">
        <v>205</v>
      </c>
      <c r="C22" s="185">
        <v>18780</v>
      </c>
      <c r="D22" s="114">
        <v>3330</v>
      </c>
      <c r="E22" s="114">
        <v>6910</v>
      </c>
      <c r="F22" s="114">
        <v>70</v>
      </c>
      <c r="G22" s="114">
        <v>40</v>
      </c>
      <c r="H22" s="113">
        <v>0</v>
      </c>
      <c r="I22" s="114">
        <v>1490</v>
      </c>
      <c r="J22" s="114">
        <v>2500</v>
      </c>
      <c r="K22" s="114">
        <v>4130</v>
      </c>
      <c r="L22" s="178">
        <v>300</v>
      </c>
    </row>
    <row r="23" spans="1:12" ht="20.100000000000001" customHeight="1" x14ac:dyDescent="0.15">
      <c r="A23" s="75"/>
      <c r="B23" s="76" t="s">
        <v>293</v>
      </c>
      <c r="C23" s="185">
        <v>25260</v>
      </c>
      <c r="D23" s="114">
        <v>240</v>
      </c>
      <c r="E23" s="114">
        <v>190</v>
      </c>
      <c r="F23" s="114">
        <v>70</v>
      </c>
      <c r="G23" s="114">
        <v>0</v>
      </c>
      <c r="H23" s="114">
        <v>20</v>
      </c>
      <c r="I23" s="114">
        <v>1970</v>
      </c>
      <c r="J23" s="114">
        <v>18180</v>
      </c>
      <c r="K23" s="114">
        <v>4530</v>
      </c>
      <c r="L23" s="178">
        <v>50</v>
      </c>
    </row>
    <row r="24" spans="1:12" ht="20.100000000000001" customHeight="1" x14ac:dyDescent="0.15">
      <c r="A24" s="77"/>
      <c r="B24" s="95" t="s">
        <v>286</v>
      </c>
      <c r="C24" s="185">
        <v>1420</v>
      </c>
      <c r="D24" s="114">
        <v>0</v>
      </c>
      <c r="E24" s="114">
        <v>0</v>
      </c>
      <c r="F24" s="114">
        <v>0</v>
      </c>
      <c r="G24" s="114">
        <v>0</v>
      </c>
      <c r="H24" s="114">
        <v>0</v>
      </c>
      <c r="I24" s="114">
        <v>0</v>
      </c>
      <c r="J24" s="114">
        <v>780</v>
      </c>
      <c r="K24" s="114">
        <v>640</v>
      </c>
      <c r="L24" s="178">
        <v>0</v>
      </c>
    </row>
    <row r="25" spans="1:12" ht="20.100000000000001" customHeight="1" x14ac:dyDescent="0.15">
      <c r="A25" s="77"/>
      <c r="B25" s="97" t="s">
        <v>297</v>
      </c>
      <c r="C25" s="185">
        <v>0</v>
      </c>
      <c r="D25" s="114">
        <v>0</v>
      </c>
      <c r="E25" s="114">
        <v>0</v>
      </c>
      <c r="F25" s="114">
        <v>0</v>
      </c>
      <c r="G25" s="114">
        <v>0</v>
      </c>
      <c r="H25" s="114">
        <v>0</v>
      </c>
      <c r="I25" s="114">
        <v>0</v>
      </c>
      <c r="J25" s="114">
        <v>0</v>
      </c>
      <c r="K25" s="114">
        <v>0</v>
      </c>
      <c r="L25" s="178">
        <v>0</v>
      </c>
    </row>
    <row r="26" spans="1:12" ht="20.100000000000001" customHeight="1" x14ac:dyDescent="0.15">
      <c r="A26" s="77"/>
      <c r="B26" s="95" t="s">
        <v>206</v>
      </c>
      <c r="C26" s="185">
        <v>23370</v>
      </c>
      <c r="D26" s="114">
        <v>240</v>
      </c>
      <c r="E26" s="114">
        <v>190</v>
      </c>
      <c r="F26" s="114">
        <v>70</v>
      </c>
      <c r="G26" s="114">
        <v>0</v>
      </c>
      <c r="H26" s="114">
        <v>20</v>
      </c>
      <c r="I26" s="114">
        <v>1970</v>
      </c>
      <c r="J26" s="114">
        <v>17370</v>
      </c>
      <c r="K26" s="114">
        <v>3460</v>
      </c>
      <c r="L26" s="178">
        <v>50</v>
      </c>
    </row>
    <row r="27" spans="1:12" ht="20.100000000000001" customHeight="1" thickBot="1" x14ac:dyDescent="0.2">
      <c r="A27" s="78"/>
      <c r="B27" s="96" t="s">
        <v>207</v>
      </c>
      <c r="C27" s="186">
        <v>470</v>
      </c>
      <c r="D27" s="115">
        <v>0</v>
      </c>
      <c r="E27" s="115">
        <v>0</v>
      </c>
      <c r="F27" s="187">
        <v>0</v>
      </c>
      <c r="G27" s="115">
        <v>0</v>
      </c>
      <c r="H27" s="115">
        <v>0</v>
      </c>
      <c r="I27" s="115">
        <v>0</v>
      </c>
      <c r="J27" s="115">
        <v>40</v>
      </c>
      <c r="K27" s="115">
        <v>440</v>
      </c>
      <c r="L27" s="180">
        <v>0</v>
      </c>
    </row>
    <row r="28" spans="1:12" ht="15" customHeight="1" x14ac:dyDescent="0.15">
      <c r="B28" s="68" t="s">
        <v>208</v>
      </c>
      <c r="C28" s="68"/>
      <c r="D28" s="68"/>
      <c r="E28" s="68"/>
      <c r="F28" s="68"/>
      <c r="G28" s="68"/>
      <c r="H28" s="68"/>
      <c r="I28" s="68"/>
      <c r="J28" s="68"/>
      <c r="K28" s="68"/>
      <c r="L28" s="181" t="s">
        <v>360</v>
      </c>
    </row>
    <row r="29" spans="1:12" x14ac:dyDescent="0.15">
      <c r="B29" s="79" t="s">
        <v>296</v>
      </c>
      <c r="C29" s="79"/>
      <c r="D29" s="79"/>
      <c r="E29" s="79"/>
      <c r="F29" s="79"/>
      <c r="G29" s="79"/>
      <c r="H29" s="79"/>
      <c r="I29" s="79"/>
      <c r="J29" s="79"/>
      <c r="K29" s="79"/>
      <c r="L29" s="79"/>
    </row>
  </sheetData>
  <sheetProtection sheet="1" selectLockedCells="1" selectUnlockedCells="1"/>
  <mergeCells count="49">
    <mergeCell ref="H7:I7"/>
    <mergeCell ref="J7:K7"/>
    <mergeCell ref="A7:B7"/>
    <mergeCell ref="L19:L20"/>
    <mergeCell ref="H15:I15"/>
    <mergeCell ref="J15:K15"/>
    <mergeCell ref="H19:K19"/>
    <mergeCell ref="C19:C20"/>
    <mergeCell ref="D19:E19"/>
    <mergeCell ref="F19:G19"/>
    <mergeCell ref="H14:I14"/>
    <mergeCell ref="H13:I13"/>
    <mergeCell ref="J13:K13"/>
    <mergeCell ref="J12:K12"/>
    <mergeCell ref="J14:K14"/>
    <mergeCell ref="J8:K8"/>
    <mergeCell ref="H9:I9"/>
    <mergeCell ref="J9:K9"/>
    <mergeCell ref="J10:K10"/>
    <mergeCell ref="H12:I12"/>
    <mergeCell ref="H8:I8"/>
    <mergeCell ref="H10:I10"/>
    <mergeCell ref="H11:I11"/>
    <mergeCell ref="J11:K11"/>
    <mergeCell ref="A6:B6"/>
    <mergeCell ref="L4:L5"/>
    <mergeCell ref="H6:I6"/>
    <mergeCell ref="J6:K6"/>
    <mergeCell ref="D4:D5"/>
    <mergeCell ref="J4:K5"/>
    <mergeCell ref="H4:I5"/>
    <mergeCell ref="E4:E5"/>
    <mergeCell ref="F4:F5"/>
    <mergeCell ref="A2:H2"/>
    <mergeCell ref="A3:B5"/>
    <mergeCell ref="C3:C5"/>
    <mergeCell ref="D3:E3"/>
    <mergeCell ref="F3:L3"/>
    <mergeCell ref="G4:G5"/>
    <mergeCell ref="A8:B8"/>
    <mergeCell ref="A21:B21"/>
    <mergeCell ref="A15:B15"/>
    <mergeCell ref="A14:B14"/>
    <mergeCell ref="A13:B13"/>
    <mergeCell ref="A19:B20"/>
    <mergeCell ref="A9:B9"/>
    <mergeCell ref="A11:B11"/>
    <mergeCell ref="A10:B10"/>
    <mergeCell ref="A12:B12"/>
  </mergeCells>
  <phoneticPr fontId="9"/>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scaleWithDoc="0" alignWithMargins="0">
    <oddHeader>&amp;L建　設</oddHeader>
    <oddFooter>&amp;C&amp;12&amp;A</odd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‐86‐</vt:lpstr>
      <vt:lpstr>‐87‐</vt:lpstr>
      <vt:lpstr>‐88‐ </vt:lpstr>
      <vt:lpstr>‐89‐</vt:lpstr>
      <vt:lpstr>‐90‐</vt:lpstr>
      <vt:lpstr>‐91‐</vt:lpstr>
      <vt:lpstr>‐92‐</vt:lpstr>
      <vt:lpstr>‐93‐</vt:lpstr>
      <vt:lpstr>-94-</vt:lpstr>
      <vt:lpstr>グラフ</vt:lpstr>
      <vt:lpstr>‐86‐!Print_Area</vt:lpstr>
      <vt:lpstr>'‐88‐ '!Print_Area</vt:lpstr>
      <vt:lpstr>‐89‐!Print_Area</vt:lpstr>
      <vt:lpstr>‐91‐!Print_Area</vt:lpstr>
      <vt:lpstr>‐93‐!Print_Area</vt:lpstr>
      <vt:lpstr>'-94-'!Print_Area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6</cp:revision>
  <cp:lastPrinted>2021-03-31T00:16:36Z</cp:lastPrinted>
  <dcterms:created xsi:type="dcterms:W3CDTF">2002-03-19T05:03:05Z</dcterms:created>
  <dcterms:modified xsi:type="dcterms:W3CDTF">2021-04-02T09:40:54Z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