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完成版データ（Excel）\"/>
    </mc:Choice>
  </mc:AlternateContent>
  <xr:revisionPtr revIDLastSave="0" documentId="13_ncr:1_{7EF96CA9-CA53-4DEE-B3CA-29EA8329174F}" xr6:coauthVersionLast="41" xr6:coauthVersionMax="41" xr10:uidLastSave="{00000000-0000-0000-0000-000000000000}"/>
  <bookViews>
    <workbookView xWindow="-120" yWindow="-120" windowWidth="20730" windowHeight="11160" tabRatio="638" xr2:uid="{00000000-000D-0000-FFFF-FFFF00000000}"/>
  </bookViews>
  <sheets>
    <sheet name="‐172‐" sheetId="1" r:id="rId1"/>
    <sheet name="‐173‐" sheetId="2" r:id="rId2"/>
    <sheet name="‐174‐" sheetId="3" r:id="rId3"/>
    <sheet name="‐175‐" sheetId="4" r:id="rId4"/>
    <sheet name="-176-" sheetId="5" r:id="rId5"/>
    <sheet name="‐177‐" sheetId="6" r:id="rId6"/>
    <sheet name="‐178‐" sheetId="7" r:id="rId7"/>
    <sheet name="‐179‐" sheetId="8" r:id="rId8"/>
    <sheet name="‐180‐" sheetId="9" r:id="rId9"/>
    <sheet name="‐181‐" sheetId="10" r:id="rId10"/>
    <sheet name="グラフ" sheetId="11" r:id="rId11"/>
  </sheets>
  <definedNames>
    <definedName name="_xlnm.Print_Area" localSheetId="0">‐172‐!$A$1:$H$51</definedName>
    <definedName name="_xlnm.Print_Area" localSheetId="1">‐173‐!$A$1:$H$56</definedName>
    <definedName name="_xlnm.Print_Area" localSheetId="2">‐174‐!$A$1:$G$47</definedName>
    <definedName name="_xlnm.Print_Area" localSheetId="3">‐175‐!$A$1:$G$53</definedName>
    <definedName name="_xlnm.Print_Area" localSheetId="4">'-176-'!$A$1:$L$43</definedName>
    <definedName name="_xlnm.Print_Area" localSheetId="5">‐177‐!$A$1:$K$47</definedName>
    <definedName name="_xlnm.Print_Area" localSheetId="6">‐178‐!$A$1:$I$46</definedName>
    <definedName name="_xlnm.Print_Area" localSheetId="7">‐179‐!$A$1:$L$49</definedName>
    <definedName name="_xlnm.Print_Area" localSheetId="8">‐180‐!$A$1:$L$44</definedName>
    <definedName name="_xlnm.Print_Area" localSheetId="9">‐181‐!$A$1:$I$28</definedName>
    <definedName name="_xlnm.Print_Area" localSheetId="10">グラフ!$A$1:$F$60</definedName>
  </definedNames>
  <calcPr calcId="191029" iterateDelta="1E-4"/>
</workbook>
</file>

<file path=xl/calcChain.xml><?xml version="1.0" encoding="utf-8"?>
<calcChain xmlns="http://schemas.openxmlformats.org/spreadsheetml/2006/main">
  <c r="K17" i="11" l="1"/>
  <c r="J17" i="11"/>
  <c r="I17" i="11"/>
  <c r="K47" i="8" l="1"/>
  <c r="J47" i="8"/>
  <c r="L47" i="8"/>
  <c r="H47" i="8"/>
  <c r="G47" i="8"/>
  <c r="J46" i="8"/>
  <c r="J45" i="8"/>
  <c r="K45" i="8"/>
  <c r="L46" i="8"/>
  <c r="L45" i="8"/>
  <c r="K46" i="8"/>
  <c r="E35" i="8"/>
  <c r="E39" i="8" s="1"/>
  <c r="F35" i="8"/>
  <c r="G35" i="8"/>
  <c r="G13" i="8"/>
  <c r="F13" i="8"/>
  <c r="E5" i="8"/>
  <c r="E23" i="10" l="1"/>
  <c r="E21" i="10"/>
  <c r="E27" i="10"/>
  <c r="I10" i="11" l="1"/>
  <c r="I9" i="11"/>
  <c r="I8" i="11"/>
  <c r="I7" i="11"/>
  <c r="I6" i="11"/>
  <c r="I5" i="11"/>
  <c r="H27" i="10" l="1"/>
  <c r="I47" i="8"/>
  <c r="G9" i="8"/>
  <c r="G5" i="8"/>
  <c r="I27" i="7"/>
  <c r="I26" i="7"/>
  <c r="I25" i="7"/>
  <c r="I24" i="7"/>
  <c r="I23" i="7"/>
  <c r="H27" i="7"/>
  <c r="H26" i="7"/>
  <c r="H25" i="7"/>
  <c r="H24" i="7"/>
  <c r="H23" i="7"/>
  <c r="I6" i="7"/>
  <c r="H6" i="7"/>
  <c r="G27" i="8" l="1"/>
  <c r="G27" i="10"/>
  <c r="H13" i="10"/>
  <c r="G13" i="10"/>
  <c r="E13" i="10"/>
  <c r="K43" i="9"/>
  <c r="J43" i="9"/>
  <c r="G43" i="9"/>
  <c r="J28" i="9"/>
  <c r="G28" i="9"/>
  <c r="C13" i="9"/>
  <c r="B13" i="9"/>
  <c r="I34" i="8"/>
  <c r="I36" i="8"/>
  <c r="I37" i="8"/>
  <c r="I38" i="8"/>
  <c r="I33" i="8"/>
  <c r="I6" i="8"/>
  <c r="I7" i="8"/>
  <c r="I8" i="8"/>
  <c r="I10" i="8"/>
  <c r="I11" i="8"/>
  <c r="I12" i="8"/>
  <c r="I14" i="8"/>
  <c r="I15" i="8"/>
  <c r="I16" i="8"/>
  <c r="I17" i="8"/>
  <c r="I18" i="8"/>
  <c r="I19" i="8"/>
  <c r="I20" i="8"/>
  <c r="I21" i="8"/>
  <c r="I22" i="8"/>
  <c r="I23" i="8"/>
  <c r="I24" i="8"/>
  <c r="I25" i="8"/>
  <c r="I26" i="8"/>
  <c r="L42" i="5"/>
  <c r="L32" i="5"/>
  <c r="L33" i="5"/>
  <c r="L34" i="5"/>
  <c r="L35" i="5"/>
  <c r="L36" i="5"/>
  <c r="L37" i="5"/>
  <c r="L38" i="5"/>
  <c r="L39" i="5"/>
  <c r="L40" i="5"/>
  <c r="L31" i="5"/>
  <c r="L30" i="5"/>
  <c r="G25" i="10" l="1"/>
  <c r="J39" i="9"/>
  <c r="G39" i="9"/>
  <c r="K37" i="9"/>
  <c r="J26" i="9"/>
  <c r="G26" i="9"/>
  <c r="J24" i="9"/>
  <c r="G24" i="9"/>
  <c r="J22" i="9"/>
  <c r="G22" i="9"/>
  <c r="K20" i="9"/>
  <c r="C11" i="9"/>
  <c r="C9" i="9"/>
  <c r="B9" i="9"/>
  <c r="C7" i="9"/>
  <c r="B7" i="9"/>
  <c r="C5" i="9"/>
  <c r="B5" i="9"/>
  <c r="H33" i="8"/>
  <c r="H34" i="8"/>
  <c r="H36" i="8"/>
  <c r="H37" i="8"/>
  <c r="H38" i="8"/>
  <c r="I35" i="8"/>
  <c r="H6" i="8"/>
  <c r="H7" i="8"/>
  <c r="H8" i="8"/>
  <c r="H10" i="8"/>
  <c r="H11" i="8"/>
  <c r="H12" i="8"/>
  <c r="H14" i="8"/>
  <c r="H15" i="8"/>
  <c r="H16" i="8"/>
  <c r="H17" i="8"/>
  <c r="H18" i="8"/>
  <c r="H19" i="8"/>
  <c r="H20" i="8"/>
  <c r="H21" i="8"/>
  <c r="H22" i="8"/>
  <c r="H23" i="8"/>
  <c r="H24" i="8"/>
  <c r="H25" i="8"/>
  <c r="H26" i="8"/>
  <c r="I13" i="8"/>
  <c r="F9" i="8"/>
  <c r="I9" i="8" s="1"/>
  <c r="F5" i="8"/>
  <c r="I5" i="8" s="1"/>
  <c r="E13" i="8"/>
  <c r="E9" i="8"/>
  <c r="E17" i="7"/>
  <c r="D17" i="7"/>
  <c r="H16" i="5"/>
  <c r="H15" i="5"/>
  <c r="H14" i="5"/>
  <c r="H13" i="5"/>
  <c r="H8" i="5"/>
  <c r="I27" i="8" l="1"/>
  <c r="H13" i="8"/>
  <c r="H9" i="8"/>
  <c r="H5" i="8"/>
  <c r="H35" i="8"/>
  <c r="H9" i="10"/>
  <c r="J10" i="11" l="1"/>
  <c r="J9" i="11"/>
  <c r="J8" i="11"/>
  <c r="J7" i="11"/>
  <c r="J6" i="11"/>
  <c r="J5" i="11"/>
  <c r="F39" i="8" l="1"/>
  <c r="K33" i="8" s="1"/>
  <c r="E27" i="8"/>
  <c r="J37" i="8" l="1"/>
  <c r="J33" i="8"/>
  <c r="J36" i="8"/>
  <c r="J35" i="8"/>
  <c r="J38" i="8"/>
  <c r="J34" i="8"/>
  <c r="J8" i="8"/>
  <c r="J12" i="8"/>
  <c r="J16" i="8"/>
  <c r="J20" i="8"/>
  <c r="J24" i="8"/>
  <c r="J6" i="8"/>
  <c r="J14" i="8"/>
  <c r="J22" i="8"/>
  <c r="J7" i="8"/>
  <c r="J11" i="8"/>
  <c r="J15" i="8"/>
  <c r="J23" i="8"/>
  <c r="J17" i="8"/>
  <c r="J21" i="8"/>
  <c r="J25" i="8"/>
  <c r="J10" i="8"/>
  <c r="J18" i="8"/>
  <c r="J26" i="8"/>
  <c r="J19" i="8"/>
  <c r="J13" i="8"/>
  <c r="J5" i="8"/>
  <c r="J9" i="8"/>
  <c r="F27" i="8"/>
  <c r="J27" i="8" l="1"/>
  <c r="K24" i="8"/>
  <c r="K23" i="8"/>
  <c r="K26" i="8"/>
  <c r="K22" i="8"/>
  <c r="K25" i="8"/>
  <c r="K35" i="9"/>
  <c r="B11" i="9"/>
  <c r="H42" i="7" l="1"/>
  <c r="I42" i="7"/>
  <c r="G27" i="7"/>
  <c r="F27" i="7"/>
  <c r="G26" i="7"/>
  <c r="F26" i="7"/>
  <c r="G25" i="7"/>
  <c r="F25" i="7"/>
  <c r="G24" i="7"/>
  <c r="F24" i="7"/>
  <c r="G23" i="7"/>
  <c r="F23" i="7"/>
  <c r="G17" i="7"/>
  <c r="F17" i="7"/>
  <c r="G6" i="7"/>
  <c r="F6" i="7"/>
  <c r="E6" i="7"/>
  <c r="D6" i="7"/>
  <c r="D18" i="7" l="1"/>
  <c r="D19" i="7"/>
  <c r="D15" i="7"/>
  <c r="D16" i="7"/>
  <c r="H22" i="7"/>
  <c r="F22" i="7"/>
  <c r="E19" i="7"/>
  <c r="E15" i="7"/>
  <c r="E14" i="7" s="1"/>
  <c r="E16" i="7"/>
  <c r="E18" i="7"/>
  <c r="G19" i="7"/>
  <c r="I22" i="7"/>
  <c r="G18" i="7"/>
  <c r="G16" i="7"/>
  <c r="G22" i="7"/>
  <c r="F15" i="7"/>
  <c r="F19" i="7"/>
  <c r="G15" i="7"/>
  <c r="F16" i="7"/>
  <c r="F18" i="7"/>
  <c r="H25" i="10"/>
  <c r="E25" i="10"/>
  <c r="H23" i="10"/>
  <c r="G23" i="10"/>
  <c r="H21" i="10"/>
  <c r="G21" i="10"/>
  <c r="H19" i="10"/>
  <c r="H11" i="10"/>
  <c r="G11" i="10"/>
  <c r="E11" i="10"/>
  <c r="G9" i="10"/>
  <c r="E9" i="10"/>
  <c r="H7" i="10"/>
  <c r="G7" i="10"/>
  <c r="E7" i="10"/>
  <c r="D14" i="7" l="1"/>
  <c r="G14" i="7"/>
  <c r="F14" i="7"/>
  <c r="K9" i="11"/>
  <c r="K10" i="11"/>
  <c r="K8" i="11"/>
  <c r="K7" i="11"/>
  <c r="K6" i="11"/>
  <c r="K5" i="11"/>
  <c r="G42" i="5" l="1"/>
  <c r="I43" i="11" l="1"/>
  <c r="I17" i="7" l="1"/>
  <c r="H17" i="7"/>
  <c r="H15" i="7" l="1"/>
  <c r="H19" i="7"/>
  <c r="I19" i="7"/>
  <c r="H16" i="7"/>
  <c r="H18" i="7"/>
  <c r="I15" i="7"/>
  <c r="I16" i="7"/>
  <c r="I18" i="7"/>
  <c r="F44" i="7"/>
  <c r="H14" i="7" l="1"/>
  <c r="I14" i="7"/>
  <c r="K11" i="6"/>
  <c r="H13" i="6"/>
  <c r="H12" i="6"/>
  <c r="G30" i="5"/>
  <c r="G39" i="8" l="1"/>
  <c r="I39" i="8" s="1"/>
  <c r="K41" i="9" l="1"/>
  <c r="J41" i="9"/>
  <c r="G41" i="9"/>
  <c r="K39" i="9"/>
  <c r="K28" i="9"/>
  <c r="K26" i="9"/>
  <c r="K24" i="9"/>
  <c r="K22" i="9"/>
  <c r="I43" i="7"/>
  <c r="I41" i="7"/>
  <c r="I40" i="7"/>
  <c r="H40" i="7"/>
  <c r="I39" i="7"/>
  <c r="H39" i="7"/>
  <c r="I38" i="7"/>
  <c r="H38" i="7"/>
  <c r="H43" i="7" l="1"/>
  <c r="H26" i="6" l="1"/>
  <c r="H11" i="6"/>
  <c r="J39" i="8" l="1"/>
  <c r="K38" i="8"/>
  <c r="L37" i="8"/>
  <c r="L34" i="8" l="1"/>
  <c r="L38" i="8"/>
  <c r="L35" i="8"/>
  <c r="L39" i="8"/>
  <c r="L36" i="8"/>
  <c r="L33" i="8"/>
  <c r="K36" i="8"/>
  <c r="K39" i="8"/>
  <c r="K35" i="8"/>
  <c r="K37" i="8"/>
  <c r="K34" i="8"/>
  <c r="H39" i="8"/>
  <c r="I45" i="11" l="1"/>
  <c r="I44" i="11"/>
  <c r="K36" i="11"/>
  <c r="L10" i="11"/>
  <c r="L9" i="11"/>
  <c r="L8" i="11"/>
  <c r="L7" i="11"/>
  <c r="L6" i="11"/>
  <c r="L5" i="11"/>
  <c r="G31" i="5"/>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H14" i="6"/>
  <c r="H15" i="6"/>
  <c r="H16" i="6"/>
  <c r="H17" i="6"/>
  <c r="H18" i="6"/>
  <c r="H19" i="6"/>
  <c r="H20" i="6"/>
  <c r="H21" i="6"/>
  <c r="H22" i="6"/>
  <c r="H23" i="6"/>
  <c r="H24" i="6"/>
  <c r="H25" i="6"/>
  <c r="H27" i="6"/>
  <c r="H28" i="6"/>
  <c r="H29" i="6"/>
  <c r="H30" i="6"/>
  <c r="H31" i="6"/>
  <c r="H32" i="6"/>
  <c r="H33" i="6"/>
  <c r="H34" i="6"/>
  <c r="H35" i="6"/>
  <c r="H36" i="6"/>
  <c r="H37" i="6"/>
  <c r="H38" i="6"/>
  <c r="H39" i="6"/>
  <c r="H40" i="6"/>
  <c r="G32" i="5"/>
  <c r="G33" i="5"/>
  <c r="G34" i="5"/>
  <c r="G35" i="5"/>
  <c r="G36" i="5"/>
  <c r="G37" i="5"/>
  <c r="G38" i="5"/>
  <c r="G39" i="5"/>
  <c r="G40" i="5"/>
  <c r="H6" i="6"/>
  <c r="I14" i="11"/>
  <c r="I15" i="11"/>
  <c r="I16" i="11"/>
  <c r="J14" i="11"/>
  <c r="J15" i="11"/>
  <c r="J16" i="11"/>
  <c r="K14" i="11"/>
  <c r="K15" i="11"/>
  <c r="K16" i="11"/>
  <c r="I36" i="11"/>
  <c r="J36" i="11"/>
  <c r="I37" i="11"/>
  <c r="J37" i="11"/>
  <c r="K37" i="11"/>
  <c r="L25" i="8" l="1"/>
  <c r="K44" i="11"/>
  <c r="K45" i="11"/>
  <c r="K43" i="11"/>
  <c r="J45" i="11"/>
  <c r="J44" i="11"/>
  <c r="J43" i="11"/>
  <c r="L13" i="8" l="1"/>
  <c r="L26" i="8"/>
  <c r="L21" i="8"/>
  <c r="H27" i="8"/>
  <c r="L23" i="8"/>
  <c r="L22" i="8"/>
  <c r="L24" i="8"/>
  <c r="K5" i="8"/>
  <c r="K20" i="8"/>
  <c r="K18" i="8"/>
  <c r="K12" i="8"/>
  <c r="K6" i="8"/>
  <c r="K15" i="8"/>
  <c r="K19" i="8"/>
  <c r="K10" i="8"/>
  <c r="K16" i="8"/>
  <c r="K14" i="8"/>
  <c r="K7" i="8"/>
  <c r="K21" i="8"/>
  <c r="K17" i="8"/>
  <c r="K11" i="8"/>
  <c r="K8" i="8"/>
  <c r="L16" i="8"/>
  <c r="L20" i="8"/>
  <c r="L12" i="8"/>
  <c r="L7" i="8"/>
  <c r="L17" i="8"/>
  <c r="L6" i="8"/>
  <c r="L18" i="8"/>
  <c r="L14" i="8"/>
  <c r="L10" i="8"/>
  <c r="L15" i="8"/>
  <c r="L19" i="8"/>
  <c r="L11" i="8"/>
  <c r="L8" i="8"/>
  <c r="L5" i="8"/>
  <c r="L9" i="8"/>
  <c r="K9" i="8"/>
  <c r="K13" i="8"/>
  <c r="I44" i="7"/>
  <c r="H44" i="7"/>
  <c r="K27" i="8" l="1"/>
  <c r="L27" i="8"/>
</calcChain>
</file>

<file path=xl/sharedStrings.xml><?xml version="1.0" encoding="utf-8"?>
<sst xmlns="http://schemas.openxmlformats.org/spreadsheetml/2006/main" count="624" uniqueCount="446">
  <si>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</si>
  <si>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</si>
  <si>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</si>
  <si>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</si>
  <si>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</si>
  <si>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</si>
  <si>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</si>
  <si>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</si>
  <si>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</si>
  <si>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</si>
  <si>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</si>
  <si>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</si>
  <si>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</si>
  <si>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</si>
  <si>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</si>
  <si>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</si>
  <si>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</si>
  <si>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</si>
  <si>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２ 住 　　　  　　   居</t>
  </si>
  <si>
    <t>家賃</t>
  </si>
  <si>
    <t>設 備 修 繕 ・ 維 持</t>
  </si>
  <si>
    <t>３ 光   熱  ・   水 　道</t>
  </si>
  <si>
    <t>電気代</t>
  </si>
  <si>
    <t>ガス代</t>
  </si>
  <si>
    <t>他の光熱費</t>
  </si>
  <si>
    <t>上下水道料</t>
  </si>
  <si>
    <t>４ 家  具 ・ 家 事 用 品</t>
  </si>
  <si>
    <t>家 庭 用 耐 久 財</t>
  </si>
  <si>
    <t>室内装備品</t>
  </si>
  <si>
    <t>寝具類</t>
  </si>
  <si>
    <t>家事雑貨</t>
  </si>
  <si>
    <t>家事用消耗品</t>
  </si>
  <si>
    <t>家事サービス</t>
  </si>
  <si>
    <t>５ 被  服  及  び 履  物</t>
  </si>
  <si>
    <t>衣料</t>
  </si>
  <si>
    <t>（注）</t>
  </si>
  <si>
    <t>資料：沖縄県統計課「消費者物価指数」</t>
  </si>
  <si>
    <t>ｼｬﾂ･ｾｰﾀｰ・下着類</t>
  </si>
  <si>
    <t>履物類</t>
  </si>
  <si>
    <t>被服関連サービス</t>
  </si>
  <si>
    <t>６ 保　　健　 　医　　療</t>
  </si>
  <si>
    <t>医薬品・健康保持用摂取品</t>
  </si>
  <si>
    <t>保健医療用品・器具</t>
  </si>
  <si>
    <t>保健医療サービス</t>
  </si>
  <si>
    <t>７ 交　　通　 　通　　信</t>
  </si>
  <si>
    <t>交通</t>
  </si>
  <si>
    <t>自動車等関係費</t>
  </si>
  <si>
    <t>通信</t>
  </si>
  <si>
    <t>８ 教　　　　　　　   育</t>
  </si>
  <si>
    <t>授業料等</t>
  </si>
  <si>
    <t>教科書・学習参考書</t>
  </si>
  <si>
    <t>補習教育</t>
  </si>
  <si>
    <t>９ 教　　養　 　娯　　楽</t>
  </si>
  <si>
    <t>教養娯楽耐久財</t>
  </si>
  <si>
    <t>教養娯楽用品</t>
  </si>
  <si>
    <t>書籍・他の印刷物</t>
  </si>
  <si>
    <t>教養 娯楽 サービス</t>
  </si>
  <si>
    <t>10 諸　 　　雑　 　 　費</t>
  </si>
  <si>
    <t>理美容サービス</t>
  </si>
  <si>
    <t>理美容用品</t>
  </si>
  <si>
    <t>たばこ</t>
  </si>
  <si>
    <t>＜特掲項目＞</t>
  </si>
  <si>
    <t>生鮮食品</t>
  </si>
  <si>
    <t>生鮮食品を除く総合</t>
  </si>
  <si>
    <t>持家の帰属家賃及び</t>
  </si>
  <si>
    <t xml:space="preserve"> ※  寄与率の計算</t>
  </si>
  <si>
    <t>費　　　　　　目</t>
  </si>
  <si>
    <t>沖　　　縄　　  県</t>
  </si>
  <si>
    <t>対前年</t>
  </si>
  <si>
    <t>平均</t>
  </si>
  <si>
    <t>総　　　 　 　　　    合</t>
  </si>
  <si>
    <t>１ 食  　　　 　　   料</t>
  </si>
  <si>
    <t>油脂・調味料</t>
  </si>
  <si>
    <t>設備修繕・維持</t>
  </si>
  <si>
    <t>家庭用耐久財</t>
  </si>
  <si>
    <t>対前年比</t>
  </si>
  <si>
    <t>５ 被  服  及  び 履　物</t>
  </si>
  <si>
    <t>被服関連サ ービ ス</t>
  </si>
  <si>
    <t>９ 教　　養 　　娯　　楽</t>
  </si>
  <si>
    <t>10 諸　 　　雑　　  　費</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</si>
  <si>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</si>
  <si>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</si>
  <si>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</si>
  <si>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</si>
  <si>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</si>
  <si>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</si>
  <si>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</si>
  <si>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</si>
  <si>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</si>
  <si>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</si>
  <si>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</si>
  <si>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</si>
  <si>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</si>
  <si>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</si>
  <si>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</si>
  <si>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</si>
  <si>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</si>
  <si>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</si>
  <si>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</si>
  <si>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</si>
  <si>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</si>
  <si>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</si>
  <si>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</si>
  <si>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</si>
  <si>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</si>
  <si>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</si>
  <si>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</si>
  <si>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</si>
  <si>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</si>
  <si>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</si>
  <si>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</si>
  <si>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</si>
  <si>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</si>
  <si>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</si>
  <si>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</si>
  <si>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</si>
  <si>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</si>
  <si>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</si>
  <si>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</si>
  <si>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</si>
  <si>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</si>
  <si>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</si>
  <si>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</si>
  <si>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</si>
  <si>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</si>
  <si>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</si>
  <si>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</si>
  <si>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</si>
  <si>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</si>
  <si>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</si>
  <si>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</si>
  <si>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</si>
  <si>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</si>
  <si>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</si>
  <si>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</si>
  <si>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</si>
  <si>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可    処    分    所    得</t>
  </si>
  <si>
    <t xml:space="preserve"> エ  ン  ゲ  ル  係  数  (％)</t>
  </si>
  <si>
    <t>繰　　 入　 　金 ： 前年の年末における世帯の手持現金残高。</t>
  </si>
  <si>
    <t>繰 　　越 　　金 ： その月の月末における世帯の手持現金残高。</t>
  </si>
  <si>
    <t>個人所得</t>
  </si>
  <si>
    <t>給与所得</t>
  </si>
  <si>
    <t>営業所得等</t>
  </si>
  <si>
    <t>農業所得</t>
  </si>
  <si>
    <t>その他の所得</t>
  </si>
  <si>
    <t>譲渡所得</t>
  </si>
  <si>
    <t>その他所得</t>
  </si>
  <si>
    <t>対前年度増加率（％）</t>
  </si>
  <si>
    <t xml:space="preserve">     「市町村課税状況調査｣</t>
  </si>
  <si>
    <t>（単位：千円）</t>
  </si>
  <si>
    <t>１世帯当り</t>
  </si>
  <si>
    <t>１人当り</t>
  </si>
  <si>
    <t>（注）人口及び世帯数は該当年度の１月１日現在の数値である。</t>
  </si>
  <si>
    <t>資料：市民税課</t>
  </si>
  <si>
    <t>（単位：百万円、％）</t>
  </si>
  <si>
    <t>　　　　　年　度　</t>
  </si>
  <si>
    <t>実                   数</t>
  </si>
  <si>
    <t>対前年度増加率</t>
  </si>
  <si>
    <t>構         成         比</t>
  </si>
  <si>
    <t>　産　業</t>
  </si>
  <si>
    <t>農業</t>
  </si>
  <si>
    <t>林業</t>
  </si>
  <si>
    <t>水産業</t>
  </si>
  <si>
    <t>鉱業</t>
  </si>
  <si>
    <t>製造業</t>
  </si>
  <si>
    <t>建設業</t>
  </si>
  <si>
    <t>卸売・小売業</t>
  </si>
  <si>
    <t>年　度　</t>
  </si>
  <si>
    <t>実　　　　　　　数</t>
  </si>
  <si>
    <t>構　　　　成　　　　比</t>
  </si>
  <si>
    <t xml:space="preserve">  産　業</t>
  </si>
  <si>
    <t>（単位：千円、％）</t>
  </si>
  <si>
    <t>　　　　　　　　　　　　　年　　度        　　　</t>
  </si>
  <si>
    <t>対 前 年 度 増 加 率</t>
  </si>
  <si>
    <t xml:space="preserve"> 　産　  業</t>
  </si>
  <si>
    <t>１人当たり市民所得</t>
  </si>
  <si>
    <t>１人当たり県民所得</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</si>
  <si>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</si>
  <si>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</si>
  <si>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</si>
  <si>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</si>
  <si>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</si>
  <si>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</si>
  <si>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</si>
  <si>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</si>
  <si>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</si>
  <si>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</si>
  <si>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</si>
  <si>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</si>
  <si>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</si>
  <si>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</si>
  <si>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</si>
  <si>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</si>
  <si>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</si>
  <si>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</si>
  <si>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</si>
  <si>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</si>
  <si>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</si>
  <si>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</si>
  <si>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</si>
  <si>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</si>
  <si>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</si>
  <si>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（単位：万円、％）</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</si>
  <si>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</si>
  <si>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</si>
  <si>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</si>
  <si>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</si>
  <si>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</si>
  <si>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</si>
  <si>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</si>
  <si>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</si>
  <si>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</si>
  <si>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</si>
  <si>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</si>
  <si>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</si>
  <si>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（91）</t>
  </si>
  <si>
    <t>（92）</t>
  </si>
  <si>
    <t>営業所得</t>
  </si>
  <si>
    <t>（93）</t>
  </si>
  <si>
    <t>市民所得</t>
  </si>
  <si>
    <t>県民所得</t>
  </si>
  <si>
    <t>（94）</t>
  </si>
  <si>
    <t>生　　鮮　　魚　　介</t>
    <rPh sb="0" eb="1">
      <t>ショウ</t>
    </rPh>
    <rPh sb="3" eb="4">
      <t>ヨシ</t>
    </rPh>
    <rPh sb="6" eb="7">
      <t>ギョ</t>
    </rPh>
    <rPh sb="9" eb="10">
      <t>カイ</t>
    </rPh>
    <phoneticPr fontId="28"/>
  </si>
  <si>
    <t xml:space="preserve"> 品目Ａの寄与度（％）＝</t>
    <rPh sb="1" eb="3">
      <t>ヒンモク</t>
    </rPh>
    <phoneticPr fontId="28"/>
  </si>
  <si>
    <t xml:space="preserve"> 品目Ａの指数　　 品目Ａの指数  　  　</t>
    <rPh sb="1" eb="3">
      <t>ヒンモク</t>
    </rPh>
    <rPh sb="10" eb="12">
      <t>ヒンモク</t>
    </rPh>
    <phoneticPr fontId="28"/>
  </si>
  <si>
    <t xml:space="preserve">     品目Ａのウェイト</t>
    <rPh sb="5" eb="7">
      <t>ヒンモク</t>
    </rPh>
    <phoneticPr fontId="28"/>
  </si>
  <si>
    <t>　  品目Ａの寄与度</t>
    <rPh sb="3" eb="5">
      <t>ヒンモク</t>
    </rPh>
    <phoneticPr fontId="28"/>
  </si>
  <si>
    <t>生　　 鮮 　　魚　 　介</t>
    <rPh sb="0" eb="1">
      <t>ショウ</t>
    </rPh>
    <rPh sb="4" eb="5">
      <t>ヨシ</t>
    </rPh>
    <rPh sb="8" eb="9">
      <t>ギョ</t>
    </rPh>
    <rPh sb="12" eb="13">
      <t>カイ</t>
    </rPh>
    <phoneticPr fontId="28"/>
  </si>
  <si>
    <t>流動性預金</t>
    <rPh sb="0" eb="3">
      <t>リュウドウセイ</t>
    </rPh>
    <rPh sb="3" eb="5">
      <t>ヨキン</t>
    </rPh>
    <phoneticPr fontId="28"/>
  </si>
  <si>
    <t>定期性預金</t>
    <rPh sb="0" eb="3">
      <t>テイキセイ</t>
    </rPh>
    <rPh sb="3" eb="5">
      <t>ヨキン</t>
    </rPh>
    <phoneticPr fontId="28"/>
  </si>
  <si>
    <t>総　額（Ａ）</t>
    <rPh sb="0" eb="1">
      <t>フサ</t>
    </rPh>
    <rPh sb="2" eb="3">
      <t>ガク</t>
    </rPh>
    <phoneticPr fontId="28"/>
  </si>
  <si>
    <t>他の被服類</t>
    <rPh sb="4" eb="5">
      <t>ルイ</t>
    </rPh>
    <phoneticPr fontId="28"/>
  </si>
  <si>
    <t>変化率(%)</t>
    <rPh sb="0" eb="2">
      <t>ヘンカ</t>
    </rPh>
    <phoneticPr fontId="28"/>
  </si>
  <si>
    <t>全国</t>
    <rPh sb="0" eb="2">
      <t>ゼンコク</t>
    </rPh>
    <phoneticPr fontId="28"/>
  </si>
  <si>
    <t>変化率</t>
    <rPh sb="0" eb="2">
      <t>ヘンカ</t>
    </rPh>
    <phoneticPr fontId="28"/>
  </si>
  <si>
    <t>住居</t>
    <phoneticPr fontId="28"/>
  </si>
  <si>
    <t>水道光熱</t>
    <phoneticPr fontId="28"/>
  </si>
  <si>
    <t>保健・医療</t>
    <rPh sb="0" eb="2">
      <t>ホケン</t>
    </rPh>
    <rPh sb="3" eb="5">
      <t>イリョウ</t>
    </rPh>
    <phoneticPr fontId="28"/>
  </si>
  <si>
    <t>交通・通信</t>
    <rPh sb="0" eb="2">
      <t>コウツウ</t>
    </rPh>
    <rPh sb="3" eb="5">
      <t>ツウシン</t>
    </rPh>
    <phoneticPr fontId="28"/>
  </si>
  <si>
    <t>教育</t>
    <rPh sb="0" eb="2">
      <t>キョウイク</t>
    </rPh>
    <phoneticPr fontId="28"/>
  </si>
  <si>
    <t>合計</t>
    <rPh sb="0" eb="2">
      <t>ゴウケイ</t>
    </rPh>
    <phoneticPr fontId="28"/>
  </si>
  <si>
    <t>雇用者報酬</t>
    <rPh sb="3" eb="5">
      <t>ホウシュウ</t>
    </rPh>
    <phoneticPr fontId="28"/>
  </si>
  <si>
    <t>情報通信業</t>
    <rPh sb="0" eb="2">
      <t>ジョウホウ</t>
    </rPh>
    <rPh sb="2" eb="5">
      <t>ツウシンギョウ</t>
    </rPh>
    <phoneticPr fontId="28"/>
  </si>
  <si>
    <t>区    分</t>
    <phoneticPr fontId="28"/>
  </si>
  <si>
    <t>所 得 額</t>
    <phoneticPr fontId="28"/>
  </si>
  <si>
    <t>構    成    比（％）</t>
    <phoneticPr fontId="28"/>
  </si>
  <si>
    <t>（91）那覇市消費者物価指数の推移（Ｐ176参照）　</t>
    <phoneticPr fontId="28"/>
  </si>
  <si>
    <t>（92）市民個人所得の推移（Ｐ178参照）</t>
    <phoneticPr fontId="28"/>
  </si>
  <si>
    <t>（93）１人当り市民所得と県民所得（Ｐ179参照）</t>
    <phoneticPr fontId="28"/>
  </si>
  <si>
    <t>（94）経済活動別市内純生産の推移（Ｐ179参照）</t>
    <phoneticPr fontId="28"/>
  </si>
  <si>
    <t>合計</t>
    <rPh sb="0" eb="2">
      <t>ゴウケイ</t>
    </rPh>
    <phoneticPr fontId="28"/>
  </si>
  <si>
    <t>納 税 者</t>
    <phoneticPr fontId="28"/>
  </si>
  <si>
    <t xml:space="preserve"> 資料：市民税課　</t>
    <phoneticPr fontId="28"/>
  </si>
  <si>
    <t>年    度</t>
    <phoneticPr fontId="28"/>
  </si>
  <si>
    <t>世 帯 数</t>
    <phoneticPr fontId="28"/>
  </si>
  <si>
    <t>個   人   所   得   額</t>
    <phoneticPr fontId="28"/>
  </si>
  <si>
    <t>総      額</t>
    <phoneticPr fontId="28"/>
  </si>
  <si>
    <t>第１次産業</t>
    <phoneticPr fontId="28"/>
  </si>
  <si>
    <t>対前年</t>
    <phoneticPr fontId="28"/>
  </si>
  <si>
    <t>第２次産業</t>
    <phoneticPr fontId="28"/>
  </si>
  <si>
    <t>第３次産業</t>
    <phoneticPr fontId="28"/>
  </si>
  <si>
    <t>財産所得</t>
    <phoneticPr fontId="28"/>
  </si>
  <si>
    <t>企業所得</t>
    <phoneticPr fontId="28"/>
  </si>
  <si>
    <t>(民間法人企業)</t>
    <phoneticPr fontId="28"/>
  </si>
  <si>
    <t>(公的企業)</t>
    <phoneticPr fontId="28"/>
  </si>
  <si>
    <t>(個人企業)</t>
    <phoneticPr fontId="28"/>
  </si>
  <si>
    <t>市民所得</t>
    <phoneticPr fontId="28"/>
  </si>
  <si>
    <t>持家の帰属家賃を除く総合</t>
    <rPh sb="0" eb="2">
      <t>モチイエ</t>
    </rPh>
    <phoneticPr fontId="28"/>
  </si>
  <si>
    <t>持家の帰属家賃を除く住居</t>
    <rPh sb="0" eb="2">
      <t>モチイエ</t>
    </rPh>
    <phoneticPr fontId="28"/>
  </si>
  <si>
    <t xml:space="preserve"> 総   額 （受取・支払）</t>
    <rPh sb="8" eb="10">
      <t>ウケトリ</t>
    </rPh>
    <rPh sb="12" eb="13">
      <t>ハラ</t>
    </rPh>
    <phoneticPr fontId="28"/>
  </si>
  <si>
    <t xml:space="preserve"> </t>
    <phoneticPr fontId="28"/>
  </si>
  <si>
    <t xml:space="preserve"> 変化率(％)</t>
    <phoneticPr fontId="28"/>
  </si>
  <si>
    <t>シャツ･セーター・下着類</t>
    <phoneticPr fontId="28"/>
  </si>
  <si>
    <t xml:space="preserve"> シャツ・セーター類</t>
    <phoneticPr fontId="28"/>
  </si>
  <si>
    <t>生鮮食品を除く総合</t>
    <phoneticPr fontId="28"/>
  </si>
  <si>
    <t xml:space="preserve"> ※  寄与度の計算 </t>
    <phoneticPr fontId="28"/>
  </si>
  <si>
    <t xml:space="preserve">                 </t>
    <phoneticPr fontId="28"/>
  </si>
  <si>
    <t xml:space="preserve">　　当期の            </t>
    <phoneticPr fontId="28"/>
  </si>
  <si>
    <t>前期の</t>
    <phoneticPr fontId="28"/>
  </si>
  <si>
    <t xml:space="preserve">                                     </t>
    <phoneticPr fontId="28"/>
  </si>
  <si>
    <t xml:space="preserve">      総合のウェイト</t>
    <phoneticPr fontId="28"/>
  </si>
  <si>
    <t xml:space="preserve">                                    </t>
    <phoneticPr fontId="28"/>
  </si>
  <si>
    <t>前期の総合指数</t>
    <phoneticPr fontId="28"/>
  </si>
  <si>
    <t xml:space="preserve"> 寄与率は、総合指数の変化率に対する各品目の寄与度を百分率で表したものである。</t>
    <phoneticPr fontId="28"/>
  </si>
  <si>
    <t xml:space="preserve"> 品目Ａの寄与率（％）＝</t>
    <phoneticPr fontId="28"/>
  </si>
  <si>
    <t xml:space="preserve"> 総合指数の変化率（％）</t>
    <phoneticPr fontId="28"/>
  </si>
  <si>
    <t xml:space="preserve">                                </t>
    <phoneticPr fontId="28"/>
  </si>
  <si>
    <t>生     鮮     野     菜</t>
    <phoneticPr fontId="28"/>
  </si>
  <si>
    <t>　生  　 鮮  　 果   　物</t>
    <phoneticPr fontId="28"/>
  </si>
  <si>
    <t>２ 住 　　　　　 　  居</t>
    <phoneticPr fontId="28"/>
  </si>
  <si>
    <t>和　　       　　　　服</t>
    <phoneticPr fontId="28"/>
  </si>
  <si>
    <t>洋　 　 　   　　　　服</t>
    <phoneticPr fontId="28"/>
  </si>
  <si>
    <t xml:space="preserve">  シャツ・セーター類</t>
    <phoneticPr fontId="28"/>
  </si>
  <si>
    <t>下　　　　着　　　　 類</t>
    <phoneticPr fontId="28"/>
  </si>
  <si>
    <t>個人所得</t>
    <phoneticPr fontId="28"/>
  </si>
  <si>
    <t>人   口</t>
    <phoneticPr fontId="28"/>
  </si>
  <si>
    <t>総　額 (Ａ)</t>
    <phoneticPr fontId="28"/>
  </si>
  <si>
    <t>総 額 (Ａ)</t>
    <phoneticPr fontId="28"/>
  </si>
  <si>
    <t>総 額 (Ｂ)</t>
    <phoneticPr fontId="28"/>
  </si>
  <si>
    <t xml:space="preserve"> 変化率(％)</t>
    <phoneticPr fontId="28"/>
  </si>
  <si>
    <t xml:space="preserve">     </t>
    <phoneticPr fontId="28"/>
  </si>
  <si>
    <t>１ 食  　　 　　　   料</t>
    <phoneticPr fontId="28"/>
  </si>
  <si>
    <t>生    鮮    野    菜</t>
    <phoneticPr fontId="28"/>
  </si>
  <si>
    <t>　生 　 鮮 　 果  　物</t>
    <phoneticPr fontId="28"/>
  </si>
  <si>
    <t>４ 家  具 ・ 家 事 用 品</t>
    <phoneticPr fontId="28"/>
  </si>
  <si>
    <t>和　　 　　　　　　　服</t>
    <phoneticPr fontId="28"/>
  </si>
  <si>
    <t>洋　　 　　　　　　　服</t>
    <phoneticPr fontId="28"/>
  </si>
  <si>
    <t>資料：沖縄県統計課「消費者物価指数」</t>
    <phoneticPr fontId="28"/>
  </si>
  <si>
    <t xml:space="preserve"> ※ 変化率の計算</t>
    <phoneticPr fontId="28"/>
  </si>
  <si>
    <t xml:space="preserve"> </t>
    <phoneticPr fontId="28"/>
  </si>
  <si>
    <t xml:space="preserve">  納税義務者は、所得割だけの分である。</t>
    <phoneticPr fontId="28"/>
  </si>
  <si>
    <t xml:space="preserve">  平成14年度分より、営業所得とその他の事業所得が統合され、</t>
    <phoneticPr fontId="28"/>
  </si>
  <si>
    <t xml:space="preserve">  営業所得等になった。</t>
    <phoneticPr fontId="28"/>
  </si>
  <si>
    <t>（注）各年度の所得期間は、各年１月１日より各年12月31日まで。</t>
    <rPh sb="1" eb="2">
      <t>チュウ</t>
    </rPh>
    <phoneticPr fontId="28"/>
  </si>
  <si>
    <t xml:space="preserve">  　改定しているため、前年度の数値と異なるところがある。</t>
    <rPh sb="3" eb="5">
      <t>カイテイ</t>
    </rPh>
    <phoneticPr fontId="28"/>
  </si>
  <si>
    <t>　　　資料：沖縄県統計課</t>
    <phoneticPr fontId="28"/>
  </si>
  <si>
    <t>野菜・海藻</t>
    <rPh sb="3" eb="5">
      <t>カイソウ</t>
    </rPh>
    <phoneticPr fontId="28"/>
  </si>
  <si>
    <t>　　　　　　　　　  あるいは負債の増加となるもの。</t>
    <phoneticPr fontId="28"/>
  </si>
  <si>
    <t>野   菜  ・  海　　藻</t>
    <rPh sb="10" eb="11">
      <t>ウミ</t>
    </rPh>
    <rPh sb="13" eb="14">
      <t>モ</t>
    </rPh>
    <phoneticPr fontId="28"/>
  </si>
  <si>
    <t>　持家の帰属家賃を除く家賃</t>
    <rPh sb="1" eb="2">
      <t>モ</t>
    </rPh>
    <rPh sb="2" eb="3">
      <t>ヤ</t>
    </rPh>
    <phoneticPr fontId="28"/>
  </si>
  <si>
    <t>持家の帰属家賃を除く住居</t>
    <rPh sb="0" eb="1">
      <t>モ</t>
    </rPh>
    <rPh sb="1" eb="2">
      <t>イエ</t>
    </rPh>
    <phoneticPr fontId="28"/>
  </si>
  <si>
    <t>教養娯楽用耐久財</t>
    <rPh sb="4" eb="5">
      <t>ヨウ</t>
    </rPh>
    <phoneticPr fontId="28"/>
  </si>
  <si>
    <t>身の回り用品</t>
    <rPh sb="4" eb="5">
      <t>ヨウ</t>
    </rPh>
    <rPh sb="5" eb="6">
      <t>シナ</t>
    </rPh>
    <phoneticPr fontId="28"/>
  </si>
  <si>
    <t>他の諸雑費</t>
    <rPh sb="0" eb="1">
      <t>タ</t>
    </rPh>
    <rPh sb="2" eb="3">
      <t>ショ</t>
    </rPh>
    <rPh sb="3" eb="5">
      <t>ザッピ</t>
    </rPh>
    <phoneticPr fontId="28"/>
  </si>
  <si>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8"/>
  </si>
  <si>
    <t>他の諸雑費</t>
    <rPh sb="0" eb="1">
      <t>ホカ</t>
    </rPh>
    <rPh sb="2" eb="3">
      <t>ショ</t>
    </rPh>
    <rPh sb="3" eb="5">
      <t>ザッピ</t>
    </rPh>
    <phoneticPr fontId="28"/>
  </si>
  <si>
    <t>他の光熱</t>
    <phoneticPr fontId="28"/>
  </si>
  <si>
    <t xml:space="preserve">  持家の帰属家賃を除く家賃</t>
    <rPh sb="2" eb="4">
      <t>モチイエ</t>
    </rPh>
    <phoneticPr fontId="28"/>
  </si>
  <si>
    <t>７ 交　　通　・　通　　信</t>
    <phoneticPr fontId="28"/>
  </si>
  <si>
    <t>身の回り用品</t>
    <rPh sb="4" eb="6">
      <t>ヨウヒン</t>
    </rPh>
    <phoneticPr fontId="28"/>
  </si>
  <si>
    <t>下         着        類</t>
    <phoneticPr fontId="28"/>
  </si>
  <si>
    <t>他の被服類</t>
    <rPh sb="4" eb="5">
      <t>ルイ</t>
    </rPh>
    <phoneticPr fontId="28"/>
  </si>
  <si>
    <t>第１次産業</t>
    <phoneticPr fontId="28"/>
  </si>
  <si>
    <t>第２次産業</t>
    <phoneticPr fontId="28"/>
  </si>
  <si>
    <t>第３次産業</t>
    <phoneticPr fontId="28"/>
  </si>
  <si>
    <t xml:space="preserve"> ※エンゲル係数：消費支出に占める食料費の割合で、生活水準の高低を表す一つの指標。</t>
    <rPh sb="6" eb="8">
      <t>ケイスウ</t>
    </rPh>
    <rPh sb="38" eb="40">
      <t>シヒョウ</t>
    </rPh>
    <phoneticPr fontId="28"/>
  </si>
  <si>
    <t>実収入以外の受取</t>
    <rPh sb="3" eb="5">
      <t>イガイ</t>
    </rPh>
    <rPh sb="6" eb="8">
      <t>ウケトリ</t>
    </rPh>
    <phoneticPr fontId="28"/>
  </si>
  <si>
    <t>実収入以外の受取 ： 預貯金引出、財産売却、保険取引、借入金など資産の減少</t>
    <rPh sb="6" eb="8">
      <t>ウケトリ</t>
    </rPh>
    <phoneticPr fontId="28"/>
  </si>
  <si>
    <t>実支出以外の支払</t>
    <rPh sb="6" eb="8">
      <t>シハライ</t>
    </rPh>
    <phoneticPr fontId="28"/>
  </si>
  <si>
    <t>実支出以外の支払 ： 貯金、投資、財産購入、借入返済など資産の増加あるいは負債の減少となるもの。</t>
    <rPh sb="6" eb="8">
      <t>シハライ</t>
    </rPh>
    <phoneticPr fontId="28"/>
  </si>
  <si>
    <t>納 税 者</t>
    <phoneticPr fontId="28"/>
  </si>
  <si>
    <t>所 得 額</t>
    <phoneticPr fontId="28"/>
  </si>
  <si>
    <t>22年度(23.3）</t>
    <rPh sb="2" eb="4">
      <t>ネンド</t>
    </rPh>
    <phoneticPr fontId="28"/>
  </si>
  <si>
    <t>23年度(24.3）</t>
    <rPh sb="2" eb="4">
      <t>ネンド</t>
    </rPh>
    <phoneticPr fontId="28"/>
  </si>
  <si>
    <t>24年度(25.3）</t>
    <rPh sb="2" eb="4">
      <t>ネンド</t>
    </rPh>
    <phoneticPr fontId="28"/>
  </si>
  <si>
    <t>25年度(26.3）</t>
    <rPh sb="2" eb="4">
      <t>ネンド</t>
    </rPh>
    <phoneticPr fontId="28"/>
  </si>
  <si>
    <t>26年度(27.3）</t>
    <rPh sb="2" eb="4">
      <t>ネンド</t>
    </rPh>
    <phoneticPr fontId="28"/>
  </si>
  <si>
    <t>預金総額</t>
  </si>
  <si>
    <t>21年度(22.3）</t>
    <rPh sb="2" eb="4">
      <t>ネンド</t>
    </rPh>
    <phoneticPr fontId="28"/>
  </si>
  <si>
    <t>貸出金総額</t>
    <rPh sb="0" eb="2">
      <t>カシダシ</t>
    </rPh>
    <rPh sb="2" eb="3">
      <t>キン</t>
    </rPh>
    <rPh sb="3" eb="5">
      <t>ソウガク</t>
    </rPh>
    <phoneticPr fontId="28"/>
  </si>
  <si>
    <t>農業・譲渡・その他の所得</t>
    <rPh sb="0" eb="2">
      <t>ノウギョウ</t>
    </rPh>
    <phoneticPr fontId="28"/>
  </si>
  <si>
    <t>（単位：人、千円）</t>
    <phoneticPr fontId="28"/>
  </si>
  <si>
    <t>ok</t>
    <phoneticPr fontId="28"/>
  </si>
  <si>
    <t>平成26年度</t>
    <rPh sb="0" eb="2">
      <t>ヘイセイ</t>
    </rPh>
    <phoneticPr fontId="28"/>
  </si>
  <si>
    <t>Ｈ26年度</t>
    <phoneticPr fontId="28"/>
  </si>
  <si>
    <t>納 税 者</t>
    <phoneticPr fontId="28"/>
  </si>
  <si>
    <t>所 得 額</t>
    <phoneticPr fontId="28"/>
  </si>
  <si>
    <t>（平成27年＝100）</t>
    <phoneticPr fontId="28"/>
  </si>
  <si>
    <t>（平成27年＝100）</t>
    <phoneticPr fontId="28"/>
  </si>
  <si>
    <t>（平成27年＝100）</t>
    <phoneticPr fontId="28"/>
  </si>
  <si>
    <t>29年</t>
    <rPh sb="2" eb="3">
      <t>ネン</t>
    </rPh>
    <phoneticPr fontId="28"/>
  </si>
  <si>
    <t>平成28年度</t>
    <phoneticPr fontId="28"/>
  </si>
  <si>
    <t>平成27年度</t>
    <rPh sb="0" eb="2">
      <t>ヘイセイ</t>
    </rPh>
    <phoneticPr fontId="28"/>
  </si>
  <si>
    <t>Ｈ27年度</t>
    <phoneticPr fontId="28"/>
  </si>
  <si>
    <t>電気ガス水道廃棄物処理業</t>
    <rPh sb="6" eb="9">
      <t>ハイキブツ</t>
    </rPh>
    <rPh sb="9" eb="11">
      <t>ショリ</t>
    </rPh>
    <phoneticPr fontId="28"/>
  </si>
  <si>
    <t>運輸・郵便業</t>
    <rPh sb="0" eb="2">
      <t>ウンユ</t>
    </rPh>
    <rPh sb="3" eb="5">
      <t>ユウビン</t>
    </rPh>
    <rPh sb="5" eb="6">
      <t>ギョウ</t>
    </rPh>
    <phoneticPr fontId="28"/>
  </si>
  <si>
    <t>宿泊・飲食サービス業</t>
    <rPh sb="0" eb="2">
      <t>シュクハク</t>
    </rPh>
    <rPh sb="3" eb="5">
      <t>インショク</t>
    </rPh>
    <rPh sb="9" eb="10">
      <t>ギョウ</t>
    </rPh>
    <phoneticPr fontId="28"/>
  </si>
  <si>
    <t>金融・保険業</t>
    <rPh sb="0" eb="2">
      <t>キンユウ</t>
    </rPh>
    <rPh sb="3" eb="6">
      <t>ホケンギョウ</t>
    </rPh>
    <phoneticPr fontId="28"/>
  </si>
  <si>
    <t>不動産業</t>
    <rPh sb="0" eb="3">
      <t>フドウサン</t>
    </rPh>
    <rPh sb="3" eb="4">
      <t>ギョウ</t>
    </rPh>
    <phoneticPr fontId="28"/>
  </si>
  <si>
    <t>　　　となった。</t>
    <phoneticPr fontId="28"/>
  </si>
  <si>
    <t>（注）平成27年度報告書より、産業系列の表章が変更と</t>
    <rPh sb="1" eb="2">
      <t>チュウ</t>
    </rPh>
    <rPh sb="3" eb="5">
      <t>ヘイセイ</t>
    </rPh>
    <rPh sb="7" eb="9">
      <t>ネンド</t>
    </rPh>
    <rPh sb="9" eb="12">
      <t>ホウコクショ</t>
    </rPh>
    <rPh sb="15" eb="17">
      <t>サンギョウ</t>
    </rPh>
    <rPh sb="17" eb="19">
      <t>ケイレツ</t>
    </rPh>
    <rPh sb="20" eb="22">
      <t>ヒョウショウ</t>
    </rPh>
    <rPh sb="23" eb="25">
      <t>ヘンコウ</t>
    </rPh>
    <phoneticPr fontId="28"/>
  </si>
  <si>
    <t>専門・科学技術・業務支援サービス業</t>
    <rPh sb="0" eb="2">
      <t>センモン</t>
    </rPh>
    <rPh sb="3" eb="5">
      <t>カガク</t>
    </rPh>
    <rPh sb="5" eb="7">
      <t>ギジュツ</t>
    </rPh>
    <rPh sb="8" eb="10">
      <t>ギョウム</t>
    </rPh>
    <rPh sb="10" eb="12">
      <t>シエン</t>
    </rPh>
    <rPh sb="16" eb="17">
      <t>ギョウ</t>
    </rPh>
    <phoneticPr fontId="28"/>
  </si>
  <si>
    <t>公務</t>
    <rPh sb="0" eb="2">
      <t>コウム</t>
    </rPh>
    <phoneticPr fontId="28"/>
  </si>
  <si>
    <t>保健衛生・社会事業</t>
    <rPh sb="0" eb="2">
      <t>ホケン</t>
    </rPh>
    <rPh sb="2" eb="4">
      <t>エイセイ</t>
    </rPh>
    <rPh sb="5" eb="7">
      <t>シャカイ</t>
    </rPh>
    <rPh sb="7" eb="9">
      <t>ジギョウ</t>
    </rPh>
    <phoneticPr fontId="28"/>
  </si>
  <si>
    <t>その他のサービス</t>
    <rPh sb="2" eb="3">
      <t>タ</t>
    </rPh>
    <phoneticPr fontId="28"/>
  </si>
  <si>
    <t>輸入品に課される税・関税等</t>
    <rPh sb="0" eb="2">
      <t>ユニュウ</t>
    </rPh>
    <rPh sb="2" eb="3">
      <t>ヒン</t>
    </rPh>
    <rPh sb="4" eb="5">
      <t>カ</t>
    </rPh>
    <rPh sb="8" eb="9">
      <t>ゼイ</t>
    </rPh>
    <rPh sb="10" eb="12">
      <t>カンゼイ</t>
    </rPh>
    <rPh sb="12" eb="13">
      <t>ナド</t>
    </rPh>
    <phoneticPr fontId="28"/>
  </si>
  <si>
    <t>（注）今回の市町村民所得統計の数値は、平成18年度まで遡及して</t>
    <phoneticPr fontId="28"/>
  </si>
  <si>
    <t>27年度</t>
    <phoneticPr fontId="28"/>
  </si>
  <si>
    <t>30年</t>
    <rPh sb="2" eb="3">
      <t>ネン</t>
    </rPh>
    <phoneticPr fontId="28"/>
  </si>
  <si>
    <t xml:space="preserve">（233）  那覇市消費者物価中分類指数（つづき）                  </t>
    <phoneticPr fontId="28"/>
  </si>
  <si>
    <t xml:space="preserve">（234）　沖縄県・全国消費者物価中分類指数（つづき）　　　　　　　　　　　　      </t>
    <phoneticPr fontId="28"/>
  </si>
  <si>
    <t>(235）  那覇市消費者物価指数の推移（大分類）</t>
    <phoneticPr fontId="28"/>
  </si>
  <si>
    <t>（236）　１世帯当り年平均１か月間の消費支出（二人以上の世帯）</t>
    <rPh sb="24" eb="26">
      <t>フタリ</t>
    </rPh>
    <rPh sb="26" eb="28">
      <t>イジョウ</t>
    </rPh>
    <phoneticPr fontId="28"/>
  </si>
  <si>
    <t>（238）市民個人所得</t>
    <phoneticPr fontId="28"/>
  </si>
  <si>
    <t>（239）市民１人当り個人所得</t>
    <phoneticPr fontId="28"/>
  </si>
  <si>
    <t>（240） 経済活動別市内総生産</t>
    <rPh sb="13" eb="16">
      <t>ソウセイサン</t>
    </rPh>
    <phoneticPr fontId="28"/>
  </si>
  <si>
    <t>（241）  市民所得の分配</t>
    <phoneticPr fontId="28"/>
  </si>
  <si>
    <t>（242）  １人当り市民所得と県民所得</t>
    <phoneticPr fontId="28"/>
  </si>
  <si>
    <t>（243）  金融機関状況（各年共３月末現在）</t>
    <phoneticPr fontId="28"/>
  </si>
  <si>
    <t>（244）  普通銀行勘定（各年共３月末現在）</t>
    <phoneticPr fontId="28"/>
  </si>
  <si>
    <t>（245）  労働金庫勘定（各年共３月末現在）</t>
    <phoneticPr fontId="28"/>
  </si>
  <si>
    <t>（246）  農業協同組合勘定（各年共３月末現在）</t>
    <phoneticPr fontId="28"/>
  </si>
  <si>
    <t>（247）  信用金庫勘定（各年共３月末現在）</t>
    <phoneticPr fontId="28"/>
  </si>
  <si>
    <t>（237）  １世帯当り年平均１か月間の収入と支出（二人以上の世帯のうち勤労者世帯）</t>
    <rPh sb="26" eb="28">
      <t>２リ</t>
    </rPh>
    <rPh sb="28" eb="30">
      <t>イジョウ</t>
    </rPh>
    <rPh sb="31" eb="33">
      <t>セタイ</t>
    </rPh>
    <rPh sb="36" eb="39">
      <t>キンロウシャ</t>
    </rPh>
    <phoneticPr fontId="28"/>
  </si>
  <si>
    <t>平成30年</t>
    <phoneticPr fontId="28"/>
  </si>
  <si>
    <t>令和元年</t>
    <rPh sb="0" eb="2">
      <t>レイワ</t>
    </rPh>
    <rPh sb="2" eb="3">
      <t>ガン</t>
    </rPh>
    <phoneticPr fontId="28"/>
  </si>
  <si>
    <t>平成30年</t>
    <phoneticPr fontId="28"/>
  </si>
  <si>
    <t xml:space="preserve">（234）  沖縄県・全国消費者物価中分類指数（令和元年平均）　　     </t>
    <rPh sb="24" eb="26">
      <t>レイワ</t>
    </rPh>
    <rPh sb="26" eb="27">
      <t>ガン</t>
    </rPh>
    <phoneticPr fontId="28"/>
  </si>
  <si>
    <t>令和元年</t>
    <rPh sb="0" eb="2">
      <t>レイワ</t>
    </rPh>
    <rPh sb="2" eb="3">
      <t>ガン</t>
    </rPh>
    <rPh sb="3" eb="4">
      <t>ネン</t>
    </rPh>
    <phoneticPr fontId="28"/>
  </si>
  <si>
    <t>平成27年平均</t>
    <phoneticPr fontId="28"/>
  </si>
  <si>
    <t>平成28年平均</t>
    <phoneticPr fontId="28"/>
  </si>
  <si>
    <t>平成29年平均</t>
    <phoneticPr fontId="28"/>
  </si>
  <si>
    <t>平成30年平均</t>
    <phoneticPr fontId="28"/>
  </si>
  <si>
    <t>令和元年平均</t>
    <rPh sb="0" eb="2">
      <t>レイワ</t>
    </rPh>
    <rPh sb="2" eb="3">
      <t>ガン</t>
    </rPh>
    <phoneticPr fontId="28"/>
  </si>
  <si>
    <t>資料：令和元年沖縄県家計調査</t>
    <rPh sb="3" eb="5">
      <t>レイワ</t>
    </rPh>
    <rPh sb="5" eb="6">
      <t>ガン</t>
    </rPh>
    <phoneticPr fontId="28"/>
  </si>
  <si>
    <t>平成30年平均</t>
    <rPh sb="0" eb="2">
      <t>ヘイセイ</t>
    </rPh>
    <phoneticPr fontId="28"/>
  </si>
  <si>
    <t>令和元年平均</t>
    <rPh sb="0" eb="2">
      <t>レイワ</t>
    </rPh>
    <rPh sb="2" eb="3">
      <t>ガン</t>
    </rPh>
    <rPh sb="3" eb="4">
      <t>ネン</t>
    </rPh>
    <rPh sb="4" eb="6">
      <t>ヘイキン</t>
    </rPh>
    <phoneticPr fontId="28"/>
  </si>
  <si>
    <t>令和元年平均</t>
    <rPh sb="0" eb="1">
      <t>レイ</t>
    </rPh>
    <rPh sb="1" eb="2">
      <t>ワ</t>
    </rPh>
    <rPh sb="2" eb="3">
      <t>ガン</t>
    </rPh>
    <rPh sb="3" eb="6">
      <t>ネンヘイキン</t>
    </rPh>
    <phoneticPr fontId="28"/>
  </si>
  <si>
    <t>平成29年度</t>
    <phoneticPr fontId="28"/>
  </si>
  <si>
    <t>△12.9</t>
    <phoneticPr fontId="28"/>
  </si>
  <si>
    <t>△1.5</t>
    <phoneticPr fontId="28"/>
  </si>
  <si>
    <t>平成24年度</t>
    <rPh sb="0" eb="2">
      <t>ヘイセイ</t>
    </rPh>
    <rPh sb="4" eb="6">
      <t>ネンド</t>
    </rPh>
    <phoneticPr fontId="28"/>
  </si>
  <si>
    <t>平成28年度</t>
    <rPh sb="0" eb="2">
      <t>ヘイセイ</t>
    </rPh>
    <phoneticPr fontId="28"/>
  </si>
  <si>
    <t>Ｈ28年度</t>
    <phoneticPr fontId="28"/>
  </si>
  <si>
    <t>Ｈ28年度</t>
    <phoneticPr fontId="28"/>
  </si>
  <si>
    <t>Ｈ26年度</t>
    <phoneticPr fontId="28"/>
  </si>
  <si>
    <t>Ｈ27年度</t>
    <phoneticPr fontId="28"/>
  </si>
  <si>
    <t>平成27年</t>
    <phoneticPr fontId="28"/>
  </si>
  <si>
    <t>平成27年</t>
    <phoneticPr fontId="28"/>
  </si>
  <si>
    <t>平成27年</t>
    <rPh sb="0" eb="2">
      <t>ヘイセイ</t>
    </rPh>
    <rPh sb="4" eb="5">
      <t>ネン</t>
    </rPh>
    <phoneticPr fontId="28"/>
  </si>
  <si>
    <t>平成30年</t>
    <phoneticPr fontId="28"/>
  </si>
  <si>
    <t>平成27年＝100 （単位：指数、％）</t>
    <phoneticPr fontId="28"/>
  </si>
  <si>
    <t>平成30年度</t>
    <phoneticPr fontId="28"/>
  </si>
  <si>
    <t>※(239)の世帯数、人口は企画課で入力する</t>
    <rPh sb="7" eb="10">
      <t>セタイスウ</t>
    </rPh>
    <rPh sb="11" eb="13">
      <t>ジンコウ</t>
    </rPh>
    <rPh sb="14" eb="16">
      <t>キカク</t>
    </rPh>
    <rPh sb="16" eb="17">
      <t>カ</t>
    </rPh>
    <rPh sb="18" eb="20">
      <t>ニュウリョク</t>
    </rPh>
    <phoneticPr fontId="28"/>
  </si>
  <si>
    <t>平成28年</t>
    <rPh sb="0" eb="2">
      <t>ヘイセイ</t>
    </rPh>
    <rPh sb="4" eb="5">
      <t>ネン</t>
    </rPh>
    <phoneticPr fontId="28"/>
  </si>
  <si>
    <t>29年度</t>
    <rPh sb="2" eb="3">
      <t>ネン</t>
    </rPh>
    <rPh sb="3" eb="4">
      <t>ド</t>
    </rPh>
    <phoneticPr fontId="28"/>
  </si>
  <si>
    <t>平成28年度</t>
    <rPh sb="0" eb="2">
      <t>ヘイセイ</t>
    </rPh>
    <rPh sb="4" eb="6">
      <t>ネンド</t>
    </rPh>
    <phoneticPr fontId="28"/>
  </si>
  <si>
    <t>30年度</t>
    <rPh sb="2" eb="4">
      <t>ネンド</t>
    </rPh>
    <phoneticPr fontId="28"/>
  </si>
  <si>
    <t>28年度</t>
    <phoneticPr fontId="28"/>
  </si>
  <si>
    <t>27年度</t>
    <phoneticPr fontId="28"/>
  </si>
  <si>
    <t>（各年共７月1日現在）</t>
    <rPh sb="1" eb="2">
      <t>カク</t>
    </rPh>
    <rPh sb="3" eb="4">
      <t>トモ</t>
    </rPh>
    <rPh sb="5" eb="6">
      <t>ガツ</t>
    </rPh>
    <rPh sb="7" eb="8">
      <t>ヒ</t>
    </rPh>
    <rPh sb="8" eb="10">
      <t>ゲンザイ</t>
    </rPh>
    <phoneticPr fontId="28"/>
  </si>
  <si>
    <t>　〃　　　県民所得</t>
    <rPh sb="5" eb="7">
      <t>ケンミン</t>
    </rPh>
    <rPh sb="7" eb="9">
      <t>ショトク</t>
    </rPh>
    <phoneticPr fontId="28"/>
  </si>
  <si>
    <t>１人当たり市民所得</t>
    <rPh sb="1" eb="2">
      <t>ニン</t>
    </rPh>
    <rPh sb="2" eb="3">
      <t>ア</t>
    </rPh>
    <rPh sb="5" eb="7">
      <t>シミン</t>
    </rPh>
    <rPh sb="7" eb="9">
      <t>ショトク</t>
    </rPh>
    <phoneticPr fontId="28"/>
  </si>
  <si>
    <t>所得水準</t>
    <rPh sb="0" eb="2">
      <t>ショトク</t>
    </rPh>
    <rPh sb="2" eb="4">
      <t>スイジュン</t>
    </rPh>
    <phoneticPr fontId="28"/>
  </si>
  <si>
    <r>
      <t>平成</t>
    </r>
    <r>
      <rPr>
        <sz val="10"/>
        <color rgb="FFFF0000"/>
        <rFont val="ＭＳ 明朝"/>
        <family val="1"/>
        <charset val="128"/>
      </rPr>
      <t>25</t>
    </r>
    <r>
      <rPr>
        <sz val="10"/>
        <rFont val="ＭＳ 明朝"/>
        <family val="1"/>
        <charset val="128"/>
      </rPr>
      <t>年度(※入力する)</t>
    </r>
    <rPh sb="0" eb="2">
      <t>ヘイセイ</t>
    </rPh>
    <rPh sb="4" eb="5">
      <t>ネン</t>
    </rPh>
    <rPh sb="5" eb="6">
      <t>ド</t>
    </rPh>
    <rPh sb="8" eb="10">
      <t>ニュウリョク</t>
    </rPh>
    <phoneticPr fontId="28"/>
  </si>
  <si>
    <t>３年分を更新する必要がある。</t>
    <rPh sb="1" eb="2">
      <t>ネン</t>
    </rPh>
    <rPh sb="2" eb="3">
      <t>ブン</t>
    </rPh>
    <rPh sb="4" eb="6">
      <t>コウシン</t>
    </rPh>
    <rPh sb="8" eb="10">
      <t>ヒツヨウ</t>
    </rPh>
    <phoneticPr fontId="28"/>
  </si>
  <si>
    <t>(240)～(242)に関して</t>
    <rPh sb="12" eb="13">
      <t>カン</t>
    </rPh>
    <phoneticPr fontId="28"/>
  </si>
  <si>
    <t>※毎年、遡及して改定があるため、掲載している</t>
    <rPh sb="1" eb="3">
      <t>マイトシ</t>
    </rPh>
    <rPh sb="4" eb="6">
      <t>ソキュウ</t>
    </rPh>
    <rPh sb="8" eb="10">
      <t>カイテイ</t>
    </rPh>
    <rPh sb="16" eb="18">
      <t>ケイサイ</t>
    </rPh>
    <phoneticPr fontId="28"/>
  </si>
  <si>
    <t>前回と数値が変わっているので注意。</t>
    <rPh sb="0" eb="2">
      <t>ゼンカイ</t>
    </rPh>
    <rPh sb="3" eb="5">
      <t>スウチ</t>
    </rPh>
    <rPh sb="6" eb="7">
      <t>カ</t>
    </rPh>
    <rPh sb="14" eb="16">
      <t>チュウイ</t>
    </rPh>
    <phoneticPr fontId="28"/>
  </si>
  <si>
    <t>令和元年　更新OK</t>
    <rPh sb="0" eb="2">
      <t>レイワ</t>
    </rPh>
    <rPh sb="2" eb="3">
      <t>ガン</t>
    </rPh>
    <rPh sb="3" eb="4">
      <t>ネン</t>
    </rPh>
    <rPh sb="5" eb="7">
      <t>コウシン</t>
    </rPh>
    <phoneticPr fontId="28"/>
  </si>
  <si>
    <t>令和元年版更新OK</t>
    <rPh sb="0" eb="2">
      <t>レイワ</t>
    </rPh>
    <rPh sb="2" eb="3">
      <t>ガン</t>
    </rPh>
    <rPh sb="3" eb="4">
      <t>ネン</t>
    </rPh>
    <rPh sb="4" eb="5">
      <t>バン</t>
    </rPh>
    <rPh sb="5" eb="7">
      <t>コウシン</t>
    </rPh>
    <phoneticPr fontId="28"/>
  </si>
  <si>
    <t>※グラフ上の合計値は入力する。</t>
    <rPh sb="4" eb="5">
      <t>ジョウ</t>
    </rPh>
    <rPh sb="6" eb="8">
      <t>ゴウケイ</t>
    </rPh>
    <rPh sb="8" eb="9">
      <t>チ</t>
    </rPh>
    <rPh sb="10" eb="12">
      <t>ニュウリョク</t>
    </rPh>
    <phoneticPr fontId="28"/>
  </si>
  <si>
    <t>（233）  那覇市消費者物価中分類指数（令和元年平均）</t>
    <rPh sb="21" eb="23">
      <t>レイワ</t>
    </rPh>
    <rPh sb="23" eb="24">
      <t>ガン</t>
    </rPh>
    <phoneticPr fontId="28"/>
  </si>
  <si>
    <t>資料：沖縄県統計課「平成28年度沖縄県市町村民所得」</t>
    <phoneticPr fontId="28"/>
  </si>
  <si>
    <t>「平成28年度沖縄県市町村民所得」</t>
    <phoneticPr fontId="28"/>
  </si>
  <si>
    <t>自動更新じゃない</t>
    <rPh sb="0" eb="2">
      <t>ジドウ</t>
    </rPh>
    <rPh sb="2" eb="4">
      <t>コウシン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</si>
</sst>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_ * #,##0.000_ ;_ * \-#,##0.000_ ;_ * \-???_ ;_ @_ "/>
    <numFmt numFmtId="198" formatCode="#,##0.0_ "/>
    <numFmt numFmtId="199" formatCode="0_ "/>
    <numFmt numFmtId="200" formatCode="0.0%"/>
    <numFmt numFmtId="201" formatCode="#,##0.0_ ;[Red]\-#,##0.0\ "/>
    <numFmt numFmtId="202" formatCode="_ * #,##0.00_ ;_ * \-#,##0.00_ ;_ * \-??_ ;_ @_ "/>
    <numFmt numFmtId="203" formatCode="#,##0.00\ ;&quot;△ &quot;#,##0.00\ "/>
    <numFmt numFmtId="204" formatCode="_ * #,##0.00\ ;_ * &quot;△&quot;#,##0.00\ ;_ * \-_ ;_ @_ "/>
    <numFmt numFmtId="205" formatCode="##0.0\ ;&quot;△&quot;#,##0.0\ "/>
    <numFmt numFmtId="206" formatCode="\(#,##0.0\);&quot;(△&quot;#,##0.0\)\ "/>
    <numFmt numFmtId="207" formatCode="_ * #,##0\ ;_ * &quot;△&quot;#,##0\ ;_ * \-_ ;_ @_ "/>
    <numFmt numFmtId="208" formatCode="#,##0.0;&quot;△ &quot;#,##0.0"/>
    <numFmt numFmtId="209" formatCode="#,##0_);\(#,##0\)"/>
    <numFmt numFmtId="210" formatCode="\(#,##0\);&quot;(△&quot;#,##0\)\ "/>
    <numFmt numFmtId="211" formatCode="#,##0.0_);\(#,##0.0\)"/>
    <numFmt numFmtId="212" formatCode="#,##0.0;&quot;△&quot;#,##0.0"/>
    <numFmt numFmtId="213" formatCode="#,##0.0\ ;&quot;(△&quot;#,##0.0\)\ "/>
    <numFmt numFmtId="214" formatCode="_ * #,##0.00\ ;_ * &quot;△&quot;#,##0.0\ ;_ * \-_ ;_ @_ "/>
    <numFmt numFmtId="215" formatCode="\(#,##0.0\);&quot;(△&quot;#,##0.0\)"/>
    <numFmt numFmtId="216" formatCode="0.0"/>
    <numFmt numFmtId="217" formatCode="0.00_);[Red]\(0.00\)"/>
    <numFmt numFmtId="218" formatCode="&quot;r&quot;#,##0"/>
    <numFmt numFmtId="219" formatCode="&quot;r&quot;#,##0.0_ "/>
    <numFmt numFmtId="220" formatCode="&quot; &quot;#"/>
  </numFmts>
  <fonts count="41" x14ac:knownFonts="1">
    <font>
      <sz val="11"/>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6"/>
      <name val="ＭＳ 明朝"/>
      <family val="1"/>
      <charset val="128"/>
    </font>
    <font>
      <sz val="10"/>
      <name val="ＭＳ 明朝"/>
      <family val="1"/>
      <charset val="128"/>
    </font>
    <font>
      <b/>
      <sz val="10"/>
      <name val="ＭＳ 明朝"/>
      <family val="1"/>
      <charset val="128"/>
    </font>
    <font>
      <b/>
      <sz val="11"/>
      <name val="ＭＳ 明朝"/>
      <family val="1"/>
      <charset val="128"/>
    </font>
    <font>
      <sz val="8"/>
      <name val="ＭＳ 明朝"/>
      <family val="1"/>
      <charset val="128"/>
    </font>
    <font>
      <sz val="9"/>
      <name val="ＭＳ 明朝"/>
      <family val="1"/>
      <charset val="128"/>
    </font>
    <font>
      <b/>
      <sz val="14"/>
      <name val="ＭＳ 明朝"/>
      <family val="1"/>
      <charset val="128"/>
    </font>
    <font>
      <sz val="9"/>
      <name val="ＭＳ Ｐゴシック"/>
      <family val="3"/>
      <charset val="128"/>
    </font>
    <font>
      <sz val="11"/>
      <name val="ＭＳ Ｐ明朝"/>
      <family val="1"/>
      <charset val="128"/>
    </font>
    <font>
      <sz val="6"/>
      <name val="ＭＳ Ｐ明朝"/>
      <family val="1"/>
      <charset val="128"/>
    </font>
    <font>
      <sz val="10"/>
      <color indexed="8"/>
      <name val="ＭＳ 明朝"/>
      <family val="1"/>
      <charset val="128"/>
    </font>
    <font>
      <sz val="10"/>
      <color rgb="FFFF0000"/>
      <name val="ＭＳ 明朝"/>
      <family val="1"/>
      <charset val="128"/>
    </font>
    <font>
      <b/>
      <sz val="10"/>
      <color rgb="FFFF0000"/>
      <name val="ＭＳ 明朝"/>
      <family val="1"/>
      <charset val="128"/>
    </font>
    <font>
      <sz val="11"/>
      <color rgb="FFFF0000"/>
      <name val="ＭＳ 明朝"/>
      <family val="1"/>
      <charset val="128"/>
    </font>
    <font>
      <b/>
      <sz val="10"/>
      <color theme="1"/>
      <name val="ＭＳ 明朝"/>
      <family val="1"/>
      <charset val="128"/>
    </font>
    <font>
      <b/>
      <sz val="9"/>
      <name val="ＭＳ 明朝"/>
      <family val="1"/>
      <charset val="128"/>
    </font>
    <font>
      <sz val="11"/>
      <color theme="0" tint="-0.34998626667073579"/>
      <name val="ＭＳ Ｐ明朝"/>
      <family val="1"/>
      <charset val="128"/>
    </font>
    <font>
      <sz val="10"/>
      <color theme="0" tint="-0.34998626667073579"/>
      <name val="ＭＳ Ｐ明朝"/>
      <family val="1"/>
      <charset val="128"/>
    </font>
    <font>
      <sz val="10"/>
      <color theme="0" tint="-0.34998626667073579"/>
      <name val="ＭＳ 明朝"/>
      <family val="1"/>
      <charset val="128"/>
    </font>
    <font>
      <b/>
      <sz val="10"/>
      <color theme="0" tint="-0.34998626667073579"/>
      <name val="ＭＳ 明朝"/>
      <family val="1"/>
      <charset val="128"/>
    </font>
    <font>
      <sz val="8"/>
      <color theme="0" tint="-0.34998626667073579"/>
      <name val="ＭＳ 明朝"/>
      <family val="1"/>
      <charset val="128"/>
    </font>
    <font>
      <b/>
      <u/>
      <sz val="10"/>
      <color theme="0" tint="-0.34998626667073579"/>
      <name val="ＭＳ 明朝"/>
      <family val="1"/>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style="thin">
        <color indexed="8"/>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style="thin">
        <color indexed="8"/>
      </left>
      <right/>
      <top/>
      <bottom style="medium">
        <color indexed="8"/>
      </bottom>
      <diagonal/>
    </border>
    <border>
      <left style="medium">
        <color indexed="64"/>
      </left>
      <right style="thin">
        <color indexed="64"/>
      </right>
      <top style="thin">
        <color indexed="8"/>
      </top>
      <bottom/>
      <diagonal/>
    </border>
    <border>
      <left style="medium">
        <color indexed="8"/>
      </left>
      <right style="thin">
        <color indexed="8"/>
      </right>
      <top style="thin">
        <color indexed="8"/>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style="thin">
        <color indexed="64"/>
      </left>
      <right style="thin">
        <color indexed="64"/>
      </right>
      <top style="thin">
        <color indexed="8"/>
      </top>
      <bottom style="thin">
        <color indexed="8"/>
      </bottom>
      <diagonal/>
    </border>
    <border>
      <left/>
      <right style="thin">
        <color indexed="64"/>
      </right>
      <top/>
      <bottom style="medium">
        <color indexed="8"/>
      </bottom>
      <diagonal/>
    </border>
    <border>
      <left/>
      <right style="medium">
        <color auto="1"/>
      </right>
      <top/>
      <bottom/>
      <diagonal/>
    </border>
    <border>
      <left/>
      <right/>
      <top style="thin">
        <color indexed="64"/>
      </top>
      <bottom/>
      <diagonal/>
    </border>
    <border>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style="dashed">
        <color indexed="8"/>
      </left>
      <right/>
      <top style="dashed">
        <color indexed="8"/>
      </top>
      <bottom style="dashed">
        <color indexed="8"/>
      </bottom>
      <diagonal/>
    </border>
    <border>
      <left/>
      <right/>
      <top style="dashed">
        <color indexed="8"/>
      </top>
      <bottom style="dashed">
        <color indexed="8"/>
      </bottom>
      <diagonal/>
    </border>
    <border>
      <left/>
      <right style="dashed">
        <color indexed="8"/>
      </right>
      <top style="dashed">
        <color indexed="8"/>
      </top>
      <bottom style="dashed">
        <color indexed="8"/>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medium">
        <color indexed="8"/>
      </right>
      <top style="medium">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medium">
        <color indexed="8"/>
      </right>
      <top style="medium">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medium">
        <color indexed="8"/>
      </right>
      <top style="thin">
        <color indexed="8"/>
      </top>
      <bottom/>
      <diagonal/>
    </border>
    <border>
      <left style="thin">
        <color indexed="64"/>
      </left>
      <right style="medium">
        <color indexed="64"/>
      </right>
      <top style="thin">
        <color indexed="8"/>
      </top>
      <bottom/>
      <diagonal/>
    </border>
    <border>
      <left style="thin">
        <color indexed="64"/>
      </left>
      <right style="medium">
        <color indexed="64"/>
      </right>
      <top/>
      <bottom style="thin">
        <color indexed="8"/>
      </bottom>
      <diagonal/>
    </border>
    <border>
      <left style="medium">
        <color indexed="64"/>
      </left>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medium">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8"/>
      </left>
      <right style="medium">
        <color indexed="64"/>
      </right>
      <top style="thin">
        <color indexed="8"/>
      </top>
      <bottom style="thin">
        <color indexed="64"/>
      </bottom>
      <diagonal/>
    </border>
    <border>
      <left/>
      <right style="medium">
        <color indexed="64"/>
      </right>
      <top/>
      <bottom style="medium">
        <color indexed="8"/>
      </bottom>
      <diagonal/>
    </border>
    <border>
      <left style="thin">
        <color indexed="8"/>
      </left>
      <right style="medium">
        <color indexed="64"/>
      </right>
      <top style="medium">
        <color indexed="8"/>
      </top>
      <bottom style="thin">
        <color indexed="8"/>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4" fillId="0" borderId="0" applyNumberFormat="0" applyFill="0" applyBorder="0" applyAlignment="0" applyProtection="0"/>
    <xf numFmtId="0" fontId="5" fillId="6" borderId="1" applyNumberFormat="0" applyAlignment="0" applyProtection="0"/>
    <xf numFmtId="0" fontId="3" fillId="8" borderId="0" applyNumberFormat="0" applyBorder="0" applyAlignment="0" applyProtection="0"/>
    <xf numFmtId="0" fontId="27" fillId="4" borderId="2" applyNumberFormat="0" applyAlignment="0" applyProtection="0"/>
    <xf numFmtId="0" fontId="6" fillId="0" borderId="3" applyNumberFormat="0" applyFill="0" applyAlignment="0" applyProtection="0"/>
    <xf numFmtId="0" fontId="9" fillId="15" borderId="0" applyNumberFormat="0" applyBorder="0" applyAlignment="0" applyProtection="0"/>
    <xf numFmtId="0" fontId="14" fillId="2" borderId="4" applyNumberFormat="0" applyAlignment="0" applyProtection="0"/>
    <xf numFmtId="0" fontId="16" fillId="0" borderId="0" applyNumberFormat="0" applyFill="0" applyBorder="0" applyAlignment="0" applyProtection="0"/>
    <xf numFmtId="38" fontId="27" fillId="0" borderId="0" applyFill="0" applyBorder="0" applyAlignment="0" applyProtection="0"/>
    <xf numFmtId="38" fontId="27" fillId="0" borderId="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8" applyNumberFormat="0" applyFill="0" applyAlignment="0" applyProtection="0"/>
    <xf numFmtId="0" fontId="8" fillId="2" borderId="9" applyNumberFormat="0" applyAlignment="0" applyProtection="0"/>
    <xf numFmtId="0" fontId="15" fillId="0" borderId="0" applyNumberFormat="0" applyFill="0" applyBorder="0" applyAlignment="0" applyProtection="0"/>
    <xf numFmtId="0" fontId="7" fillId="3" borderId="4" applyNumberFormat="0" applyAlignment="0" applyProtection="0"/>
    <xf numFmtId="0" fontId="27" fillId="0" borderId="0"/>
    <xf numFmtId="0" fontId="27" fillId="0" borderId="0"/>
    <xf numFmtId="0" fontId="10" fillId="16" borderId="0" applyNumberFormat="0" applyBorder="0" applyAlignment="0" applyProtection="0"/>
    <xf numFmtId="9" fontId="27" fillId="0" borderId="0" applyFont="0" applyFill="0" applyBorder="0" applyAlignment="0" applyProtection="0">
      <alignment vertical="center"/>
    </xf>
  </cellStyleXfs>
  <cellXfs count="716">
    <xf numFmtId="0" fontId="0" fillId="0" borderId="0" xfId="0"/>
    <xf numFmtId="0" fontId="18" fillId="0" borderId="0" xfId="0" applyFont="1" applyAlignment="1">
      <alignment vertical="center"/>
    </xf>
    <xf numFmtId="0" fontId="20" fillId="0" borderId="0" xfId="0" applyFont="1" applyAlignment="1">
      <alignment vertical="center"/>
    </xf>
    <xf numFmtId="0" fontId="20" fillId="0" borderId="0" xfId="0" applyFont="1" applyFill="1" applyAlignment="1">
      <alignment horizontal="right" vertical="center"/>
    </xf>
    <xf numFmtId="0" fontId="20" fillId="0" borderId="0" xfId="0" applyFont="1" applyBorder="1" applyAlignment="1">
      <alignment vertical="center"/>
    </xf>
    <xf numFmtId="182" fontId="18" fillId="0" borderId="0" xfId="0" applyNumberFormat="1" applyFont="1" applyAlignment="1">
      <alignment vertical="center"/>
    </xf>
    <xf numFmtId="183" fontId="20" fillId="0" borderId="0" xfId="44" applyNumberFormat="1" applyFont="1" applyFill="1" applyBorder="1" applyAlignment="1">
      <alignment horizontal="right" vertical="center"/>
    </xf>
    <xf numFmtId="185" fontId="18" fillId="0" borderId="0" xfId="0" applyNumberFormat="1" applyFont="1" applyAlignment="1">
      <alignment vertical="center"/>
    </xf>
    <xf numFmtId="0" fontId="0" fillId="0" borderId="0" xfId="0" applyFill="1"/>
    <xf numFmtId="0" fontId="0" fillId="0" borderId="0" xfId="0" applyFill="1" applyBorder="1"/>
    <xf numFmtId="0" fontId="20" fillId="0" borderId="12"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7" xfId="0" applyFont="1" applyFill="1" applyBorder="1" applyAlignment="1">
      <alignment vertical="center"/>
    </xf>
    <xf numFmtId="0" fontId="20" fillId="0" borderId="0" xfId="0" applyFont="1" applyFill="1" applyAlignment="1">
      <alignment vertical="center"/>
    </xf>
    <xf numFmtId="188" fontId="20" fillId="0" borderId="0" xfId="0" applyNumberFormat="1" applyFont="1" applyFill="1" applyAlignment="1">
      <alignment vertical="center"/>
    </xf>
    <xf numFmtId="176" fontId="20" fillId="0" borderId="0" xfId="0" applyNumberFormat="1" applyFont="1" applyFill="1" applyAlignment="1">
      <alignment vertical="center"/>
    </xf>
    <xf numFmtId="181" fontId="21" fillId="0" borderId="0" xfId="0" applyNumberFormat="1" applyFont="1" applyFill="1" applyBorder="1" applyAlignment="1">
      <alignment vertical="center"/>
    </xf>
    <xf numFmtId="0" fontId="20" fillId="0" borderId="0" xfId="0" applyFont="1" applyFill="1"/>
    <xf numFmtId="0" fontId="21" fillId="0" borderId="13" xfId="0" applyFont="1" applyFill="1" applyBorder="1" applyAlignment="1">
      <alignment horizontal="center" vertical="center"/>
    </xf>
    <xf numFmtId="177" fontId="20" fillId="0" borderId="0" xfId="0" applyNumberFormat="1" applyFont="1" applyFill="1" applyBorder="1" applyAlignment="1">
      <alignment vertical="center"/>
    </xf>
    <xf numFmtId="184" fontId="20" fillId="0" borderId="0" xfId="0" applyNumberFormat="1" applyFont="1" applyFill="1" applyBorder="1" applyAlignment="1">
      <alignment horizontal="right" vertical="center"/>
    </xf>
    <xf numFmtId="0" fontId="20" fillId="0" borderId="21" xfId="0" applyFont="1" applyFill="1" applyBorder="1" applyAlignment="1">
      <alignment horizontal="justify" vertical="center" indent="1"/>
    </xf>
    <xf numFmtId="180" fontId="20" fillId="0" borderId="21" xfId="0" applyNumberFormat="1" applyFont="1" applyFill="1" applyBorder="1" applyAlignment="1">
      <alignment horizontal="right" vertical="center"/>
    </xf>
    <xf numFmtId="0" fontId="20" fillId="0" borderId="18" xfId="0" applyFont="1" applyFill="1" applyBorder="1" applyAlignment="1">
      <alignment horizontal="center" vertical="center"/>
    </xf>
    <xf numFmtId="181" fontId="20" fillId="0" borderId="0" xfId="0" applyNumberFormat="1" applyFont="1" applyFill="1" applyBorder="1" applyAlignment="1">
      <alignment horizontal="right" vertical="center" indent="1"/>
    </xf>
    <xf numFmtId="194" fontId="20" fillId="0" borderId="0" xfId="0" applyNumberFormat="1" applyFont="1" applyFill="1"/>
    <xf numFmtId="190" fontId="20" fillId="0" borderId="0" xfId="0" applyNumberFormat="1" applyFont="1" applyFill="1" applyAlignment="1">
      <alignment vertical="center"/>
    </xf>
    <xf numFmtId="198" fontId="20" fillId="0" borderId="0" xfId="0" applyNumberFormat="1" applyFont="1" applyFill="1" applyAlignment="1">
      <alignment vertical="center"/>
    </xf>
    <xf numFmtId="183" fontId="20" fillId="0" borderId="0" xfId="0" applyNumberFormat="1" applyFont="1" applyFill="1" applyBorder="1" applyAlignment="1">
      <alignment horizontal="right" vertical="center" indent="2"/>
    </xf>
    <xf numFmtId="183" fontId="20" fillId="0" borderId="0" xfId="33" applyNumberFormat="1" applyFont="1" applyFill="1" applyBorder="1" applyAlignment="1" applyProtection="1">
      <alignment vertical="center" shrinkToFit="1"/>
    </xf>
    <xf numFmtId="202" fontId="20" fillId="0" borderId="0" xfId="0" applyNumberFormat="1" applyFont="1" applyFill="1" applyBorder="1" applyAlignment="1">
      <alignment horizontal="right" vertical="center"/>
    </xf>
    <xf numFmtId="202" fontId="21" fillId="0" borderId="0" xfId="0" applyNumberFormat="1" applyFont="1" applyFill="1" applyBorder="1" applyAlignment="1">
      <alignment vertical="center"/>
    </xf>
    <xf numFmtId="0" fontId="26" fillId="0" borderId="0" xfId="0" applyFont="1" applyFill="1" applyBorder="1"/>
    <xf numFmtId="199" fontId="20" fillId="0" borderId="0" xfId="0" applyNumberFormat="1" applyFont="1" applyFill="1"/>
    <xf numFmtId="178"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distributed" vertical="center" shrinkToFit="1"/>
    </xf>
    <xf numFmtId="189" fontId="20" fillId="0" borderId="0" xfId="0" applyNumberFormat="1" applyFont="1" applyFill="1" applyAlignment="1">
      <alignment horizontal="right" vertical="center"/>
    </xf>
    <xf numFmtId="0" fontId="18" fillId="0" borderId="0" xfId="0" applyFont="1" applyFill="1" applyAlignment="1">
      <alignment horizontal="right"/>
    </xf>
    <xf numFmtId="0" fontId="23" fillId="0" borderId="28" xfId="0" applyFont="1" applyFill="1" applyBorder="1" applyAlignment="1">
      <alignment horizontal="distributed" vertical="center"/>
    </xf>
    <xf numFmtId="196" fontId="20" fillId="0" borderId="0"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0" fillId="0" borderId="32" xfId="0" applyFont="1" applyFill="1" applyBorder="1" applyAlignment="1">
      <alignment horizontal="center" vertical="center"/>
    </xf>
    <xf numFmtId="0" fontId="20" fillId="0" borderId="27" xfId="0" applyFont="1" applyFill="1" applyBorder="1" applyAlignment="1">
      <alignment horizontal="center" vertical="center"/>
    </xf>
    <xf numFmtId="177" fontId="20" fillId="0" borderId="27" xfId="0" applyNumberFormat="1" applyFont="1" applyFill="1" applyBorder="1" applyAlignment="1">
      <alignment horizontal="right" vertical="center"/>
    </xf>
    <xf numFmtId="177" fontId="20" fillId="0" borderId="18" xfId="33" applyNumberFormat="1" applyFont="1" applyFill="1" applyBorder="1" applyAlignment="1" applyProtection="1">
      <alignment horizontal="right" vertical="center"/>
    </xf>
    <xf numFmtId="0" fontId="20" fillId="0" borderId="31" xfId="0" applyFont="1" applyFill="1" applyBorder="1" applyAlignment="1">
      <alignment horizontal="justify" vertical="center"/>
    </xf>
    <xf numFmtId="0" fontId="20" fillId="0" borderId="36" xfId="0" applyFont="1" applyFill="1" applyBorder="1" applyAlignment="1">
      <alignment horizontal="justify" vertical="center" indent="1"/>
    </xf>
    <xf numFmtId="183" fontId="20" fillId="0" borderId="0" xfId="33" applyNumberFormat="1" applyFont="1" applyFill="1" applyBorder="1" applyAlignment="1" applyProtection="1">
      <alignment horizontal="right" vertical="center"/>
    </xf>
    <xf numFmtId="0" fontId="20" fillId="0" borderId="15" xfId="0" applyFont="1" applyFill="1" applyBorder="1" applyAlignment="1">
      <alignment vertical="center"/>
    </xf>
    <xf numFmtId="0" fontId="20" fillId="0" borderId="11" xfId="0" applyFont="1" applyFill="1" applyBorder="1" applyAlignment="1">
      <alignment horizontal="center" vertical="center" shrinkToFit="1"/>
    </xf>
    <xf numFmtId="0" fontId="20" fillId="0" borderId="0" xfId="0" applyFont="1" applyFill="1" applyBorder="1" applyAlignment="1">
      <alignment horizontal="distributed" vertical="center" indent="1"/>
    </xf>
    <xf numFmtId="0" fontId="20" fillId="0" borderId="15" xfId="0" applyFont="1" applyFill="1" applyBorder="1" applyAlignment="1">
      <alignment horizontal="distributed"/>
    </xf>
    <xf numFmtId="177" fontId="20" fillId="0" borderId="18" xfId="0" applyNumberFormat="1" applyFont="1" applyFill="1" applyBorder="1" applyAlignment="1">
      <alignment vertical="center"/>
    </xf>
    <xf numFmtId="177" fontId="20" fillId="0" borderId="27" xfId="0" applyNumberFormat="1" applyFont="1" applyFill="1" applyBorder="1" applyAlignment="1">
      <alignment vertical="center"/>
    </xf>
    <xf numFmtId="177" fontId="21" fillId="0" borderId="0" xfId="0" applyNumberFormat="1" applyFont="1" applyFill="1" applyBorder="1" applyAlignment="1">
      <alignment vertical="center"/>
    </xf>
    <xf numFmtId="177" fontId="21" fillId="0" borderId="27" xfId="0" applyNumberFormat="1" applyFont="1" applyFill="1" applyBorder="1" applyAlignment="1">
      <alignment vertical="center"/>
    </xf>
    <xf numFmtId="201" fontId="20" fillId="0" borderId="0" xfId="33" applyNumberFormat="1" applyFont="1" applyFill="1" applyBorder="1" applyAlignment="1" applyProtection="1">
      <alignment horizontal="right" vertical="center" shrinkToFit="1"/>
    </xf>
    <xf numFmtId="195" fontId="21" fillId="0" borderId="0" xfId="33" applyNumberFormat="1" applyFont="1" applyFill="1" applyBorder="1" applyAlignment="1" applyProtection="1">
      <alignment horizontal="right" vertical="center" shrinkToFit="1"/>
    </xf>
    <xf numFmtId="177" fontId="21" fillId="0" borderId="0" xfId="33" applyNumberFormat="1" applyFont="1" applyFill="1" applyBorder="1" applyAlignment="1" applyProtection="1">
      <alignment horizontal="right" vertical="center" shrinkToFit="1"/>
    </xf>
    <xf numFmtId="181" fontId="20" fillId="0" borderId="18" xfId="33" applyNumberFormat="1" applyFont="1" applyFill="1" applyBorder="1" applyAlignment="1" applyProtection="1">
      <alignment horizontal="right" vertical="center"/>
    </xf>
    <xf numFmtId="181"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right" vertical="center"/>
    </xf>
    <xf numFmtId="180" fontId="20" fillId="0" borderId="21" xfId="0" applyNumberFormat="1" applyFont="1" applyFill="1" applyBorder="1" applyAlignment="1">
      <alignment vertical="center"/>
    </xf>
    <xf numFmtId="188"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16" xfId="0" applyFont="1" applyFill="1" applyBorder="1" applyAlignment="1">
      <alignment vertical="center"/>
    </xf>
    <xf numFmtId="187"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indent="1"/>
    </xf>
    <xf numFmtId="189"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76" fontId="18" fillId="0" borderId="0" xfId="0" applyNumberFormat="1" applyFont="1" applyFill="1" applyAlignment="1">
      <alignment vertical="center"/>
    </xf>
    <xf numFmtId="176" fontId="20" fillId="0" borderId="0" xfId="0" applyNumberFormat="1" applyFont="1" applyFill="1" applyBorder="1" applyAlignment="1">
      <alignment horizontal="right" vertical="center"/>
    </xf>
    <xf numFmtId="180" fontId="21" fillId="0" borderId="0" xfId="44" applyNumberFormat="1" applyFont="1" applyFill="1" applyBorder="1" applyAlignment="1">
      <alignment horizontal="right" vertical="center"/>
    </xf>
    <xf numFmtId="0" fontId="20" fillId="0" borderId="40" xfId="0" applyFont="1" applyFill="1" applyBorder="1" applyAlignment="1">
      <alignment horizontal="center" vertical="center"/>
    </xf>
    <xf numFmtId="180" fontId="20" fillId="0" borderId="29" xfId="0" applyNumberFormat="1" applyFont="1" applyFill="1" applyBorder="1" applyAlignment="1">
      <alignment horizontal="right" vertical="center"/>
    </xf>
    <xf numFmtId="0" fontId="20" fillId="0" borderId="31" xfId="0" applyFont="1" applyFill="1" applyBorder="1" applyAlignment="1">
      <alignment vertical="center"/>
    </xf>
    <xf numFmtId="177" fontId="20" fillId="0" borderId="39" xfId="0" applyNumberFormat="1" applyFont="1" applyFill="1" applyBorder="1" applyAlignment="1">
      <alignment vertical="center"/>
    </xf>
    <xf numFmtId="183" fontId="20" fillId="0" borderId="0" xfId="33" applyNumberFormat="1" applyFont="1" applyFill="1" applyBorder="1" applyAlignment="1" applyProtection="1">
      <alignment vertical="center"/>
    </xf>
    <xf numFmtId="177" fontId="21" fillId="0" borderId="0" xfId="0" applyNumberFormat="1" applyFont="1" applyFill="1" applyBorder="1" applyAlignment="1">
      <alignment horizontal="right" vertical="center"/>
    </xf>
    <xf numFmtId="0" fontId="20" fillId="0" borderId="42" xfId="0" applyFont="1" applyFill="1" applyBorder="1" applyAlignment="1">
      <alignment horizontal="center" vertical="center"/>
    </xf>
    <xf numFmtId="201" fontId="20" fillId="0" borderId="39" xfId="33" applyNumberFormat="1" applyFont="1" applyFill="1" applyBorder="1" applyAlignment="1" applyProtection="1">
      <alignment horizontal="right" vertical="center" shrinkToFit="1"/>
    </xf>
    <xf numFmtId="178" fontId="20" fillId="0" borderId="39" xfId="0" applyNumberFormat="1" applyFont="1" applyFill="1" applyBorder="1" applyAlignment="1">
      <alignment horizontal="right" vertical="center"/>
    </xf>
    <xf numFmtId="181" fontId="20" fillId="0" borderId="39" xfId="0" applyNumberFormat="1" applyFont="1" applyFill="1" applyBorder="1" applyAlignment="1">
      <alignment horizontal="right" vertical="center" indent="1"/>
    </xf>
    <xf numFmtId="183" fontId="20" fillId="0" borderId="39" xfId="33" applyNumberFormat="1" applyFont="1" applyFill="1" applyBorder="1" applyAlignment="1" applyProtection="1">
      <alignment horizontal="right" vertical="center"/>
    </xf>
    <xf numFmtId="183" fontId="20" fillId="0" borderId="18" xfId="33" applyNumberFormat="1" applyFont="1" applyFill="1" applyBorder="1" applyAlignment="1" applyProtection="1">
      <alignment vertical="center" shrinkToFit="1"/>
    </xf>
    <xf numFmtId="177" fontId="20" fillId="0" borderId="0" xfId="33" applyNumberFormat="1" applyFont="1" applyFill="1" applyBorder="1" applyAlignment="1" applyProtection="1">
      <alignment vertical="center"/>
    </xf>
    <xf numFmtId="192" fontId="20" fillId="0" borderId="0" xfId="0" applyNumberFormat="1" applyFont="1" applyFill="1" applyBorder="1" applyAlignment="1">
      <alignment horizontal="right" vertical="center"/>
    </xf>
    <xf numFmtId="192" fontId="21" fillId="0" borderId="0" xfId="0" applyNumberFormat="1" applyFont="1" applyFill="1" applyBorder="1" applyAlignment="1">
      <alignment horizontal="right" vertical="center"/>
    </xf>
    <xf numFmtId="0" fontId="29" fillId="0" borderId="0" xfId="0" applyFont="1" applyFill="1" applyAlignment="1">
      <alignment horizontal="right" vertical="center"/>
    </xf>
    <xf numFmtId="0" fontId="18" fillId="0" borderId="0" xfId="0" applyFont="1" applyFill="1" applyAlignment="1">
      <alignment vertical="center"/>
    </xf>
    <xf numFmtId="177" fontId="18" fillId="0" borderId="0" xfId="0" applyNumberFormat="1" applyFont="1" applyFill="1" applyAlignment="1">
      <alignment vertical="center"/>
    </xf>
    <xf numFmtId="0" fontId="18" fillId="0" borderId="33" xfId="0" applyFont="1" applyFill="1" applyBorder="1" applyAlignment="1">
      <alignment vertical="center"/>
    </xf>
    <xf numFmtId="0" fontId="20" fillId="0" borderId="33" xfId="0" applyFont="1" applyFill="1" applyBorder="1" applyAlignment="1">
      <alignment vertical="center"/>
    </xf>
    <xf numFmtId="0" fontId="18" fillId="0" borderId="34" xfId="0" applyFont="1" applyFill="1" applyBorder="1" applyAlignment="1">
      <alignment vertical="center"/>
    </xf>
    <xf numFmtId="0" fontId="20" fillId="0" borderId="46" xfId="0" applyFont="1" applyFill="1" applyBorder="1" applyAlignment="1">
      <alignment vertical="center"/>
    </xf>
    <xf numFmtId="186" fontId="20" fillId="0" borderId="0" xfId="0" applyNumberFormat="1" applyFont="1" applyFill="1" applyBorder="1" applyAlignment="1">
      <alignment horizontal="right" vertical="center"/>
    </xf>
    <xf numFmtId="0" fontId="18" fillId="0" borderId="0" xfId="0" applyFont="1" applyFill="1"/>
    <xf numFmtId="0" fontId="18" fillId="0" borderId="47" xfId="0" applyFont="1" applyFill="1" applyBorder="1"/>
    <xf numFmtId="0" fontId="20" fillId="0" borderId="48"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9"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Fill="1"/>
    <xf numFmtId="0" fontId="18" fillId="0" borderId="15" xfId="0" applyFont="1" applyFill="1" applyBorder="1"/>
    <xf numFmtId="0" fontId="20" fillId="0" borderId="28" xfId="0" applyFont="1" applyFill="1" applyBorder="1" applyAlignment="1">
      <alignment vertical="center"/>
    </xf>
    <xf numFmtId="0" fontId="18" fillId="0" borderId="16" xfId="0" applyFont="1" applyFill="1" applyBorder="1"/>
    <xf numFmtId="0" fontId="18" fillId="0" borderId="17" xfId="0" applyFont="1" applyFill="1" applyBorder="1"/>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29" xfId="0" applyFont="1" applyFill="1" applyBorder="1" applyAlignment="1">
      <alignment vertical="center"/>
    </xf>
    <xf numFmtId="180" fontId="20" fillId="0" borderId="30" xfId="0" applyNumberFormat="1" applyFont="1" applyFill="1" applyBorder="1" applyAlignment="1">
      <alignment horizontal="right" vertical="center"/>
    </xf>
    <xf numFmtId="0" fontId="20" fillId="0" borderId="34" xfId="0" applyFont="1" applyFill="1" applyBorder="1" applyAlignment="1">
      <alignment vertical="center"/>
    </xf>
    <xf numFmtId="0" fontId="20" fillId="0" borderId="54" xfId="0" applyFont="1" applyFill="1" applyBorder="1" applyAlignment="1">
      <alignment horizontal="justify" vertical="center"/>
    </xf>
    <xf numFmtId="0" fontId="20" fillId="0" borderId="51" xfId="0" applyFont="1" applyFill="1" applyBorder="1" applyAlignment="1">
      <alignment vertical="center"/>
    </xf>
    <xf numFmtId="0" fontId="20" fillId="0" borderId="52" xfId="0" applyFont="1" applyFill="1" applyBorder="1" applyAlignment="1">
      <alignment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20" fillId="0" borderId="57" xfId="0" applyFont="1" applyFill="1" applyBorder="1" applyAlignment="1">
      <alignment vertical="center"/>
    </xf>
    <xf numFmtId="38" fontId="20" fillId="0" borderId="0" xfId="0" applyNumberFormat="1" applyFont="1" applyFill="1" applyAlignment="1">
      <alignment vertical="center"/>
    </xf>
    <xf numFmtId="3" fontId="20" fillId="0" borderId="0" xfId="0" applyNumberFormat="1" applyFont="1" applyFill="1" applyAlignment="1">
      <alignment vertical="center"/>
    </xf>
    <xf numFmtId="196" fontId="20" fillId="0" borderId="0" xfId="0" applyNumberFormat="1" applyFont="1" applyFill="1" applyAlignment="1">
      <alignment vertical="center"/>
    </xf>
    <xf numFmtId="0" fontId="20" fillId="0" borderId="34" xfId="0" applyFont="1" applyFill="1" applyBorder="1" applyAlignment="1">
      <alignment vertical="top"/>
    </xf>
    <xf numFmtId="0" fontId="24" fillId="0" borderId="54" xfId="0" applyFont="1" applyFill="1" applyBorder="1" applyAlignment="1">
      <alignment horizontal="center" vertical="center"/>
    </xf>
    <xf numFmtId="0" fontId="20" fillId="0" borderId="0" xfId="0" applyFont="1" applyFill="1" applyAlignment="1">
      <alignment vertical="top"/>
    </xf>
    <xf numFmtId="190" fontId="20" fillId="0" borderId="0" xfId="0" applyNumberFormat="1" applyFont="1" applyFill="1" applyBorder="1" applyAlignment="1">
      <alignment vertical="center"/>
    </xf>
    <xf numFmtId="0" fontId="20" fillId="0" borderId="31" xfId="0" applyFont="1" applyFill="1" applyBorder="1" applyAlignment="1">
      <alignment horizontal="distributed" vertical="center" shrinkToFit="1"/>
    </xf>
    <xf numFmtId="0" fontId="20" fillId="0" borderId="54" xfId="0" applyFont="1" applyFill="1" applyBorder="1" applyAlignment="1">
      <alignment vertical="center"/>
    </xf>
    <xf numFmtId="208" fontId="20" fillId="0" borderId="0" xfId="0" applyNumberFormat="1" applyFont="1" applyFill="1" applyAlignment="1">
      <alignment vertical="center"/>
    </xf>
    <xf numFmtId="208" fontId="20" fillId="0" borderId="0" xfId="0" applyNumberFormat="1" applyFont="1" applyFill="1" applyAlignment="1">
      <alignment horizontal="right" vertical="center"/>
    </xf>
    <xf numFmtId="0" fontId="20" fillId="0" borderId="0" xfId="0" applyFont="1" applyFill="1" applyAlignment="1">
      <alignment horizontal="left"/>
    </xf>
    <xf numFmtId="0" fontId="20" fillId="0" borderId="41" xfId="0" applyFont="1" applyFill="1" applyBorder="1" applyAlignment="1">
      <alignment horizontal="center" vertical="center" shrinkToFit="1"/>
    </xf>
    <xf numFmtId="0" fontId="20" fillId="0" borderId="0" xfId="0" applyFont="1" applyFill="1" applyBorder="1" applyAlignment="1">
      <alignment horizontal="left" vertical="top" indent="1"/>
    </xf>
    <xf numFmtId="0" fontId="20" fillId="0" borderId="60" xfId="0" applyFont="1" applyFill="1" applyBorder="1" applyAlignment="1">
      <alignment horizontal="center" vertical="center" shrinkToFit="1"/>
    </xf>
    <xf numFmtId="200" fontId="20" fillId="0" borderId="0" xfId="0" applyNumberFormat="1" applyFont="1" applyFill="1" applyBorder="1" applyAlignment="1">
      <alignment horizontal="right" vertical="center"/>
    </xf>
    <xf numFmtId="200" fontId="20" fillId="0" borderId="27" xfId="0" applyNumberFormat="1" applyFont="1" applyFill="1" applyBorder="1" applyAlignment="1">
      <alignment horizontal="right" vertical="center"/>
    </xf>
    <xf numFmtId="0" fontId="20" fillId="0" borderId="0" xfId="0" applyFont="1" applyFill="1" applyAlignment="1">
      <alignment horizontal="center"/>
    </xf>
    <xf numFmtId="0" fontId="20" fillId="0" borderId="0" xfId="0" applyFont="1" applyFill="1" applyBorder="1" applyAlignment="1">
      <alignment vertical="center" wrapText="1"/>
    </xf>
    <xf numFmtId="0" fontId="18" fillId="0" borderId="50" xfId="0" applyFont="1" applyFill="1" applyBorder="1"/>
    <xf numFmtId="0" fontId="18" fillId="0" borderId="33" xfId="0" applyFont="1" applyFill="1" applyBorder="1"/>
    <xf numFmtId="0" fontId="18" fillId="0" borderId="28" xfId="0" applyFont="1" applyFill="1" applyBorder="1"/>
    <xf numFmtId="0" fontId="18" fillId="0" borderId="34" xfId="0" applyFont="1" applyFill="1" applyBorder="1"/>
    <xf numFmtId="0" fontId="20" fillId="0" borderId="0" xfId="0" applyFont="1" applyFill="1" applyAlignment="1">
      <alignment horizontal="right"/>
    </xf>
    <xf numFmtId="38" fontId="18" fillId="0" borderId="0" xfId="0" applyNumberFormat="1" applyFont="1" applyFill="1" applyAlignment="1">
      <alignment vertical="center"/>
    </xf>
    <xf numFmtId="0" fontId="18" fillId="0" borderId="33" xfId="0" applyFont="1" applyFill="1" applyBorder="1" applyAlignment="1">
      <alignment horizontal="distributed" vertical="center"/>
    </xf>
    <xf numFmtId="0" fontId="18" fillId="0" borderId="0" xfId="0" applyFont="1" applyFill="1" applyBorder="1" applyAlignment="1">
      <alignment horizontal="distributed" vertical="center"/>
    </xf>
    <xf numFmtId="190" fontId="18" fillId="0" borderId="0" xfId="0" applyNumberFormat="1" applyFont="1" applyFill="1"/>
    <xf numFmtId="0" fontId="18" fillId="0" borderId="29" xfId="0" applyFont="1" applyFill="1" applyBorder="1"/>
    <xf numFmtId="0" fontId="18" fillId="0" borderId="0" xfId="0" applyFont="1" applyFill="1" applyAlignment="1">
      <alignment horizontal="left"/>
    </xf>
    <xf numFmtId="0" fontId="18" fillId="0" borderId="0" xfId="0" applyFont="1" applyFill="1" applyBorder="1"/>
    <xf numFmtId="181" fontId="18" fillId="0" borderId="0" xfId="0" applyNumberFormat="1" applyFont="1" applyFill="1"/>
    <xf numFmtId="0" fontId="18" fillId="0" borderId="21" xfId="0" applyFont="1" applyFill="1" applyBorder="1"/>
    <xf numFmtId="0" fontId="18" fillId="0" borderId="13" xfId="0" applyFont="1" applyFill="1" applyBorder="1"/>
    <xf numFmtId="0" fontId="18" fillId="0" borderId="0" xfId="0" applyFont="1" applyFill="1" applyAlignment="1">
      <alignment vertical="top"/>
    </xf>
    <xf numFmtId="0" fontId="18" fillId="0" borderId="0" xfId="0" applyFont="1" applyFill="1" applyAlignment="1">
      <alignment horizontal="right" vertical="center"/>
    </xf>
    <xf numFmtId="181" fontId="18" fillId="0" borderId="0" xfId="0" applyNumberFormat="1" applyFont="1" applyFill="1" applyBorder="1" applyAlignment="1">
      <alignment horizontal="right" vertical="center"/>
    </xf>
    <xf numFmtId="198" fontId="18" fillId="0" borderId="0" xfId="0" applyNumberFormat="1" applyFont="1" applyFill="1" applyBorder="1" applyAlignment="1">
      <alignment horizontal="right" vertical="center"/>
    </xf>
    <xf numFmtId="178" fontId="18" fillId="0" borderId="0" xfId="0" applyNumberFormat="1" applyFont="1" applyFill="1" applyBorder="1" applyAlignment="1">
      <alignment horizontal="right" vertical="top"/>
    </xf>
    <xf numFmtId="178" fontId="21" fillId="0" borderId="100" xfId="0" applyNumberFormat="1" applyFont="1" applyFill="1" applyBorder="1" applyAlignment="1">
      <alignment horizontal="right" vertical="center"/>
    </xf>
    <xf numFmtId="178" fontId="21" fillId="0" borderId="100" xfId="33" applyNumberFormat="1" applyFont="1" applyFill="1" applyBorder="1" applyAlignment="1" applyProtection="1">
      <alignment horizontal="right" vertical="center"/>
    </xf>
    <xf numFmtId="189" fontId="21" fillId="0" borderId="100" xfId="0" applyNumberFormat="1" applyFont="1" applyFill="1" applyBorder="1" applyAlignment="1">
      <alignment horizontal="right" vertical="center"/>
    </xf>
    <xf numFmtId="0" fontId="20" fillId="0" borderId="0" xfId="0" applyFont="1" applyFill="1" applyAlignment="1">
      <alignment horizontal="left" vertical="center"/>
    </xf>
    <xf numFmtId="0" fontId="20" fillId="0" borderId="0" xfId="0" applyFont="1" applyFill="1" applyBorder="1" applyAlignment="1">
      <alignment horizontal="left" vertical="center" wrapText="1"/>
    </xf>
    <xf numFmtId="0" fontId="20" fillId="0" borderId="0" xfId="0" applyFont="1" applyFill="1" applyBorder="1" applyAlignment="1">
      <alignment vertical="center"/>
    </xf>
    <xf numFmtId="0" fontId="21" fillId="0" borderId="31"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28" xfId="0" applyFont="1" applyFill="1" applyBorder="1" applyAlignment="1">
      <alignment horizontal="distributed" vertical="center"/>
    </xf>
    <xf numFmtId="189" fontId="20" fillId="0" borderId="10" xfId="0" applyNumberFormat="1" applyFont="1" applyFill="1" applyBorder="1" applyAlignment="1">
      <alignment vertical="center"/>
    </xf>
    <xf numFmtId="0" fontId="24" fillId="0" borderId="52" xfId="0" applyFont="1" applyFill="1" applyBorder="1" applyAlignment="1">
      <alignment vertical="center"/>
    </xf>
    <xf numFmtId="0" fontId="20" fillId="0" borderId="0" xfId="0" applyFont="1" applyFill="1" applyAlignment="1">
      <alignment horizontal="left" vertical="top" indent="1"/>
    </xf>
    <xf numFmtId="0" fontId="20" fillId="0" borderId="0" xfId="0" applyFont="1" applyFill="1" applyBorder="1" applyAlignment="1">
      <alignment vertical="center"/>
    </xf>
    <xf numFmtId="0" fontId="20" fillId="0" borderId="0" xfId="0" applyFont="1" applyFill="1" applyBorder="1" applyAlignment="1">
      <alignment horizontal="right" vertical="center"/>
    </xf>
    <xf numFmtId="0" fontId="20" fillId="0" borderId="31" xfId="0" applyFont="1" applyFill="1" applyBorder="1" applyAlignment="1">
      <alignment horizontal="distributed" vertical="center"/>
    </xf>
    <xf numFmtId="178" fontId="21" fillId="0" borderId="108" xfId="0" applyNumberFormat="1" applyFont="1" applyFill="1" applyBorder="1" applyAlignment="1">
      <alignment horizontal="right" vertical="center"/>
    </xf>
    <xf numFmtId="189" fontId="21" fillId="0" borderId="108" xfId="0" applyNumberFormat="1" applyFont="1" applyFill="1" applyBorder="1" applyAlignment="1">
      <alignment horizontal="right" vertical="center"/>
    </xf>
    <xf numFmtId="189" fontId="20" fillId="0" borderId="27" xfId="0" applyNumberFormat="1" applyFont="1" applyFill="1" applyBorder="1" applyAlignment="1">
      <alignment horizontal="right" vertical="center"/>
    </xf>
    <xf numFmtId="181" fontId="30" fillId="0" borderId="18" xfId="33" applyNumberFormat="1" applyFont="1" applyFill="1" applyBorder="1" applyAlignment="1" applyProtection="1">
      <alignment horizontal="right" vertical="center"/>
    </xf>
    <xf numFmtId="181" fontId="32" fillId="0" borderId="0" xfId="0" applyNumberFormat="1" applyFont="1" applyFill="1" applyBorder="1" applyAlignment="1">
      <alignment horizontal="right" vertical="center"/>
    </xf>
    <xf numFmtId="181" fontId="30" fillId="0" borderId="0" xfId="33" applyNumberFormat="1" applyFont="1" applyFill="1" applyBorder="1" applyAlignment="1" applyProtection="1">
      <alignment horizontal="right" vertical="center"/>
    </xf>
    <xf numFmtId="195" fontId="20" fillId="0" borderId="0" xfId="33" applyNumberFormat="1" applyFont="1" applyFill="1" applyBorder="1" applyAlignment="1" applyProtection="1">
      <alignment horizontal="right" vertical="center"/>
    </xf>
    <xf numFmtId="0" fontId="20" fillId="0" borderId="97" xfId="0" applyFont="1" applyFill="1" applyBorder="1" applyAlignment="1">
      <alignment horizontal="center" vertical="center"/>
    </xf>
    <xf numFmtId="0" fontId="20" fillId="0" borderId="96" xfId="0" applyFont="1" applyFill="1" applyBorder="1" applyAlignment="1">
      <alignment horizontal="center" vertical="center"/>
    </xf>
    <xf numFmtId="0" fontId="20" fillId="0" borderId="28" xfId="0" applyFont="1" applyFill="1" applyBorder="1" applyAlignment="1">
      <alignment horizontal="distributed" vertical="center"/>
    </xf>
    <xf numFmtId="0" fontId="24"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0" xfId="0" applyFont="1" applyFill="1" applyBorder="1" applyAlignment="1">
      <alignment vertical="center"/>
    </xf>
    <xf numFmtId="0" fontId="20" fillId="0" borderId="0" xfId="0" applyFont="1" applyFill="1" applyBorder="1" applyAlignment="1">
      <alignment horizontal="left" vertical="center" wrapText="1"/>
    </xf>
    <xf numFmtId="0" fontId="20"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31" xfId="0" applyFont="1" applyFill="1" applyBorder="1" applyAlignment="1">
      <alignment horizontal="distributed" vertical="center" indent="1"/>
    </xf>
    <xf numFmtId="0" fontId="20" fillId="0" borderId="28" xfId="0" applyFont="1" applyFill="1" applyBorder="1" applyAlignment="1">
      <alignment horizontal="distributed" vertical="center"/>
    </xf>
    <xf numFmtId="0" fontId="20" fillId="0" borderId="37" xfId="0" applyFont="1" applyFill="1" applyBorder="1" applyAlignment="1">
      <alignment vertical="center"/>
    </xf>
    <xf numFmtId="0" fontId="20" fillId="0" borderId="117" xfId="0" applyFont="1" applyFill="1" applyBorder="1" applyAlignment="1">
      <alignment horizontal="center" vertical="center"/>
    </xf>
    <xf numFmtId="0" fontId="20" fillId="0" borderId="116" xfId="0" applyFont="1" applyFill="1" applyBorder="1" applyAlignment="1">
      <alignment horizontal="center" vertical="center"/>
    </xf>
    <xf numFmtId="177" fontId="20" fillId="0" borderId="113" xfId="0" applyNumberFormat="1" applyFont="1" applyFill="1" applyBorder="1" applyAlignment="1">
      <alignment vertical="center"/>
    </xf>
    <xf numFmtId="0" fontId="18" fillId="0" borderId="122" xfId="0" applyFont="1" applyFill="1" applyBorder="1" applyAlignment="1">
      <alignment vertical="center"/>
    </xf>
    <xf numFmtId="0" fontId="18" fillId="0" borderId="123" xfId="0" applyFont="1" applyFill="1" applyBorder="1" applyAlignment="1">
      <alignment vertical="center"/>
    </xf>
    <xf numFmtId="0" fontId="18" fillId="0" borderId="123" xfId="0" applyFont="1" applyFill="1" applyBorder="1" applyAlignment="1">
      <alignment horizontal="left" vertical="center"/>
    </xf>
    <xf numFmtId="189" fontId="31" fillId="0" borderId="0" xfId="0" applyNumberFormat="1" applyFont="1" applyFill="1" applyBorder="1" applyAlignment="1">
      <alignment horizontal="right" vertical="center"/>
    </xf>
    <xf numFmtId="178" fontId="31" fillId="0" borderId="0" xfId="0" applyNumberFormat="1" applyFont="1" applyFill="1" applyBorder="1" applyAlignment="1">
      <alignment horizontal="right" vertical="center"/>
    </xf>
    <xf numFmtId="0" fontId="18" fillId="0" borderId="124" xfId="0" applyFont="1" applyFill="1" applyBorder="1" applyAlignment="1">
      <alignment horizontal="left" vertical="center"/>
    </xf>
    <xf numFmtId="178" fontId="18" fillId="0" borderId="115" xfId="0" applyNumberFormat="1" applyFont="1" applyFill="1" applyBorder="1" applyAlignment="1">
      <alignment horizontal="right" vertical="top"/>
    </xf>
    <xf numFmtId="0" fontId="18" fillId="0" borderId="29" xfId="0" applyFont="1" applyFill="1" applyBorder="1" applyAlignment="1">
      <alignment horizontal="right" vertical="center"/>
    </xf>
    <xf numFmtId="190" fontId="20" fillId="0" borderId="21" xfId="0" applyNumberFormat="1" applyFont="1" applyFill="1" applyBorder="1" applyAlignment="1">
      <alignment vertical="center"/>
    </xf>
    <xf numFmtId="190" fontId="20" fillId="0" borderId="22" xfId="0" applyNumberFormat="1" applyFont="1" applyFill="1" applyBorder="1" applyAlignment="1">
      <alignment horizontal="right" vertical="center"/>
    </xf>
    <xf numFmtId="198" fontId="20" fillId="0" borderId="0" xfId="33" applyNumberFormat="1" applyFont="1" applyFill="1" applyBorder="1" applyAlignment="1" applyProtection="1">
      <alignment horizontal="right" vertical="center"/>
    </xf>
    <xf numFmtId="0" fontId="20" fillId="0" borderId="128" xfId="0" applyFont="1" applyFill="1" applyBorder="1" applyAlignment="1">
      <alignment horizontal="center" vertical="center"/>
    </xf>
    <xf numFmtId="0" fontId="31" fillId="0" borderId="34" xfId="0" applyFont="1" applyFill="1" applyBorder="1" applyAlignment="1">
      <alignment horizontal="center" vertical="center"/>
    </xf>
    <xf numFmtId="0" fontId="31" fillId="0" borderId="29" xfId="0" applyFont="1" applyFill="1" applyBorder="1" applyAlignment="1">
      <alignment horizontal="center" vertical="center"/>
    </xf>
    <xf numFmtId="0" fontId="32" fillId="0" borderId="29" xfId="0" applyFont="1" applyFill="1" applyBorder="1" applyAlignment="1">
      <alignment horizontal="center"/>
    </xf>
    <xf numFmtId="177" fontId="31" fillId="0" borderId="35" xfId="0" applyNumberFormat="1" applyFont="1" applyFill="1" applyBorder="1" applyAlignment="1">
      <alignment horizontal="right" vertical="center"/>
    </xf>
    <xf numFmtId="177" fontId="32" fillId="0" borderId="29" xfId="0" applyNumberFormat="1" applyFont="1" applyFill="1" applyBorder="1" applyAlignment="1">
      <alignment horizontal="right"/>
    </xf>
    <xf numFmtId="177" fontId="31" fillId="0" borderId="30" xfId="0" applyNumberFormat="1" applyFont="1" applyFill="1" applyBorder="1" applyAlignment="1">
      <alignment horizontal="right" vertical="center"/>
    </xf>
    <xf numFmtId="177" fontId="20" fillId="0" borderId="119" xfId="0" applyNumberFormat="1" applyFont="1" applyFill="1" applyBorder="1" applyAlignment="1">
      <alignment vertical="center"/>
    </xf>
    <xf numFmtId="0" fontId="20" fillId="0" borderId="25" xfId="0" applyFont="1" applyFill="1" applyBorder="1" applyAlignment="1">
      <alignment horizontal="center" vertical="center"/>
    </xf>
    <xf numFmtId="0" fontId="21" fillId="0" borderId="132"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14" xfId="0" applyFont="1" applyFill="1" applyBorder="1" applyAlignment="1">
      <alignment horizontal="center" vertical="center"/>
    </xf>
    <xf numFmtId="208" fontId="21" fillId="0" borderId="0" xfId="0" applyNumberFormat="1" applyFont="1" applyFill="1" applyBorder="1" applyAlignment="1">
      <alignment horizontal="right" vertical="center"/>
    </xf>
    <xf numFmtId="208" fontId="21" fillId="0" borderId="13" xfId="0" applyNumberFormat="1" applyFont="1" applyFill="1" applyBorder="1" applyAlignment="1">
      <alignment horizontal="right" vertical="center"/>
    </xf>
    <xf numFmtId="208" fontId="21" fillId="0" borderId="14" xfId="46" applyNumberFormat="1" applyFont="1" applyFill="1" applyBorder="1" applyAlignment="1">
      <alignment horizontal="right" vertical="center"/>
    </xf>
    <xf numFmtId="212" fontId="20" fillId="0" borderId="0" xfId="0" applyNumberFormat="1" applyFont="1" applyFill="1" applyBorder="1" applyAlignment="1">
      <alignment horizontal="right" vertical="center"/>
    </xf>
    <xf numFmtId="208" fontId="20" fillId="0" borderId="0" xfId="0" applyNumberFormat="1" applyFont="1" applyFill="1" applyBorder="1" applyAlignment="1">
      <alignment horizontal="right" vertical="center"/>
    </xf>
    <xf numFmtId="208" fontId="20" fillId="0" borderId="0" xfId="46" applyNumberFormat="1" applyFont="1" applyFill="1" applyBorder="1" applyAlignment="1">
      <alignment horizontal="right" vertical="center"/>
    </xf>
    <xf numFmtId="208" fontId="20" fillId="0" borderId="115" xfId="46" applyNumberFormat="1" applyFont="1" applyFill="1" applyBorder="1" applyAlignment="1">
      <alignment horizontal="right" vertical="center"/>
    </xf>
    <xf numFmtId="208" fontId="21" fillId="0" borderId="10" xfId="0" applyNumberFormat="1" applyFont="1" applyFill="1" applyBorder="1" applyAlignment="1">
      <alignment horizontal="right" vertical="center"/>
    </xf>
    <xf numFmtId="208" fontId="20" fillId="0" borderId="10" xfId="0" applyNumberFormat="1" applyFont="1" applyFill="1" applyBorder="1" applyAlignment="1">
      <alignment horizontal="right" vertical="center"/>
    </xf>
    <xf numFmtId="208" fontId="21" fillId="0" borderId="113" xfId="0" applyNumberFormat="1" applyFont="1" applyFill="1" applyBorder="1" applyAlignment="1">
      <alignment horizontal="right" vertical="center"/>
    </xf>
    <xf numFmtId="191" fontId="20" fillId="0" borderId="13" xfId="0" applyNumberFormat="1" applyFont="1" applyFill="1" applyBorder="1" applyAlignment="1">
      <alignment horizontal="right" vertical="center"/>
    </xf>
    <xf numFmtId="191" fontId="20" fillId="0" borderId="13" xfId="0" applyNumberFormat="1" applyFont="1" applyFill="1" applyBorder="1" applyAlignment="1">
      <alignment vertical="center"/>
    </xf>
    <xf numFmtId="191" fontId="20" fillId="0" borderId="0" xfId="0" applyNumberFormat="1" applyFont="1" applyFill="1" applyBorder="1" applyAlignment="1">
      <alignment horizontal="right" vertical="center"/>
    </xf>
    <xf numFmtId="191" fontId="20" fillId="0" borderId="0" xfId="0" applyNumberFormat="1" applyFont="1" applyFill="1" applyBorder="1" applyAlignment="1">
      <alignment vertical="center"/>
    </xf>
    <xf numFmtId="215" fontId="20" fillId="0" borderId="0" xfId="0" applyNumberFormat="1" applyFont="1" applyFill="1" applyBorder="1" applyAlignment="1">
      <alignment horizontal="right" vertical="center"/>
    </xf>
    <xf numFmtId="206" fontId="20" fillId="0" borderId="0" xfId="0" applyNumberFormat="1" applyFont="1" applyFill="1" applyBorder="1" applyAlignment="1">
      <alignment vertical="center"/>
    </xf>
    <xf numFmtId="215" fontId="20" fillId="0" borderId="0" xfId="0" applyNumberFormat="1" applyFont="1" applyFill="1" applyBorder="1" applyAlignment="1">
      <alignment vertical="center"/>
    </xf>
    <xf numFmtId="208" fontId="21" fillId="0" borderId="21" xfId="0" applyNumberFormat="1" applyFont="1" applyFill="1" applyBorder="1" applyAlignment="1">
      <alignment horizontal="right" vertical="center"/>
    </xf>
    <xf numFmtId="208" fontId="21" fillId="0" borderId="21" xfId="0" applyNumberFormat="1" applyFont="1" applyFill="1" applyBorder="1" applyAlignment="1">
      <alignment vertical="center"/>
    </xf>
    <xf numFmtId="0" fontId="20" fillId="0" borderId="24" xfId="0" applyFont="1" applyFill="1" applyBorder="1" applyAlignment="1">
      <alignment vertical="center"/>
    </xf>
    <xf numFmtId="0" fontId="20" fillId="0" borderId="26" xfId="0" applyFont="1" applyFill="1" applyBorder="1" applyAlignment="1">
      <alignment vertical="center"/>
    </xf>
    <xf numFmtId="198" fontId="20" fillId="0" borderId="11" xfId="0" applyNumberFormat="1" applyFont="1" applyFill="1" applyBorder="1" applyAlignment="1">
      <alignment horizontal="center" vertical="center"/>
    </xf>
    <xf numFmtId="211" fontId="20" fillId="0" borderId="21" xfId="0" applyNumberFormat="1" applyFont="1" applyFill="1" applyBorder="1" applyAlignment="1">
      <alignment vertical="center"/>
    </xf>
    <xf numFmtId="208" fontId="20" fillId="0" borderId="21" xfId="0" applyNumberFormat="1" applyFont="1" applyFill="1" applyBorder="1" applyAlignment="1">
      <alignment vertical="center"/>
    </xf>
    <xf numFmtId="0" fontId="19" fillId="0" borderId="0" xfId="0" applyFont="1" applyFill="1" applyBorder="1" applyAlignment="1">
      <alignment vertical="center"/>
    </xf>
    <xf numFmtId="0" fontId="20" fillId="0" borderId="19" xfId="0" applyFont="1" applyFill="1" applyBorder="1" applyAlignment="1">
      <alignment horizontal="centerContinuous" vertical="center" shrinkToFit="1"/>
    </xf>
    <xf numFmtId="176" fontId="20" fillId="0" borderId="11"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188" fontId="20" fillId="0" borderId="13" xfId="0" applyNumberFormat="1" applyFont="1" applyFill="1" applyBorder="1" applyAlignment="1">
      <alignment horizontal="center" vertical="center"/>
    </xf>
    <xf numFmtId="0" fontId="20" fillId="0" borderId="134" xfId="0" applyFont="1" applyFill="1" applyBorder="1" applyAlignment="1">
      <alignment horizontal="center" vertical="center"/>
    </xf>
    <xf numFmtId="0" fontId="20" fillId="0" borderId="137" xfId="0" applyFont="1" applyFill="1" applyBorder="1" applyAlignment="1">
      <alignment horizontal="center" vertical="center"/>
    </xf>
    <xf numFmtId="0" fontId="22" fillId="0" borderId="0" xfId="0" applyFont="1" applyFill="1" applyAlignment="1">
      <alignment vertical="center"/>
    </xf>
    <xf numFmtId="0" fontId="20" fillId="0" borderId="53" xfId="0" applyFont="1" applyFill="1" applyBorder="1" applyAlignment="1">
      <alignment horizontal="center" vertical="center"/>
    </xf>
    <xf numFmtId="0" fontId="21" fillId="0" borderId="40" xfId="0" applyFont="1" applyFill="1" applyBorder="1" applyAlignment="1">
      <alignment horizontal="center" vertical="center"/>
    </xf>
    <xf numFmtId="180" fontId="21" fillId="0" borderId="100" xfId="44" applyNumberFormat="1" applyFont="1" applyFill="1" applyBorder="1" applyAlignment="1">
      <alignment horizontal="right" vertical="center"/>
    </xf>
    <xf numFmtId="188" fontId="20" fillId="0" borderId="21" xfId="0" applyNumberFormat="1" applyFont="1" applyFill="1" applyBorder="1" applyAlignment="1">
      <alignment vertical="center"/>
    </xf>
    <xf numFmtId="191" fontId="21" fillId="0" borderId="108" xfId="44" applyNumberFormat="1" applyFont="1" applyFill="1" applyBorder="1" applyAlignment="1">
      <alignment horizontal="right" vertical="center"/>
    </xf>
    <xf numFmtId="191" fontId="21" fillId="0" borderId="0" xfId="44" applyNumberFormat="1" applyFont="1" applyFill="1" applyBorder="1" applyAlignment="1">
      <alignment horizontal="right" vertical="center"/>
    </xf>
    <xf numFmtId="205" fontId="20" fillId="0" borderId="21" xfId="0" applyNumberFormat="1" applyFont="1" applyFill="1" applyBorder="1" applyAlignment="1">
      <alignment horizontal="right" vertical="center"/>
    </xf>
    <xf numFmtId="0" fontId="20" fillId="0" borderId="37" xfId="0" applyFont="1" applyFill="1" applyBorder="1" applyAlignment="1">
      <alignment horizontal="center" vertical="center"/>
    </xf>
    <xf numFmtId="0" fontId="20" fillId="0" borderId="32" xfId="0" applyFont="1" applyFill="1" applyBorder="1" applyAlignment="1">
      <alignment horizontal="center" vertical="center" shrinkToFit="1"/>
    </xf>
    <xf numFmtId="0" fontId="20" fillId="0" borderId="13" xfId="0" applyFont="1" applyFill="1" applyBorder="1" applyAlignment="1">
      <alignment vertical="center" shrinkToFit="1"/>
    </xf>
    <xf numFmtId="0" fontId="20" fillId="0" borderId="40" xfId="0" applyFont="1" applyFill="1" applyBorder="1" applyAlignment="1">
      <alignment vertical="center" shrinkToFit="1"/>
    </xf>
    <xf numFmtId="183" fontId="20" fillId="0" borderId="0" xfId="0" applyNumberFormat="1" applyFont="1" applyFill="1" applyBorder="1" applyAlignment="1">
      <alignment horizontal="right" vertical="center" shrinkToFit="1"/>
    </xf>
    <xf numFmtId="183" fontId="20" fillId="0" borderId="27" xfId="0" applyNumberFormat="1" applyFont="1" applyFill="1" applyBorder="1" applyAlignment="1">
      <alignment horizontal="right" vertical="center" shrinkToFit="1"/>
    </xf>
    <xf numFmtId="190" fontId="20" fillId="0" borderId="0" xfId="0" applyNumberFormat="1" applyFont="1" applyFill="1" applyBorder="1" applyAlignment="1">
      <alignment horizontal="right" vertical="center" shrinkToFit="1"/>
    </xf>
    <xf numFmtId="190" fontId="20" fillId="0" borderId="27" xfId="0" applyNumberFormat="1" applyFont="1" applyFill="1" applyBorder="1" applyAlignment="1">
      <alignment horizontal="right" vertical="center" shrinkToFit="1"/>
    </xf>
    <xf numFmtId="180" fontId="21" fillId="0" borderId="0" xfId="0" applyNumberFormat="1" applyFont="1" applyFill="1" applyBorder="1" applyAlignment="1">
      <alignment horizontal="right" vertical="center" shrinkToFit="1"/>
    </xf>
    <xf numFmtId="180" fontId="21" fillId="0" borderId="27" xfId="0" applyNumberFormat="1" applyFont="1" applyFill="1" applyBorder="1" applyAlignment="1">
      <alignment horizontal="right" vertical="center" shrinkToFit="1"/>
    </xf>
    <xf numFmtId="180" fontId="20" fillId="0" borderId="0" xfId="0" applyNumberFormat="1" applyFont="1" applyFill="1" applyBorder="1" applyAlignment="1">
      <alignment horizontal="right" vertical="center" shrinkToFit="1"/>
    </xf>
    <xf numFmtId="180" fontId="20" fillId="0" borderId="29"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xf>
    <xf numFmtId="197" fontId="20" fillId="0" borderId="27"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xf>
    <xf numFmtId="180" fontId="20" fillId="0" borderId="27" xfId="0" applyNumberFormat="1" applyFont="1" applyFill="1" applyBorder="1" applyAlignment="1">
      <alignment horizontal="right" vertical="center"/>
    </xf>
    <xf numFmtId="180" fontId="21" fillId="0" borderId="0" xfId="0" applyNumberFormat="1" applyFont="1" applyFill="1" applyBorder="1" applyAlignment="1">
      <alignment horizontal="right" vertical="center"/>
    </xf>
    <xf numFmtId="180" fontId="21" fillId="0" borderId="27" xfId="0" applyNumberFormat="1" applyFont="1" applyFill="1" applyBorder="1" applyAlignment="1">
      <alignment horizontal="right" vertical="center"/>
    </xf>
    <xf numFmtId="180" fontId="20" fillId="0" borderId="30" xfId="0" applyNumberFormat="1" applyFont="1" applyFill="1" applyBorder="1" applyAlignment="1">
      <alignment horizontal="right" vertical="center" indent="1"/>
    </xf>
    <xf numFmtId="207" fontId="21" fillId="0" borderId="29" xfId="0" applyNumberFormat="1" applyFont="1" applyFill="1" applyBorder="1" applyAlignment="1">
      <alignment horizontal="right" vertical="center" shrinkToFit="1"/>
    </xf>
    <xf numFmtId="216" fontId="20" fillId="0" borderId="0" xfId="0" applyNumberFormat="1" applyFont="1" applyFill="1" applyBorder="1"/>
    <xf numFmtId="191" fontId="20" fillId="0" borderId="114" xfId="44" applyNumberFormat="1" applyFont="1" applyFill="1" applyBorder="1" applyAlignment="1">
      <alignment horizontal="right" vertical="center"/>
    </xf>
    <xf numFmtId="205" fontId="21" fillId="0" borderId="100" xfId="44" applyNumberFormat="1" applyFont="1" applyFill="1" applyBorder="1" applyAlignment="1">
      <alignment horizontal="right" vertical="center"/>
    </xf>
    <xf numFmtId="205" fontId="20" fillId="0" borderId="0" xfId="44" applyNumberFormat="1" applyFont="1" applyFill="1" applyBorder="1" applyAlignment="1">
      <alignment horizontal="right" vertical="center"/>
    </xf>
    <xf numFmtId="187" fontId="20" fillId="0" borderId="0" xfId="44" applyNumberFormat="1" applyFont="1" applyFill="1" applyBorder="1" applyAlignment="1">
      <alignment horizontal="right" vertical="center"/>
    </xf>
    <xf numFmtId="187" fontId="21" fillId="0" borderId="100" xfId="44" applyNumberFormat="1" applyFont="1" applyFill="1" applyBorder="1" applyAlignment="1">
      <alignment horizontal="right" vertical="center"/>
    </xf>
    <xf numFmtId="0" fontId="20" fillId="0" borderId="33" xfId="0" applyFont="1" applyFill="1" applyBorder="1" applyAlignment="1">
      <alignment horizontal="center" vertical="center"/>
    </xf>
    <xf numFmtId="0" fontId="20" fillId="0" borderId="43" xfId="0" applyFont="1" applyFill="1" applyBorder="1" applyAlignment="1">
      <alignment horizontal="center" vertical="center"/>
    </xf>
    <xf numFmtId="189" fontId="20" fillId="0" borderId="115" xfId="0" applyNumberFormat="1" applyFont="1" applyFill="1" applyBorder="1" applyAlignment="1">
      <alignment vertical="center"/>
    </xf>
    <xf numFmtId="181" fontId="20" fillId="0" borderId="12" xfId="33" applyNumberFormat="1" applyFont="1" applyFill="1" applyBorder="1" applyAlignment="1" applyProtection="1">
      <alignment horizontal="right" vertical="center"/>
    </xf>
    <xf numFmtId="181" fontId="20" fillId="0" borderId="13" xfId="33" applyNumberFormat="1" applyFont="1" applyFill="1" applyBorder="1" applyAlignment="1" applyProtection="1">
      <alignment horizontal="right" vertical="center"/>
    </xf>
    <xf numFmtId="180" fontId="20" fillId="0" borderId="0" xfId="44" applyNumberFormat="1" applyFont="1" applyFill="1" applyBorder="1" applyAlignment="1">
      <alignment horizontal="right" vertical="center"/>
    </xf>
    <xf numFmtId="0" fontId="20" fillId="0" borderId="13" xfId="0" applyFont="1" applyFill="1" applyBorder="1" applyAlignment="1">
      <alignment horizontal="center" vertical="center"/>
    </xf>
    <xf numFmtId="0" fontId="20" fillId="0" borderId="133" xfId="0" applyFont="1" applyFill="1" applyBorder="1" applyAlignment="1">
      <alignment horizontal="center" vertical="center"/>
    </xf>
    <xf numFmtId="198" fontId="33" fillId="0" borderId="21" xfId="33" applyNumberFormat="1" applyFont="1" applyFill="1" applyBorder="1" applyAlignment="1" applyProtection="1">
      <alignment horizontal="right" vertical="center"/>
    </xf>
    <xf numFmtId="208" fontId="20" fillId="0" borderId="27" xfId="0" applyNumberFormat="1" applyFont="1" applyFill="1" applyBorder="1" applyAlignment="1">
      <alignment horizontal="right" vertical="center"/>
    </xf>
    <xf numFmtId="212" fontId="20" fillId="0" borderId="0" xfId="0" applyNumberFormat="1" applyFont="1" applyFill="1" applyBorder="1" applyAlignment="1">
      <alignment vertical="center"/>
    </xf>
    <xf numFmtId="208" fontId="20" fillId="0" borderId="0" xfId="0" applyNumberFormat="1" applyFont="1" applyFill="1" applyBorder="1" applyAlignment="1">
      <alignment vertical="center"/>
    </xf>
    <xf numFmtId="0" fontId="20" fillId="0" borderId="138" xfId="0" applyFont="1" applyFill="1" applyBorder="1" applyAlignment="1">
      <alignment horizontal="distributed"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vertical="center"/>
    </xf>
    <xf numFmtId="0" fontId="20" fillId="0" borderId="0" xfId="0" applyFont="1" applyFill="1" applyBorder="1" applyAlignment="1">
      <alignment horizontal="right" vertical="center"/>
    </xf>
    <xf numFmtId="0" fontId="20" fillId="0" borderId="19" xfId="0" applyFont="1" applyFill="1" applyBorder="1" applyAlignment="1">
      <alignment horizontal="center" vertical="center"/>
    </xf>
    <xf numFmtId="0" fontId="20" fillId="0" borderId="0" xfId="0" applyFont="1" applyFill="1" applyBorder="1" applyAlignment="1">
      <alignment horizontal="center" vertical="center"/>
    </xf>
    <xf numFmtId="177" fontId="20" fillId="0" borderId="0"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189" fontId="20" fillId="0" borderId="115" xfId="0" applyNumberFormat="1" applyFont="1" applyFill="1" applyBorder="1" applyAlignment="1">
      <alignment horizontal="right" vertical="center"/>
    </xf>
    <xf numFmtId="178" fontId="20" fillId="0" borderId="115" xfId="0" applyNumberFormat="1" applyFont="1" applyFill="1" applyBorder="1" applyAlignment="1">
      <alignment horizontal="right" vertical="center"/>
    </xf>
    <xf numFmtId="0" fontId="20" fillId="0" borderId="11" xfId="0" applyFont="1" applyFill="1" applyBorder="1" applyAlignment="1">
      <alignment horizontal="center" vertical="center"/>
    </xf>
    <xf numFmtId="178" fontId="20" fillId="0" borderId="0" xfId="0" applyNumberFormat="1" applyFont="1" applyFill="1" applyBorder="1" applyAlignment="1">
      <alignment horizontal="right" vertical="center"/>
    </xf>
    <xf numFmtId="177" fontId="31" fillId="0" borderId="29" xfId="0" applyNumberFormat="1" applyFont="1" applyFill="1" applyBorder="1" applyAlignment="1">
      <alignment horizontal="right" vertical="center"/>
    </xf>
    <xf numFmtId="198" fontId="20" fillId="0" borderId="0" xfId="0" applyNumberFormat="1" applyFont="1" applyFill="1" applyBorder="1" applyAlignment="1">
      <alignment horizontal="right" vertical="center"/>
    </xf>
    <xf numFmtId="195" fontId="21" fillId="0" borderId="0" xfId="33" applyNumberFormat="1" applyFont="1" applyFill="1" applyBorder="1" applyAlignment="1" applyProtection="1">
      <alignment horizontal="right" vertical="center"/>
    </xf>
    <xf numFmtId="177" fontId="21" fillId="0" borderId="115" xfId="0" applyNumberFormat="1" applyFont="1" applyFill="1" applyBorder="1" applyAlignment="1">
      <alignment horizontal="right" vertical="center"/>
    </xf>
    <xf numFmtId="181" fontId="21" fillId="0" borderId="115" xfId="0" applyNumberFormat="1" applyFont="1" applyFill="1" applyBorder="1" applyAlignment="1">
      <alignment horizontal="right" vertical="center"/>
    </xf>
    <xf numFmtId="0" fontId="20" fillId="0" borderId="115" xfId="0" applyFont="1" applyFill="1" applyBorder="1" applyAlignment="1">
      <alignment horizontal="right" vertical="center"/>
    </xf>
    <xf numFmtId="198" fontId="21" fillId="0" borderId="0" xfId="0" applyNumberFormat="1" applyFont="1" applyFill="1" applyBorder="1" applyAlignment="1">
      <alignment horizontal="right" vertical="center"/>
    </xf>
    <xf numFmtId="198" fontId="21" fillId="0" borderId="119" xfId="0" applyNumberFormat="1" applyFont="1" applyFill="1" applyBorder="1" applyAlignment="1">
      <alignment horizontal="right" vertical="center"/>
    </xf>
    <xf numFmtId="198" fontId="21" fillId="0" borderId="115" xfId="0" applyNumberFormat="1" applyFont="1" applyFill="1" applyBorder="1" applyAlignment="1">
      <alignment horizontal="right" vertical="center"/>
    </xf>
    <xf numFmtId="187" fontId="21" fillId="0" borderId="0" xfId="0" applyNumberFormat="1" applyFont="1" applyFill="1" applyBorder="1" applyAlignment="1">
      <alignment horizontal="right" vertical="center"/>
    </xf>
    <xf numFmtId="187" fontId="21" fillId="0" borderId="115" xfId="0" applyNumberFormat="1" applyFont="1" applyFill="1" applyBorder="1" applyAlignment="1">
      <alignment horizontal="right" vertical="center"/>
    </xf>
    <xf numFmtId="177" fontId="20" fillId="0" borderId="0" xfId="0" applyNumberFormat="1" applyFont="1" applyFill="1" applyBorder="1" applyAlignment="1">
      <alignment vertical="center" shrinkToFit="1"/>
    </xf>
    <xf numFmtId="217" fontId="20" fillId="0" borderId="0" xfId="0" applyNumberFormat="1" applyFont="1" applyFill="1" applyBorder="1" applyAlignment="1">
      <alignment vertical="center" shrinkToFit="1"/>
    </xf>
    <xf numFmtId="178" fontId="20" fillId="0" borderId="0" xfId="0" applyNumberFormat="1" applyFont="1" applyFill="1" applyBorder="1" applyAlignment="1">
      <alignment vertical="center" shrinkToFit="1"/>
    </xf>
    <xf numFmtId="180" fontId="21" fillId="0" borderId="30" xfId="0" applyNumberFormat="1" applyFont="1" applyFill="1" applyBorder="1" applyAlignment="1">
      <alignment horizontal="right" vertical="center" shrinkToFit="1"/>
    </xf>
    <xf numFmtId="191" fontId="20" fillId="0" borderId="29" xfId="0" applyNumberFormat="1" applyFont="1" applyFill="1" applyBorder="1" applyAlignment="1">
      <alignment horizontal="right" vertical="center"/>
    </xf>
    <xf numFmtId="198" fontId="20" fillId="0" borderId="13" xfId="0" applyNumberFormat="1" applyFont="1" applyFill="1" applyBorder="1" applyAlignment="1">
      <alignment horizontal="right" vertical="center"/>
    </xf>
    <xf numFmtId="38" fontId="20" fillId="0" borderId="0" xfId="33" applyFont="1" applyFill="1" applyBorder="1" applyAlignment="1" applyProtection="1">
      <alignment horizontal="right" vertical="center" shrinkToFit="1"/>
    </xf>
    <xf numFmtId="196" fontId="20" fillId="0" borderId="0" xfId="0" applyNumberFormat="1" applyFont="1" applyFill="1" applyBorder="1" applyAlignment="1">
      <alignment horizontal="right" vertical="center" shrinkToFit="1"/>
    </xf>
    <xf numFmtId="220" fontId="20" fillId="0" borderId="41" xfId="0" applyNumberFormat="1" applyFont="1" applyFill="1" applyBorder="1" applyAlignment="1">
      <alignment horizontal="center" vertical="center" shrinkToFit="1"/>
    </xf>
    <xf numFmtId="220" fontId="20" fillId="0" borderId="42" xfId="0" applyNumberFormat="1" applyFont="1" applyFill="1" applyBorder="1" applyAlignment="1">
      <alignment horizontal="center" vertical="center"/>
    </xf>
    <xf numFmtId="220" fontId="21" fillId="0" borderId="42" xfId="0" applyNumberFormat="1" applyFont="1" applyFill="1" applyBorder="1" applyAlignment="1">
      <alignment horizontal="center" vertical="center"/>
    </xf>
    <xf numFmtId="220" fontId="20" fillId="0" borderId="33" xfId="0" applyNumberFormat="1" applyFont="1" applyFill="1" applyBorder="1" applyAlignment="1">
      <alignment horizontal="center" vertical="center"/>
    </xf>
    <xf numFmtId="220" fontId="20" fillId="0" borderId="43" xfId="0" applyNumberFormat="1" applyFont="1" applyFill="1" applyBorder="1" applyAlignment="1">
      <alignment horizontal="center" vertical="center"/>
    </xf>
    <xf numFmtId="220" fontId="21" fillId="0" borderId="43" xfId="0" applyNumberFormat="1" applyFont="1" applyFill="1" applyBorder="1" applyAlignment="1">
      <alignment horizontal="center" vertical="center"/>
    </xf>
    <xf numFmtId="0" fontId="20" fillId="0" borderId="144" xfId="0" applyFont="1" applyFill="1" applyBorder="1"/>
    <xf numFmtId="0" fontId="20" fillId="0" borderId="144" xfId="0" applyFont="1" applyFill="1" applyBorder="1" applyAlignment="1">
      <alignment horizontal="left"/>
    </xf>
    <xf numFmtId="0" fontId="20" fillId="0" borderId="145" xfId="0" applyFont="1" applyFill="1" applyBorder="1"/>
    <xf numFmtId="0" fontId="20" fillId="0" borderId="146" xfId="0" applyFont="1" applyFill="1" applyBorder="1"/>
    <xf numFmtId="0" fontId="20" fillId="0" borderId="147" xfId="0" applyFont="1" applyFill="1" applyBorder="1"/>
    <xf numFmtId="0" fontId="20" fillId="0" borderId="148" xfId="0" applyFont="1" applyFill="1" applyBorder="1"/>
    <xf numFmtId="0" fontId="20" fillId="0" borderId="149" xfId="0" applyFont="1" applyFill="1" applyBorder="1"/>
    <xf numFmtId="0" fontId="20" fillId="0" borderId="114" xfId="0" applyFont="1" applyFill="1" applyBorder="1"/>
    <xf numFmtId="0" fontId="20" fillId="0" borderId="150" xfId="0" applyFont="1" applyFill="1" applyBorder="1"/>
    <xf numFmtId="0" fontId="20" fillId="0" borderId="39" xfId="0" applyFont="1" applyFill="1" applyBorder="1"/>
    <xf numFmtId="0" fontId="20" fillId="0" borderId="0" xfId="0" applyFont="1" applyFill="1" applyBorder="1"/>
    <xf numFmtId="0" fontId="20" fillId="0" borderId="31" xfId="0" applyFont="1" applyFill="1" applyBorder="1"/>
    <xf numFmtId="0" fontId="20" fillId="0" borderId="151" xfId="0" applyFont="1" applyFill="1" applyBorder="1"/>
    <xf numFmtId="0" fontId="20" fillId="0" borderId="108" xfId="0" applyFont="1" applyFill="1" applyBorder="1"/>
    <xf numFmtId="0" fontId="20" fillId="0" borderId="152" xfId="0" applyFont="1" applyFill="1" applyBorder="1"/>
    <xf numFmtId="176" fontId="20" fillId="0" borderId="30" xfId="0" applyNumberFormat="1" applyFont="1" applyFill="1" applyBorder="1" applyAlignment="1">
      <alignment vertical="center"/>
    </xf>
    <xf numFmtId="176" fontId="20" fillId="0" borderId="153" xfId="0" applyNumberFormat="1" applyFont="1" applyFill="1" applyBorder="1" applyAlignment="1">
      <alignment vertical="center"/>
    </xf>
    <xf numFmtId="176" fontId="20" fillId="0" borderId="119" xfId="0" applyNumberFormat="1" applyFont="1" applyFill="1" applyBorder="1" applyAlignment="1">
      <alignment vertical="center"/>
    </xf>
    <xf numFmtId="191" fontId="20" fillId="0" borderId="40" xfId="0" applyNumberFormat="1" applyFont="1" applyFill="1" applyBorder="1" applyAlignment="1">
      <alignment vertical="center"/>
    </xf>
    <xf numFmtId="191" fontId="20" fillId="0" borderId="119" xfId="0" applyNumberFormat="1" applyFont="1" applyFill="1" applyBorder="1" applyAlignment="1">
      <alignment vertical="center"/>
    </xf>
    <xf numFmtId="206" fontId="20" fillId="0" borderId="119" xfId="0" applyNumberFormat="1" applyFont="1" applyFill="1" applyBorder="1" applyAlignment="1">
      <alignment vertical="center"/>
    </xf>
    <xf numFmtId="208" fontId="21" fillId="0" borderId="155" xfId="0" applyNumberFormat="1" applyFont="1" applyFill="1" applyBorder="1" applyAlignment="1">
      <alignment vertical="center"/>
    </xf>
    <xf numFmtId="208" fontId="20" fillId="0" borderId="119" xfId="0" applyNumberFormat="1" applyFont="1" applyFill="1" applyBorder="1" applyAlignment="1">
      <alignment horizontal="right" vertical="center"/>
    </xf>
    <xf numFmtId="207" fontId="21" fillId="0" borderId="30" xfId="0" applyNumberFormat="1" applyFont="1" applyFill="1" applyBorder="1" applyAlignment="1">
      <alignment horizontal="right" vertical="center" shrinkToFit="1"/>
    </xf>
    <xf numFmtId="0" fontId="20" fillId="0" borderId="138" xfId="0" applyFont="1" applyFill="1" applyBorder="1"/>
    <xf numFmtId="0" fontId="20" fillId="0" borderId="45" xfId="0" applyFont="1" applyFill="1" applyBorder="1" applyAlignment="1">
      <alignment horizontal="center" vertical="center"/>
    </xf>
    <xf numFmtId="0" fontId="20" fillId="0" borderId="0" xfId="0" applyFont="1" applyFill="1" applyBorder="1" applyAlignment="1">
      <alignment vertical="center"/>
    </xf>
    <xf numFmtId="189" fontId="20" fillId="0" borderId="0" xfId="0" applyNumberFormat="1" applyFont="1" applyFill="1" applyBorder="1" applyAlignment="1">
      <alignment horizontal="right" vertical="center"/>
    </xf>
    <xf numFmtId="191" fontId="20" fillId="0" borderId="0" xfId="44" applyNumberFormat="1" applyFont="1" applyFill="1" applyBorder="1" applyAlignment="1">
      <alignment horizontal="right" vertical="center"/>
    </xf>
    <xf numFmtId="0" fontId="20" fillId="0" borderId="19" xfId="0" applyFont="1" applyFill="1" applyBorder="1" applyAlignment="1">
      <alignment horizontal="center" vertical="center"/>
    </xf>
    <xf numFmtId="194" fontId="20" fillId="0" borderId="0"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xf>
    <xf numFmtId="0" fontId="20" fillId="0" borderId="29" xfId="0" applyFont="1" applyFill="1" applyBorder="1" applyAlignment="1">
      <alignment horizontal="right" vertical="center"/>
    </xf>
    <xf numFmtId="0" fontId="20" fillId="0" borderId="0" xfId="0" applyFont="1" applyFill="1" applyBorder="1" applyAlignment="1">
      <alignment horizontal="right" vertical="center"/>
    </xf>
    <xf numFmtId="0" fontId="20" fillId="0" borderId="0"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20"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0"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0" fillId="0" borderId="0" xfId="0" applyNumberFormat="1" applyFont="1" applyFill="1" applyBorder="1" applyAlignment="1">
      <alignment horizontal="right" vertical="center"/>
    </xf>
    <xf numFmtId="0" fontId="20" fillId="0" borderId="28" xfId="0" applyFont="1" applyFill="1" applyBorder="1" applyAlignment="1">
      <alignment horizontal="distributed" vertical="center"/>
    </xf>
    <xf numFmtId="0" fontId="20" fillId="0" borderId="44" xfId="0" applyFont="1" applyFill="1" applyBorder="1" applyAlignment="1">
      <alignment horizontal="center" vertical="center"/>
    </xf>
    <xf numFmtId="0" fontId="20" fillId="0" borderId="11" xfId="0" applyFont="1" applyFill="1" applyBorder="1" applyAlignment="1">
      <alignment horizontal="center" vertical="center"/>
    </xf>
    <xf numFmtId="178" fontId="20" fillId="0" borderId="0" xfId="0" applyNumberFormat="1" applyFont="1" applyFill="1" applyBorder="1" applyAlignment="1">
      <alignment horizontal="right" vertical="center"/>
    </xf>
    <xf numFmtId="189" fontId="20" fillId="0" borderId="115" xfId="0" applyNumberFormat="1" applyFont="1" applyFill="1" applyBorder="1" applyAlignment="1">
      <alignment horizontal="right" vertical="center"/>
    </xf>
    <xf numFmtId="198" fontId="20" fillId="0" borderId="0" xfId="0" applyNumberFormat="1" applyFont="1" applyFill="1" applyBorder="1" applyAlignment="1">
      <alignment horizontal="right" vertical="center"/>
    </xf>
    <xf numFmtId="0" fontId="21" fillId="0" borderId="11" xfId="0" applyFont="1" applyFill="1" applyBorder="1" applyAlignment="1">
      <alignment horizontal="center" vertical="center"/>
    </xf>
    <xf numFmtId="219" fontId="20" fillId="0" borderId="0" xfId="0" applyNumberFormat="1" applyFont="1" applyFill="1" applyBorder="1" applyAlignment="1">
      <alignment horizontal="right" vertical="center"/>
    </xf>
    <xf numFmtId="180" fontId="21" fillId="0" borderId="108" xfId="44" applyNumberFormat="1" applyFont="1" applyFill="1" applyBorder="1" applyAlignment="1">
      <alignment vertical="center"/>
    </xf>
    <xf numFmtId="214" fontId="21" fillId="0" borderId="108" xfId="0" applyNumberFormat="1" applyFont="1" applyFill="1" applyBorder="1" applyAlignment="1">
      <alignment vertical="center"/>
    </xf>
    <xf numFmtId="177" fontId="21" fillId="0" borderId="108" xfId="44" applyNumberFormat="1" applyFont="1" applyFill="1" applyBorder="1" applyAlignment="1">
      <alignment vertical="center"/>
    </xf>
    <xf numFmtId="181" fontId="21" fillId="0" borderId="109" xfId="44" applyNumberFormat="1" applyFont="1" applyFill="1" applyBorder="1" applyAlignment="1">
      <alignment vertical="center"/>
    </xf>
    <xf numFmtId="180" fontId="20" fillId="0" borderId="0" xfId="44" applyNumberFormat="1" applyFont="1" applyFill="1" applyBorder="1" applyAlignment="1">
      <alignment vertical="center"/>
    </xf>
    <xf numFmtId="204" fontId="20" fillId="0" borderId="0" xfId="44" applyNumberFormat="1" applyFont="1" applyFill="1" applyBorder="1" applyAlignment="1">
      <alignment vertical="center"/>
    </xf>
    <xf numFmtId="181" fontId="20" fillId="0" borderId="0" xfId="44" applyNumberFormat="1" applyFont="1" applyFill="1" applyBorder="1" applyAlignment="1">
      <alignment vertical="center"/>
    </xf>
    <xf numFmtId="181" fontId="20" fillId="0" borderId="27" xfId="44" applyNumberFormat="1" applyFont="1" applyFill="1" applyBorder="1" applyAlignment="1">
      <alignment vertical="center"/>
    </xf>
    <xf numFmtId="180" fontId="21" fillId="0" borderId="100" xfId="44" applyNumberFormat="1" applyFont="1" applyFill="1" applyBorder="1" applyAlignment="1">
      <alignment vertical="center"/>
    </xf>
    <xf numFmtId="179" fontId="21" fillId="0" borderId="100" xfId="44" applyNumberFormat="1" applyFont="1" applyFill="1" applyBorder="1" applyAlignment="1">
      <alignment vertical="center"/>
    </xf>
    <xf numFmtId="177" fontId="21" fillId="0" borderId="100" xfId="44" applyNumberFormat="1" applyFont="1" applyFill="1" applyBorder="1" applyAlignment="1">
      <alignment vertical="center"/>
    </xf>
    <xf numFmtId="181" fontId="21" fillId="0" borderId="101" xfId="44" applyNumberFormat="1" applyFont="1" applyFill="1" applyBorder="1" applyAlignment="1">
      <alignment vertical="center"/>
    </xf>
    <xf numFmtId="179" fontId="20" fillId="0" borderId="0" xfId="44" applyNumberFormat="1" applyFont="1" applyFill="1" applyBorder="1" applyAlignment="1">
      <alignment vertical="center"/>
    </xf>
    <xf numFmtId="177" fontId="20" fillId="0" borderId="0" xfId="44" applyNumberFormat="1" applyFont="1" applyFill="1" applyBorder="1" applyAlignment="1">
      <alignment vertical="center"/>
    </xf>
    <xf numFmtId="179" fontId="20" fillId="0" borderId="0" xfId="0" applyNumberFormat="1" applyFont="1" applyFill="1" applyBorder="1" applyAlignment="1">
      <alignment vertical="center"/>
    </xf>
    <xf numFmtId="203" fontId="20" fillId="0" borderId="0" xfId="0" applyNumberFormat="1" applyFont="1" applyFill="1" applyBorder="1" applyAlignment="1">
      <alignment vertical="center"/>
    </xf>
    <xf numFmtId="178" fontId="20" fillId="0" borderId="0" xfId="0" applyNumberFormat="1" applyFont="1" applyFill="1" applyAlignment="1">
      <alignment vertical="center"/>
    </xf>
    <xf numFmtId="203" fontId="21" fillId="0" borderId="100" xfId="0" applyNumberFormat="1" applyFont="1" applyFill="1" applyBorder="1" applyAlignment="1">
      <alignment vertical="center"/>
    </xf>
    <xf numFmtId="177" fontId="21" fillId="0" borderId="101" xfId="44" applyNumberFormat="1" applyFont="1" applyFill="1" applyBorder="1" applyAlignment="1">
      <alignment vertical="center"/>
    </xf>
    <xf numFmtId="177" fontId="20" fillId="0" borderId="27" xfId="44" applyNumberFormat="1" applyFont="1" applyFill="1" applyBorder="1" applyAlignment="1">
      <alignment vertical="center"/>
    </xf>
    <xf numFmtId="179" fontId="21" fillId="0" borderId="100" xfId="0" applyNumberFormat="1" applyFont="1" applyFill="1" applyBorder="1" applyAlignment="1">
      <alignment vertical="center"/>
    </xf>
    <xf numFmtId="187" fontId="20" fillId="0" borderId="29" xfId="0" applyNumberFormat="1" applyFont="1" applyFill="1" applyBorder="1" applyAlignment="1">
      <alignment vertical="center"/>
    </xf>
    <xf numFmtId="176" fontId="20" fillId="0" borderId="29" xfId="0" applyNumberFormat="1" applyFont="1" applyFill="1" applyBorder="1" applyAlignment="1">
      <alignment vertical="center"/>
    </xf>
    <xf numFmtId="177" fontId="20" fillId="0" borderId="29" xfId="0" applyNumberFormat="1" applyFont="1" applyFill="1" applyBorder="1" applyAlignment="1">
      <alignment vertical="center"/>
    </xf>
    <xf numFmtId="177" fontId="20" fillId="0" borderId="30" xfId="0" applyNumberFormat="1" applyFont="1" applyFill="1" applyBorder="1" applyAlignment="1">
      <alignment vertical="center"/>
    </xf>
    <xf numFmtId="182" fontId="20" fillId="0" borderId="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7" fontId="20" fillId="0" borderId="1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179" fontId="21" fillId="0" borderId="100" xfId="44" applyNumberFormat="1" applyFont="1" applyFill="1" applyBorder="1" applyAlignment="1">
      <alignment horizontal="right" vertical="center"/>
    </xf>
    <xf numFmtId="177" fontId="21" fillId="0" borderId="100" xfId="44" applyNumberFormat="1" applyFont="1" applyFill="1" applyBorder="1" applyAlignment="1">
      <alignment horizontal="right" vertical="center"/>
    </xf>
    <xf numFmtId="177" fontId="21" fillId="0" borderId="104" xfId="44" applyNumberFormat="1" applyFont="1" applyFill="1" applyBorder="1" applyAlignment="1">
      <alignment horizontal="right" vertical="center"/>
    </xf>
    <xf numFmtId="183" fontId="20" fillId="0" borderId="10" xfId="44" applyNumberFormat="1" applyFont="1" applyFill="1" applyBorder="1" applyAlignment="1">
      <alignment horizontal="right" vertical="center"/>
    </xf>
    <xf numFmtId="0" fontId="21" fillId="0" borderId="12" xfId="0" applyFont="1" applyFill="1" applyBorder="1" applyAlignment="1">
      <alignment horizontal="center" vertical="center"/>
    </xf>
    <xf numFmtId="0" fontId="21" fillId="0" borderId="135" xfId="0" applyFont="1" applyFill="1" applyBorder="1" applyAlignment="1">
      <alignment horizontal="center" vertical="center"/>
    </xf>
    <xf numFmtId="0" fontId="18" fillId="0" borderId="22" xfId="0" applyFont="1" applyFill="1" applyBorder="1"/>
    <xf numFmtId="189" fontId="21" fillId="0" borderId="110" xfId="0" applyNumberFormat="1" applyFont="1" applyFill="1" applyBorder="1" applyAlignment="1">
      <alignment horizontal="right" vertical="center"/>
    </xf>
    <xf numFmtId="189" fontId="21" fillId="0" borderId="104" xfId="0" applyNumberFormat="1" applyFont="1" applyFill="1" applyBorder="1" applyAlignment="1">
      <alignment horizontal="right" vertical="center"/>
    </xf>
    <xf numFmtId="0" fontId="21" fillId="0" borderId="136" xfId="0" applyFont="1" applyFill="1" applyBorder="1" applyAlignment="1">
      <alignment horizontal="center" vertical="center"/>
    </xf>
    <xf numFmtId="189" fontId="21" fillId="0" borderId="109" xfId="0" applyNumberFormat="1" applyFont="1" applyFill="1" applyBorder="1" applyAlignment="1">
      <alignment horizontal="right" vertical="center"/>
    </xf>
    <xf numFmtId="189" fontId="20" fillId="0" borderId="113" xfId="0" applyNumberFormat="1" applyFont="1" applyFill="1" applyBorder="1" applyAlignment="1">
      <alignment horizontal="right" vertical="center"/>
    </xf>
    <xf numFmtId="189" fontId="21" fillId="0" borderId="101" xfId="0" applyNumberFormat="1" applyFont="1" applyFill="1" applyBorder="1" applyAlignment="1">
      <alignment horizontal="right" vertical="center"/>
    </xf>
    <xf numFmtId="180" fontId="21" fillId="0" borderId="119" xfId="44" applyNumberFormat="1" applyFont="1" applyFill="1" applyBorder="1" applyAlignment="1">
      <alignment horizontal="right" vertical="center"/>
    </xf>
    <xf numFmtId="0" fontId="21" fillId="0" borderId="11" xfId="0" applyFont="1" applyFill="1" applyBorder="1" applyAlignment="1">
      <alignment horizontal="center" vertical="center" shrinkToFit="1"/>
    </xf>
    <xf numFmtId="180" fontId="21" fillId="0" borderId="21" xfId="0" applyNumberFormat="1" applyFont="1" applyFill="1" applyBorder="1" applyAlignment="1">
      <alignment horizontal="right" vertical="center"/>
    </xf>
    <xf numFmtId="180" fontId="21" fillId="0" borderId="22" xfId="0" applyNumberFormat="1" applyFont="1" applyFill="1" applyBorder="1" applyAlignment="1">
      <alignment horizontal="right" vertical="center"/>
    </xf>
    <xf numFmtId="181" fontId="21" fillId="0" borderId="0" xfId="33" applyNumberFormat="1" applyFont="1" applyFill="1" applyBorder="1" applyAlignment="1" applyProtection="1">
      <alignment horizontal="right" vertical="center"/>
    </xf>
    <xf numFmtId="177" fontId="21" fillId="0" borderId="18"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177" fontId="21" fillId="0" borderId="27" xfId="0" applyNumberFormat="1" applyFont="1" applyFill="1" applyBorder="1" applyAlignment="1">
      <alignment horizontal="right" vertical="center"/>
    </xf>
    <xf numFmtId="0" fontId="20" fillId="0" borderId="19" xfId="0" applyFont="1" applyFill="1" applyBorder="1" applyAlignment="1">
      <alignment horizontal="center" vertical="center" shrinkToFit="1"/>
    </xf>
    <xf numFmtId="0" fontId="21" fillId="0" borderId="19" xfId="0" applyFont="1" applyFill="1" applyBorder="1" applyAlignment="1">
      <alignment horizontal="center" vertical="center" shrinkToFit="1"/>
    </xf>
    <xf numFmtId="0" fontId="34" fillId="0" borderId="11" xfId="0" applyFont="1" applyFill="1" applyBorder="1" applyAlignment="1">
      <alignment horizontal="center" vertical="center"/>
    </xf>
    <xf numFmtId="0" fontId="21" fillId="0" borderId="58" xfId="0" applyFont="1" applyFill="1" applyBorder="1" applyAlignment="1">
      <alignment horizontal="center" vertical="center" shrinkToFit="1"/>
    </xf>
    <xf numFmtId="207" fontId="21" fillId="0" borderId="13" xfId="0" applyNumberFormat="1" applyFont="1" applyFill="1" applyBorder="1" applyAlignment="1">
      <alignment horizontal="right" vertical="center" shrinkToFit="1"/>
    </xf>
    <xf numFmtId="207" fontId="20" fillId="0" borderId="0" xfId="0" applyNumberFormat="1" applyFont="1" applyFill="1" applyBorder="1" applyAlignment="1">
      <alignment horizontal="right" vertical="center" shrinkToFit="1"/>
    </xf>
    <xf numFmtId="207" fontId="21" fillId="0" borderId="0" xfId="0" applyNumberFormat="1" applyFont="1" applyFill="1" applyBorder="1" applyAlignment="1">
      <alignment horizontal="right" vertical="center" shrinkToFit="1"/>
    </xf>
    <xf numFmtId="207" fontId="20" fillId="0" borderId="0" xfId="0" applyNumberFormat="1" applyFont="1" applyFill="1" applyBorder="1" applyAlignment="1">
      <alignment vertical="center" shrinkToFit="1"/>
    </xf>
    <xf numFmtId="190" fontId="20" fillId="0" borderId="11" xfId="0" applyNumberFormat="1" applyFont="1" applyFill="1" applyBorder="1" applyAlignment="1">
      <alignment horizontal="center" vertical="center"/>
    </xf>
    <xf numFmtId="208" fontId="20" fillId="0" borderId="11" xfId="0" applyNumberFormat="1" applyFont="1" applyFill="1" applyBorder="1" applyAlignment="1">
      <alignment horizontal="center" vertical="center"/>
    </xf>
    <xf numFmtId="208" fontId="21" fillId="0" borderId="128" xfId="0" applyNumberFormat="1" applyFont="1" applyFill="1" applyBorder="1" applyAlignment="1">
      <alignment horizontal="center" vertical="center"/>
    </xf>
    <xf numFmtId="208" fontId="20" fillId="0" borderId="19" xfId="0" applyNumberFormat="1" applyFont="1" applyFill="1" applyBorder="1" applyAlignment="1">
      <alignment horizontal="center" vertical="center"/>
    </xf>
    <xf numFmtId="208" fontId="20" fillId="0" borderId="97" xfId="0" applyNumberFormat="1" applyFont="1" applyFill="1" applyBorder="1" applyAlignment="1">
      <alignment horizontal="center" vertical="center"/>
    </xf>
    <xf numFmtId="208" fontId="21" fillId="0" borderId="40" xfId="0" applyNumberFormat="1" applyFont="1" applyFill="1" applyBorder="1" applyAlignment="1">
      <alignment horizontal="center" vertical="center"/>
    </xf>
    <xf numFmtId="207" fontId="20" fillId="0" borderId="13" xfId="0" applyNumberFormat="1" applyFont="1" applyFill="1" applyBorder="1" applyAlignment="1">
      <alignment vertical="center"/>
    </xf>
    <xf numFmtId="207"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207" fontId="21" fillId="0" borderId="21" xfId="0" applyNumberFormat="1" applyFont="1" applyFill="1" applyBorder="1" applyAlignment="1">
      <alignment horizontal="right" vertical="center"/>
    </xf>
    <xf numFmtId="220" fontId="21" fillId="0" borderId="120" xfId="0" applyNumberFormat="1" applyFont="1" applyFill="1" applyBorder="1" applyAlignment="1">
      <alignment horizontal="center" vertical="center"/>
    </xf>
    <xf numFmtId="177" fontId="21" fillId="0" borderId="35" xfId="0" applyNumberFormat="1" applyFont="1" applyFill="1" applyBorder="1" applyAlignment="1">
      <alignment vertical="center"/>
    </xf>
    <xf numFmtId="177" fontId="21" fillId="0" borderId="29" xfId="0" applyNumberFormat="1" applyFont="1" applyFill="1" applyBorder="1" applyAlignment="1">
      <alignment vertical="center"/>
    </xf>
    <xf numFmtId="177" fontId="21" fillId="0" borderId="30" xfId="0" applyNumberFormat="1" applyFont="1" applyFill="1" applyBorder="1" applyAlignment="1">
      <alignment vertical="center"/>
    </xf>
    <xf numFmtId="220" fontId="21" fillId="0" borderId="143" xfId="0" applyNumberFormat="1" applyFont="1" applyFill="1" applyBorder="1" applyAlignment="1">
      <alignment horizontal="center" vertical="center"/>
    </xf>
    <xf numFmtId="178" fontId="21" fillId="0" borderId="29" xfId="0" applyNumberFormat="1" applyFont="1" applyFill="1" applyBorder="1" applyAlignment="1">
      <alignment horizontal="right" vertical="center"/>
    </xf>
    <xf numFmtId="178" fontId="21" fillId="0" borderId="29" xfId="33" applyNumberFormat="1" applyFont="1" applyFill="1" applyBorder="1" applyAlignment="1" applyProtection="1">
      <alignment horizontal="right" vertical="center"/>
    </xf>
    <xf numFmtId="183" fontId="21" fillId="0" borderId="29" xfId="33" applyNumberFormat="1" applyFont="1" applyFill="1" applyBorder="1" applyAlignment="1" applyProtection="1">
      <alignment horizontal="right" vertical="center"/>
    </xf>
    <xf numFmtId="220" fontId="21" fillId="0" borderId="120" xfId="0" applyNumberFormat="1" applyFont="1" applyFill="1" applyBorder="1" applyAlignment="1">
      <alignment horizontal="center" vertical="center" shrinkToFit="1"/>
    </xf>
    <xf numFmtId="195" fontId="21" fillId="0" borderId="29" xfId="33" applyNumberFormat="1" applyFont="1" applyFill="1" applyBorder="1" applyAlignment="1" applyProtection="1">
      <alignment horizontal="right" vertical="center"/>
    </xf>
    <xf numFmtId="178" fontId="21" fillId="0" borderId="21" xfId="0" applyNumberFormat="1" applyFont="1" applyFill="1" applyBorder="1" applyAlignment="1">
      <alignment vertical="center"/>
    </xf>
    <xf numFmtId="189" fontId="21" fillId="0" borderId="21" xfId="0" applyNumberFormat="1" applyFont="1" applyFill="1" applyBorder="1" applyAlignment="1">
      <alignment vertical="center"/>
    </xf>
    <xf numFmtId="183" fontId="21" fillId="0" borderId="21" xfId="33" applyNumberFormat="1" applyFont="1" applyFill="1" applyBorder="1" applyAlignment="1" applyProtection="1">
      <alignment vertical="center"/>
    </xf>
    <xf numFmtId="183" fontId="21" fillId="0" borderId="21" xfId="33" applyNumberFormat="1" applyFont="1" applyFill="1" applyBorder="1" applyAlignment="1" applyProtection="1">
      <alignment vertical="center" shrinkToFit="1"/>
    </xf>
    <xf numFmtId="220" fontId="21" fillId="0" borderId="121" xfId="0" applyNumberFormat="1" applyFont="1" applyFill="1" applyBorder="1" applyAlignment="1">
      <alignment horizontal="center" vertical="center"/>
    </xf>
    <xf numFmtId="183" fontId="21" fillId="0" borderId="59" xfId="33" applyNumberFormat="1" applyFont="1" applyFill="1" applyBorder="1" applyAlignment="1" applyProtection="1">
      <alignment vertical="center" shrinkToFit="1"/>
    </xf>
    <xf numFmtId="218" fontId="20" fillId="0" borderId="0" xfId="33" applyNumberFormat="1" applyFont="1" applyFill="1" applyBorder="1" applyAlignment="1" applyProtection="1">
      <alignment horizontal="right" vertical="center"/>
    </xf>
    <xf numFmtId="219" fontId="20" fillId="0" borderId="0" xfId="33" applyNumberFormat="1" applyFont="1" applyFill="1" applyBorder="1" applyAlignment="1" applyProtection="1">
      <alignment horizontal="right" vertical="center"/>
    </xf>
    <xf numFmtId="198" fontId="21" fillId="0" borderId="21" xfId="33" applyNumberFormat="1" applyFont="1" applyFill="1" applyBorder="1" applyAlignment="1" applyProtection="1">
      <alignment horizontal="right" vertical="center"/>
    </xf>
    <xf numFmtId="181" fontId="21" fillId="0" borderId="59" xfId="33" applyNumberFormat="1" applyFont="1" applyFill="1" applyBorder="1" applyAlignment="1" applyProtection="1">
      <alignment horizontal="right" vertical="center"/>
    </xf>
    <xf numFmtId="181" fontId="21" fillId="0" borderId="21" xfId="33" applyNumberFormat="1" applyFont="1" applyFill="1" applyBorder="1" applyAlignment="1" applyProtection="1">
      <alignment horizontal="right" vertical="center"/>
    </xf>
    <xf numFmtId="0" fontId="20" fillId="0" borderId="19" xfId="0" applyFont="1" applyFill="1" applyBorder="1" applyAlignment="1">
      <alignment horizontal="center" vertical="center"/>
    </xf>
    <xf numFmtId="0" fontId="20" fillId="0" borderId="111" xfId="0" applyFont="1" applyFill="1" applyBorder="1" applyAlignment="1">
      <alignment horizontal="center" vertical="center"/>
    </xf>
    <xf numFmtId="0" fontId="21" fillId="0" borderId="96" xfId="0" applyFont="1" applyFill="1" applyBorder="1" applyAlignment="1">
      <alignment horizontal="center" vertical="center"/>
    </xf>
    <xf numFmtId="0" fontId="21" fillId="0" borderId="154" xfId="0" applyFont="1" applyFill="1" applyBorder="1" applyAlignment="1">
      <alignment horizontal="center" vertical="center"/>
    </xf>
    <xf numFmtId="209" fontId="20" fillId="0" borderId="0" xfId="0" applyNumberFormat="1" applyFont="1" applyFill="1" applyBorder="1" applyAlignment="1">
      <alignment vertical="center"/>
    </xf>
    <xf numFmtId="0" fontId="20" fillId="0" borderId="0" xfId="0" applyFont="1" applyFill="1" applyBorder="1" applyAlignment="1">
      <alignment vertical="center"/>
    </xf>
    <xf numFmtId="0" fontId="20" fillId="0" borderId="0" xfId="0" applyNumberFormat="1" applyFont="1" applyFill="1" applyBorder="1" applyAlignment="1" applyProtection="1">
      <alignment vertical="center"/>
    </xf>
    <xf numFmtId="49" fontId="35" fillId="0" borderId="0" xfId="0" applyNumberFormat="1" applyFont="1" applyFill="1"/>
    <xf numFmtId="0" fontId="35" fillId="0" borderId="0" xfId="0" applyFont="1" applyFill="1"/>
    <xf numFmtId="181" fontId="38" fillId="0" borderId="0" xfId="0" applyNumberFormat="1" applyFont="1" applyFill="1" applyBorder="1" applyAlignment="1">
      <alignment vertical="center"/>
    </xf>
    <xf numFmtId="202" fontId="37" fillId="0" borderId="0" xfId="0" applyNumberFormat="1" applyFont="1" applyFill="1" applyBorder="1" applyAlignment="1">
      <alignment horizontal="right" vertical="center"/>
    </xf>
    <xf numFmtId="196" fontId="40" fillId="0" borderId="0" xfId="0" applyNumberFormat="1" applyFont="1" applyFill="1" applyBorder="1" applyAlignment="1">
      <alignment vertical="center"/>
    </xf>
    <xf numFmtId="0" fontId="36" fillId="0" borderId="0" xfId="0" applyFont="1" applyFill="1"/>
    <xf numFmtId="38" fontId="35" fillId="0" borderId="0" xfId="33" applyFont="1" applyFill="1"/>
    <xf numFmtId="181" fontId="35" fillId="0" borderId="0" xfId="0" applyNumberFormat="1" applyFont="1" applyFill="1"/>
    <xf numFmtId="0" fontId="36" fillId="0" borderId="157" xfId="43" applyFont="1" applyFill="1" applyBorder="1"/>
    <xf numFmtId="0" fontId="36" fillId="0" borderId="157" xfId="43" applyFont="1" applyFill="1" applyBorder="1" applyAlignment="1">
      <alignment horizontal="center"/>
    </xf>
    <xf numFmtId="0" fontId="37" fillId="0" borderId="157" xfId="43" applyFont="1" applyFill="1" applyBorder="1" applyAlignment="1">
      <alignment horizontal="right" vertical="center"/>
    </xf>
    <xf numFmtId="178" fontId="37" fillId="0" borderId="157" xfId="43" applyNumberFormat="1" applyFont="1" applyFill="1" applyBorder="1" applyAlignment="1">
      <alignment vertical="center"/>
    </xf>
    <xf numFmtId="0" fontId="36" fillId="0" borderId="157" xfId="43" applyFont="1" applyFill="1" applyBorder="1" applyAlignment="1">
      <alignment horizontal="right"/>
    </xf>
    <xf numFmtId="178" fontId="37" fillId="0" borderId="157" xfId="43" applyNumberFormat="1" applyFont="1" applyFill="1" applyBorder="1" applyAlignment="1">
      <alignment vertical="top"/>
    </xf>
    <xf numFmtId="0" fontId="36" fillId="0" borderId="157" xfId="0" applyFont="1" applyFill="1" applyBorder="1" applyAlignment="1">
      <alignment horizontal="right" vertical="center"/>
    </xf>
    <xf numFmtId="178" fontId="37" fillId="0" borderId="157" xfId="0" applyNumberFormat="1" applyFont="1" applyFill="1" applyBorder="1" applyAlignment="1">
      <alignment horizontal="right" vertical="center"/>
    </xf>
    <xf numFmtId="196" fontId="37" fillId="0" borderId="157" xfId="43" applyNumberFormat="1" applyFont="1" applyFill="1" applyBorder="1" applyAlignment="1">
      <alignment vertical="center"/>
    </xf>
    <xf numFmtId="181" fontId="37" fillId="0" borderId="157" xfId="43" applyNumberFormat="1" applyFont="1" applyFill="1" applyBorder="1" applyAlignment="1">
      <alignment vertical="center" shrinkToFit="1"/>
    </xf>
    <xf numFmtId="181" fontId="37" fillId="0" borderId="157" xfId="43" applyNumberFormat="1" applyFont="1" applyFill="1" applyBorder="1" applyAlignment="1">
      <alignment vertical="center"/>
    </xf>
    <xf numFmtId="0" fontId="39" fillId="0" borderId="157" xfId="43" applyFont="1" applyFill="1" applyBorder="1" applyAlignment="1">
      <alignment horizontal="right" vertical="center"/>
    </xf>
    <xf numFmtId="196" fontId="37" fillId="0" borderId="157" xfId="43" applyNumberFormat="1" applyFont="1" applyFill="1" applyBorder="1" applyAlignment="1">
      <alignment horizontal="center"/>
    </xf>
    <xf numFmtId="196" fontId="37" fillId="0" borderId="157" xfId="43" applyNumberFormat="1" applyFont="1" applyFill="1" applyBorder="1" applyAlignment="1">
      <alignment horizontal="right"/>
    </xf>
    <xf numFmtId="38" fontId="37" fillId="0" borderId="157" xfId="34" applyFont="1" applyFill="1" applyBorder="1" applyAlignment="1" applyProtection="1"/>
    <xf numFmtId="0" fontId="35" fillId="0" borderId="157" xfId="43" applyFont="1" applyFill="1" applyBorder="1"/>
    <xf numFmtId="0" fontId="37" fillId="0" borderId="157" xfId="43" applyFont="1" applyFill="1" applyBorder="1" applyAlignment="1">
      <alignment horizontal="center" vertical="center"/>
    </xf>
    <xf numFmtId="0" fontId="37" fillId="0" borderId="157" xfId="43" applyFont="1" applyFill="1" applyBorder="1" applyAlignment="1">
      <alignment vertical="center"/>
    </xf>
    <xf numFmtId="196" fontId="37" fillId="0" borderId="157" xfId="43" applyNumberFormat="1" applyFont="1" applyFill="1" applyBorder="1" applyAlignment="1">
      <alignment horizontal="right" vertical="center"/>
    </xf>
    <xf numFmtId="0" fontId="20" fillId="0" borderId="0" xfId="0" applyFont="1" applyFill="1" applyAlignment="1">
      <alignment horizontal="left" vertical="center"/>
    </xf>
    <xf numFmtId="0" fontId="20" fillId="0" borderId="69" xfId="0" applyFont="1" applyFill="1" applyBorder="1" applyAlignment="1">
      <alignment horizontal="center" vertical="center"/>
    </xf>
    <xf numFmtId="0" fontId="20" fillId="0" borderId="70" xfId="0" applyFont="1" applyFill="1" applyBorder="1" applyAlignment="1">
      <alignment horizontal="center" vertical="center"/>
    </xf>
    <xf numFmtId="0" fontId="21" fillId="0" borderId="102" xfId="0" applyFont="1" applyFill="1" applyBorder="1" applyAlignment="1">
      <alignment vertical="center"/>
    </xf>
    <xf numFmtId="0" fontId="21" fillId="0" borderId="103" xfId="0" applyFont="1" applyFill="1" applyBorder="1" applyAlignment="1">
      <alignment vertical="center"/>
    </xf>
    <xf numFmtId="0" fontId="18" fillId="0" borderId="57" xfId="0" applyFont="1" applyFill="1" applyBorder="1" applyAlignment="1">
      <alignment vertical="center"/>
    </xf>
    <xf numFmtId="0" fontId="18" fillId="0" borderId="87" xfId="0" applyFont="1" applyFill="1" applyBorder="1" applyAlignment="1">
      <alignment vertical="center"/>
    </xf>
    <xf numFmtId="0" fontId="21" fillId="0" borderId="125" xfId="0" applyFont="1" applyFill="1" applyBorder="1" applyAlignment="1">
      <alignment horizontal="center" vertical="center"/>
    </xf>
    <xf numFmtId="0" fontId="21" fillId="0" borderId="126" xfId="0" applyFont="1" applyFill="1" applyBorder="1" applyAlignment="1">
      <alignment horizontal="center" vertical="center"/>
    </xf>
    <xf numFmtId="0" fontId="21" fillId="0" borderId="102" xfId="0" applyFont="1" applyFill="1" applyBorder="1" applyAlignment="1">
      <alignment horizontal="left" vertical="center"/>
    </xf>
    <xf numFmtId="0" fontId="21" fillId="0" borderId="103" xfId="0" applyFont="1" applyFill="1" applyBorder="1" applyAlignment="1">
      <alignment horizontal="left" vertical="center"/>
    </xf>
    <xf numFmtId="0" fontId="20" fillId="0" borderId="71" xfId="0" applyFont="1" applyFill="1" applyBorder="1" applyAlignment="1">
      <alignment horizontal="center" vertical="center"/>
    </xf>
    <xf numFmtId="0" fontId="20" fillId="0" borderId="72" xfId="0" applyFont="1" applyFill="1" applyBorder="1" applyAlignment="1">
      <alignment horizontal="center" vertical="center"/>
    </xf>
    <xf numFmtId="0" fontId="20" fillId="0" borderId="73"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67" xfId="0" applyFont="1" applyFill="1" applyBorder="1" applyAlignment="1">
      <alignment horizontal="center" vertical="center"/>
    </xf>
    <xf numFmtId="0" fontId="20" fillId="0" borderId="75"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67" xfId="0" applyFont="1" applyFill="1" applyBorder="1" applyAlignment="1">
      <alignment horizontal="distributed" vertical="center" justifyLastLine="1"/>
    </xf>
    <xf numFmtId="0" fontId="20" fillId="0" borderId="75" xfId="0" applyFont="1" applyFill="1" applyBorder="1" applyAlignment="1">
      <alignment horizontal="distributed" vertical="center" justifyLastLine="1"/>
    </xf>
    <xf numFmtId="0" fontId="19" fillId="0" borderId="0" xfId="0" applyFont="1" applyFill="1" applyBorder="1" applyAlignment="1">
      <alignment horizontal="center" vertical="center"/>
    </xf>
    <xf numFmtId="0" fontId="20" fillId="0" borderId="0" xfId="0" applyFont="1" applyFill="1" applyBorder="1" applyAlignment="1">
      <alignment horizontal="left" vertical="center"/>
    </xf>
    <xf numFmtId="189" fontId="20" fillId="0" borderId="0" xfId="0"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20" fillId="0" borderId="61" xfId="0" applyFont="1" applyFill="1" applyBorder="1" applyAlignment="1">
      <alignment vertical="center"/>
    </xf>
    <xf numFmtId="180" fontId="20" fillId="0" borderId="0" xfId="44" applyNumberFormat="1" applyFont="1" applyFill="1" applyBorder="1" applyAlignment="1">
      <alignment horizontal="right" vertical="center"/>
    </xf>
    <xf numFmtId="0" fontId="21" fillId="0" borderId="43" xfId="0" applyFont="1" applyFill="1" applyBorder="1" applyAlignment="1">
      <alignment vertical="center"/>
    </xf>
    <xf numFmtId="0" fontId="21" fillId="0" borderId="99" xfId="0" applyFont="1" applyFill="1" applyBorder="1" applyAlignment="1">
      <alignment vertical="center"/>
    </xf>
    <xf numFmtId="0" fontId="20" fillId="0" borderId="0" xfId="0" applyFont="1" applyFill="1" applyAlignment="1">
      <alignment horizontal="center" vertical="center"/>
    </xf>
    <xf numFmtId="176" fontId="20" fillId="0" borderId="0" xfId="0" applyNumberFormat="1" applyFont="1" applyFill="1" applyAlignment="1">
      <alignment horizontal="left" vertical="center"/>
    </xf>
    <xf numFmtId="177" fontId="20" fillId="0" borderId="10" xfId="44" applyNumberFormat="1" applyFont="1" applyFill="1" applyBorder="1" applyAlignment="1">
      <alignment horizontal="right" vertical="center"/>
    </xf>
    <xf numFmtId="0" fontId="20" fillId="0" borderId="0" xfId="0" applyFont="1" applyFill="1" applyBorder="1" applyAlignment="1">
      <alignment vertical="center"/>
    </xf>
    <xf numFmtId="0" fontId="20" fillId="0" borderId="47" xfId="0" applyFont="1" applyFill="1" applyBorder="1" applyAlignment="1">
      <alignment horizontal="center" vertical="center"/>
    </xf>
    <xf numFmtId="0" fontId="20" fillId="0" borderId="68" xfId="0" applyFont="1" applyFill="1" applyBorder="1" applyAlignment="1">
      <alignment horizontal="center" vertical="center"/>
    </xf>
    <xf numFmtId="0" fontId="20" fillId="0" borderId="76" xfId="0" applyFont="1" applyFill="1" applyBorder="1" applyAlignment="1">
      <alignment horizontal="center" vertical="center"/>
    </xf>
    <xf numFmtId="0" fontId="21" fillId="0" borderId="107" xfId="0" applyFont="1" applyFill="1" applyBorder="1" applyAlignment="1">
      <alignment horizontal="center" vertical="center"/>
    </xf>
    <xf numFmtId="0" fontId="18" fillId="0" borderId="43" xfId="0" applyFont="1" applyFill="1" applyBorder="1" applyAlignment="1"/>
    <xf numFmtId="0" fontId="21" fillId="0" borderId="105" xfId="0" applyFont="1" applyFill="1" applyBorder="1" applyAlignment="1">
      <alignment horizontal="left" vertical="center"/>
    </xf>
    <xf numFmtId="0" fontId="18" fillId="0" borderId="24" xfId="0" applyFont="1" applyFill="1" applyBorder="1" applyAlignment="1">
      <alignment horizontal="distributed" vertical="center" justifyLastLine="1"/>
    </xf>
    <xf numFmtId="0" fontId="18" fillId="0" borderId="65" xfId="0" applyFont="1" applyFill="1" applyBorder="1" applyAlignment="1">
      <alignment horizontal="distributed" vertical="center" justifyLastLine="1"/>
    </xf>
    <xf numFmtId="0" fontId="21" fillId="0" borderId="106" xfId="0" applyFont="1" applyFill="1" applyBorder="1" applyAlignment="1">
      <alignment vertical="center"/>
    </xf>
    <xf numFmtId="0" fontId="21" fillId="0" borderId="107" xfId="0" applyFont="1" applyFill="1" applyBorder="1" applyAlignment="1">
      <alignment vertical="center"/>
    </xf>
    <xf numFmtId="0" fontId="21" fillId="0" borderId="98" xfId="0" applyFont="1" applyFill="1" applyBorder="1" applyAlignment="1">
      <alignment vertical="center"/>
    </xf>
    <xf numFmtId="189" fontId="20" fillId="0" borderId="113" xfId="0" applyNumberFormat="1" applyFont="1" applyFill="1" applyBorder="1" applyAlignment="1">
      <alignment horizontal="right" vertical="center"/>
    </xf>
    <xf numFmtId="0" fontId="21" fillId="0" borderId="41" xfId="0" applyFont="1" applyFill="1" applyBorder="1" applyAlignment="1">
      <alignment vertical="center"/>
    </xf>
    <xf numFmtId="191" fontId="20" fillId="0" borderId="0" xfId="44" applyNumberFormat="1" applyFont="1" applyFill="1" applyBorder="1" applyAlignment="1">
      <alignment horizontal="right" vertical="center"/>
    </xf>
    <xf numFmtId="0" fontId="18" fillId="0" borderId="66" xfId="0" applyFont="1" applyFill="1" applyBorder="1" applyAlignment="1"/>
    <xf numFmtId="0" fontId="18" fillId="0" borderId="61" xfId="0" applyFont="1" applyFill="1" applyBorder="1" applyAlignment="1"/>
    <xf numFmtId="0" fontId="18" fillId="0" borderId="67" xfId="0" applyFont="1" applyFill="1" applyBorder="1" applyAlignment="1">
      <alignment horizontal="distributed" vertical="center" justifyLastLine="1"/>
    </xf>
    <xf numFmtId="0" fontId="18" fillId="0" borderId="62" xfId="0" applyFont="1" applyFill="1" applyBorder="1" applyAlignment="1">
      <alignment horizontal="distributed" vertical="center" justifyLastLine="1"/>
    </xf>
    <xf numFmtId="195" fontId="20" fillId="0" borderId="0" xfId="33" applyNumberFormat="1" applyFont="1" applyFill="1" applyBorder="1" applyAlignment="1" applyProtection="1">
      <alignment horizontal="right" vertical="center" shrinkToFit="1"/>
    </xf>
    <xf numFmtId="195" fontId="20" fillId="0" borderId="18" xfId="33" applyNumberFormat="1" applyFont="1" applyFill="1" applyBorder="1" applyAlignment="1" applyProtection="1">
      <alignment horizontal="right" vertical="center" shrinkToFit="1"/>
    </xf>
    <xf numFmtId="189" fontId="20" fillId="0" borderId="29" xfId="0" applyNumberFormat="1" applyFont="1" applyFill="1" applyBorder="1" applyAlignment="1">
      <alignment horizontal="right" vertical="center" shrinkToFit="1"/>
    </xf>
    <xf numFmtId="189" fontId="20" fillId="0" borderId="29" xfId="33" applyNumberFormat="1" applyFont="1" applyFill="1" applyBorder="1" applyAlignment="1" applyProtection="1">
      <alignment horizontal="right" vertical="center" shrinkToFit="1"/>
    </xf>
    <xf numFmtId="189" fontId="20" fillId="0" borderId="35" xfId="33" applyNumberFormat="1" applyFont="1" applyFill="1" applyBorder="1" applyAlignment="1" applyProtection="1">
      <alignment horizontal="right" vertical="center" shrinkToFit="1"/>
    </xf>
    <xf numFmtId="189" fontId="20" fillId="0" borderId="0" xfId="0" applyNumberFormat="1" applyFont="1" applyFill="1" applyBorder="1" applyAlignment="1">
      <alignment horizontal="right" vertical="center" shrinkToFit="1"/>
    </xf>
    <xf numFmtId="194" fontId="20" fillId="0" borderId="0" xfId="0" applyNumberFormat="1" applyFont="1" applyFill="1" applyBorder="1" applyAlignment="1">
      <alignment horizontal="right" vertical="center"/>
    </xf>
    <xf numFmtId="194" fontId="20" fillId="0" borderId="18"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shrinkToFit="1"/>
    </xf>
    <xf numFmtId="189" fontId="20" fillId="0" borderId="18"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8" xfId="0" applyFont="1" applyFill="1" applyBorder="1" applyAlignment="1">
      <alignment horizontal="right" vertical="center"/>
    </xf>
    <xf numFmtId="0" fontId="20" fillId="0" borderId="0" xfId="0" applyFont="1" applyFill="1" applyBorder="1" applyAlignment="1">
      <alignment horizontal="right" vertical="center" shrinkToFit="1"/>
    </xf>
    <xf numFmtId="195" fontId="21" fillId="0" borderId="0" xfId="0" applyNumberFormat="1" applyFont="1" applyFill="1" applyBorder="1" applyAlignment="1">
      <alignment horizontal="right" vertical="center" shrinkToFit="1"/>
    </xf>
    <xf numFmtId="195" fontId="21" fillId="0" borderId="18" xfId="0" applyNumberFormat="1" applyFont="1" applyFill="1" applyBorder="1" applyAlignment="1">
      <alignment horizontal="right" vertical="center" shrinkToFit="1"/>
    </xf>
    <xf numFmtId="0" fontId="20" fillId="0" borderId="29" xfId="0" applyFont="1" applyFill="1" applyBorder="1" applyAlignment="1">
      <alignment horizontal="right" vertical="center"/>
    </xf>
    <xf numFmtId="0" fontId="21" fillId="0" borderId="19" xfId="0" applyFont="1" applyFill="1" applyBorder="1" applyAlignment="1">
      <alignment horizontal="center" vertical="center"/>
    </xf>
    <xf numFmtId="0" fontId="21" fillId="0" borderId="141" xfId="0" applyFont="1" applyFill="1" applyBorder="1" applyAlignment="1">
      <alignment horizontal="center" vertical="center"/>
    </xf>
    <xf numFmtId="0" fontId="21" fillId="0" borderId="64" xfId="0" applyFont="1" applyFill="1" applyBorder="1" applyAlignment="1">
      <alignment horizontal="center" vertical="center"/>
    </xf>
    <xf numFmtId="0" fontId="20" fillId="0" borderId="82" xfId="0" applyFont="1" applyFill="1" applyBorder="1" applyAlignment="1">
      <alignment horizontal="center" vertical="center"/>
    </xf>
    <xf numFmtId="0" fontId="20" fillId="0" borderId="139" xfId="0" applyFont="1" applyFill="1" applyBorder="1" applyAlignment="1">
      <alignment horizontal="center" vertical="center"/>
    </xf>
    <xf numFmtId="0" fontId="20" fillId="0" borderId="140" xfId="0" applyFont="1" applyFill="1" applyBorder="1" applyAlignment="1">
      <alignment horizontal="center" vertical="center"/>
    </xf>
    <xf numFmtId="0" fontId="20" fillId="0" borderId="19" xfId="0" applyFont="1" applyFill="1" applyBorder="1" applyAlignment="1">
      <alignment horizontal="center" vertical="center"/>
    </xf>
    <xf numFmtId="193" fontId="20" fillId="0" borderId="0" xfId="0" applyNumberFormat="1" applyFont="1" applyFill="1" applyBorder="1" applyAlignment="1">
      <alignment horizontal="right" vertical="center" shrinkToFit="1"/>
    </xf>
    <xf numFmtId="0" fontId="20" fillId="0" borderId="130" xfId="0" applyFont="1" applyFill="1" applyBorder="1" applyAlignment="1">
      <alignment horizontal="center" vertical="center"/>
    </xf>
    <xf numFmtId="0" fontId="20" fillId="0" borderId="129" xfId="0" applyFont="1" applyFill="1" applyBorder="1" applyAlignment="1">
      <alignment horizontal="center" vertical="center"/>
    </xf>
    <xf numFmtId="0" fontId="20" fillId="0" borderId="142" xfId="0" applyFont="1" applyFill="1" applyBorder="1" applyAlignment="1">
      <alignment horizontal="center" vertical="center"/>
    </xf>
    <xf numFmtId="193" fontId="20" fillId="0" borderId="0" xfId="0" applyNumberFormat="1" applyFont="1" applyFill="1" applyBorder="1" applyAlignment="1">
      <alignment horizontal="right" vertical="center"/>
    </xf>
    <xf numFmtId="193" fontId="20" fillId="0" borderId="18" xfId="0" applyNumberFormat="1" applyFont="1" applyFill="1" applyBorder="1" applyAlignment="1">
      <alignment horizontal="right" vertical="center"/>
    </xf>
    <xf numFmtId="0" fontId="20" fillId="0" borderId="92" xfId="0" applyFont="1" applyFill="1" applyBorder="1" applyAlignment="1">
      <alignment horizontal="center" vertical="center"/>
    </xf>
    <xf numFmtId="0" fontId="21" fillId="0" borderId="33" xfId="0" applyFont="1" applyFill="1" applyBorder="1" applyAlignment="1">
      <alignment horizontal="distributed" vertical="center"/>
    </xf>
    <xf numFmtId="0" fontId="21" fillId="0" borderId="31" xfId="0" applyFont="1" applyFill="1" applyBorder="1" applyAlignment="1">
      <alignment horizontal="distributed" vertical="center"/>
    </xf>
    <xf numFmtId="0" fontId="29" fillId="0" borderId="67" xfId="0" applyFont="1" applyFill="1" applyBorder="1" applyAlignment="1">
      <alignment horizontal="center" vertical="center"/>
    </xf>
    <xf numFmtId="0" fontId="29" fillId="0" borderId="75" xfId="0" applyFont="1" applyFill="1" applyBorder="1" applyAlignment="1">
      <alignment horizontal="center" vertical="center"/>
    </xf>
    <xf numFmtId="0" fontId="24" fillId="0" borderId="33" xfId="0" applyFont="1" applyFill="1" applyBorder="1" applyAlignment="1">
      <alignment horizontal="distributed" vertical="center"/>
    </xf>
    <xf numFmtId="0" fontId="24" fillId="0" borderId="15" xfId="0" applyFont="1" applyFill="1" applyBorder="1" applyAlignment="1">
      <alignment horizontal="distributed" vertical="center"/>
    </xf>
    <xf numFmtId="0" fontId="24" fillId="0" borderId="79"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15" xfId="0" applyFont="1" applyFill="1" applyBorder="1" applyAlignment="1">
      <alignment horizontal="distributed" vertical="center"/>
    </xf>
    <xf numFmtId="0" fontId="20" fillId="0" borderId="79" xfId="0" applyFont="1" applyFill="1" applyBorder="1" applyAlignment="1">
      <alignment horizontal="distributed" vertical="center"/>
    </xf>
    <xf numFmtId="0" fontId="20" fillId="0" borderId="52" xfId="0" applyFont="1" applyFill="1" applyBorder="1" applyAlignment="1">
      <alignment horizontal="left" vertical="center"/>
    </xf>
    <xf numFmtId="0" fontId="18" fillId="0" borderId="78" xfId="0" applyFont="1" applyFill="1" applyBorder="1" applyAlignment="1"/>
    <xf numFmtId="0" fontId="20" fillId="0" borderId="0" xfId="0" applyNumberFormat="1" applyFont="1" applyFill="1" applyBorder="1" applyAlignment="1" applyProtection="1">
      <alignment vertical="center"/>
    </xf>
    <xf numFmtId="0" fontId="20" fillId="0" borderId="50" xfId="0" applyFont="1" applyFill="1" applyBorder="1" applyAlignment="1">
      <alignment horizontal="center" vertical="center"/>
    </xf>
    <xf numFmtId="0" fontId="20" fillId="0" borderId="63" xfId="0" applyFont="1" applyFill="1" applyBorder="1" applyAlignment="1">
      <alignment horizontal="center" vertical="center"/>
    </xf>
    <xf numFmtId="0" fontId="20" fillId="0" borderId="64" xfId="0" applyFont="1" applyFill="1" applyBorder="1" applyAlignment="1">
      <alignment horizontal="center" vertical="center"/>
    </xf>
    <xf numFmtId="0" fontId="20" fillId="0" borderId="33" xfId="0" applyFont="1" applyFill="1" applyBorder="1" applyAlignment="1">
      <alignment horizontal="distributed" vertical="center" shrinkToFit="1"/>
    </xf>
    <xf numFmtId="0" fontId="20" fillId="0" borderId="15" xfId="0" applyFont="1" applyFill="1" applyBorder="1" applyAlignment="1">
      <alignment horizontal="distributed" vertical="center" shrinkToFit="1"/>
    </xf>
    <xf numFmtId="0" fontId="20" fillId="0" borderId="79" xfId="0" applyFont="1" applyFill="1" applyBorder="1" applyAlignment="1">
      <alignment horizontal="distributed" vertical="center" shrinkToFit="1"/>
    </xf>
    <xf numFmtId="0" fontId="21" fillId="0" borderId="15" xfId="0" applyFont="1" applyFill="1" applyBorder="1" applyAlignment="1">
      <alignment horizontal="distributed" vertical="center"/>
    </xf>
    <xf numFmtId="0" fontId="21" fillId="0" borderId="79" xfId="0" applyFont="1" applyFill="1" applyBorder="1" applyAlignment="1">
      <alignment horizontal="distributed" vertical="center"/>
    </xf>
    <xf numFmtId="0" fontId="20" fillId="0" borderId="138"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8" xfId="0" applyFont="1" applyFill="1" applyBorder="1" applyAlignment="1">
      <alignment horizontal="center" vertical="center"/>
    </xf>
    <xf numFmtId="177" fontId="20" fillId="0" borderId="0"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0" fontId="21" fillId="0" borderId="138"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8" xfId="0" applyFont="1" applyFill="1" applyBorder="1" applyAlignment="1">
      <alignment horizontal="center" vertical="center"/>
    </xf>
    <xf numFmtId="0" fontId="20" fillId="0" borderId="127" xfId="0" applyFont="1" applyFill="1" applyBorder="1" applyAlignment="1">
      <alignment horizontal="center" vertical="center"/>
    </xf>
    <xf numFmtId="0" fontId="20" fillId="0" borderId="118" xfId="0" applyFont="1" applyFill="1" applyBorder="1" applyAlignment="1">
      <alignment horizontal="center" vertical="center"/>
    </xf>
    <xf numFmtId="0" fontId="20" fillId="0" borderId="20" xfId="0" applyFont="1" applyFill="1" applyBorder="1" applyAlignment="1">
      <alignment horizontal="center" vertical="center"/>
    </xf>
    <xf numFmtId="0" fontId="18" fillId="0" borderId="13" xfId="0" applyFont="1" applyFill="1" applyBorder="1" applyAlignment="1">
      <alignment horizontal="center"/>
    </xf>
    <xf numFmtId="0" fontId="18" fillId="0" borderId="37" xfId="0" applyFont="1" applyFill="1" applyBorder="1" applyAlignment="1">
      <alignment horizontal="center"/>
    </xf>
    <xf numFmtId="0" fontId="20" fillId="0" borderId="65"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80" xfId="0" applyFont="1" applyFill="1" applyBorder="1" applyAlignment="1">
      <alignment horizontal="center" vertical="center"/>
    </xf>
    <xf numFmtId="0" fontId="21" fillId="0" borderId="131" xfId="0" applyFont="1" applyFill="1" applyBorder="1" applyAlignment="1">
      <alignment horizontal="center" vertical="center"/>
    </xf>
    <xf numFmtId="0" fontId="21" fillId="0" borderId="65" xfId="0" applyFont="1" applyFill="1" applyBorder="1" applyAlignment="1">
      <alignment horizontal="center" vertical="center"/>
    </xf>
    <xf numFmtId="0" fontId="20" fillId="0" borderId="23" xfId="0" applyFont="1" applyFill="1" applyBorder="1" applyAlignment="1">
      <alignment horizontal="lef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23" xfId="0" applyFont="1" applyFill="1" applyBorder="1" applyAlignment="1">
      <alignment horizontal="right" vertical="center"/>
    </xf>
    <xf numFmtId="198" fontId="20" fillId="0" borderId="76" xfId="0" applyNumberFormat="1" applyFont="1" applyFill="1" applyBorder="1" applyAlignment="1">
      <alignment horizontal="center" vertical="center"/>
    </xf>
    <xf numFmtId="198" fontId="20" fillId="0" borderId="156" xfId="0" applyNumberFormat="1" applyFont="1" applyFill="1" applyBorder="1" applyAlignment="1">
      <alignment horizontal="center" vertical="center"/>
    </xf>
    <xf numFmtId="0" fontId="20" fillId="0" borderId="89" xfId="0" applyFont="1" applyFill="1" applyBorder="1" applyAlignment="1">
      <alignment vertical="center"/>
    </xf>
    <xf numFmtId="0" fontId="20" fillId="0" borderId="16" xfId="0" applyFont="1" applyFill="1" applyBorder="1" applyAlignment="1">
      <alignment horizontal="distributed" vertical="center"/>
    </xf>
    <xf numFmtId="0" fontId="20" fillId="0" borderId="21" xfId="0" applyFont="1" applyFill="1" applyBorder="1" applyAlignment="1">
      <alignment horizontal="distributed" vertical="center"/>
    </xf>
    <xf numFmtId="0" fontId="20" fillId="0" borderId="112" xfId="0" applyFont="1" applyFill="1" applyBorder="1" applyAlignment="1">
      <alignment horizontal="distributed" vertical="center"/>
    </xf>
    <xf numFmtId="0" fontId="20" fillId="0" borderId="20" xfId="0" applyFont="1" applyFill="1" applyBorder="1" applyAlignment="1">
      <alignment horizontal="distributed" vertical="center"/>
    </xf>
    <xf numFmtId="0" fontId="20" fillId="0" borderId="13"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88" xfId="0" applyFont="1" applyFill="1" applyBorder="1" applyAlignment="1">
      <alignment vertical="center"/>
    </xf>
    <xf numFmtId="0" fontId="20" fillId="0" borderId="28" xfId="0" applyFont="1" applyFill="1" applyBorder="1" applyAlignment="1">
      <alignment horizontal="distributed" vertical="center"/>
    </xf>
    <xf numFmtId="0" fontId="21" fillId="0" borderId="16" xfId="0" applyFont="1" applyFill="1" applyBorder="1" applyAlignment="1">
      <alignment horizontal="distributed" vertical="center"/>
    </xf>
    <xf numFmtId="0" fontId="21" fillId="0" borderId="21" xfId="0" applyFont="1" applyFill="1" applyBorder="1" applyAlignment="1">
      <alignment horizontal="distributed" vertical="center"/>
    </xf>
    <xf numFmtId="0" fontId="21" fillId="0" borderId="17" xfId="0" applyFont="1" applyFill="1" applyBorder="1" applyAlignment="1">
      <alignment horizontal="distributed" vertical="center"/>
    </xf>
    <xf numFmtId="0" fontId="20" fillId="0" borderId="87" xfId="0" applyFont="1" applyFill="1" applyBorder="1" applyAlignment="1">
      <alignment horizontal="distributed" vertical="center"/>
    </xf>
    <xf numFmtId="208" fontId="20" fillId="0" borderId="76" xfId="0" applyNumberFormat="1" applyFont="1" applyFill="1" applyBorder="1" applyAlignment="1">
      <alignment horizontal="center" vertical="center"/>
    </xf>
    <xf numFmtId="208" fontId="20" fillId="0" borderId="156" xfId="0" applyNumberFormat="1" applyFont="1" applyFill="1" applyBorder="1" applyAlignment="1">
      <alignment horizontal="center" vertical="center"/>
    </xf>
    <xf numFmtId="208" fontId="20" fillId="0" borderId="47" xfId="0" applyNumberFormat="1" applyFont="1" applyFill="1" applyBorder="1" applyAlignment="1">
      <alignment horizontal="center" vertical="center"/>
    </xf>
    <xf numFmtId="190" fontId="20" fillId="0" borderId="47" xfId="0" applyNumberFormat="1" applyFont="1" applyFill="1" applyBorder="1" applyAlignment="1">
      <alignment horizontal="center" vertical="center"/>
    </xf>
    <xf numFmtId="0" fontId="20" fillId="0" borderId="145" xfId="0" applyFont="1" applyFill="1" applyBorder="1" applyAlignment="1">
      <alignment horizontal="center"/>
    </xf>
    <xf numFmtId="0" fontId="20" fillId="0" borderId="100" xfId="0" applyFont="1" applyFill="1" applyBorder="1" applyAlignment="1">
      <alignment horizontal="center"/>
    </xf>
    <xf numFmtId="0" fontId="21" fillId="0" borderId="0" xfId="0" applyFont="1" applyFill="1" applyBorder="1" applyAlignment="1">
      <alignment horizontal="distributed" vertical="center"/>
    </xf>
    <xf numFmtId="0" fontId="20" fillId="0" borderId="83" xfId="0" applyFont="1" applyFill="1" applyBorder="1" applyAlignment="1">
      <alignment vertical="center"/>
    </xf>
    <xf numFmtId="0" fontId="20" fillId="0" borderId="84" xfId="0" applyFont="1" applyFill="1" applyBorder="1" applyAlignment="1">
      <alignment vertical="center"/>
    </xf>
    <xf numFmtId="0" fontId="20" fillId="0" borderId="85" xfId="0" applyFont="1" applyFill="1" applyBorder="1" applyAlignment="1">
      <alignment vertical="center"/>
    </xf>
    <xf numFmtId="0" fontId="20" fillId="0" borderId="86" xfId="0" applyFont="1" applyFill="1" applyBorder="1" applyAlignment="1">
      <alignment vertical="center"/>
    </xf>
    <xf numFmtId="0" fontId="21" fillId="0" borderId="57" xfId="0" applyFont="1" applyFill="1" applyBorder="1" applyAlignment="1">
      <alignment horizontal="distributed" vertical="center"/>
    </xf>
    <xf numFmtId="0" fontId="21" fillId="0" borderId="13" xfId="0" applyFont="1" applyFill="1" applyBorder="1" applyAlignment="1">
      <alignment horizontal="distributed" vertical="center"/>
    </xf>
    <xf numFmtId="0" fontId="21" fillId="0" borderId="37" xfId="0" applyFont="1" applyFill="1" applyBorder="1" applyAlignment="1">
      <alignment horizontal="distributed" vertical="center"/>
    </xf>
    <xf numFmtId="0" fontId="21" fillId="0" borderId="13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0" fillId="0" borderId="90" xfId="0" applyFont="1" applyFill="1" applyBorder="1" applyAlignment="1">
      <alignment horizontal="right" vertical="center"/>
    </xf>
    <xf numFmtId="0" fontId="21" fillId="0" borderId="34" xfId="0" applyFont="1" applyFill="1" applyBorder="1" applyAlignment="1">
      <alignment horizontal="distributed" vertical="center"/>
    </xf>
    <xf numFmtId="0" fontId="21" fillId="0" borderId="29" xfId="0" applyFont="1" applyFill="1" applyBorder="1" applyAlignment="1">
      <alignment horizontal="distributed" vertical="center"/>
    </xf>
    <xf numFmtId="0" fontId="21" fillId="0" borderId="54" xfId="0" applyFont="1" applyFill="1" applyBorder="1" applyAlignment="1">
      <alignment horizontal="distributed" vertical="center"/>
    </xf>
    <xf numFmtId="189" fontId="20" fillId="0" borderId="115" xfId="0" applyNumberFormat="1" applyFont="1" applyFill="1" applyBorder="1" applyAlignment="1">
      <alignment horizontal="right" vertical="center"/>
    </xf>
    <xf numFmtId="189" fontId="20" fillId="0" borderId="119" xfId="0" applyNumberFormat="1" applyFont="1" applyFill="1" applyBorder="1" applyAlignment="1">
      <alignment horizontal="right" vertical="center"/>
    </xf>
    <xf numFmtId="177" fontId="20" fillId="0" borderId="0" xfId="33" applyNumberFormat="1" applyFont="1" applyFill="1" applyBorder="1" applyAlignment="1" applyProtection="1">
      <alignment horizontal="center" vertical="center"/>
    </xf>
    <xf numFmtId="177" fontId="21" fillId="0" borderId="29" xfId="33" applyNumberFormat="1" applyFont="1" applyFill="1" applyBorder="1" applyAlignment="1" applyProtection="1">
      <alignment horizontal="center" vertical="center"/>
    </xf>
    <xf numFmtId="195" fontId="21" fillId="0" borderId="35" xfId="33" applyNumberFormat="1" applyFont="1" applyFill="1" applyBorder="1" applyAlignment="1" applyProtection="1">
      <alignment horizontal="center" vertical="center"/>
    </xf>
    <xf numFmtId="195" fontId="21" fillId="0" borderId="29" xfId="33" applyNumberFormat="1" applyFont="1" applyFill="1" applyBorder="1" applyAlignment="1" applyProtection="1">
      <alignment horizontal="center" vertical="center"/>
    </xf>
    <xf numFmtId="189" fontId="21" fillId="0" borderId="29" xfId="0" applyNumberFormat="1" applyFont="1" applyFill="1" applyBorder="1" applyAlignment="1">
      <alignment horizontal="right" vertical="center"/>
    </xf>
    <xf numFmtId="189" fontId="21" fillId="0" borderId="30" xfId="0" applyNumberFormat="1" applyFont="1" applyFill="1" applyBorder="1" applyAlignment="1">
      <alignment horizontal="right" vertical="center"/>
    </xf>
    <xf numFmtId="195" fontId="20" fillId="0" borderId="18" xfId="33" applyNumberFormat="1" applyFont="1" applyFill="1" applyBorder="1" applyAlignment="1" applyProtection="1">
      <alignment horizontal="center" vertical="center"/>
    </xf>
    <xf numFmtId="195" fontId="20" fillId="0" borderId="0" xfId="33" applyNumberFormat="1" applyFont="1" applyFill="1" applyBorder="1" applyAlignment="1" applyProtection="1">
      <alignment horizontal="center" vertical="center"/>
    </xf>
    <xf numFmtId="213" fontId="20" fillId="0" borderId="10" xfId="0" applyNumberFormat="1" applyFont="1" applyFill="1" applyBorder="1" applyAlignment="1">
      <alignment horizontal="right" vertical="center"/>
    </xf>
    <xf numFmtId="213" fontId="20" fillId="0" borderId="27" xfId="0" applyNumberFormat="1" applyFont="1" applyFill="1" applyBorder="1" applyAlignment="1">
      <alignment horizontal="right" vertical="center"/>
    </xf>
    <xf numFmtId="195" fontId="20" fillId="0" borderId="39" xfId="33" applyNumberFormat="1" applyFont="1" applyFill="1" applyBorder="1" applyAlignment="1" applyProtection="1">
      <alignment horizontal="center" vertical="center"/>
    </xf>
    <xf numFmtId="183" fontId="20" fillId="0" borderId="18" xfId="33" applyNumberFormat="1" applyFont="1" applyFill="1" applyBorder="1" applyAlignment="1" applyProtection="1">
      <alignment horizontal="center" vertical="center"/>
    </xf>
    <xf numFmtId="183" fontId="20" fillId="0" borderId="0" xfId="33" applyNumberFormat="1" applyFont="1" applyFill="1" applyBorder="1" applyAlignment="1" applyProtection="1">
      <alignment horizontal="center" vertical="center"/>
    </xf>
    <xf numFmtId="178" fontId="20" fillId="0" borderId="115" xfId="0" applyNumberFormat="1" applyFont="1" applyFill="1" applyBorder="1" applyAlignment="1">
      <alignment horizontal="right" vertical="center"/>
    </xf>
    <xf numFmtId="178" fontId="20" fillId="0" borderId="119" xfId="0" applyNumberFormat="1" applyFont="1" applyFill="1" applyBorder="1" applyAlignment="1">
      <alignment horizontal="right" vertical="center"/>
    </xf>
    <xf numFmtId="178" fontId="21" fillId="0" borderId="94"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0" fontId="20" fillId="0" borderId="91" xfId="0" applyFont="1" applyFill="1" applyBorder="1" applyAlignment="1">
      <alignment horizontal="center" vertical="center"/>
    </xf>
    <xf numFmtId="183" fontId="21" fillId="0" borderId="77" xfId="33" applyNumberFormat="1" applyFont="1" applyFill="1" applyBorder="1" applyAlignment="1" applyProtection="1">
      <alignment horizontal="center" vertical="center"/>
    </xf>
    <xf numFmtId="183" fontId="21" fillId="0" borderId="29" xfId="33" applyNumberFormat="1" applyFont="1" applyFill="1" applyBorder="1" applyAlignment="1" applyProtection="1">
      <alignment horizontal="center" vertical="center"/>
    </xf>
    <xf numFmtId="177" fontId="21" fillId="0" borderId="29" xfId="33" applyNumberFormat="1" applyFont="1" applyFill="1" applyBorder="1" applyAlignment="1" applyProtection="1">
      <alignment horizontal="right" vertical="center"/>
    </xf>
    <xf numFmtId="0" fontId="20" fillId="0" borderId="44" xfId="0" applyFont="1" applyFill="1" applyBorder="1" applyAlignment="1">
      <alignment horizontal="center" vertical="center"/>
    </xf>
    <xf numFmtId="183" fontId="20" fillId="0" borderId="39" xfId="33" applyNumberFormat="1" applyFont="1" applyFill="1" applyBorder="1" applyAlignment="1" applyProtection="1">
      <alignment horizontal="center" vertical="center"/>
    </xf>
    <xf numFmtId="0" fontId="20" fillId="0" borderId="93" xfId="0" applyFont="1" applyFill="1" applyBorder="1" applyAlignment="1">
      <alignment horizontal="center" vertical="center"/>
    </xf>
    <xf numFmtId="0" fontId="20" fillId="0" borderId="56" xfId="0" applyFont="1" applyFill="1" applyBorder="1" applyAlignment="1">
      <alignment horizontal="center" vertical="center"/>
    </xf>
    <xf numFmtId="0" fontId="20" fillId="0" borderId="11" xfId="0" applyFont="1" applyFill="1" applyBorder="1" applyAlignment="1">
      <alignment horizontal="center" vertical="center"/>
    </xf>
    <xf numFmtId="178" fontId="20" fillId="0" borderId="0" xfId="0" applyNumberFormat="1" applyFont="1" applyFill="1" applyBorder="1" applyAlignment="1">
      <alignment horizontal="right" vertical="center"/>
    </xf>
    <xf numFmtId="178" fontId="20" fillId="0" borderId="113" xfId="0" applyNumberFormat="1" applyFont="1" applyFill="1" applyBorder="1" applyAlignment="1">
      <alignment horizontal="right" vertical="center"/>
    </xf>
    <xf numFmtId="178" fontId="20" fillId="0" borderId="10" xfId="0" applyNumberFormat="1" applyFont="1" applyFill="1" applyBorder="1" applyAlignment="1">
      <alignment horizontal="right" vertical="center"/>
    </xf>
    <xf numFmtId="178" fontId="20" fillId="0" borderId="27" xfId="0" applyNumberFormat="1" applyFont="1" applyFill="1" applyBorder="1" applyAlignment="1">
      <alignment horizontal="right" vertical="center"/>
    </xf>
    <xf numFmtId="177" fontId="21" fillId="0" borderId="29" xfId="0" applyNumberFormat="1" applyFont="1" applyFill="1" applyBorder="1" applyAlignment="1">
      <alignment horizontal="right" vertical="center"/>
    </xf>
    <xf numFmtId="198" fontId="33" fillId="0" borderId="22" xfId="0" applyNumberFormat="1" applyFont="1" applyFill="1" applyBorder="1" applyAlignment="1">
      <alignment horizontal="right" vertical="center"/>
    </xf>
    <xf numFmtId="0" fontId="20" fillId="0" borderId="95" xfId="0" applyFont="1" applyFill="1" applyBorder="1" applyAlignment="1">
      <alignment horizontal="center" vertical="center"/>
    </xf>
    <xf numFmtId="198" fontId="20" fillId="0" borderId="115" xfId="0" applyNumberFormat="1" applyFont="1" applyFill="1" applyBorder="1" applyAlignment="1">
      <alignment horizontal="right" vertical="center"/>
    </xf>
    <xf numFmtId="0" fontId="20" fillId="0" borderId="21" xfId="0" applyFont="1" applyFill="1" applyBorder="1" applyAlignment="1">
      <alignment horizontal="left" vertical="center"/>
    </xf>
    <xf numFmtId="198" fontId="20" fillId="0" borderId="0" xfId="0" applyNumberFormat="1" applyFont="1" applyFill="1" applyBorder="1" applyAlignment="1">
      <alignment horizontal="right" vertical="center"/>
    </xf>
    <xf numFmtId="189" fontId="20" fillId="0" borderId="13" xfId="0" applyNumberFormat="1" applyFont="1" applyFill="1" applyBorder="1" applyAlignment="1">
      <alignment horizontal="right" vertical="center"/>
    </xf>
    <xf numFmtId="189" fontId="20" fillId="0" borderId="14" xfId="0" applyNumberFormat="1" applyFont="1" applyFill="1" applyBorder="1" applyAlignment="1">
      <alignment horizontal="right" vertical="center"/>
    </xf>
    <xf numFmtId="189" fontId="33" fillId="0" borderId="21" xfId="0" applyNumberFormat="1" applyFont="1" applyFill="1" applyBorder="1" applyAlignment="1">
      <alignment horizontal="right" vertical="center"/>
    </xf>
    <xf numFmtId="189" fontId="33" fillId="0" borderId="22" xfId="0" applyNumberFormat="1" applyFont="1" applyFill="1" applyBorder="1" applyAlignment="1">
      <alignment horizontal="right" vertical="center"/>
    </xf>
    <xf numFmtId="198" fontId="20" fillId="0" borderId="13" xfId="0" applyNumberFormat="1" applyFont="1" applyFill="1" applyBorder="1" applyAlignment="1">
      <alignment horizontal="right" vertical="center"/>
    </xf>
    <xf numFmtId="198" fontId="20" fillId="0" borderId="14" xfId="0" applyNumberFormat="1" applyFont="1" applyFill="1" applyBorder="1" applyAlignment="1">
      <alignment horizontal="right" vertical="center"/>
    </xf>
    <xf numFmtId="0" fontId="25" fillId="0" borderId="0" xfId="0"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Sheet1"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Sheet1" xfId="43" xr:uid="{00000000-0005-0000-0000-00002C000000}"/>
    <cellStyle name="標準_XIV．物価・消費及び金融" xfId="44" xr:uid="{00000000-0005-0000-0000-00002D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barChart>
        <c:barDir val="col"/>
        <c:grouping val="clustered"/>
        <c:varyColors val="0"/>
        <c:ser>
          <c:idx val="1"/>
          <c:order val="0"/>
          <c:tx>
            <c:strRef>
              <c:f>グラフ!$H$5</c:f>
              <c:strCache>
                <c:ptCount val="1"/>
                <c:pt idx="0">
                  <c:v>食料</c:v>
                </c:pt>
              </c:strCache>
            </c:strRef>
          </c:tx>
          <c:spPr>
            <a:pattFill prst="pct10">
              <a:fgClr>
                <a:srgbClr val="000000"/>
              </a:fgClr>
              <a:bgClr>
                <a:srgbClr val="FFFFFF"/>
              </a:bgClr>
            </a:pattFill>
            <a:ln w="12700">
              <a:solidFill>
                <a:srgbClr val="000000"/>
              </a:solidFill>
              <a:prstDash val="solid"/>
            </a:ln>
          </c:spPr>
          <c:invertIfNegative val="0"/>
          <c:dLbls>
            <c:dLbl>
              <c:idx val="0"/>
              <c:layout>
                <c:manualLayout>
                  <c:x val="-1.6427528268412895E-17"/>
                  <c:y val="5.75953923686105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7A-4F2D-97E9-ABC7CFBD6CAB}"/>
                </c:ext>
              </c:extLst>
            </c:dLbl>
            <c:dLbl>
              <c:idx val="1"/>
              <c:layout>
                <c:manualLayout>
                  <c:x val="0"/>
                  <c:y val="5.75953923686099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7A-4F2D-97E9-ABC7CFBD6CAB}"/>
                </c:ext>
              </c:extLst>
            </c:dLbl>
            <c:dLbl>
              <c:idx val="2"/>
              <c:layout>
                <c:manualLayout>
                  <c:x val="-6.5710113073651581E-17"/>
                  <c:y val="1.15190784737221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7A-4F2D-97E9-ABC7CFBD6CAB}"/>
                </c:ext>
              </c:extLst>
            </c:dLbl>
            <c:dLbl>
              <c:idx val="3"/>
              <c:layout>
                <c:manualLayout>
                  <c:x val="0"/>
                  <c:y val="8.63930885529152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7A-4F2D-97E9-ABC7CFBD6CAB}"/>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グラフ!$I$5:$L$5</c:f>
              <c:numCache>
                <c:formatCode>0.0_);[Red]\(0.0\)</c:formatCode>
                <c:ptCount val="4"/>
                <c:pt idx="0">
                  <c:v>102</c:v>
                </c:pt>
                <c:pt idx="1">
                  <c:v>101.8</c:v>
                </c:pt>
                <c:pt idx="2">
                  <c:v>103.8</c:v>
                </c:pt>
                <c:pt idx="3">
                  <c:v>104.4</c:v>
                </c:pt>
              </c:numCache>
            </c:numRef>
          </c:val>
          <c:extLst>
            <c:ext xmlns:c16="http://schemas.microsoft.com/office/drawing/2014/chart" uri="{C3380CC4-5D6E-409C-BE32-E72D297353CC}">
              <c16:uniqueId val="{00000000-11E3-4BA1-8E38-09478CE6FA2D}"/>
            </c:ext>
          </c:extLst>
        </c:ser>
        <c:ser>
          <c:idx val="0"/>
          <c:order val="1"/>
          <c:tx>
            <c:strRef>
              <c:f>グラフ!$H$6</c:f>
              <c:strCache>
                <c:ptCount val="1"/>
                <c:pt idx="0">
                  <c:v>住居</c:v>
                </c:pt>
              </c:strCache>
            </c:strRef>
          </c:tx>
          <c:spPr>
            <a:solidFill>
              <a:srgbClr val="000000"/>
            </a:solidFill>
            <a:ln w="12700">
              <a:solidFill>
                <a:srgbClr val="000000"/>
              </a:solidFill>
              <a:prstDash val="solid"/>
            </a:ln>
          </c:spPr>
          <c:invertIfNegative val="0"/>
          <c:dLbls>
            <c:dLbl>
              <c:idx val="0"/>
              <c:layout>
                <c:manualLayout>
                  <c:x val="7.1684587813620072E-3"/>
                  <c:y val="-5.279516644362502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7A-4F2D-97E9-ABC7CFBD6CAB}"/>
                </c:ext>
              </c:extLst>
            </c:dLbl>
            <c:dLbl>
              <c:idx val="1"/>
              <c:layout>
                <c:manualLayout>
                  <c:x val="7.16845878136194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7A-4F2D-97E9-ABC7CFBD6CAB}"/>
                </c:ext>
              </c:extLst>
            </c:dLbl>
            <c:dLbl>
              <c:idx val="3"/>
              <c:spPr>
                <a:noFill/>
                <a:ln w="2540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B872-4BD4-B72F-EDE49C0E8AF0}"/>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グラフ!$I$6:$L$6</c:f>
              <c:numCache>
                <c:formatCode>0.0_);[Red]\(0.0\)</c:formatCode>
                <c:ptCount val="4"/>
                <c:pt idx="0">
                  <c:v>100.1</c:v>
                </c:pt>
                <c:pt idx="1">
                  <c:v>100</c:v>
                </c:pt>
                <c:pt idx="2">
                  <c:v>100</c:v>
                </c:pt>
                <c:pt idx="3">
                  <c:v>100.1</c:v>
                </c:pt>
              </c:numCache>
            </c:numRef>
          </c:val>
          <c:extLst>
            <c:ext xmlns:c16="http://schemas.microsoft.com/office/drawing/2014/chart" uri="{C3380CC4-5D6E-409C-BE32-E72D297353CC}">
              <c16:uniqueId val="{00000002-11E3-4BA1-8E38-09478CE6FA2D}"/>
            </c:ext>
          </c:extLst>
        </c:ser>
        <c:ser>
          <c:idx val="4"/>
          <c:order val="2"/>
          <c:tx>
            <c:strRef>
              <c:f>グラフ!$H$7</c:f>
              <c:strCache>
                <c:ptCount val="1"/>
                <c:pt idx="0">
                  <c:v>水道光熱</c:v>
                </c:pt>
              </c:strCache>
            </c:strRef>
          </c:tx>
          <c:spPr>
            <a:pattFill prst="ltDnDiag">
              <a:fgClr>
                <a:srgbClr val="000000"/>
              </a:fgClr>
              <a:bgClr>
                <a:srgbClr val="FFFFFF"/>
              </a:bgClr>
            </a:pattFill>
            <a:ln w="12700">
              <a:solidFill>
                <a:srgbClr val="000000"/>
              </a:solidFill>
              <a:prstDash val="solid"/>
            </a:ln>
          </c:spPr>
          <c:invertIfNegative val="0"/>
          <c:dLbls>
            <c:dLbl>
              <c:idx val="2"/>
              <c:layout>
                <c:manualLayout>
                  <c:x val="0"/>
                  <c:y val="8.63930885529157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E3-4BA1-8E38-09478CE6FA2D}"/>
                </c:ext>
              </c:extLst>
            </c:dLbl>
            <c:dLbl>
              <c:idx val="3"/>
              <c:layout>
                <c:manualLayout>
                  <c:x val="0"/>
                  <c:y val="5.75953923686105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7A-4F2D-97E9-ABC7CFBD6CAB}"/>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グラフ!$I$7:$L$7</c:f>
              <c:numCache>
                <c:formatCode>0.0_);[Red]\(0.0\)</c:formatCode>
                <c:ptCount val="4"/>
                <c:pt idx="0">
                  <c:v>95.8</c:v>
                </c:pt>
                <c:pt idx="1">
                  <c:v>99.2</c:v>
                </c:pt>
                <c:pt idx="2">
                  <c:v>103.9</c:v>
                </c:pt>
                <c:pt idx="3">
                  <c:v>106.1</c:v>
                </c:pt>
              </c:numCache>
            </c:numRef>
          </c:val>
          <c:extLst>
            <c:ext xmlns:c16="http://schemas.microsoft.com/office/drawing/2014/chart" uri="{C3380CC4-5D6E-409C-BE32-E72D297353CC}">
              <c16:uniqueId val="{00000004-11E3-4BA1-8E38-09478CE6FA2D}"/>
            </c:ext>
          </c:extLst>
        </c:ser>
        <c:dLbls>
          <c:showLegendKey val="0"/>
          <c:showVal val="0"/>
          <c:showCatName val="0"/>
          <c:showSerName val="0"/>
          <c:showPercent val="0"/>
          <c:showBubbleSize val="0"/>
        </c:dLbls>
        <c:gapWidth val="150"/>
        <c:axId val="419389872"/>
        <c:axId val="419391832"/>
      </c:barChart>
      <c:lineChart>
        <c:grouping val="standard"/>
        <c:varyColors val="0"/>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dLbls>
            <c:dLbl>
              <c:idx val="0"/>
              <c:layout>
                <c:manualLayout>
                  <c:x val="-9.6612762114413123E-2"/>
                  <c:y val="1.99109992460445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E3-4BA1-8E38-09478CE6FA2D}"/>
                </c:ext>
              </c:extLst>
            </c:dLbl>
            <c:dLbl>
              <c:idx val="1"/>
              <c:layout>
                <c:manualLayout>
                  <c:x val="-1.7898102629836744E-2"/>
                  <c:y val="1.7431523606781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E3-4BA1-8E38-09478CE6FA2D}"/>
                </c:ext>
              </c:extLst>
            </c:dLbl>
            <c:dLbl>
              <c:idx val="2"/>
              <c:layout>
                <c:manualLayout>
                  <c:x val="-9.3181779696892855E-2"/>
                  <c:y val="-2.00885472469289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E3-4BA1-8E38-09478CE6FA2D}"/>
                </c:ext>
              </c:extLst>
            </c:dLbl>
            <c:dLbl>
              <c:idx val="3"/>
              <c:layout>
                <c:manualLayout>
                  <c:x val="-3.2214161959629825E-2"/>
                  <c:y val="-2.63239772025108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E3-4BA1-8E38-09478CE6FA2D}"/>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グラフ!$I$8:$L$8</c:f>
              <c:numCache>
                <c:formatCode>0.0_);[Red]\(0.0\)</c:formatCode>
                <c:ptCount val="4"/>
                <c:pt idx="0">
                  <c:v>101</c:v>
                </c:pt>
                <c:pt idx="1">
                  <c:v>102.2</c:v>
                </c:pt>
                <c:pt idx="2">
                  <c:v>102.3</c:v>
                </c:pt>
                <c:pt idx="3">
                  <c:v>103</c:v>
                </c:pt>
              </c:numCache>
            </c:numRef>
          </c:val>
          <c:smooth val="0"/>
          <c:extLst>
            <c:ext xmlns:c16="http://schemas.microsoft.com/office/drawing/2014/chart" uri="{C3380CC4-5D6E-409C-BE32-E72D297353CC}">
              <c16:uniqueId val="{00000009-11E3-4BA1-8E38-09478CE6FA2D}"/>
            </c:ext>
          </c:extLst>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dLbls>
            <c:dLbl>
              <c:idx val="0"/>
              <c:layout>
                <c:manualLayout>
                  <c:x val="-8.6688962266813427E-2"/>
                  <c:y val="1.71824742209599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E3-4BA1-8E38-09478CE6FA2D}"/>
                </c:ext>
              </c:extLst>
            </c:dLbl>
            <c:dLbl>
              <c:idx val="1"/>
              <c:layout>
                <c:manualLayout>
                  <c:x val="-6.8836113227782075E-2"/>
                  <c:y val="2.6245358639025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E3-4BA1-8E38-09478CE6FA2D}"/>
                </c:ext>
              </c:extLst>
            </c:dLbl>
            <c:dLbl>
              <c:idx val="2"/>
              <c:layout>
                <c:manualLayout>
                  <c:x val="-8.6712386758106788E-2"/>
                  <c:y val="2.63546538324178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E3-4BA1-8E38-09478CE6FA2D}"/>
                </c:ext>
              </c:extLst>
            </c:dLbl>
            <c:dLbl>
              <c:idx val="3"/>
              <c:layout>
                <c:manualLayout>
                  <c:x val="-7.9672621567465352E-2"/>
                  <c:y val="-2.29186578459550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E3-4BA1-8E38-09478CE6FA2D}"/>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グラフ!$I$9:$L$9</c:f>
              <c:numCache>
                <c:formatCode>0.0_);[Red]\(0.0\)</c:formatCode>
                <c:ptCount val="4"/>
                <c:pt idx="0">
                  <c:v>99.1</c:v>
                </c:pt>
                <c:pt idx="1">
                  <c:v>99.3</c:v>
                </c:pt>
                <c:pt idx="2">
                  <c:v>100.3</c:v>
                </c:pt>
                <c:pt idx="3">
                  <c:v>99.4</c:v>
                </c:pt>
              </c:numCache>
            </c:numRef>
          </c:val>
          <c:smooth val="0"/>
          <c:extLst>
            <c:ext xmlns:c16="http://schemas.microsoft.com/office/drawing/2014/chart" uri="{C3380CC4-5D6E-409C-BE32-E72D297353CC}">
              <c16:uniqueId val="{0000000E-11E3-4BA1-8E38-09478CE6FA2D}"/>
            </c:ext>
          </c:extLst>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dLbls>
            <c:dLbl>
              <c:idx val="0"/>
              <c:layout>
                <c:manualLayout>
                  <c:x val="-0.10780515338808457"/>
                  <c:y val="1.45757158324969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E3-4BA1-8E38-09478CE6FA2D}"/>
                </c:ext>
              </c:extLst>
            </c:dLbl>
            <c:dLbl>
              <c:idx val="1"/>
              <c:layout>
                <c:manualLayout>
                  <c:x val="-0.10243840487680982"/>
                  <c:y val="-1.6548924904905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E3-4BA1-8E38-09478CE6FA2D}"/>
                </c:ext>
              </c:extLst>
            </c:dLbl>
            <c:dLbl>
              <c:idx val="2"/>
              <c:layout>
                <c:manualLayout>
                  <c:x val="-2.5483870967741934E-2"/>
                  <c:y val="1.84305255579553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E3-4BA1-8E38-09478CE6FA2D}"/>
                </c:ext>
              </c:extLst>
            </c:dLbl>
            <c:dLbl>
              <c:idx val="3"/>
              <c:layout>
                <c:manualLayout>
                  <c:x val="-1.6510597465639376E-2"/>
                  <c:y val="1.33013610879630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E3-4BA1-8E38-09478CE6FA2D}"/>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グラフ!$I$10:$L$10</c:f>
              <c:numCache>
                <c:formatCode>0.0_);[Red]\(0.0\)</c:formatCode>
                <c:ptCount val="4"/>
                <c:pt idx="0">
                  <c:v>101.5</c:v>
                </c:pt>
                <c:pt idx="1">
                  <c:v>102.4</c:v>
                </c:pt>
                <c:pt idx="2">
                  <c:v>102.1</c:v>
                </c:pt>
                <c:pt idx="3">
                  <c:v>102.5</c:v>
                </c:pt>
              </c:numCache>
            </c:numRef>
          </c:val>
          <c:smooth val="0"/>
          <c:extLst>
            <c:ext xmlns:c16="http://schemas.microsoft.com/office/drawing/2014/chart" uri="{C3380CC4-5D6E-409C-BE32-E72D297353CC}">
              <c16:uniqueId val="{00000013-11E3-4BA1-8E38-09478CE6FA2D}"/>
            </c:ext>
          </c:extLst>
        </c:ser>
        <c:dLbls>
          <c:showLegendKey val="0"/>
          <c:showVal val="0"/>
          <c:showCatName val="0"/>
          <c:showSerName val="0"/>
          <c:showPercent val="0"/>
          <c:showBubbleSize val="0"/>
        </c:dLbls>
        <c:marker val="1"/>
        <c:smooth val="0"/>
        <c:axId val="419388304"/>
        <c:axId val="419385560"/>
      </c:lineChart>
      <c:catAx>
        <c:axId val="41938987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91832"/>
        <c:crossesAt val="100"/>
        <c:auto val="0"/>
        <c:lblAlgn val="ctr"/>
        <c:lblOffset val="100"/>
        <c:tickLblSkip val="1"/>
        <c:tickMarkSkip val="1"/>
        <c:noMultiLvlLbl val="0"/>
      </c:catAx>
      <c:valAx>
        <c:axId val="419391832"/>
        <c:scaling>
          <c:orientation val="minMax"/>
          <c:max val="110"/>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0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棒グラフ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9.6774475771174984E-2"/>
              <c:y val="1.583873290136789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9872"/>
        <c:crosses val="autoZero"/>
        <c:crossBetween val="between"/>
        <c:majorUnit val="5"/>
      </c:valAx>
      <c:catAx>
        <c:axId val="419388304"/>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100</a:t>
                </a:r>
              </a:p>
            </c:rich>
          </c:tx>
          <c:layout>
            <c:manualLayout>
              <c:xMode val="edge"/>
              <c:yMode val="edge"/>
              <c:x val="0.37365676064686315"/>
              <c:y val="1.0799136069114475E-2"/>
            </c:manualLayout>
          </c:layout>
          <c:overlay val="0"/>
          <c:spPr>
            <a:solidFill>
              <a:srgbClr val="FFFFFF"/>
            </a:solidFill>
            <a:ln w="12700">
              <a:solidFill>
                <a:srgbClr val="000000"/>
              </a:solidFill>
              <a:prstDash val="solid"/>
            </a:ln>
          </c:spPr>
        </c:title>
        <c:numFmt formatCode="General" sourceLinked="1"/>
        <c:majorTickMark val="out"/>
        <c:minorTickMark val="none"/>
        <c:tickLblPos val="none"/>
        <c:crossAx val="419385560"/>
        <c:crossesAt val="80"/>
        <c:auto val="0"/>
        <c:lblAlgn val="ctr"/>
        <c:lblOffset val="100"/>
        <c:noMultiLvlLbl val="0"/>
      </c:catAx>
      <c:valAx>
        <c:axId val="419385560"/>
        <c:scaling>
          <c:orientation val="minMax"/>
          <c:max val="105"/>
          <c:min val="80"/>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線グラフ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0.76881917986058723"/>
              <c:y val="1.511879049676026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8304"/>
        <c:crosses val="max"/>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平成28年度</c:v>
                </c:pt>
                <c:pt idx="1">
                  <c:v>29年度</c:v>
                </c:pt>
                <c:pt idx="2">
                  <c:v>30年度</c:v>
                </c:pt>
              </c:strCache>
            </c:strRef>
          </c:cat>
          <c:val>
            <c:numRef>
              <c:f>グラフ!$I$14:$K$14</c:f>
              <c:numCache>
                <c:formatCode>#,##0_ </c:formatCode>
                <c:ptCount val="3"/>
                <c:pt idx="0">
                  <c:v>96569795</c:v>
                </c:pt>
                <c:pt idx="1">
                  <c:v>100229860</c:v>
                </c:pt>
                <c:pt idx="2">
                  <c:v>103917998</c:v>
                </c:pt>
              </c:numCache>
            </c:numRef>
          </c:val>
          <c:extLst>
            <c:ext xmlns:c16="http://schemas.microsoft.com/office/drawing/2014/chart" uri="{C3380CC4-5D6E-409C-BE32-E72D297353CC}">
              <c16:uniqueId val="{00000000-7212-4CE8-8D38-E415A2C38A1E}"/>
            </c:ext>
          </c:extLst>
        </c:ser>
        <c:ser>
          <c:idx val="1"/>
          <c:order val="1"/>
          <c:tx>
            <c:strRef>
              <c:f>グラフ!$H$15</c:f>
              <c:strCache>
                <c:ptCount val="1"/>
                <c:pt idx="0">
                  <c:v>営業所得</c:v>
                </c:pt>
              </c:strCache>
            </c:strRef>
          </c:tx>
          <c:spPr>
            <a:pattFill prst="pct50">
              <a:fgClr>
                <a:sysClr val="windowText" lastClr="000000"/>
              </a:fgClr>
              <a:bgClr>
                <a:sysClr val="window" lastClr="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平成28年度</c:v>
                </c:pt>
                <c:pt idx="1">
                  <c:v>29年度</c:v>
                </c:pt>
                <c:pt idx="2">
                  <c:v>30年度</c:v>
                </c:pt>
              </c:strCache>
            </c:strRef>
          </c:cat>
          <c:val>
            <c:numRef>
              <c:f>グラフ!$I$15:$K$15</c:f>
              <c:numCache>
                <c:formatCode>#,##0_ </c:formatCode>
                <c:ptCount val="3"/>
                <c:pt idx="0">
                  <c:v>4477776</c:v>
                </c:pt>
                <c:pt idx="1">
                  <c:v>4659031</c:v>
                </c:pt>
                <c:pt idx="2">
                  <c:v>4965065</c:v>
                </c:pt>
              </c:numCache>
            </c:numRef>
          </c:val>
          <c:extLst>
            <c:ext xmlns:c16="http://schemas.microsoft.com/office/drawing/2014/chart" uri="{C3380CC4-5D6E-409C-BE32-E72D297353CC}">
              <c16:uniqueId val="{00000001-7212-4CE8-8D38-E415A2C38A1E}"/>
            </c:ext>
          </c:extLst>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12-4CE8-8D38-E415A2C38A1E}"/>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平成28年度</c:v>
                </c:pt>
                <c:pt idx="1">
                  <c:v>29年度</c:v>
                </c:pt>
                <c:pt idx="2">
                  <c:v>30年度</c:v>
                </c:pt>
              </c:strCache>
            </c:strRef>
          </c:cat>
          <c:val>
            <c:numRef>
              <c:f>グラフ!$I$16:$K$16</c:f>
              <c:numCache>
                <c:formatCode>#,##0;[Red]#,##0</c:formatCode>
                <c:ptCount val="3"/>
                <c:pt idx="0">
                  <c:v>14818513</c:v>
                </c:pt>
                <c:pt idx="1">
                  <c:v>15435696</c:v>
                </c:pt>
                <c:pt idx="2">
                  <c:v>17143624</c:v>
                </c:pt>
              </c:numCache>
            </c:numRef>
          </c:val>
          <c:extLst>
            <c:ext xmlns:c16="http://schemas.microsoft.com/office/drawing/2014/chart" uri="{C3380CC4-5D6E-409C-BE32-E72D297353CC}">
              <c16:uniqueId val="{00000003-7212-4CE8-8D38-E415A2C38A1E}"/>
            </c:ext>
          </c:extLst>
        </c:ser>
        <c:dLbls>
          <c:showLegendKey val="0"/>
          <c:showVal val="0"/>
          <c:showCatName val="0"/>
          <c:showSerName val="0"/>
          <c:showPercent val="0"/>
          <c:showBubbleSize val="0"/>
        </c:dLbls>
        <c:gapWidth val="30"/>
        <c:overlap val="100"/>
        <c:axId val="419386344"/>
        <c:axId val="419389088"/>
      </c:barChart>
      <c:catAx>
        <c:axId val="419386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9088"/>
        <c:crossesAt val="0"/>
        <c:auto val="1"/>
        <c:lblAlgn val="ctr"/>
        <c:lblOffset val="100"/>
        <c:tickLblSkip val="1"/>
        <c:tickMarkSkip val="1"/>
        <c:noMultiLvlLbl val="0"/>
      </c:catAx>
      <c:valAx>
        <c:axId val="419389088"/>
        <c:scaling>
          <c:orientation val="minMax"/>
          <c:min val="8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6344"/>
        <c:crosses val="autoZero"/>
        <c:crossBetween val="between"/>
      </c:valAx>
      <c:spPr>
        <a:noFill/>
        <a:ln w="12700">
          <a:solidFill>
            <a:srgbClr val="000000">
              <a:alpha val="89000"/>
            </a:srgbClr>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10928179432116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3E-418C-8041-49BB1A2E6C0B}"/>
                </c:ext>
              </c:extLst>
            </c:dLbl>
            <c:dLbl>
              <c:idx val="1"/>
              <c:layout>
                <c:manualLayout>
                  <c:x val="0"/>
                  <c:y val="7.37986160820806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3E-418C-8041-49BB1A2E6C0B}"/>
                </c:ext>
              </c:extLst>
            </c:dLbl>
            <c:dLbl>
              <c:idx val="2"/>
              <c:layout>
                <c:manualLayout>
                  <c:x val="3.714020427112213E-3"/>
                  <c:y val="2.26079694583631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平成26年度</c:v>
                </c:pt>
                <c:pt idx="1">
                  <c:v>27年度</c:v>
                </c:pt>
                <c:pt idx="2">
                  <c:v>28年度</c:v>
                </c:pt>
              </c:strCache>
            </c:strRef>
          </c:cat>
          <c:val>
            <c:numRef>
              <c:f>グラフ!$I$36:$K$36</c:f>
              <c:numCache>
                <c:formatCode>#,##0;[Red]#,##0</c:formatCode>
                <c:ptCount val="3"/>
                <c:pt idx="0">
                  <c:v>2207</c:v>
                </c:pt>
                <c:pt idx="1">
                  <c:v>2301</c:v>
                </c:pt>
                <c:pt idx="2">
                  <c:v>2431</c:v>
                </c:pt>
              </c:numCache>
            </c:numRef>
          </c:val>
          <c:extLst>
            <c:ext xmlns:c16="http://schemas.microsoft.com/office/drawing/2014/chart" uri="{C3380CC4-5D6E-409C-BE32-E72D297353CC}">
              <c16:uniqueId val="{00000000-AFCD-406B-A7FF-98041C38BCBF}"/>
            </c:ext>
          </c:extLst>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3.75757575757575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3E-418C-8041-49BB1A2E6C0B}"/>
                </c:ext>
              </c:extLst>
            </c:dLbl>
            <c:dLbl>
              <c:idx val="1"/>
              <c:layout>
                <c:manualLayout>
                  <c:x val="6.8089587920329768E-17"/>
                  <c:y val="3.5573848723453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3E-418C-8041-49BB1A2E6C0B}"/>
                </c:ext>
              </c:extLst>
            </c:dLbl>
            <c:dLbl>
              <c:idx val="2"/>
              <c:layout>
                <c:manualLayout>
                  <c:x val="0"/>
                  <c:y val="5.59198282032927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平成26年度</c:v>
                </c:pt>
                <c:pt idx="1">
                  <c:v>27年度</c:v>
                </c:pt>
                <c:pt idx="2">
                  <c:v>28年度</c:v>
                </c:pt>
              </c:strCache>
            </c:strRef>
          </c:cat>
          <c:val>
            <c:numRef>
              <c:f>グラフ!$I$37:$K$37</c:f>
              <c:numCache>
                <c:formatCode>#,##0;[Red]#,##0</c:formatCode>
                <c:ptCount val="3"/>
                <c:pt idx="0">
                  <c:v>2068</c:v>
                </c:pt>
                <c:pt idx="1">
                  <c:v>2153</c:v>
                </c:pt>
                <c:pt idx="2">
                  <c:v>2273</c:v>
                </c:pt>
              </c:numCache>
            </c:numRef>
          </c:val>
          <c:extLst>
            <c:ext xmlns:c16="http://schemas.microsoft.com/office/drawing/2014/chart" uri="{C3380CC4-5D6E-409C-BE32-E72D297353CC}">
              <c16:uniqueId val="{00000001-AFCD-406B-A7FF-98041C38BCBF}"/>
            </c:ext>
          </c:extLst>
        </c:ser>
        <c:dLbls>
          <c:showLegendKey val="0"/>
          <c:showVal val="0"/>
          <c:showCatName val="0"/>
          <c:showSerName val="0"/>
          <c:showPercent val="0"/>
          <c:showBubbleSize val="0"/>
        </c:dLbls>
        <c:gapWidth val="30"/>
        <c:axId val="419390264"/>
        <c:axId val="419387128"/>
      </c:barChart>
      <c:catAx>
        <c:axId val="419390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128"/>
        <c:crossesAt val="0"/>
        <c:auto val="1"/>
        <c:lblAlgn val="ctr"/>
        <c:lblOffset val="100"/>
        <c:tickLblSkip val="1"/>
        <c:tickMarkSkip val="1"/>
        <c:noMultiLvlLbl val="0"/>
      </c:catAx>
      <c:valAx>
        <c:axId val="419387128"/>
        <c:scaling>
          <c:orientation val="minMax"/>
          <c:max val="26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155988857938741"/>
              <c:y val="3.86363636363636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90264"/>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平成26年度</c:v>
                </c:pt>
                <c:pt idx="1">
                  <c:v>27年度</c:v>
                </c:pt>
                <c:pt idx="2">
                  <c:v>28年度</c:v>
                </c:pt>
              </c:strCache>
            </c:strRef>
          </c:cat>
          <c:val>
            <c:numRef>
              <c:f>グラフ!$I$45:$K$45</c:f>
              <c:numCache>
                <c:formatCode>#,##0;[Red]#,##0</c:formatCode>
                <c:ptCount val="3"/>
                <c:pt idx="0">
                  <c:v>357309</c:v>
                </c:pt>
                <c:pt idx="1">
                  <c:v>372871</c:v>
                </c:pt>
                <c:pt idx="2">
                  <c:v>382377</c:v>
                </c:pt>
              </c:numCache>
            </c:numRef>
          </c:val>
          <c:extLst>
            <c:ext xmlns:c16="http://schemas.microsoft.com/office/drawing/2014/chart" uri="{C3380CC4-5D6E-409C-BE32-E72D297353CC}">
              <c16:uniqueId val="{00000000-0C50-4324-97CC-7D0F81A4603B}"/>
            </c:ext>
          </c:extLst>
        </c:ser>
        <c:ser>
          <c:idx val="1"/>
          <c:order val="1"/>
          <c:tx>
            <c:strRef>
              <c:f>グラフ!$H$44</c:f>
              <c:strCache>
                <c:ptCount val="1"/>
                <c:pt idx="0">
                  <c:v>第２次産業</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03720577069090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A1-4A0D-A123-FC5D3B74E696}"/>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平成26年度</c:v>
                </c:pt>
                <c:pt idx="1">
                  <c:v>27年度</c:v>
                </c:pt>
                <c:pt idx="2">
                  <c:v>28年度</c:v>
                </c:pt>
              </c:strCache>
            </c:strRef>
          </c:cat>
          <c:val>
            <c:numRef>
              <c:f>グラフ!$I$44:$K$44</c:f>
              <c:numCache>
                <c:formatCode>#,##0;[Red]#,##0</c:formatCode>
                <c:ptCount val="3"/>
                <c:pt idx="0">
                  <c:v>42730</c:v>
                </c:pt>
                <c:pt idx="1">
                  <c:v>51170</c:v>
                </c:pt>
                <c:pt idx="2">
                  <c:v>50194</c:v>
                </c:pt>
              </c:numCache>
            </c:numRef>
          </c:val>
          <c:extLst>
            <c:ext xmlns:c16="http://schemas.microsoft.com/office/drawing/2014/chart" uri="{C3380CC4-5D6E-409C-BE32-E72D297353CC}">
              <c16:uniqueId val="{00000001-0C50-4324-97CC-7D0F81A4603B}"/>
            </c:ext>
          </c:extLst>
        </c:ser>
        <c:ser>
          <c:idx val="2"/>
          <c:order val="2"/>
          <c:tx>
            <c:strRef>
              <c:f>グラフ!$H$43</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8.3065734101672711E-3"/>
                  <c:y val="-1.59752240537131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50-4324-97CC-7D0F81A4603B}"/>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50-4324-97CC-7D0F81A4603B}"/>
                </c:ext>
              </c:extLst>
            </c:dLbl>
            <c:dLbl>
              <c:idx val="2"/>
              <c:layout>
                <c:manualLayout>
                  <c:x val="-8.5778383847270488E-4"/>
                  <c:y val="-1.4938030240525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50-4324-97CC-7D0F81A4603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平成26年度</c:v>
                </c:pt>
                <c:pt idx="1">
                  <c:v>27年度</c:v>
                </c:pt>
                <c:pt idx="2">
                  <c:v>28年度</c:v>
                </c:pt>
              </c:strCache>
            </c:strRef>
          </c:cat>
          <c:val>
            <c:numRef>
              <c:f>グラフ!$I$43:$K$43</c:f>
              <c:numCache>
                <c:formatCode>#,##0;[Red]#,##0</c:formatCode>
                <c:ptCount val="3"/>
                <c:pt idx="0">
                  <c:v>287</c:v>
                </c:pt>
                <c:pt idx="1">
                  <c:v>298</c:v>
                </c:pt>
                <c:pt idx="2">
                  <c:v>361</c:v>
                </c:pt>
              </c:numCache>
            </c:numRef>
          </c:val>
          <c:extLst>
            <c:ext xmlns:c16="http://schemas.microsoft.com/office/drawing/2014/chart" uri="{C3380CC4-5D6E-409C-BE32-E72D297353CC}">
              <c16:uniqueId val="{00000005-0C50-4324-97CC-7D0F81A4603B}"/>
            </c:ext>
          </c:extLst>
        </c:ser>
        <c:dLbls>
          <c:showLegendKey val="0"/>
          <c:showVal val="0"/>
          <c:showCatName val="0"/>
          <c:showSerName val="0"/>
          <c:showPercent val="0"/>
          <c:showBubbleSize val="0"/>
        </c:dLbls>
        <c:gapWidth val="30"/>
        <c:overlap val="100"/>
        <c:axId val="419388696"/>
        <c:axId val="419387520"/>
      </c:barChart>
      <c:catAx>
        <c:axId val="419388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520"/>
        <c:crossesAt val="0"/>
        <c:auto val="1"/>
        <c:lblAlgn val="ctr"/>
        <c:lblOffset val="100"/>
        <c:tickLblSkip val="1"/>
        <c:tickMarkSkip val="1"/>
        <c:noMultiLvlLbl val="0"/>
      </c:catAx>
      <c:valAx>
        <c:axId val="41938752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2346398041027377"/>
              <c:y val="4.100227790432936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8696"/>
        <c:crosses val="autoZero"/>
        <c:crossBetween val="between"/>
        <c:majorUnit val="100000"/>
      </c:valAx>
      <c:spPr>
        <a:noFill/>
        <a:ln w="12700">
          <a:solidFill>
            <a:srgbClr val="000000"/>
          </a:solidFill>
          <a:prstDash val="solid"/>
        </a:ln>
      </c:spPr>
    </c:plotArea>
    <c:legend>
      <c:legendPos val="b"/>
      <c:layout>
        <c:manualLayout>
          <c:xMode val="edge"/>
          <c:yMode val="edge"/>
          <c:x val="5.3072918957755982E-2"/>
          <c:y val="0.8754755200019132"/>
          <c:w val="0.92085749057904165"/>
          <c:h val="9.3394077448747226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1019175</xdr:colOff>
      <xdr:row>49</xdr:row>
      <xdr:rowOff>9525</xdr:rowOff>
    </xdr:from>
    <xdr:to>
      <xdr:col>3</xdr:col>
      <xdr:colOff>171450</xdr:colOff>
      <xdr:row>49</xdr:row>
      <xdr:rowOff>9525</xdr:rowOff>
    </xdr:to>
    <xdr:sp macro="" textlink="">
      <xdr:nvSpPr>
        <xdr:cNvPr id="1296" name="Line 1">
          <a:extLst>
            <a:ext uri="{FF2B5EF4-FFF2-40B4-BE49-F238E27FC236}">
              <a16:creationId xmlns:a16="http://schemas.microsoft.com/office/drawing/2014/main" id="{00000000-0008-0000-0000-000010050000}"/>
            </a:ext>
          </a:extLst>
        </xdr:cNvPr>
        <xdr:cNvSpPr>
          <a:spLocks noChangeShapeType="1"/>
        </xdr:cNvSpPr>
      </xdr:nvSpPr>
      <xdr:spPr bwMode="auto">
        <a:xfrm>
          <a:off x="1295400" y="9334500"/>
          <a:ext cx="1600200" cy="0"/>
        </a:xfrm>
        <a:prstGeom prst="line">
          <a:avLst/>
        </a:prstGeom>
        <a:noFill/>
        <a:ln w="9360">
          <a:solidFill>
            <a:srgbClr val="000000"/>
          </a:solidFill>
          <a:miter lim="800000"/>
          <a:headEnd/>
          <a:tailEnd/>
        </a:ln>
      </xdr:spPr>
    </xdr:sp>
    <xdr:clientData/>
  </xdr:twoCellAnchor>
  <xdr:twoCellAnchor>
    <xdr:from>
      <xdr:col>1</xdr:col>
      <xdr:colOff>1055619</xdr:colOff>
      <xdr:row>47</xdr:row>
      <xdr:rowOff>203752</xdr:rowOff>
    </xdr:from>
    <xdr:to>
      <xdr:col>3</xdr:col>
      <xdr:colOff>255519</xdr:colOff>
      <xdr:row>48</xdr:row>
      <xdr:rowOff>164822</xdr:rowOff>
    </xdr:to>
    <xdr:sp macro="" textlink="">
      <xdr:nvSpPr>
        <xdr:cNvPr id="1075" name="Rectangle 51">
          <a:extLst>
            <a:ext uri="{FF2B5EF4-FFF2-40B4-BE49-F238E27FC236}">
              <a16:creationId xmlns:a16="http://schemas.microsoft.com/office/drawing/2014/main" id="{00000000-0008-0000-0000-000033040000}"/>
            </a:ext>
          </a:extLst>
        </xdr:cNvPr>
        <xdr:cNvSpPr>
          <a:spLocks noChangeArrowheads="1"/>
        </xdr:cNvSpPr>
      </xdr:nvSpPr>
      <xdr:spPr bwMode="auto">
        <a:xfrm>
          <a:off x="1328945" y="9148969"/>
          <a:ext cx="1643270"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1</xdr:col>
      <xdr:colOff>1353378</xdr:colOff>
      <xdr:row>49</xdr:row>
      <xdr:rowOff>48452</xdr:rowOff>
    </xdr:from>
    <xdr:to>
      <xdr:col>2</xdr:col>
      <xdr:colOff>534228</xdr:colOff>
      <xdr:row>50</xdr:row>
      <xdr:rowOff>138271</xdr:rowOff>
    </xdr:to>
    <xdr:sp macro="" textlink="">
      <xdr:nvSpPr>
        <xdr:cNvPr id="1076" name="Rectangle 52">
          <a:extLst>
            <a:ext uri="{FF2B5EF4-FFF2-40B4-BE49-F238E27FC236}">
              <a16:creationId xmlns:a16="http://schemas.microsoft.com/office/drawing/2014/main" id="{00000000-0008-0000-0000-000034040000}"/>
            </a:ext>
          </a:extLst>
        </xdr:cNvPr>
        <xdr:cNvSpPr>
          <a:spLocks noChangeArrowheads="1"/>
        </xdr:cNvSpPr>
      </xdr:nvSpPr>
      <xdr:spPr bwMode="auto">
        <a:xfrm>
          <a:off x="1626704" y="9366387"/>
          <a:ext cx="911915" cy="1643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3</xdr:col>
      <xdr:colOff>146602</xdr:colOff>
      <xdr:row>48</xdr:row>
      <xdr:rowOff>102706</xdr:rowOff>
    </xdr:from>
    <xdr:to>
      <xdr:col>3</xdr:col>
      <xdr:colOff>588065</xdr:colOff>
      <xdr:row>50</xdr:row>
      <xdr:rowOff>33132</xdr:rowOff>
    </xdr:to>
    <xdr:sp macro="" textlink="">
      <xdr:nvSpPr>
        <xdr:cNvPr id="1077" name="Rectangle 53">
          <a:extLst>
            <a:ext uri="{FF2B5EF4-FFF2-40B4-BE49-F238E27FC236}">
              <a16:creationId xmlns:a16="http://schemas.microsoft.com/office/drawing/2014/main" id="{00000000-0008-0000-0000-000035040000}"/>
            </a:ext>
          </a:extLst>
        </xdr:cNvPr>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4</xdr:col>
      <xdr:colOff>129622</xdr:colOff>
      <xdr:row>48</xdr:row>
      <xdr:rowOff>109744</xdr:rowOff>
    </xdr:from>
    <xdr:to>
      <xdr:col>5</xdr:col>
      <xdr:colOff>389283</xdr:colOff>
      <xdr:row>50</xdr:row>
      <xdr:rowOff>41413</xdr:rowOff>
    </xdr:to>
    <xdr:sp macro="" textlink="">
      <xdr:nvSpPr>
        <xdr:cNvPr id="1078" name="Rectangle 54">
          <a:extLst>
            <a:ext uri="{FF2B5EF4-FFF2-40B4-BE49-F238E27FC236}">
              <a16:creationId xmlns:a16="http://schemas.microsoft.com/office/drawing/2014/main" id="{00000000-0008-0000-0000-000036040000}"/>
            </a:ext>
          </a:extLst>
        </xdr:cNvPr>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5</xdr:col>
      <xdr:colOff>323850</xdr:colOff>
      <xdr:row>49</xdr:row>
      <xdr:rowOff>28575</xdr:rowOff>
    </xdr:from>
    <xdr:to>
      <xdr:col>7</xdr:col>
      <xdr:colOff>123825</xdr:colOff>
      <xdr:row>49</xdr:row>
      <xdr:rowOff>28575</xdr:rowOff>
    </xdr:to>
    <xdr:sp macro="" textlink="">
      <xdr:nvSpPr>
        <xdr:cNvPr id="1301" name="Line 1">
          <a:extLst>
            <a:ext uri="{FF2B5EF4-FFF2-40B4-BE49-F238E27FC236}">
              <a16:creationId xmlns:a16="http://schemas.microsoft.com/office/drawing/2014/main" id="{00000000-0008-0000-0000-000015050000}"/>
            </a:ext>
          </a:extLst>
        </xdr:cNvPr>
        <xdr:cNvSpPr>
          <a:spLocks noChangeShapeType="1"/>
        </xdr:cNvSpPr>
      </xdr:nvSpPr>
      <xdr:spPr bwMode="auto">
        <a:xfrm>
          <a:off x="4476750" y="9353550"/>
          <a:ext cx="1228725" cy="0"/>
        </a:xfrm>
        <a:prstGeom prst="line">
          <a:avLst/>
        </a:prstGeom>
        <a:noFill/>
        <a:ln w="9360">
          <a:solidFill>
            <a:srgbClr val="000000"/>
          </a:solidFill>
          <a:miter lim="800000"/>
          <a:headEnd/>
          <a:tailEnd/>
        </a:ln>
      </xdr:spPr>
    </xdr:sp>
    <xdr:clientData/>
  </xdr:twoCellAnchor>
  <xdr:twoCellAnchor>
    <xdr:from>
      <xdr:col>5</xdr:col>
      <xdr:colOff>301488</xdr:colOff>
      <xdr:row>48</xdr:row>
      <xdr:rowOff>13254</xdr:rowOff>
    </xdr:from>
    <xdr:to>
      <xdr:col>7</xdr:col>
      <xdr:colOff>196712</xdr:colOff>
      <xdr:row>49</xdr:row>
      <xdr:rowOff>15738</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5</xdr:col>
      <xdr:colOff>607530</xdr:colOff>
      <xdr:row>49</xdr:row>
      <xdr:rowOff>65019</xdr:rowOff>
    </xdr:from>
    <xdr:to>
      <xdr:col>6</xdr:col>
      <xdr:colOff>505239</xdr:colOff>
      <xdr:row>50</xdr:row>
      <xdr:rowOff>165652</xdr:rowOff>
    </xdr:to>
    <xdr:sp macro="" textlink="">
      <xdr:nvSpPr>
        <xdr:cNvPr id="1081" name="Rectangle 57">
          <a:extLst>
            <a:ext uri="{FF2B5EF4-FFF2-40B4-BE49-F238E27FC236}">
              <a16:creationId xmlns:a16="http://schemas.microsoft.com/office/drawing/2014/main" id="{00000000-0008-0000-0000-000039040000}"/>
            </a:ext>
          </a:extLst>
        </xdr:cNvPr>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7</xdr:col>
      <xdr:colOff>222801</xdr:colOff>
      <xdr:row>48</xdr:row>
      <xdr:rowOff>84898</xdr:rowOff>
    </xdr:from>
    <xdr:to>
      <xdr:col>7</xdr:col>
      <xdr:colOff>654326</xdr:colOff>
      <xdr:row>50</xdr:row>
      <xdr:rowOff>16567</xdr:rowOff>
    </xdr:to>
    <xdr:sp macro="" textlink="">
      <xdr:nvSpPr>
        <xdr:cNvPr id="1082" name="Rectangle 58">
          <a:extLst>
            <a:ext uri="{FF2B5EF4-FFF2-40B4-BE49-F238E27FC236}">
              <a16:creationId xmlns:a16="http://schemas.microsoft.com/office/drawing/2014/main" id="{00000000-0008-0000-0000-00003A040000}"/>
            </a:ext>
          </a:extLst>
        </xdr:cNvPr>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a:extLst>
            <a:ext uri="{FF2B5EF4-FFF2-40B4-BE49-F238E27FC236}">
              <a16:creationId xmlns:a16="http://schemas.microsoft.com/office/drawing/2014/main" id="{00000000-0008-0000-0000-00003B040000}"/>
            </a:ext>
          </a:extLst>
        </xdr:cNvPr>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1714500</xdr:colOff>
      <xdr:row>54</xdr:row>
      <xdr:rowOff>47625</xdr:rowOff>
    </xdr:from>
    <xdr:to>
      <xdr:col>4</xdr:col>
      <xdr:colOff>95250</xdr:colOff>
      <xdr:row>54</xdr:row>
      <xdr:rowOff>47625</xdr:rowOff>
    </xdr:to>
    <xdr:sp macro="" textlink="">
      <xdr:nvSpPr>
        <xdr:cNvPr id="2350" name="Line 4">
          <a:extLst>
            <a:ext uri="{FF2B5EF4-FFF2-40B4-BE49-F238E27FC236}">
              <a16:creationId xmlns:a16="http://schemas.microsoft.com/office/drawing/2014/main" id="{00000000-0008-0000-0100-00002E090000}"/>
            </a:ext>
          </a:extLst>
        </xdr:cNvPr>
        <xdr:cNvSpPr>
          <a:spLocks noChangeShapeType="1"/>
        </xdr:cNvSpPr>
      </xdr:nvSpPr>
      <xdr:spPr bwMode="auto">
        <a:xfrm>
          <a:off x="1990725" y="9829800"/>
          <a:ext cx="1552575" cy="0"/>
        </a:xfrm>
        <a:prstGeom prst="line">
          <a:avLst/>
        </a:prstGeom>
        <a:noFill/>
        <a:ln w="9360">
          <a:solidFill>
            <a:srgbClr val="000000"/>
          </a:solidFill>
          <a:miter lim="800000"/>
          <a:headEnd/>
          <a:tailEnd/>
        </a:ln>
      </xdr:spPr>
    </xdr:sp>
    <xdr:clientData/>
  </xdr:twoCellAnchor>
  <xdr:twoCellAnchor>
    <xdr:from>
      <xdr:col>2</xdr:col>
      <xdr:colOff>19050</xdr:colOff>
      <xdr:row>45</xdr:row>
      <xdr:rowOff>0</xdr:rowOff>
    </xdr:from>
    <xdr:to>
      <xdr:col>5</xdr:col>
      <xdr:colOff>57150</xdr:colOff>
      <xdr:row>47</xdr:row>
      <xdr:rowOff>38100</xdr:rowOff>
    </xdr:to>
    <xdr:sp macro="" textlink="">
      <xdr:nvSpPr>
        <xdr:cNvPr id="2351" name="AutoShape 127">
          <a:extLst>
            <a:ext uri="{FF2B5EF4-FFF2-40B4-BE49-F238E27FC236}">
              <a16:creationId xmlns:a16="http://schemas.microsoft.com/office/drawing/2014/main" id="{00000000-0008-0000-0100-00002F090000}"/>
            </a:ext>
          </a:extLst>
        </xdr:cNvPr>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5</xdr:col>
      <xdr:colOff>66675</xdr:colOff>
      <xdr:row>45</xdr:row>
      <xdr:rowOff>104775</xdr:rowOff>
    </xdr:from>
    <xdr:to>
      <xdr:col>5</xdr:col>
      <xdr:colOff>285750</xdr:colOff>
      <xdr:row>46</xdr:row>
      <xdr:rowOff>85725</xdr:rowOff>
    </xdr:to>
    <xdr:sp macro="" textlink="">
      <xdr:nvSpPr>
        <xdr:cNvPr id="2176" name="Rectangle 128">
          <a:extLst>
            <a:ext uri="{FF2B5EF4-FFF2-40B4-BE49-F238E27FC236}">
              <a16:creationId xmlns:a16="http://schemas.microsoft.com/office/drawing/2014/main" id="{00000000-0008-0000-0100-000080080000}"/>
            </a:ext>
          </a:extLst>
        </xdr:cNvPr>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5</xdr:col>
      <xdr:colOff>257175</xdr:colOff>
      <xdr:row>46</xdr:row>
      <xdr:rowOff>0</xdr:rowOff>
    </xdr:from>
    <xdr:to>
      <xdr:col>7</xdr:col>
      <xdr:colOff>38100</xdr:colOff>
      <xdr:row>46</xdr:row>
      <xdr:rowOff>0</xdr:rowOff>
    </xdr:to>
    <xdr:sp macro="" textlink="">
      <xdr:nvSpPr>
        <xdr:cNvPr id="2353" name="Line 4">
          <a:extLst>
            <a:ext uri="{FF2B5EF4-FFF2-40B4-BE49-F238E27FC236}">
              <a16:creationId xmlns:a16="http://schemas.microsoft.com/office/drawing/2014/main" id="{00000000-0008-0000-0100-000031090000}"/>
            </a:ext>
          </a:extLst>
        </xdr:cNvPr>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1</xdr:col>
      <xdr:colOff>1676400</xdr:colOff>
      <xdr:row>47</xdr:row>
      <xdr:rowOff>85725</xdr:rowOff>
    </xdr:from>
    <xdr:to>
      <xdr:col>7</xdr:col>
      <xdr:colOff>133350</xdr:colOff>
      <xdr:row>47</xdr:row>
      <xdr:rowOff>85725</xdr:rowOff>
    </xdr:to>
    <xdr:sp macro="" textlink="">
      <xdr:nvSpPr>
        <xdr:cNvPr id="2354" name="Line 4">
          <a:extLst>
            <a:ext uri="{FF2B5EF4-FFF2-40B4-BE49-F238E27FC236}">
              <a16:creationId xmlns:a16="http://schemas.microsoft.com/office/drawing/2014/main" id="{00000000-0008-0000-0100-000032090000}"/>
            </a:ext>
          </a:extLst>
        </xdr:cNvPr>
        <xdr:cNvSpPr>
          <a:spLocks noChangeShapeType="1"/>
        </xdr:cNvSpPr>
      </xdr:nvSpPr>
      <xdr:spPr bwMode="auto">
        <a:xfrm>
          <a:off x="1952625" y="8829675"/>
          <a:ext cx="3771900" cy="0"/>
        </a:xfrm>
        <a:prstGeom prst="line">
          <a:avLst/>
        </a:prstGeom>
        <a:noFill/>
        <a:ln w="9360">
          <a:solidFill>
            <a:srgbClr val="000000"/>
          </a:solidFill>
          <a:miter lim="800000"/>
          <a:headEnd/>
          <a:tailEnd/>
        </a:ln>
      </xdr:spPr>
    </xdr:sp>
    <xdr:clientData/>
  </xdr:twoCellAnchor>
  <xdr:twoCellAnchor>
    <xdr:from>
      <xdr:col>3</xdr:col>
      <xdr:colOff>228600</xdr:colOff>
      <xdr:row>45</xdr:row>
      <xdr:rowOff>114300</xdr:rowOff>
    </xdr:from>
    <xdr:to>
      <xdr:col>3</xdr:col>
      <xdr:colOff>419100</xdr:colOff>
      <xdr:row>46</xdr:row>
      <xdr:rowOff>66675</xdr:rowOff>
    </xdr:to>
    <xdr:sp macro="" textlink="">
      <xdr:nvSpPr>
        <xdr:cNvPr id="2179" name="Rectangle 131">
          <a:extLst>
            <a:ext uri="{FF2B5EF4-FFF2-40B4-BE49-F238E27FC236}">
              <a16:creationId xmlns:a16="http://schemas.microsoft.com/office/drawing/2014/main" id="{00000000-0008-0000-0100-000083080000}"/>
            </a:ext>
          </a:extLst>
        </xdr:cNvPr>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7</xdr:col>
      <xdr:colOff>190500</xdr:colOff>
      <xdr:row>46</xdr:row>
      <xdr:rowOff>133350</xdr:rowOff>
    </xdr:from>
    <xdr:to>
      <xdr:col>8</xdr:col>
      <xdr:colOff>9525</xdr:colOff>
      <xdr:row>48</xdr:row>
      <xdr:rowOff>9525</xdr:rowOff>
    </xdr:to>
    <xdr:sp macro="" textlink="">
      <xdr:nvSpPr>
        <xdr:cNvPr id="2180" name="Rectangle 132">
          <a:extLst>
            <a:ext uri="{FF2B5EF4-FFF2-40B4-BE49-F238E27FC236}">
              <a16:creationId xmlns:a16="http://schemas.microsoft.com/office/drawing/2014/main" id="{00000000-0008-0000-0100-000084080000}"/>
            </a:ext>
          </a:extLst>
        </xdr:cNvPr>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4</xdr:col>
      <xdr:colOff>171450</xdr:colOff>
      <xdr:row>53</xdr:row>
      <xdr:rowOff>123825</xdr:rowOff>
    </xdr:from>
    <xdr:to>
      <xdr:col>5</xdr:col>
      <xdr:colOff>0</xdr:colOff>
      <xdr:row>56</xdr:row>
      <xdr:rowOff>9525</xdr:rowOff>
    </xdr:to>
    <xdr:sp macro="" textlink="">
      <xdr:nvSpPr>
        <xdr:cNvPr id="2181" name="Rectangle 133">
          <a:extLst>
            <a:ext uri="{FF2B5EF4-FFF2-40B4-BE49-F238E27FC236}">
              <a16:creationId xmlns:a16="http://schemas.microsoft.com/office/drawing/2014/main" id="{00000000-0008-0000-0100-000085080000}"/>
            </a:ext>
          </a:extLst>
        </xdr:cNvPr>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28575</xdr:rowOff>
    </xdr:from>
    <xdr:to>
      <xdr:col>4</xdr:col>
      <xdr:colOff>0</xdr:colOff>
      <xdr:row>4</xdr:row>
      <xdr:rowOff>0</xdr:rowOff>
    </xdr:to>
    <xdr:sp macro="" textlink="">
      <xdr:nvSpPr>
        <xdr:cNvPr id="8362" name="Line 2">
          <a:extLst>
            <a:ext uri="{FF2B5EF4-FFF2-40B4-BE49-F238E27FC236}">
              <a16:creationId xmlns:a16="http://schemas.microsoft.com/office/drawing/2014/main" id="{00000000-0008-0000-0700-0000AA200000}"/>
            </a:ext>
          </a:extLst>
        </xdr:cNvPr>
        <xdr:cNvSpPr>
          <a:spLocks noChangeShapeType="1"/>
        </xdr:cNvSpPr>
      </xdr:nvSpPr>
      <xdr:spPr bwMode="auto">
        <a:xfrm>
          <a:off x="19050" y="276225"/>
          <a:ext cx="1257300" cy="600075"/>
        </a:xfrm>
        <a:prstGeom prst="line">
          <a:avLst/>
        </a:prstGeom>
        <a:noFill/>
        <a:ln w="9360">
          <a:solidFill>
            <a:srgbClr val="000000"/>
          </a:solidFill>
          <a:miter lim="800000"/>
          <a:headEnd/>
          <a:tailEnd/>
        </a:ln>
      </xdr:spPr>
    </xdr:sp>
    <xdr:clientData/>
  </xdr:twoCellAnchor>
  <xdr:twoCellAnchor>
    <xdr:from>
      <xdr:col>0</xdr:col>
      <xdr:colOff>0</xdr:colOff>
      <xdr:row>29</xdr:row>
      <xdr:rowOff>190500</xdr:rowOff>
    </xdr:from>
    <xdr:to>
      <xdr:col>4</xdr:col>
      <xdr:colOff>0</xdr:colOff>
      <xdr:row>32</xdr:row>
      <xdr:rowOff>0</xdr:rowOff>
    </xdr:to>
    <xdr:sp macro="" textlink="">
      <xdr:nvSpPr>
        <xdr:cNvPr id="8363" name="Line 3">
          <a:extLst>
            <a:ext uri="{FF2B5EF4-FFF2-40B4-BE49-F238E27FC236}">
              <a16:creationId xmlns:a16="http://schemas.microsoft.com/office/drawing/2014/main" id="{00000000-0008-0000-0700-0000AB200000}"/>
            </a:ext>
          </a:extLst>
        </xdr:cNvPr>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42</xdr:row>
      <xdr:rowOff>19050</xdr:rowOff>
    </xdr:from>
    <xdr:to>
      <xdr:col>6</xdr:col>
      <xdr:colOff>0</xdr:colOff>
      <xdr:row>44</xdr:row>
      <xdr:rowOff>0</xdr:rowOff>
    </xdr:to>
    <xdr:sp macro="" textlink="">
      <xdr:nvSpPr>
        <xdr:cNvPr id="8364" name="Line 4">
          <a:extLst>
            <a:ext uri="{FF2B5EF4-FFF2-40B4-BE49-F238E27FC236}">
              <a16:creationId xmlns:a16="http://schemas.microsoft.com/office/drawing/2014/main" id="{00000000-0008-0000-0700-0000AC200000}"/>
            </a:ext>
          </a:extLst>
        </xdr:cNvPr>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a:extLst>
            <a:ext uri="{FF2B5EF4-FFF2-40B4-BE49-F238E27FC236}">
              <a16:creationId xmlns:a16="http://schemas.microsoft.com/office/drawing/2014/main" id="{00000000-0008-0000-0A00-000059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a:extLst>
            <a:ext uri="{FF2B5EF4-FFF2-40B4-BE49-F238E27FC236}">
              <a16:creationId xmlns:a16="http://schemas.microsoft.com/office/drawing/2014/main" id="{00000000-0008-0000-0A00-00005A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a:extLst>
            <a:ext uri="{FF2B5EF4-FFF2-40B4-BE49-F238E27FC236}">
              <a16:creationId xmlns:a16="http://schemas.microsoft.com/office/drawing/2014/main" id="{00000000-0008-0000-0A00-00005B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a:extLst>
            <a:ext uri="{FF2B5EF4-FFF2-40B4-BE49-F238E27FC236}">
              <a16:creationId xmlns:a16="http://schemas.microsoft.com/office/drawing/2014/main" id="{00000000-0008-0000-0A00-00005C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869229</xdr:colOff>
      <xdr:row>12</xdr:row>
      <xdr:rowOff>46614</xdr:rowOff>
    </xdr:from>
    <xdr:to>
      <xdr:col>4</xdr:col>
      <xdr:colOff>444500</xdr:colOff>
      <xdr:row>13</xdr:row>
      <xdr:rowOff>84714</xdr:rowOff>
    </xdr:to>
    <xdr:sp macro="" textlink="" fLocksText="0">
      <xdr:nvSpPr>
        <xdr:cNvPr id="11614" name="Text Box 6">
          <a:extLst>
            <a:ext uri="{FF2B5EF4-FFF2-40B4-BE49-F238E27FC236}">
              <a16:creationId xmlns:a16="http://schemas.microsoft.com/office/drawing/2014/main" id="{00000000-0008-0000-0A00-00005E2D0000}"/>
            </a:ext>
          </a:extLst>
        </xdr:cNvPr>
        <xdr:cNvSpPr txBox="1">
          <a:spLocks noChangeArrowheads="1"/>
        </xdr:cNvSpPr>
      </xdr:nvSpPr>
      <xdr:spPr bwMode="auto">
        <a:xfrm>
          <a:off x="4355379" y="2154814"/>
          <a:ext cx="737321" cy="2095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a:effectLst/>
              <a:latin typeface="+mn-ea"/>
              <a:ea typeface="+mn-ea"/>
              <a:cs typeface="+mn-cs"/>
            </a:rPr>
            <a:t>115,866,084</a:t>
          </a:r>
          <a:r>
            <a:rPr lang="ja-JP" altLang="en-US" sz="600">
              <a:latin typeface="+mn-ea"/>
              <a:ea typeface="+mn-ea"/>
            </a:rPr>
            <a:t> </a:t>
          </a:r>
          <a:endParaRPr lang="en-US" altLang="ja-JP" sz="600">
            <a:latin typeface="+mn-ea"/>
            <a:ea typeface="+mn-ea"/>
          </a:endParaRPr>
        </a:p>
      </xdr:txBody>
    </xdr:sp>
    <xdr:clientData/>
  </xdr:twoCellAnchor>
  <xdr:twoCellAnchor>
    <xdr:from>
      <xdr:col>4</xdr:col>
      <xdr:colOff>616816</xdr:colOff>
      <xdr:row>10</xdr:row>
      <xdr:rowOff>92652</xdr:rowOff>
    </xdr:from>
    <xdr:to>
      <xdr:col>5</xdr:col>
      <xdr:colOff>158750</xdr:colOff>
      <xdr:row>11</xdr:row>
      <xdr:rowOff>92652</xdr:rowOff>
    </xdr:to>
    <xdr:sp macro="" textlink="" fLocksText="0">
      <xdr:nvSpPr>
        <xdr:cNvPr id="11616" name="Text Box 6">
          <a:extLst>
            <a:ext uri="{FF2B5EF4-FFF2-40B4-BE49-F238E27FC236}">
              <a16:creationId xmlns:a16="http://schemas.microsoft.com/office/drawing/2014/main" id="{00000000-0008-0000-0A00-0000602D0000}"/>
            </a:ext>
          </a:extLst>
        </xdr:cNvPr>
        <xdr:cNvSpPr txBox="1">
          <a:spLocks noChangeArrowheads="1"/>
        </xdr:cNvSpPr>
      </xdr:nvSpPr>
      <xdr:spPr bwMode="auto">
        <a:xfrm>
          <a:off x="5265016" y="1857952"/>
          <a:ext cx="703984"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a:effectLst/>
              <a:latin typeface="+mj-ea"/>
              <a:ea typeface="+mj-ea"/>
              <a:cs typeface="+mn-cs"/>
            </a:rPr>
            <a:t>120,324,587</a:t>
          </a:r>
          <a:r>
            <a:rPr lang="ja-JP" altLang="en-US" sz="600">
              <a:latin typeface="+mj-ea"/>
              <a:ea typeface="+mj-ea"/>
            </a:rPr>
            <a:t> </a:t>
          </a:r>
          <a:endParaRPr lang="en-US" altLang="ja-JP" sz="600" b="0" i="0" u="none" strike="noStrike" baseline="0">
            <a:solidFill>
              <a:sysClr val="windowText" lastClr="000000"/>
            </a:solidFill>
            <a:latin typeface="+mj-ea"/>
            <a:ea typeface="+mj-ea"/>
          </a:endParaRPr>
        </a:p>
      </xdr:txBody>
    </xdr:sp>
    <xdr:clientData/>
  </xdr:twoCellAnchor>
  <xdr:twoCellAnchor>
    <xdr:from>
      <xdr:col>5</xdr:col>
      <xdr:colOff>347662</xdr:colOff>
      <xdr:row>8</xdr:row>
      <xdr:rowOff>74613</xdr:rowOff>
    </xdr:from>
    <xdr:to>
      <xdr:col>5</xdr:col>
      <xdr:colOff>1047749</xdr:colOff>
      <xdr:row>9</xdr:row>
      <xdr:rowOff>74613</xdr:rowOff>
    </xdr:to>
    <xdr:sp macro="" textlink="" fLocksText="0">
      <xdr:nvSpPr>
        <xdr:cNvPr id="10" name="Text Box 6">
          <a:extLst>
            <a:ext uri="{FF2B5EF4-FFF2-40B4-BE49-F238E27FC236}">
              <a16:creationId xmlns:a16="http://schemas.microsoft.com/office/drawing/2014/main" id="{00000000-0008-0000-0A00-00000A000000}"/>
            </a:ext>
          </a:extLst>
        </xdr:cNvPr>
        <xdr:cNvSpPr txBox="1">
          <a:spLocks noChangeArrowheads="1"/>
        </xdr:cNvSpPr>
      </xdr:nvSpPr>
      <xdr:spPr bwMode="auto">
        <a:xfrm>
          <a:off x="6157912" y="1497013"/>
          <a:ext cx="700087"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a:effectLst/>
              <a:latin typeface="+mj-ea"/>
              <a:ea typeface="+mj-ea"/>
              <a:cs typeface="+mn-cs"/>
            </a:rPr>
            <a:t>126,026,687</a:t>
          </a:r>
          <a:r>
            <a:rPr lang="ja-JP" altLang="en-US" sz="600">
              <a:latin typeface="+mj-ea"/>
              <a:ea typeface="+mj-ea"/>
            </a:rPr>
            <a:t> </a:t>
          </a:r>
          <a:endParaRPr lang="en-US" altLang="ja-JP" sz="600" b="0" i="0" u="none" strike="noStrike" baseline="0">
            <a:solidFill>
              <a:sysClr val="windowText" lastClr="000000"/>
            </a:solidFill>
            <a:latin typeface="+mj-ea"/>
            <a:ea typeface="+mj-ea"/>
          </a:endParaRPr>
        </a:p>
      </xdr:txBody>
    </xdr:sp>
    <xdr:clientData/>
  </xdr:twoCellAnchor>
  <xdr:oneCellAnchor>
    <xdr:from>
      <xdr:col>10</xdr:col>
      <xdr:colOff>660400</xdr:colOff>
      <xdr:row>10</xdr:row>
      <xdr:rowOff>50800</xdr:rowOff>
    </xdr:from>
    <xdr:ext cx="514350" cy="264560"/>
    <xdr:sp macro="" textlink="">
      <xdr:nvSpPr>
        <xdr:cNvPr id="2" name="テキスト ボックス 1">
          <a:extLst>
            <a:ext uri="{FF2B5EF4-FFF2-40B4-BE49-F238E27FC236}">
              <a16:creationId xmlns:a16="http://schemas.microsoft.com/office/drawing/2014/main" id="{6B5E9DFF-D1B4-48B4-97AF-5D32319A7067}"/>
            </a:ext>
          </a:extLst>
        </xdr:cNvPr>
        <xdr:cNvSpPr txBox="1"/>
      </xdr:nvSpPr>
      <xdr:spPr>
        <a:xfrm>
          <a:off x="10337800" y="1816100"/>
          <a:ext cx="51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K54"/>
  <sheetViews>
    <sheetView tabSelected="1" view="pageBreakPreview" zoomScaleNormal="100" zoomScaleSheetLayoutView="100" workbookViewId="0">
      <selection activeCell="H13" sqref="H13"/>
    </sheetView>
  </sheetViews>
  <sheetFormatPr defaultRowHeight="15.95" customHeight="1" x14ac:dyDescent="0.15"/>
  <cols>
    <col min="1" max="1" width="3.625" style="1" customWidth="1"/>
    <col min="2" max="2" width="22.75" style="1" customWidth="1"/>
    <col min="3" max="5" width="9.375" style="1" customWidth="1"/>
    <col min="6" max="6" width="9.375" style="71" customWidth="1"/>
    <col min="7" max="9" width="9.375" style="1" customWidth="1"/>
    <col min="10" max="10" width="9" style="1"/>
    <col min="11" max="11" width="16.125" style="1" customWidth="1"/>
    <col min="12" max="16384" width="9" style="1"/>
  </cols>
  <sheetData>
    <row r="1" spans="1:11" ht="19.5" customHeight="1" x14ac:dyDescent="0.15">
      <c r="A1" s="527" t="s">
        <v>0</v>
      </c>
      <c r="B1" s="527"/>
      <c r="C1" s="527"/>
      <c r="D1" s="527"/>
      <c r="E1" s="527"/>
      <c r="F1" s="527"/>
      <c r="G1" s="527"/>
      <c r="H1" s="527"/>
      <c r="I1" s="242"/>
    </row>
    <row r="2" spans="1:11" ht="15" customHeight="1" x14ac:dyDescent="0.15">
      <c r="A2" s="90"/>
      <c r="B2" s="13"/>
      <c r="C2" s="90"/>
      <c r="D2" s="90"/>
      <c r="E2" s="90"/>
      <c r="G2" s="90"/>
      <c r="H2" s="90"/>
      <c r="I2" s="91"/>
    </row>
    <row r="3" spans="1:11" ht="15" customHeight="1" thickBot="1" x14ac:dyDescent="0.2">
      <c r="A3" s="528" t="s">
        <v>442</v>
      </c>
      <c r="B3" s="528"/>
      <c r="C3" s="528"/>
      <c r="D3" s="528"/>
      <c r="E3" s="528"/>
      <c r="G3" s="90"/>
      <c r="H3" s="364" t="s">
        <v>358</v>
      </c>
      <c r="I3" s="171"/>
    </row>
    <row r="4" spans="1:11" ht="21.75" customHeight="1" thickBot="1" x14ac:dyDescent="0.2">
      <c r="A4" s="517" t="s">
        <v>1</v>
      </c>
      <c r="B4" s="518"/>
      <c r="C4" s="521" t="s">
        <v>2</v>
      </c>
      <c r="D4" s="522"/>
      <c r="E4" s="525" t="s">
        <v>258</v>
      </c>
      <c r="F4" s="526"/>
      <c r="G4" s="507" t="s">
        <v>3</v>
      </c>
      <c r="H4" s="523" t="s">
        <v>4</v>
      </c>
      <c r="I4" s="92"/>
      <c r="J4" s="4"/>
    </row>
    <row r="5" spans="1:11" ht="21.75" customHeight="1" x14ac:dyDescent="0.15">
      <c r="A5" s="519"/>
      <c r="B5" s="520"/>
      <c r="C5" s="377" t="s">
        <v>394</v>
      </c>
      <c r="D5" s="381" t="s">
        <v>395</v>
      </c>
      <c r="E5" s="243" t="s">
        <v>299</v>
      </c>
      <c r="F5" s="244" t="s">
        <v>5</v>
      </c>
      <c r="G5" s="508"/>
      <c r="H5" s="524"/>
      <c r="I5" s="92"/>
      <c r="J5" s="4"/>
    </row>
    <row r="6" spans="1:11" ht="6" customHeight="1" x14ac:dyDescent="0.15">
      <c r="A6" s="511"/>
      <c r="B6" s="512"/>
      <c r="C6" s="370"/>
      <c r="D6" s="370"/>
      <c r="E6" s="370"/>
      <c r="F6" s="245"/>
      <c r="G6" s="370"/>
      <c r="H6" s="74"/>
      <c r="I6" s="92"/>
      <c r="J6" s="4"/>
    </row>
    <row r="7" spans="1:11" ht="15" customHeight="1" x14ac:dyDescent="0.15">
      <c r="A7" s="513" t="s">
        <v>6</v>
      </c>
      <c r="B7" s="514"/>
      <c r="C7" s="173">
        <v>101.9</v>
      </c>
      <c r="D7" s="173">
        <v>102.3</v>
      </c>
      <c r="E7" s="383">
        <v>0.3</v>
      </c>
      <c r="F7" s="384">
        <v>0.32</v>
      </c>
      <c r="G7" s="385">
        <v>10000</v>
      </c>
      <c r="H7" s="386">
        <v>585</v>
      </c>
      <c r="I7" s="92"/>
      <c r="J7" s="4"/>
    </row>
    <row r="8" spans="1:11" ht="15" customHeight="1" x14ac:dyDescent="0.15">
      <c r="A8" s="93" t="s">
        <v>300</v>
      </c>
      <c r="B8" s="375" t="s">
        <v>267</v>
      </c>
      <c r="C8" s="378">
        <v>102.2</v>
      </c>
      <c r="D8" s="378">
        <v>102.6</v>
      </c>
      <c r="E8" s="387">
        <v>0.4</v>
      </c>
      <c r="F8" s="388">
        <v>0.33</v>
      </c>
      <c r="G8" s="389">
        <v>8803</v>
      </c>
      <c r="H8" s="390">
        <v>584</v>
      </c>
      <c r="I8" s="92"/>
      <c r="J8" s="4"/>
    </row>
    <row r="9" spans="1:11" ht="15" customHeight="1" x14ac:dyDescent="0.15">
      <c r="A9" s="515" t="s">
        <v>301</v>
      </c>
      <c r="B9" s="516"/>
      <c r="C9" s="158">
        <v>103.8</v>
      </c>
      <c r="D9" s="158">
        <v>104.4</v>
      </c>
      <c r="E9" s="391">
        <v>0.5</v>
      </c>
      <c r="F9" s="392">
        <v>0.15</v>
      </c>
      <c r="G9" s="393">
        <v>2760</v>
      </c>
      <c r="H9" s="394">
        <v>235</v>
      </c>
      <c r="I9" s="92"/>
      <c r="J9" s="4"/>
      <c r="K9" s="5"/>
    </row>
    <row r="10" spans="1:11" ht="15" customHeight="1" x14ac:dyDescent="0.15">
      <c r="A10" s="92"/>
      <c r="B10" s="375" t="s">
        <v>7</v>
      </c>
      <c r="C10" s="378">
        <v>105.9</v>
      </c>
      <c r="D10" s="378">
        <v>109.5</v>
      </c>
      <c r="E10" s="387">
        <v>3.4</v>
      </c>
      <c r="F10" s="395">
        <v>0.09</v>
      </c>
      <c r="G10" s="396">
        <v>240</v>
      </c>
      <c r="H10" s="390">
        <v>14</v>
      </c>
      <c r="I10" s="92"/>
      <c r="J10" s="4"/>
    </row>
    <row r="11" spans="1:11" ht="15" customHeight="1" x14ac:dyDescent="0.15">
      <c r="A11" s="92"/>
      <c r="B11" s="375" t="s">
        <v>8</v>
      </c>
      <c r="C11" s="378">
        <v>105</v>
      </c>
      <c r="D11" s="378">
        <v>104.6</v>
      </c>
      <c r="E11" s="387">
        <v>-0.4</v>
      </c>
      <c r="F11" s="397">
        <v>-0.01</v>
      </c>
      <c r="G11" s="396">
        <v>169</v>
      </c>
      <c r="H11" s="390">
        <v>30</v>
      </c>
      <c r="I11" s="92"/>
      <c r="J11" s="4"/>
    </row>
    <row r="12" spans="1:11" ht="15" customHeight="1" x14ac:dyDescent="0.15">
      <c r="A12" s="92"/>
      <c r="B12" s="62" t="s">
        <v>222</v>
      </c>
      <c r="C12" s="378">
        <v>105</v>
      </c>
      <c r="D12" s="378">
        <v>103.6</v>
      </c>
      <c r="E12" s="387">
        <v>-1.3</v>
      </c>
      <c r="F12" s="395">
        <v>-0.01</v>
      </c>
      <c r="G12" s="396">
        <v>93</v>
      </c>
      <c r="H12" s="390">
        <v>15</v>
      </c>
      <c r="I12" s="92"/>
      <c r="J12" s="4"/>
    </row>
    <row r="13" spans="1:11" ht="15" customHeight="1" x14ac:dyDescent="0.15">
      <c r="A13" s="92"/>
      <c r="B13" s="375" t="s">
        <v>9</v>
      </c>
      <c r="C13" s="378">
        <v>99.6</v>
      </c>
      <c r="D13" s="378">
        <v>97</v>
      </c>
      <c r="E13" s="387">
        <v>-2.7</v>
      </c>
      <c r="F13" s="398">
        <v>-0.06</v>
      </c>
      <c r="G13" s="396">
        <v>241</v>
      </c>
      <c r="H13" s="390">
        <v>9</v>
      </c>
      <c r="I13" s="92"/>
      <c r="J13" s="4"/>
    </row>
    <row r="14" spans="1:11" ht="15" customHeight="1" x14ac:dyDescent="0.15">
      <c r="A14" s="92"/>
      <c r="B14" s="375" t="s">
        <v>10</v>
      </c>
      <c r="C14" s="378">
        <v>108.3</v>
      </c>
      <c r="D14" s="378">
        <v>109</v>
      </c>
      <c r="E14" s="387">
        <v>0.7</v>
      </c>
      <c r="F14" s="395">
        <v>0.01</v>
      </c>
      <c r="G14" s="396">
        <v>124</v>
      </c>
      <c r="H14" s="390">
        <v>8</v>
      </c>
      <c r="I14" s="92"/>
      <c r="J14" s="4"/>
    </row>
    <row r="15" spans="1:11" ht="15" customHeight="1" x14ac:dyDescent="0.15">
      <c r="A15" s="92"/>
      <c r="B15" s="375" t="s">
        <v>318</v>
      </c>
      <c r="C15" s="378">
        <v>106.2</v>
      </c>
      <c r="D15" s="378">
        <v>102.2</v>
      </c>
      <c r="E15" s="387">
        <v>-3.8</v>
      </c>
      <c r="F15" s="395">
        <v>-0.12</v>
      </c>
      <c r="G15" s="396">
        <v>309</v>
      </c>
      <c r="H15" s="390">
        <v>45</v>
      </c>
      <c r="I15" s="92"/>
      <c r="J15" s="4"/>
    </row>
    <row r="16" spans="1:11" ht="15" customHeight="1" x14ac:dyDescent="0.15">
      <c r="A16" s="92"/>
      <c r="B16" s="62" t="s">
        <v>302</v>
      </c>
      <c r="C16" s="378">
        <v>107.5</v>
      </c>
      <c r="D16" s="399">
        <v>102</v>
      </c>
      <c r="E16" s="387">
        <v>-5.2</v>
      </c>
      <c r="F16" s="395">
        <v>-0.12</v>
      </c>
      <c r="G16" s="396">
        <v>213</v>
      </c>
      <c r="H16" s="390">
        <v>30</v>
      </c>
      <c r="I16" s="92"/>
      <c r="J16" s="4"/>
    </row>
    <row r="17" spans="1:10" ht="15" customHeight="1" x14ac:dyDescent="0.15">
      <c r="A17" s="92"/>
      <c r="B17" s="375" t="s">
        <v>11</v>
      </c>
      <c r="C17" s="378">
        <v>109.3</v>
      </c>
      <c r="D17" s="378">
        <v>109</v>
      </c>
      <c r="E17" s="387">
        <v>-0.3</v>
      </c>
      <c r="F17" s="397">
        <v>0</v>
      </c>
      <c r="G17" s="396">
        <v>115</v>
      </c>
      <c r="H17" s="390">
        <v>18</v>
      </c>
      <c r="I17" s="92"/>
      <c r="J17" s="4"/>
    </row>
    <row r="18" spans="1:10" ht="15" customHeight="1" x14ac:dyDescent="0.15">
      <c r="A18" s="92"/>
      <c r="B18" s="62" t="s">
        <v>303</v>
      </c>
      <c r="C18" s="378">
        <v>109.3</v>
      </c>
      <c r="D18" s="378">
        <v>108.4</v>
      </c>
      <c r="E18" s="387">
        <v>-0.8</v>
      </c>
      <c r="F18" s="395">
        <v>-0.01</v>
      </c>
      <c r="G18" s="396">
        <v>108</v>
      </c>
      <c r="H18" s="390">
        <v>17</v>
      </c>
      <c r="I18" s="92"/>
      <c r="J18" s="4"/>
    </row>
    <row r="19" spans="1:10" ht="15" customHeight="1" x14ac:dyDescent="0.15">
      <c r="A19" s="92"/>
      <c r="B19" s="375" t="s">
        <v>12</v>
      </c>
      <c r="C19" s="378">
        <v>102.6</v>
      </c>
      <c r="D19" s="378">
        <v>98</v>
      </c>
      <c r="E19" s="387">
        <v>-4.5</v>
      </c>
      <c r="F19" s="398">
        <v>-0.06</v>
      </c>
      <c r="G19" s="396">
        <v>123</v>
      </c>
      <c r="H19" s="390">
        <v>20</v>
      </c>
      <c r="I19" s="92"/>
      <c r="J19" s="4"/>
    </row>
    <row r="20" spans="1:10" ht="15" customHeight="1" x14ac:dyDescent="0.15">
      <c r="A20" s="92"/>
      <c r="B20" s="375" t="s">
        <v>13</v>
      </c>
      <c r="C20" s="378">
        <v>102.9</v>
      </c>
      <c r="D20" s="378">
        <v>102.8</v>
      </c>
      <c r="E20" s="387">
        <v>-0.1</v>
      </c>
      <c r="F20" s="395">
        <v>0</v>
      </c>
      <c r="G20" s="396">
        <v>230</v>
      </c>
      <c r="H20" s="390">
        <v>17</v>
      </c>
      <c r="I20" s="92"/>
      <c r="J20" s="4"/>
    </row>
    <row r="21" spans="1:10" ht="15" customHeight="1" x14ac:dyDescent="0.15">
      <c r="A21" s="92"/>
      <c r="B21" s="375" t="s">
        <v>14</v>
      </c>
      <c r="C21" s="378">
        <v>100.7</v>
      </c>
      <c r="D21" s="378">
        <v>104.3</v>
      </c>
      <c r="E21" s="387">
        <v>3.5</v>
      </c>
      <c r="F21" s="395">
        <v>0.13</v>
      </c>
      <c r="G21" s="396">
        <v>372</v>
      </c>
      <c r="H21" s="390">
        <v>24</v>
      </c>
      <c r="I21" s="92"/>
      <c r="J21" s="4"/>
    </row>
    <row r="22" spans="1:10" ht="15" customHeight="1" x14ac:dyDescent="0.15">
      <c r="A22" s="92"/>
      <c r="B22" s="375" t="s">
        <v>15</v>
      </c>
      <c r="C22" s="382">
        <v>101.5</v>
      </c>
      <c r="D22" s="378">
        <v>101.9</v>
      </c>
      <c r="E22" s="387">
        <v>0.4</v>
      </c>
      <c r="F22" s="395">
        <v>0.01</v>
      </c>
      <c r="G22" s="396">
        <v>183</v>
      </c>
      <c r="H22" s="390">
        <v>15</v>
      </c>
      <c r="I22" s="92"/>
      <c r="J22" s="4"/>
    </row>
    <row r="23" spans="1:10" ht="15" customHeight="1" x14ac:dyDescent="0.15">
      <c r="A23" s="92"/>
      <c r="B23" s="375" t="s">
        <v>16</v>
      </c>
      <c r="C23" s="378">
        <v>101.5</v>
      </c>
      <c r="D23" s="378">
        <v>102.3</v>
      </c>
      <c r="E23" s="387">
        <v>0.8</v>
      </c>
      <c r="F23" s="397">
        <v>0.01</v>
      </c>
      <c r="G23" s="396">
        <v>109</v>
      </c>
      <c r="H23" s="390">
        <v>9</v>
      </c>
      <c r="I23" s="92"/>
      <c r="J23" s="4"/>
    </row>
    <row r="24" spans="1:10" ht="15" customHeight="1" x14ac:dyDescent="0.15">
      <c r="A24" s="92"/>
      <c r="B24" s="375" t="s">
        <v>17</v>
      </c>
      <c r="C24" s="378">
        <v>105</v>
      </c>
      <c r="D24" s="378">
        <v>108</v>
      </c>
      <c r="E24" s="387">
        <v>2.8</v>
      </c>
      <c r="F24" s="395">
        <v>0.16</v>
      </c>
      <c r="G24" s="396">
        <v>544</v>
      </c>
      <c r="H24" s="390">
        <v>26</v>
      </c>
      <c r="I24" s="92"/>
      <c r="J24" s="4"/>
    </row>
    <row r="25" spans="1:10" ht="15" customHeight="1" x14ac:dyDescent="0.15">
      <c r="A25" s="509" t="s">
        <v>18</v>
      </c>
      <c r="B25" s="510"/>
      <c r="C25" s="158">
        <v>100</v>
      </c>
      <c r="D25" s="158">
        <v>100.1</v>
      </c>
      <c r="E25" s="391">
        <v>0.1</v>
      </c>
      <c r="F25" s="400">
        <v>0.02</v>
      </c>
      <c r="G25" s="393">
        <v>2078</v>
      </c>
      <c r="H25" s="401">
        <v>20</v>
      </c>
      <c r="I25" s="92"/>
      <c r="J25" s="4"/>
    </row>
    <row r="26" spans="1:10" ht="15" customHeight="1" x14ac:dyDescent="0.15">
      <c r="A26" s="92"/>
      <c r="B26" s="183" t="s">
        <v>320</v>
      </c>
      <c r="C26" s="378">
        <v>100.4</v>
      </c>
      <c r="D26" s="378">
        <v>100.7</v>
      </c>
      <c r="E26" s="387">
        <v>0.4</v>
      </c>
      <c r="F26" s="395">
        <v>0.03</v>
      </c>
      <c r="G26" s="396">
        <v>881</v>
      </c>
      <c r="H26" s="402">
        <v>19</v>
      </c>
      <c r="I26" s="92"/>
      <c r="J26" s="4"/>
    </row>
    <row r="27" spans="1:10" ht="15" customHeight="1" x14ac:dyDescent="0.15">
      <c r="A27" s="92"/>
      <c r="B27" s="375" t="s">
        <v>19</v>
      </c>
      <c r="C27" s="378">
        <v>99.7</v>
      </c>
      <c r="D27" s="378">
        <v>99.7</v>
      </c>
      <c r="E27" s="387">
        <v>0</v>
      </c>
      <c r="F27" s="395">
        <v>0.01</v>
      </c>
      <c r="G27" s="396">
        <v>1972</v>
      </c>
      <c r="H27" s="402">
        <v>4</v>
      </c>
      <c r="I27" s="92"/>
      <c r="J27" s="4"/>
    </row>
    <row r="28" spans="1:10" ht="15" customHeight="1" x14ac:dyDescent="0.15">
      <c r="A28" s="92"/>
      <c r="B28" s="183" t="s">
        <v>319</v>
      </c>
      <c r="C28" s="378">
        <v>99.5</v>
      </c>
      <c r="D28" s="378">
        <v>99.7</v>
      </c>
      <c r="E28" s="387">
        <v>0.2</v>
      </c>
      <c r="F28" s="395">
        <v>0.01</v>
      </c>
      <c r="G28" s="396">
        <v>775</v>
      </c>
      <c r="H28" s="402">
        <v>3</v>
      </c>
      <c r="I28" s="92"/>
      <c r="J28" s="4"/>
    </row>
    <row r="29" spans="1:10" ht="15" customHeight="1" x14ac:dyDescent="0.15">
      <c r="A29" s="92"/>
      <c r="B29" s="375" t="s">
        <v>20</v>
      </c>
      <c r="C29" s="378">
        <v>106.5</v>
      </c>
      <c r="D29" s="378">
        <v>108.1</v>
      </c>
      <c r="E29" s="387">
        <v>1.5</v>
      </c>
      <c r="F29" s="398">
        <v>0.02</v>
      </c>
      <c r="G29" s="396">
        <v>106</v>
      </c>
      <c r="H29" s="402">
        <v>16</v>
      </c>
      <c r="I29" s="92"/>
      <c r="J29" s="4"/>
    </row>
    <row r="30" spans="1:10" ht="15" customHeight="1" x14ac:dyDescent="0.15">
      <c r="A30" s="509" t="s">
        <v>21</v>
      </c>
      <c r="B30" s="510"/>
      <c r="C30" s="158">
        <v>103.9</v>
      </c>
      <c r="D30" s="158">
        <v>106.1</v>
      </c>
      <c r="E30" s="391">
        <v>2.1</v>
      </c>
      <c r="F30" s="392">
        <v>0.18</v>
      </c>
      <c r="G30" s="393">
        <v>820</v>
      </c>
      <c r="H30" s="401">
        <v>6</v>
      </c>
      <c r="I30" s="92"/>
      <c r="J30" s="4"/>
    </row>
    <row r="31" spans="1:10" ht="15" customHeight="1" x14ac:dyDescent="0.15">
      <c r="A31" s="92"/>
      <c r="B31" s="375" t="s">
        <v>22</v>
      </c>
      <c r="C31" s="378">
        <v>106.7</v>
      </c>
      <c r="D31" s="378">
        <v>109.4</v>
      </c>
      <c r="E31" s="387">
        <v>2.5</v>
      </c>
      <c r="F31" s="395">
        <v>0.11</v>
      </c>
      <c r="G31" s="396">
        <v>414</v>
      </c>
      <c r="H31" s="402">
        <v>1</v>
      </c>
      <c r="I31" s="92"/>
      <c r="J31" s="4"/>
    </row>
    <row r="32" spans="1:10" ht="15" customHeight="1" x14ac:dyDescent="0.15">
      <c r="A32" s="92"/>
      <c r="B32" s="375" t="s">
        <v>23</v>
      </c>
      <c r="C32" s="378">
        <v>100.4</v>
      </c>
      <c r="D32" s="378">
        <v>104.6</v>
      </c>
      <c r="E32" s="387">
        <v>4.2</v>
      </c>
      <c r="F32" s="395">
        <v>0.08</v>
      </c>
      <c r="G32" s="396">
        <v>185</v>
      </c>
      <c r="H32" s="402">
        <v>2</v>
      </c>
      <c r="I32" s="92"/>
      <c r="J32" s="4"/>
    </row>
    <row r="33" spans="1:11" ht="15" customHeight="1" x14ac:dyDescent="0.15">
      <c r="A33" s="92"/>
      <c r="B33" s="375" t="s">
        <v>326</v>
      </c>
      <c r="C33" s="378">
        <v>116.7</v>
      </c>
      <c r="D33" s="378">
        <v>111.7</v>
      </c>
      <c r="E33" s="387">
        <v>-4.4000000000000004</v>
      </c>
      <c r="F33" s="395">
        <v>-0.01</v>
      </c>
      <c r="G33" s="396">
        <v>22</v>
      </c>
      <c r="H33" s="402">
        <v>1</v>
      </c>
      <c r="I33" s="92"/>
      <c r="J33" s="4"/>
    </row>
    <row r="34" spans="1:11" ht="15" customHeight="1" x14ac:dyDescent="0.15">
      <c r="A34" s="92"/>
      <c r="B34" s="375" t="s">
        <v>25</v>
      </c>
      <c r="C34" s="20">
        <v>100</v>
      </c>
      <c r="D34" s="20">
        <v>100.1</v>
      </c>
      <c r="E34" s="387">
        <v>0.1</v>
      </c>
      <c r="F34" s="397">
        <v>0</v>
      </c>
      <c r="G34" s="396">
        <v>200</v>
      </c>
      <c r="H34" s="402">
        <v>2</v>
      </c>
      <c r="I34" s="92"/>
      <c r="J34" s="4"/>
    </row>
    <row r="35" spans="1:11" ht="15" customHeight="1" x14ac:dyDescent="0.15">
      <c r="A35" s="509" t="s">
        <v>304</v>
      </c>
      <c r="B35" s="510"/>
      <c r="C35" s="158">
        <v>100.5</v>
      </c>
      <c r="D35" s="158">
        <v>99.4</v>
      </c>
      <c r="E35" s="391">
        <v>-1.1000000000000001</v>
      </c>
      <c r="F35" s="403">
        <v>-0.04</v>
      </c>
      <c r="G35" s="393">
        <v>394</v>
      </c>
      <c r="H35" s="401">
        <v>48</v>
      </c>
      <c r="I35" s="92"/>
      <c r="J35" s="4"/>
    </row>
    <row r="36" spans="1:11" ht="15" customHeight="1" x14ac:dyDescent="0.15">
      <c r="A36" s="92"/>
      <c r="B36" s="375" t="s">
        <v>27</v>
      </c>
      <c r="C36" s="378">
        <v>103.10000000000001</v>
      </c>
      <c r="D36" s="378">
        <v>101.2</v>
      </c>
      <c r="E36" s="387">
        <v>-1.8</v>
      </c>
      <c r="F36" s="395">
        <v>-0.03</v>
      </c>
      <c r="G36" s="396">
        <v>138</v>
      </c>
      <c r="H36" s="402">
        <v>13</v>
      </c>
      <c r="I36" s="92"/>
      <c r="J36" s="4"/>
    </row>
    <row r="37" spans="1:11" ht="15" customHeight="1" x14ac:dyDescent="0.15">
      <c r="A37" s="92"/>
      <c r="B37" s="375" t="s">
        <v>28</v>
      </c>
      <c r="C37" s="378">
        <v>106.2</v>
      </c>
      <c r="D37" s="378">
        <v>105.4</v>
      </c>
      <c r="E37" s="387">
        <v>-0.8</v>
      </c>
      <c r="F37" s="395">
        <v>0</v>
      </c>
      <c r="G37" s="396">
        <v>32</v>
      </c>
      <c r="H37" s="402">
        <v>4</v>
      </c>
      <c r="I37" s="92"/>
      <c r="J37" s="4"/>
    </row>
    <row r="38" spans="1:11" ht="15" customHeight="1" x14ac:dyDescent="0.15">
      <c r="A38" s="92"/>
      <c r="B38" s="375" t="s">
        <v>29</v>
      </c>
      <c r="C38" s="34">
        <v>80.7</v>
      </c>
      <c r="D38" s="34">
        <v>78</v>
      </c>
      <c r="E38" s="387">
        <v>-3.4</v>
      </c>
      <c r="F38" s="398">
        <v>-0.01</v>
      </c>
      <c r="G38" s="396">
        <v>26</v>
      </c>
      <c r="H38" s="402">
        <v>5</v>
      </c>
      <c r="I38" s="92"/>
      <c r="J38" s="4"/>
    </row>
    <row r="39" spans="1:11" ht="15" customHeight="1" x14ac:dyDescent="0.15">
      <c r="A39" s="92"/>
      <c r="B39" s="375" t="s">
        <v>30</v>
      </c>
      <c r="C39" s="34">
        <v>109.80000000000001</v>
      </c>
      <c r="D39" s="34">
        <v>110</v>
      </c>
      <c r="E39" s="387">
        <v>0.2</v>
      </c>
      <c r="F39" s="395">
        <v>0</v>
      </c>
      <c r="G39" s="396">
        <v>71</v>
      </c>
      <c r="H39" s="402">
        <v>11</v>
      </c>
      <c r="I39" s="92"/>
      <c r="J39" s="4"/>
    </row>
    <row r="40" spans="1:11" ht="15" customHeight="1" x14ac:dyDescent="0.15">
      <c r="A40" s="92"/>
      <c r="B40" s="375" t="s">
        <v>31</v>
      </c>
      <c r="C40" s="34">
        <v>94.800000000000011</v>
      </c>
      <c r="D40" s="34">
        <v>93.7</v>
      </c>
      <c r="E40" s="387">
        <v>-1.2</v>
      </c>
      <c r="F40" s="397">
        <v>-0.01</v>
      </c>
      <c r="G40" s="396">
        <v>112</v>
      </c>
      <c r="H40" s="402">
        <v>11</v>
      </c>
      <c r="I40" s="92"/>
      <c r="J40" s="4"/>
    </row>
    <row r="41" spans="1:11" ht="15" customHeight="1" x14ac:dyDescent="0.15">
      <c r="A41" s="92"/>
      <c r="B41" s="375" t="s">
        <v>32</v>
      </c>
      <c r="C41" s="34">
        <v>98.5</v>
      </c>
      <c r="D41" s="34">
        <v>99.9</v>
      </c>
      <c r="E41" s="387">
        <v>1.4</v>
      </c>
      <c r="F41" s="395">
        <v>0</v>
      </c>
      <c r="G41" s="396">
        <v>15</v>
      </c>
      <c r="H41" s="402">
        <v>4</v>
      </c>
      <c r="I41" s="92"/>
      <c r="J41" s="4"/>
    </row>
    <row r="42" spans="1:11" ht="15" customHeight="1" x14ac:dyDescent="0.15">
      <c r="A42" s="509" t="s">
        <v>33</v>
      </c>
      <c r="B42" s="510"/>
      <c r="C42" s="159">
        <v>101.60000000000001</v>
      </c>
      <c r="D42" s="159">
        <v>102.2</v>
      </c>
      <c r="E42" s="391">
        <v>0.6</v>
      </c>
      <c r="F42" s="392">
        <v>0.02</v>
      </c>
      <c r="G42" s="393">
        <v>361</v>
      </c>
      <c r="H42" s="401">
        <v>65</v>
      </c>
      <c r="I42" s="92"/>
      <c r="J42" s="4"/>
    </row>
    <row r="43" spans="1:11" ht="15" customHeight="1" x14ac:dyDescent="0.15">
      <c r="A43" s="92"/>
      <c r="B43" s="375" t="s">
        <v>34</v>
      </c>
      <c r="C43" s="34">
        <v>96.600000000000009</v>
      </c>
      <c r="D43" s="34">
        <v>99.3</v>
      </c>
      <c r="E43" s="387">
        <v>2.8</v>
      </c>
      <c r="F43" s="395">
        <v>0.04</v>
      </c>
      <c r="G43" s="396">
        <v>160</v>
      </c>
      <c r="H43" s="402">
        <v>28</v>
      </c>
      <c r="I43" s="92"/>
      <c r="J43" s="4"/>
    </row>
    <row r="44" spans="1:11" ht="15" customHeight="1" x14ac:dyDescent="0.15">
      <c r="A44" s="92"/>
      <c r="B44" s="62" t="s">
        <v>305</v>
      </c>
      <c r="C44" s="34">
        <v>99.300000000000011</v>
      </c>
      <c r="D44" s="34">
        <v>99.7</v>
      </c>
      <c r="E44" s="387">
        <v>0.4</v>
      </c>
      <c r="F44" s="398">
        <v>0</v>
      </c>
      <c r="G44" s="396">
        <v>4</v>
      </c>
      <c r="H44" s="402">
        <v>2</v>
      </c>
      <c r="I44" s="92"/>
      <c r="J44" s="4"/>
    </row>
    <row r="45" spans="1:11" ht="15" customHeight="1" x14ac:dyDescent="0.15">
      <c r="A45" s="92"/>
      <c r="B45" s="62" t="s">
        <v>306</v>
      </c>
      <c r="C45" s="34">
        <v>96.600000000000009</v>
      </c>
      <c r="D45" s="34">
        <v>99.3</v>
      </c>
      <c r="E45" s="387">
        <v>2.9</v>
      </c>
      <c r="F45" s="395">
        <v>0.04</v>
      </c>
      <c r="G45" s="396">
        <v>156</v>
      </c>
      <c r="H45" s="402">
        <v>26</v>
      </c>
      <c r="I45" s="92"/>
      <c r="J45" s="4"/>
      <c r="K45" s="7"/>
    </row>
    <row r="46" spans="1:11" ht="6" customHeight="1" thickBot="1" x14ac:dyDescent="0.2">
      <c r="A46" s="94"/>
      <c r="B46" s="95"/>
      <c r="C46" s="202"/>
      <c r="D46" s="202"/>
      <c r="E46" s="404"/>
      <c r="F46" s="405"/>
      <c r="G46" s="406"/>
      <c r="H46" s="407"/>
      <c r="I46" s="92"/>
      <c r="J46" s="4"/>
    </row>
    <row r="47" spans="1:11" ht="15" customHeight="1" x14ac:dyDescent="0.15">
      <c r="A47" s="90"/>
      <c r="B47" s="358"/>
      <c r="C47" s="96"/>
      <c r="D47" s="96"/>
      <c r="E47" s="67"/>
      <c r="F47" s="72"/>
      <c r="G47" s="67"/>
      <c r="H47" s="374" t="s">
        <v>307</v>
      </c>
      <c r="I47" s="3"/>
      <c r="J47" s="4"/>
    </row>
    <row r="48" spans="1:11" s="2" customFormat="1" ht="16.5" customHeight="1" x14ac:dyDescent="0.15">
      <c r="A48" s="506" t="s">
        <v>308</v>
      </c>
      <c r="B48" s="506"/>
      <c r="C48" s="13"/>
      <c r="D48" s="13"/>
      <c r="E48" s="13"/>
      <c r="F48" s="15"/>
      <c r="G48" s="13"/>
      <c r="H48" s="13"/>
      <c r="I48" s="13"/>
    </row>
    <row r="49" spans="1:9" s="2" customFormat="1" ht="12.75" customHeight="1" x14ac:dyDescent="0.15">
      <c r="A49" s="13"/>
      <c r="B49" s="506" t="s">
        <v>309</v>
      </c>
      <c r="C49" s="506"/>
      <c r="D49" s="506"/>
      <c r="E49" s="506"/>
      <c r="F49" s="15"/>
      <c r="G49" s="13"/>
      <c r="H49" s="13"/>
      <c r="I49" s="13"/>
    </row>
    <row r="50" spans="1:9" s="2" customFormat="1" ht="6" customHeight="1" x14ac:dyDescent="0.15">
      <c r="A50" s="13"/>
      <c r="B50" s="506"/>
      <c r="C50" s="13"/>
      <c r="D50" s="13"/>
      <c r="E50" s="13"/>
      <c r="F50" s="15"/>
      <c r="G50" s="13"/>
      <c r="H50" s="13"/>
      <c r="I50" s="13"/>
    </row>
    <row r="51" spans="1:9" s="2" customFormat="1" ht="15.75" customHeight="1" x14ac:dyDescent="0.15">
      <c r="A51" s="13"/>
      <c r="B51" s="506"/>
      <c r="C51" s="13"/>
      <c r="D51" s="13"/>
      <c r="E51" s="13"/>
      <c r="F51" s="15"/>
      <c r="G51" s="13"/>
      <c r="H51" s="13"/>
      <c r="I51" s="13"/>
    </row>
    <row r="52" spans="1:9" ht="15.95" customHeight="1" x14ac:dyDescent="0.15">
      <c r="B52" s="2"/>
      <c r="C52" s="90"/>
      <c r="D52" s="90"/>
      <c r="E52" s="90"/>
      <c r="G52" s="90"/>
      <c r="H52" s="91"/>
    </row>
    <row r="53" spans="1:9" ht="15.95" customHeight="1" x14ac:dyDescent="0.15">
      <c r="B53" s="2"/>
      <c r="C53" s="90"/>
      <c r="D53" s="90"/>
      <c r="E53" s="90"/>
      <c r="G53" s="90"/>
      <c r="H53" s="90"/>
    </row>
    <row r="54" spans="1:9" ht="15.95" customHeight="1" x14ac:dyDescent="0.15">
      <c r="B54" s="2"/>
      <c r="C54" s="90"/>
      <c r="D54" s="90"/>
      <c r="E54" s="90"/>
      <c r="G54" s="90"/>
      <c r="H54" s="91"/>
    </row>
  </sheetData>
  <sheetProtection sheet="1" objects="1" scenarios="1" selectLockedCells="1" selectUnlockedCells="1"/>
  <mergeCells count="17">
    <mergeCell ref="H4:H5"/>
    <mergeCell ref="E4:F4"/>
    <mergeCell ref="A1:H1"/>
    <mergeCell ref="A25:B25"/>
    <mergeCell ref="A30:B30"/>
    <mergeCell ref="A3:E3"/>
    <mergeCell ref="C49:E49"/>
    <mergeCell ref="B49:B51"/>
    <mergeCell ref="G4:G5"/>
    <mergeCell ref="A48:B48"/>
    <mergeCell ref="A35:B35"/>
    <mergeCell ref="A42:B42"/>
    <mergeCell ref="A6:B6"/>
    <mergeCell ref="A7:B7"/>
    <mergeCell ref="A9:B9"/>
    <mergeCell ref="A4:B5"/>
    <mergeCell ref="C4:D4"/>
  </mergeCells>
  <phoneticPr fontId="28"/>
  <printOptions horizontalCentered="1"/>
  <pageMargins left="0.59055118110236227" right="0.59055118110236227" top="0.59055118110236227" bottom="0.59055118110236227" header="0.39370078740157483" footer="0.39370078740157483"/>
  <pageSetup paperSize="9" firstPageNumber="172" orientation="portrait" useFirstPageNumber="1" verticalDpi="300" r:id="rId1"/>
  <headerFooter scaleWithDoc="0" alignWithMargins="0">
    <oddHeader>&amp;L&amp;"ＭＳ 明朝,標準"&amp;10物価・消費及び金融</oddHeader>
    <oddFooter>&amp;C&amp;"ＭＳ 明朝,標準"&amp;12&amp;A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P29"/>
  <sheetViews>
    <sheetView view="pageBreakPreview" zoomScaleNormal="100" zoomScaleSheetLayoutView="100" workbookViewId="0">
      <selection activeCell="U13" sqref="U13"/>
    </sheetView>
  </sheetViews>
  <sheetFormatPr defaultRowHeight="18" customHeight="1" x14ac:dyDescent="0.15"/>
  <cols>
    <col min="1" max="1" width="8.625" style="90" customWidth="1"/>
    <col min="2" max="3" width="10.875" style="90" customWidth="1"/>
    <col min="4" max="4" width="11.625" style="90" customWidth="1"/>
    <col min="5" max="5" width="10.875" style="90" customWidth="1"/>
    <col min="6" max="6" width="10.75" style="90" customWidth="1"/>
    <col min="7" max="7" width="10" style="90" customWidth="1"/>
    <col min="8" max="9" width="7.625" style="90" customWidth="1"/>
    <col min="10" max="10" width="1.625" style="90" customWidth="1"/>
    <col min="11" max="14" width="0" style="90" hidden="1" customWidth="1"/>
    <col min="15" max="15" width="10.625" style="90" hidden="1" customWidth="1"/>
    <col min="16" max="17" width="0" style="90" hidden="1" customWidth="1"/>
    <col min="18" max="16384" width="9" style="90"/>
  </cols>
  <sheetData>
    <row r="1" spans="1:10" ht="5.0999999999999996" customHeight="1" x14ac:dyDescent="0.15">
      <c r="A1" s="13"/>
      <c r="I1" s="3"/>
      <c r="J1" s="3"/>
    </row>
    <row r="2" spans="1:10" ht="15" customHeight="1" thickBot="1" x14ac:dyDescent="0.2">
      <c r="A2" s="707" t="s">
        <v>391</v>
      </c>
      <c r="B2" s="707"/>
      <c r="C2" s="707"/>
      <c r="D2" s="707"/>
      <c r="I2" s="3" t="s">
        <v>202</v>
      </c>
      <c r="J2" s="3"/>
    </row>
    <row r="3" spans="1:10" ht="24.95" customHeight="1" thickBot="1" x14ac:dyDescent="0.2">
      <c r="A3" s="520" t="s">
        <v>203</v>
      </c>
      <c r="B3" s="541" t="s">
        <v>204</v>
      </c>
      <c r="C3" s="541"/>
      <c r="D3" s="541"/>
      <c r="E3" s="541"/>
      <c r="F3" s="541" t="s">
        <v>205</v>
      </c>
      <c r="G3" s="541"/>
      <c r="H3" s="705" t="s">
        <v>206</v>
      </c>
      <c r="I3" s="705"/>
      <c r="J3" s="300"/>
    </row>
    <row r="4" spans="1:10" ht="24.95" customHeight="1" x14ac:dyDescent="0.15">
      <c r="A4" s="520"/>
      <c r="B4" s="305" t="s">
        <v>207</v>
      </c>
      <c r="C4" s="305" t="s">
        <v>208</v>
      </c>
      <c r="D4" s="377" t="s">
        <v>297</v>
      </c>
      <c r="E4" s="377" t="s">
        <v>75</v>
      </c>
      <c r="F4" s="377" t="s">
        <v>209</v>
      </c>
      <c r="G4" s="206" t="s">
        <v>75</v>
      </c>
      <c r="H4" s="694" t="s">
        <v>197</v>
      </c>
      <c r="I4" s="694"/>
      <c r="J4" s="300"/>
    </row>
    <row r="5" spans="1:10" s="153" customFormat="1" ht="18" customHeight="1" x14ac:dyDescent="0.15">
      <c r="A5" s="284" t="s">
        <v>419</v>
      </c>
      <c r="B5" s="85">
        <v>1371347</v>
      </c>
      <c r="C5" s="29">
        <v>2216460</v>
      </c>
      <c r="D5" s="78">
        <v>3587807</v>
      </c>
      <c r="E5" s="70">
        <v>103.8</v>
      </c>
      <c r="F5" s="29">
        <v>1217789</v>
      </c>
      <c r="G5" s="69">
        <v>96.4</v>
      </c>
      <c r="H5" s="709">
        <v>33.9</v>
      </c>
      <c r="I5" s="710"/>
      <c r="J5" s="296"/>
    </row>
    <row r="6" spans="1:10" ht="18" customHeight="1" x14ac:dyDescent="0.15">
      <c r="A6" s="284"/>
      <c r="B6" s="85"/>
      <c r="C6" s="29"/>
      <c r="D6" s="78"/>
      <c r="E6" s="70"/>
      <c r="F6" s="29"/>
      <c r="G6" s="69"/>
      <c r="H6" s="296"/>
      <c r="I6" s="303"/>
      <c r="J6" s="296"/>
    </row>
    <row r="7" spans="1:10" s="153" customFormat="1" ht="18" customHeight="1" x14ac:dyDescent="0.15">
      <c r="A7" s="330">
        <v>28</v>
      </c>
      <c r="B7" s="85">
        <v>1451798</v>
      </c>
      <c r="C7" s="29">
        <v>2207694</v>
      </c>
      <c r="D7" s="78">
        <v>3659493</v>
      </c>
      <c r="E7" s="70">
        <f>D7/D5*100</f>
        <v>101.99804504534387</v>
      </c>
      <c r="F7" s="29">
        <v>1282705</v>
      </c>
      <c r="G7" s="69">
        <f>F7/F5*100</f>
        <v>105.3306443070187</v>
      </c>
      <c r="H7" s="529">
        <f>F7/D7*100</f>
        <v>35.051440185839951</v>
      </c>
      <c r="I7" s="671"/>
      <c r="J7" s="69"/>
    </row>
    <row r="8" spans="1:10" ht="18" customHeight="1" x14ac:dyDescent="0.15">
      <c r="A8" s="330"/>
      <c r="B8" s="85"/>
      <c r="C8" s="29"/>
      <c r="D8" s="78"/>
      <c r="E8" s="70"/>
      <c r="F8" s="29"/>
      <c r="G8" s="69"/>
      <c r="H8" s="69"/>
      <c r="I8" s="303"/>
      <c r="J8" s="296"/>
    </row>
    <row r="9" spans="1:10" s="153" customFormat="1" ht="18" customHeight="1" x14ac:dyDescent="0.15">
      <c r="A9" s="330">
        <v>29</v>
      </c>
      <c r="B9" s="85">
        <v>1610894</v>
      </c>
      <c r="C9" s="29">
        <v>2207447</v>
      </c>
      <c r="D9" s="78">
        <v>3818341</v>
      </c>
      <c r="E9" s="70">
        <f>D9/D7*100</f>
        <v>104.34071058477225</v>
      </c>
      <c r="F9" s="29">
        <v>1336173</v>
      </c>
      <c r="G9" s="69">
        <f>F9/F7*100</f>
        <v>104.16837854378052</v>
      </c>
      <c r="H9" s="529">
        <f>F9/D9*100</f>
        <v>34.993548245167204</v>
      </c>
      <c r="I9" s="671"/>
      <c r="J9" s="69"/>
    </row>
    <row r="10" spans="1:10" ht="18" customHeight="1" x14ac:dyDescent="0.15">
      <c r="A10" s="330"/>
      <c r="B10" s="85"/>
      <c r="C10" s="29"/>
      <c r="D10" s="78"/>
      <c r="E10" s="70"/>
      <c r="F10" s="29"/>
      <c r="G10" s="69"/>
      <c r="H10" s="69"/>
      <c r="I10" s="285"/>
      <c r="J10" s="296"/>
    </row>
    <row r="11" spans="1:10" s="153" customFormat="1" ht="18" customHeight="1" x14ac:dyDescent="0.15">
      <c r="A11" s="330">
        <v>30</v>
      </c>
      <c r="B11" s="85">
        <v>1643485</v>
      </c>
      <c r="C11" s="29">
        <v>2393475</v>
      </c>
      <c r="D11" s="78">
        <v>4036960</v>
      </c>
      <c r="E11" s="70">
        <f>D11/D9*100</f>
        <v>105.72549701558872</v>
      </c>
      <c r="F11" s="29">
        <v>1289234</v>
      </c>
      <c r="G11" s="69">
        <f>F11/F9*100</f>
        <v>96.487056691012313</v>
      </c>
      <c r="H11" s="529">
        <f>F11/D11*100</f>
        <v>31.935763544845624</v>
      </c>
      <c r="I11" s="671"/>
      <c r="J11" s="296"/>
    </row>
    <row r="12" spans="1:10" s="153" customFormat="1" ht="18" customHeight="1" x14ac:dyDescent="0.15">
      <c r="A12" s="331"/>
      <c r="B12" s="85"/>
      <c r="C12" s="29"/>
      <c r="D12" s="78"/>
      <c r="E12" s="70"/>
      <c r="F12" s="29"/>
      <c r="G12" s="69"/>
      <c r="H12" s="69"/>
      <c r="I12" s="167"/>
      <c r="J12" s="69"/>
    </row>
    <row r="13" spans="1:10" s="153" customFormat="1" ht="18" customHeight="1" thickBot="1" x14ac:dyDescent="0.2">
      <c r="A13" s="465">
        <v>31</v>
      </c>
      <c r="B13" s="466">
        <v>1755456</v>
      </c>
      <c r="C13" s="464">
        <v>2294994</v>
      </c>
      <c r="D13" s="463">
        <v>4050451</v>
      </c>
      <c r="E13" s="461">
        <f>D13/D11*100</f>
        <v>100.3341871110935</v>
      </c>
      <c r="F13" s="464">
        <v>1318109</v>
      </c>
      <c r="G13" s="462">
        <f>F13/F11*100</f>
        <v>102.23970202461305</v>
      </c>
      <c r="H13" s="711">
        <f>F13/D13*100</f>
        <v>32.542277390838699</v>
      </c>
      <c r="I13" s="712"/>
      <c r="J13" s="198"/>
    </row>
    <row r="14" spans="1:10" ht="15" customHeight="1" x14ac:dyDescent="0.15">
      <c r="B14" s="90" t="s">
        <v>210</v>
      </c>
      <c r="F14" s="569" t="s">
        <v>211</v>
      </c>
      <c r="G14" s="569"/>
      <c r="H14" s="569"/>
      <c r="I14" s="569"/>
      <c r="J14" s="298"/>
    </row>
    <row r="15" spans="1:10" ht="15" customHeight="1" x14ac:dyDescent="0.15">
      <c r="A15" s="13"/>
    </row>
    <row r="16" spans="1:10" ht="15" customHeight="1" thickBot="1" x14ac:dyDescent="0.2">
      <c r="A16" s="707" t="s">
        <v>392</v>
      </c>
      <c r="B16" s="707"/>
      <c r="C16" s="707"/>
      <c r="D16" s="707"/>
      <c r="I16" s="154" t="s">
        <v>154</v>
      </c>
      <c r="J16" s="154"/>
    </row>
    <row r="17" spans="1:16" ht="24.95" customHeight="1" thickBot="1" x14ac:dyDescent="0.2">
      <c r="A17" s="520" t="s">
        <v>203</v>
      </c>
      <c r="B17" s="541" t="s">
        <v>212</v>
      </c>
      <c r="C17" s="541"/>
      <c r="D17" s="541"/>
      <c r="E17" s="541"/>
      <c r="F17" s="541" t="s">
        <v>205</v>
      </c>
      <c r="G17" s="541"/>
      <c r="H17" s="705" t="s">
        <v>193</v>
      </c>
      <c r="I17" s="705"/>
      <c r="J17" s="300"/>
    </row>
    <row r="18" spans="1:16" ht="24.95" customHeight="1" x14ac:dyDescent="0.15">
      <c r="A18" s="520"/>
      <c r="B18" s="305" t="s">
        <v>228</v>
      </c>
      <c r="C18" s="305" t="s">
        <v>229</v>
      </c>
      <c r="D18" s="305" t="s">
        <v>297</v>
      </c>
      <c r="E18" s="305" t="s">
        <v>75</v>
      </c>
      <c r="F18" s="305" t="s">
        <v>298</v>
      </c>
      <c r="G18" s="305" t="s">
        <v>75</v>
      </c>
      <c r="H18" s="694" t="s">
        <v>197</v>
      </c>
      <c r="I18" s="694"/>
      <c r="J18" s="300"/>
      <c r="K18" s="195" t="s">
        <v>348</v>
      </c>
      <c r="L18" s="196"/>
      <c r="M18" s="196" t="s">
        <v>347</v>
      </c>
      <c r="N18" s="197">
        <v>7410</v>
      </c>
      <c r="O18" s="197" t="s">
        <v>349</v>
      </c>
      <c r="P18" s="200">
        <v>8555</v>
      </c>
    </row>
    <row r="19" spans="1:16" ht="18" customHeight="1" x14ac:dyDescent="0.15">
      <c r="A19" s="284" t="s">
        <v>419</v>
      </c>
      <c r="B19" s="286">
        <v>3086</v>
      </c>
      <c r="C19" s="287">
        <v>5891</v>
      </c>
      <c r="D19" s="287">
        <v>8984</v>
      </c>
      <c r="E19" s="323">
        <v>97.2</v>
      </c>
      <c r="F19" s="287">
        <v>8857</v>
      </c>
      <c r="G19" s="323">
        <v>108.2</v>
      </c>
      <c r="H19" s="713">
        <f>F19/D19*100</f>
        <v>98.586375779162964</v>
      </c>
      <c r="I19" s="714"/>
      <c r="J19" s="306"/>
      <c r="K19" s="90" t="s">
        <v>342</v>
      </c>
    </row>
    <row r="20" spans="1:16" ht="18" customHeight="1" x14ac:dyDescent="0.15">
      <c r="A20" s="284"/>
      <c r="B20" s="176"/>
      <c r="C20" s="177"/>
      <c r="D20" s="178"/>
      <c r="E20" s="308"/>
      <c r="F20" s="178"/>
      <c r="G20" s="308"/>
      <c r="H20" s="306"/>
      <c r="I20" s="304"/>
      <c r="J20" s="306"/>
    </row>
    <row r="21" spans="1:16" s="153" customFormat="1" ht="18" customHeight="1" x14ac:dyDescent="0.15">
      <c r="A21" s="330">
        <v>28</v>
      </c>
      <c r="B21" s="60">
        <v>3308</v>
      </c>
      <c r="C21" s="41">
        <v>5076</v>
      </c>
      <c r="D21" s="61">
        <v>8386</v>
      </c>
      <c r="E21" s="308">
        <f>D21/D19*100</f>
        <v>93.343722172751555</v>
      </c>
      <c r="F21" s="61">
        <v>8866</v>
      </c>
      <c r="G21" s="308">
        <f>F21/F19*100</f>
        <v>100.10161454217004</v>
      </c>
      <c r="H21" s="699">
        <f>F21/D21*100</f>
        <v>105.7238254233246</v>
      </c>
      <c r="I21" s="686"/>
      <c r="J21" s="306"/>
      <c r="K21" s="90" t="s">
        <v>343</v>
      </c>
    </row>
    <row r="22" spans="1:16" ht="18" customHeight="1" x14ac:dyDescent="0.15">
      <c r="A22" s="330"/>
      <c r="B22" s="176"/>
      <c r="C22" s="177"/>
      <c r="D22" s="178"/>
      <c r="E22" s="156"/>
      <c r="F22" s="178"/>
      <c r="G22" s="156"/>
      <c r="H22" s="157"/>
      <c r="I22" s="201"/>
      <c r="J22" s="306"/>
    </row>
    <row r="23" spans="1:16" s="153" customFormat="1" ht="18" customHeight="1" x14ac:dyDescent="0.15">
      <c r="A23" s="330">
        <v>29</v>
      </c>
      <c r="B23" s="60">
        <v>4088</v>
      </c>
      <c r="C23" s="61">
        <v>5157</v>
      </c>
      <c r="D23" s="467">
        <v>9246</v>
      </c>
      <c r="E23" s="468">
        <f>D23/D21*100</f>
        <v>110.25518721678989</v>
      </c>
      <c r="F23" s="61">
        <v>9041</v>
      </c>
      <c r="G23" s="205">
        <f>F23/F21*100</f>
        <v>101.97383261899391</v>
      </c>
      <c r="H23" s="708">
        <f>F23/D23*100</f>
        <v>97.782825005407744</v>
      </c>
      <c r="I23" s="706"/>
      <c r="J23" s="306"/>
      <c r="K23" s="90" t="s">
        <v>344</v>
      </c>
    </row>
    <row r="24" spans="1:16" ht="18" customHeight="1" x14ac:dyDescent="0.15">
      <c r="A24" s="330"/>
      <c r="B24" s="60"/>
      <c r="C24" s="155"/>
      <c r="D24" s="61"/>
      <c r="E24" s="156"/>
      <c r="F24" s="61"/>
      <c r="G24" s="157"/>
      <c r="H24" s="157"/>
      <c r="I24" s="201"/>
      <c r="J24" s="157"/>
    </row>
    <row r="25" spans="1:16" s="153" customFormat="1" ht="18" customHeight="1" x14ac:dyDescent="0.15">
      <c r="A25" s="330">
        <v>30</v>
      </c>
      <c r="B25" s="60">
        <v>4368</v>
      </c>
      <c r="C25" s="61">
        <v>5348</v>
      </c>
      <c r="D25" s="61">
        <v>9716</v>
      </c>
      <c r="E25" s="205">
        <f>D25/D23*100</f>
        <v>105.08327925589444</v>
      </c>
      <c r="F25" s="61">
        <v>8982</v>
      </c>
      <c r="G25" s="205">
        <f>F25/F23*100</f>
        <v>99.347417321092806</v>
      </c>
      <c r="H25" s="706">
        <f>F25/D25*100</f>
        <v>92.445450802799513</v>
      </c>
      <c r="I25" s="706"/>
      <c r="J25" s="306"/>
      <c r="K25" s="90" t="s">
        <v>345</v>
      </c>
    </row>
    <row r="26" spans="1:16" s="153" customFormat="1" ht="18" customHeight="1" x14ac:dyDescent="0.15">
      <c r="A26" s="330"/>
      <c r="B26" s="60"/>
      <c r="C26" s="155"/>
      <c r="D26" s="61"/>
      <c r="E26" s="156"/>
      <c r="F26" s="61"/>
      <c r="G26" s="157"/>
      <c r="H26" s="157"/>
      <c r="I26" s="201"/>
      <c r="J26" s="157"/>
    </row>
    <row r="27" spans="1:16" s="153" customFormat="1" ht="18" customHeight="1" thickBot="1" x14ac:dyDescent="0.2">
      <c r="A27" s="465">
        <v>31</v>
      </c>
      <c r="B27" s="470">
        <v>4708</v>
      </c>
      <c r="C27" s="471">
        <v>6210</v>
      </c>
      <c r="D27" s="471">
        <v>10918</v>
      </c>
      <c r="E27" s="469">
        <f>D27/D25*100</f>
        <v>112.3713462330177</v>
      </c>
      <c r="F27" s="471">
        <v>11003</v>
      </c>
      <c r="G27" s="291">
        <f>F27/F25*100</f>
        <v>122.50055666889335</v>
      </c>
      <c r="H27" s="704">
        <f>F27/D27*100</f>
        <v>100.77853086645905</v>
      </c>
      <c r="I27" s="704"/>
      <c r="J27" s="199"/>
      <c r="K27" s="90" t="s">
        <v>346</v>
      </c>
    </row>
    <row r="28" spans="1:16" ht="15" customHeight="1" x14ac:dyDescent="0.15">
      <c r="A28" s="13"/>
      <c r="G28" s="297"/>
      <c r="I28" s="298" t="s">
        <v>213</v>
      </c>
      <c r="J28" s="298"/>
    </row>
    <row r="29" spans="1:16" ht="15" customHeight="1" x14ac:dyDescent="0.15">
      <c r="A29" s="13"/>
      <c r="F29" s="13"/>
    </row>
  </sheetData>
  <sheetProtection sheet="1" objects="1" scenarios="1" selectLockedCells="1" selectUnlockedCells="1"/>
  <mergeCells count="23">
    <mergeCell ref="A2:D2"/>
    <mergeCell ref="A16:D16"/>
    <mergeCell ref="H23:I23"/>
    <mergeCell ref="A3:A4"/>
    <mergeCell ref="B3:E3"/>
    <mergeCell ref="H7:I7"/>
    <mergeCell ref="H9:I9"/>
    <mergeCell ref="H5:I5"/>
    <mergeCell ref="H11:I11"/>
    <mergeCell ref="H13:I13"/>
    <mergeCell ref="F3:G3"/>
    <mergeCell ref="H3:I3"/>
    <mergeCell ref="H4:I4"/>
    <mergeCell ref="F14:I14"/>
    <mergeCell ref="H19:I19"/>
    <mergeCell ref="H27:I27"/>
    <mergeCell ref="A17:A18"/>
    <mergeCell ref="B17:E17"/>
    <mergeCell ref="F17:G17"/>
    <mergeCell ref="H17:I17"/>
    <mergeCell ref="H18:I18"/>
    <mergeCell ref="H25:I25"/>
    <mergeCell ref="H21:I21"/>
  </mergeCells>
  <phoneticPr fontId="28"/>
  <printOptions horizontalCentered="1"/>
  <pageMargins left="0.59055118110236227" right="0.59055118110236227" top="0.59055118110236227" bottom="0.59055118110236227" header="0.39370078740157483" footer="0.39370078740157483"/>
  <pageSetup paperSize="9" firstPageNumber="181" orientation="portrait" useFirstPageNumber="1" r:id="rId1"/>
  <headerFooter scaleWithDoc="0" alignWithMargins="0">
    <oddHeader>&amp;R&amp;"ＭＳ 明朝,標準"&amp;10物価・消費及び金融</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5"/>
  <sheetViews>
    <sheetView view="pageBreakPreview" zoomScaleNormal="100" zoomScaleSheetLayoutView="100" workbookViewId="0">
      <selection activeCell="L47" sqref="L47"/>
    </sheetView>
  </sheetViews>
  <sheetFormatPr defaultRowHeight="13.5" x14ac:dyDescent="0.15"/>
  <cols>
    <col min="1" max="6" width="15.25" style="8" customWidth="1"/>
    <col min="7" max="7" width="2.375" style="8" customWidth="1"/>
    <col min="8" max="8" width="11.75" style="8" customWidth="1"/>
    <col min="9" max="12" width="10.625" style="8" customWidth="1"/>
    <col min="13" max="13" width="11.5" style="8" customWidth="1"/>
    <col min="14" max="16384" width="9" style="8"/>
  </cols>
  <sheetData>
    <row r="1" spans="1:13" ht="17.25" x14ac:dyDescent="0.15">
      <c r="A1" s="715" t="s">
        <v>214</v>
      </c>
      <c r="B1" s="715"/>
      <c r="C1" s="715"/>
      <c r="D1" s="715"/>
      <c r="E1" s="715"/>
      <c r="F1" s="715"/>
    </row>
    <row r="3" spans="1:13" x14ac:dyDescent="0.15">
      <c r="H3" s="479" t="s">
        <v>215</v>
      </c>
      <c r="I3" s="480" t="s">
        <v>439</v>
      </c>
      <c r="J3" s="480"/>
      <c r="K3" s="480"/>
      <c r="L3" s="480"/>
      <c r="M3" s="480"/>
    </row>
    <row r="4" spans="1:13" x14ac:dyDescent="0.15">
      <c r="H4" s="487"/>
      <c r="I4" s="488" t="s">
        <v>424</v>
      </c>
      <c r="J4" s="488" t="s">
        <v>360</v>
      </c>
      <c r="K4" s="488" t="s">
        <v>378</v>
      </c>
      <c r="L4" s="488" t="s">
        <v>398</v>
      </c>
      <c r="M4" s="480"/>
    </row>
    <row r="5" spans="1:13" x14ac:dyDescent="0.15">
      <c r="A5" s="13"/>
      <c r="B5" s="136" t="s">
        <v>246</v>
      </c>
      <c r="E5" s="136" t="s">
        <v>247</v>
      </c>
      <c r="H5" s="489" t="s">
        <v>85</v>
      </c>
      <c r="I5" s="490">
        <f>'-176-'!E8</f>
        <v>102</v>
      </c>
      <c r="J5" s="490">
        <f>'-176-'!G8</f>
        <v>101.8</v>
      </c>
      <c r="K5" s="490">
        <f>'-176-'!I8</f>
        <v>103.8</v>
      </c>
      <c r="L5" s="490">
        <f>'-176-'!K8</f>
        <v>104.4</v>
      </c>
      <c r="M5" s="480"/>
    </row>
    <row r="6" spans="1:13" x14ac:dyDescent="0.15">
      <c r="A6" s="13"/>
      <c r="H6" s="491" t="s">
        <v>235</v>
      </c>
      <c r="I6" s="490">
        <f>'-176-'!E9</f>
        <v>100.1</v>
      </c>
      <c r="J6" s="490">
        <f>+'-176-'!G9</f>
        <v>100</v>
      </c>
      <c r="K6" s="490">
        <f>'-176-'!I9</f>
        <v>100</v>
      </c>
      <c r="L6" s="490">
        <f>'-176-'!K9</f>
        <v>100.1</v>
      </c>
      <c r="M6" s="481"/>
    </row>
    <row r="7" spans="1:13" x14ac:dyDescent="0.15">
      <c r="A7" s="13"/>
      <c r="H7" s="489" t="s">
        <v>236</v>
      </c>
      <c r="I7" s="490">
        <f>'-176-'!E10</f>
        <v>95.8</v>
      </c>
      <c r="J7" s="490">
        <f>+'-176-'!G10</f>
        <v>99.2</v>
      </c>
      <c r="K7" s="490">
        <f>'-176-'!I10</f>
        <v>103.9</v>
      </c>
      <c r="L7" s="490">
        <f>'-176-'!K10</f>
        <v>106.1</v>
      </c>
      <c r="M7" s="481"/>
    </row>
    <row r="8" spans="1:13" x14ac:dyDescent="0.15">
      <c r="A8" s="13"/>
      <c r="H8" s="489" t="s">
        <v>237</v>
      </c>
      <c r="I8" s="490">
        <f>'-176-'!E13</f>
        <v>101</v>
      </c>
      <c r="J8" s="490">
        <f>+'-176-'!G13</f>
        <v>102.2</v>
      </c>
      <c r="K8" s="490">
        <f>'-176-'!I13</f>
        <v>102.3</v>
      </c>
      <c r="L8" s="490">
        <f>'-176-'!K13</f>
        <v>103</v>
      </c>
      <c r="M8" s="482"/>
    </row>
    <row r="9" spans="1:13" x14ac:dyDescent="0.15">
      <c r="A9" s="13"/>
      <c r="H9" s="489" t="s">
        <v>238</v>
      </c>
      <c r="I9" s="490">
        <f>'-176-'!E14</f>
        <v>99.1</v>
      </c>
      <c r="J9" s="490">
        <f>+'-176-'!G14</f>
        <v>99.3</v>
      </c>
      <c r="K9" s="490">
        <f>'-176-'!I14</f>
        <v>100.3</v>
      </c>
      <c r="L9" s="492">
        <f>'-176-'!K14</f>
        <v>99.4</v>
      </c>
      <c r="M9" s="482"/>
    </row>
    <row r="10" spans="1:13" x14ac:dyDescent="0.15">
      <c r="A10" s="13"/>
      <c r="H10" s="493" t="s">
        <v>239</v>
      </c>
      <c r="I10" s="490">
        <f>'-176-'!E15</f>
        <v>101.5</v>
      </c>
      <c r="J10" s="490">
        <f>+'-176-'!G15</f>
        <v>102.4</v>
      </c>
      <c r="K10" s="490">
        <f>'-176-'!I15</f>
        <v>102.1</v>
      </c>
      <c r="L10" s="494">
        <f>'-176-'!K15</f>
        <v>102.5</v>
      </c>
      <c r="M10" s="480"/>
    </row>
    <row r="11" spans="1:13" x14ac:dyDescent="0.15">
      <c r="A11" s="13"/>
    </row>
    <row r="12" spans="1:13" x14ac:dyDescent="0.15">
      <c r="A12" s="13"/>
      <c r="H12" s="479" t="s">
        <v>216</v>
      </c>
      <c r="I12" s="480" t="s">
        <v>439</v>
      </c>
      <c r="J12" s="480"/>
      <c r="K12" s="480"/>
    </row>
    <row r="13" spans="1:13" x14ac:dyDescent="0.15">
      <c r="A13" s="13"/>
      <c r="H13" s="495"/>
      <c r="I13" s="488" t="s">
        <v>426</v>
      </c>
      <c r="J13" s="488" t="s">
        <v>425</v>
      </c>
      <c r="K13" s="488" t="s">
        <v>427</v>
      </c>
    </row>
    <row r="14" spans="1:13" x14ac:dyDescent="0.15">
      <c r="A14" s="13"/>
      <c r="H14" s="489" t="s">
        <v>141</v>
      </c>
      <c r="I14" s="496">
        <f>+‐178‐!E7</f>
        <v>96569795</v>
      </c>
      <c r="J14" s="496">
        <f>+‐178‐!G7</f>
        <v>100229860</v>
      </c>
      <c r="K14" s="496">
        <f>+‐178‐!I7</f>
        <v>103917998</v>
      </c>
    </row>
    <row r="15" spans="1:13" x14ac:dyDescent="0.15">
      <c r="A15" s="13"/>
      <c r="H15" s="489" t="s">
        <v>217</v>
      </c>
      <c r="I15" s="497">
        <f>+‐178‐!E8</f>
        <v>4477776</v>
      </c>
      <c r="J15" s="497">
        <f>+‐178‐!G8</f>
        <v>4659031</v>
      </c>
      <c r="K15" s="497">
        <f>+‐178‐!I8</f>
        <v>4965065</v>
      </c>
      <c r="L15" s="16"/>
    </row>
    <row r="16" spans="1:13" x14ac:dyDescent="0.15">
      <c r="A16" s="13"/>
      <c r="H16" s="498" t="s">
        <v>350</v>
      </c>
      <c r="I16" s="499">
        <f>+‐178‐!E9+‐178‐!E10+‐178‐!E11</f>
        <v>14818513</v>
      </c>
      <c r="J16" s="499">
        <f>+‐178‐!G9+‐178‐!G10+‐178‐!G11</f>
        <v>15435696</v>
      </c>
      <c r="K16" s="500">
        <f>+‐178‐!I9+‐178‐!I10+‐178‐!I11</f>
        <v>17143624</v>
      </c>
      <c r="L16" s="16"/>
    </row>
    <row r="17" spans="1:13" x14ac:dyDescent="0.15">
      <c r="A17" s="13"/>
      <c r="H17" s="491" t="s">
        <v>250</v>
      </c>
      <c r="I17" s="501">
        <f>SUM(I14:I16)</f>
        <v>115866084</v>
      </c>
      <c r="J17" s="501">
        <f>SUM(J14:J16)</f>
        <v>120324587</v>
      </c>
      <c r="K17" s="501">
        <f>SUM(K14:K16)</f>
        <v>126026687</v>
      </c>
      <c r="L17" s="30"/>
    </row>
    <row r="18" spans="1:13" x14ac:dyDescent="0.15">
      <c r="A18" s="13"/>
      <c r="H18" s="483" t="s">
        <v>352</v>
      </c>
      <c r="I18" s="484"/>
      <c r="J18" s="484"/>
      <c r="K18" s="484"/>
      <c r="L18" s="9"/>
      <c r="M18" s="31"/>
    </row>
    <row r="19" spans="1:13" x14ac:dyDescent="0.15">
      <c r="A19" s="13"/>
      <c r="H19" s="480"/>
      <c r="I19" s="485" t="s">
        <v>441</v>
      </c>
      <c r="J19" s="485"/>
      <c r="K19" s="485"/>
      <c r="L19" s="32"/>
      <c r="M19" s="16"/>
    </row>
    <row r="20" spans="1:13" x14ac:dyDescent="0.15">
      <c r="A20" s="13"/>
      <c r="H20" s="480"/>
      <c r="I20" s="480" t="s">
        <v>445</v>
      </c>
      <c r="J20" s="480"/>
      <c r="K20" s="486"/>
      <c r="L20" s="9"/>
      <c r="M20" s="16"/>
    </row>
    <row r="21" spans="1:13" x14ac:dyDescent="0.15">
      <c r="A21" s="13"/>
      <c r="M21" s="9"/>
    </row>
    <row r="22" spans="1:13" x14ac:dyDescent="0.15">
      <c r="A22" s="13"/>
    </row>
    <row r="23" spans="1:13" x14ac:dyDescent="0.15">
      <c r="A23" s="13"/>
    </row>
    <row r="24" spans="1:13" x14ac:dyDescent="0.15">
      <c r="A24" s="13"/>
    </row>
    <row r="25" spans="1:13" x14ac:dyDescent="0.15">
      <c r="A25" s="13"/>
    </row>
    <row r="26" spans="1:13" x14ac:dyDescent="0.15">
      <c r="A26" s="13"/>
    </row>
    <row r="27" spans="1:13" x14ac:dyDescent="0.15">
      <c r="A27" s="13"/>
    </row>
    <row r="28" spans="1:13" x14ac:dyDescent="0.15">
      <c r="A28" s="13"/>
    </row>
    <row r="29" spans="1:13" x14ac:dyDescent="0.15">
      <c r="A29" s="13"/>
    </row>
    <row r="30" spans="1:13" x14ac:dyDescent="0.15">
      <c r="A30" s="13"/>
    </row>
    <row r="31" spans="1:13" x14ac:dyDescent="0.15">
      <c r="A31" s="13"/>
    </row>
    <row r="32" spans="1:13" x14ac:dyDescent="0.15">
      <c r="A32" s="13"/>
    </row>
    <row r="33" spans="1:13" x14ac:dyDescent="0.15">
      <c r="A33" s="13"/>
      <c r="H33" s="480" t="s">
        <v>440</v>
      </c>
      <c r="I33" s="480"/>
      <c r="J33" s="480"/>
      <c r="K33" s="480"/>
    </row>
    <row r="34" spans="1:13" x14ac:dyDescent="0.15">
      <c r="H34" s="479" t="s">
        <v>218</v>
      </c>
      <c r="I34" s="480"/>
      <c r="J34" s="480"/>
      <c r="K34" s="480"/>
    </row>
    <row r="35" spans="1:13" x14ac:dyDescent="0.15">
      <c r="A35" s="13"/>
      <c r="B35" s="136" t="s">
        <v>248</v>
      </c>
      <c r="E35" s="136" t="s">
        <v>249</v>
      </c>
      <c r="H35" s="502"/>
      <c r="I35" s="503" t="s">
        <v>353</v>
      </c>
      <c r="J35" s="503" t="s">
        <v>377</v>
      </c>
      <c r="K35" s="503" t="s">
        <v>428</v>
      </c>
    </row>
    <row r="36" spans="1:13" x14ac:dyDescent="0.15">
      <c r="A36" s="13"/>
      <c r="H36" s="504" t="s">
        <v>219</v>
      </c>
      <c r="I36" s="505">
        <f>+‐179‐!G45</f>
        <v>2207</v>
      </c>
      <c r="J36" s="505">
        <f>+‐179‐!H45</f>
        <v>2301</v>
      </c>
      <c r="K36" s="505">
        <f>‐179‐!I45</f>
        <v>2431</v>
      </c>
      <c r="M36" s="33"/>
    </row>
    <row r="37" spans="1:13" x14ac:dyDescent="0.15">
      <c r="A37" s="13"/>
      <c r="H37" s="504" t="s">
        <v>220</v>
      </c>
      <c r="I37" s="505">
        <f>+‐179‐!G46</f>
        <v>2068</v>
      </c>
      <c r="J37" s="505">
        <f>+‐179‐!H46</f>
        <v>2153</v>
      </c>
      <c r="K37" s="505">
        <f>+‐179‐!I46</f>
        <v>2273</v>
      </c>
      <c r="M37" s="33"/>
    </row>
    <row r="38" spans="1:13" x14ac:dyDescent="0.15">
      <c r="A38" s="13"/>
      <c r="H38" s="480"/>
      <c r="I38" s="480"/>
      <c r="J38" s="480"/>
      <c r="K38" s="480"/>
    </row>
    <row r="40" spans="1:13" x14ac:dyDescent="0.15">
      <c r="H40" s="480" t="s">
        <v>440</v>
      </c>
      <c r="I40" s="480"/>
      <c r="J40" s="480"/>
      <c r="K40" s="480"/>
    </row>
    <row r="41" spans="1:13" x14ac:dyDescent="0.15">
      <c r="H41" s="479" t="s">
        <v>221</v>
      </c>
      <c r="I41" s="480"/>
      <c r="J41" s="480"/>
      <c r="K41" s="480"/>
    </row>
    <row r="42" spans="1:13" x14ac:dyDescent="0.15">
      <c r="H42" s="502"/>
      <c r="I42" s="503" t="s">
        <v>353</v>
      </c>
      <c r="J42" s="503" t="s">
        <v>429</v>
      </c>
      <c r="K42" s="503" t="s">
        <v>428</v>
      </c>
    </row>
    <row r="43" spans="1:13" x14ac:dyDescent="0.15">
      <c r="H43" s="504" t="s">
        <v>332</v>
      </c>
      <c r="I43" s="505">
        <f>+‐179‐!E5</f>
        <v>287</v>
      </c>
      <c r="J43" s="505">
        <f>+‐179‐!F5</f>
        <v>298</v>
      </c>
      <c r="K43" s="505">
        <f>+‐179‐!G5</f>
        <v>361</v>
      </c>
    </row>
    <row r="44" spans="1:13" x14ac:dyDescent="0.15">
      <c r="H44" s="504" t="s">
        <v>333</v>
      </c>
      <c r="I44" s="505">
        <f>+‐179‐!E9</f>
        <v>42730</v>
      </c>
      <c r="J44" s="505">
        <f>+‐179‐!F9</f>
        <v>51170</v>
      </c>
      <c r="K44" s="505">
        <f>+‐179‐!G9</f>
        <v>50194</v>
      </c>
    </row>
    <row r="45" spans="1:13" x14ac:dyDescent="0.15">
      <c r="H45" s="504" t="s">
        <v>334</v>
      </c>
      <c r="I45" s="505">
        <f>+‐179‐!E13</f>
        <v>357309</v>
      </c>
      <c r="J45" s="505">
        <f>+‐179‐!F13</f>
        <v>372871</v>
      </c>
      <c r="K45" s="505">
        <f>+‐179‐!G13</f>
        <v>382377</v>
      </c>
    </row>
  </sheetData>
  <sheetProtection sheet="1" objects="1" scenarios="1" selectLockedCells="1" selectUnlockedCells="1"/>
  <mergeCells count="1">
    <mergeCell ref="A1:F1"/>
  </mergeCells>
  <phoneticPr fontId="28"/>
  <printOptions horizontalCentered="1"/>
  <pageMargins left="0.59055118110236227" right="0.59055118110236227" top="0.59055118110236227" bottom="0.59055118110236227" header="0.51181102362204722" footer="0.39370078740157483"/>
  <pageSetup paperSize="9" firstPageNumber="29" orientation="portrait" useFirstPageNumber="1" verticalDpi="300" r:id="rId1"/>
  <headerFooter scaleWithDoc="0" alignWithMargins="0">
    <oddFooter>&amp;C&amp;"ＭＳ 明朝,標準"－&amp;12&amp;P&amp;11－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59"/>
  <sheetViews>
    <sheetView view="pageBreakPreview" zoomScaleNormal="100" zoomScaleSheetLayoutView="100" workbookViewId="0">
      <pane ySplit="4" topLeftCell="A5" activePane="bottomLeft" state="frozen"/>
      <selection activeCell="H13" sqref="H13"/>
      <selection pane="bottomLeft" activeCell="H13" sqref="H13"/>
    </sheetView>
  </sheetViews>
  <sheetFormatPr defaultRowHeight="15.95" customHeight="1" x14ac:dyDescent="0.15"/>
  <cols>
    <col min="1" max="1" width="3.625" style="13" customWidth="1"/>
    <col min="2" max="2" width="22.875" style="13" customWidth="1"/>
    <col min="3" max="3" width="9.375" style="163" customWidth="1"/>
    <col min="4" max="5" width="9.375" style="13" customWidth="1"/>
    <col min="6" max="6" width="9.375" style="14" customWidth="1"/>
    <col min="7" max="7" width="9.375" style="15" customWidth="1"/>
    <col min="8" max="9" width="9.375" style="13" customWidth="1"/>
    <col min="10" max="16384" width="9" style="17"/>
  </cols>
  <sheetData>
    <row r="1" spans="1:11" ht="5.0999999999999996" customHeight="1" x14ac:dyDescent="0.15">
      <c r="A1" s="540"/>
      <c r="B1" s="540"/>
      <c r="C1" s="540"/>
      <c r="D1" s="540"/>
      <c r="E1" s="540"/>
      <c r="I1" s="3"/>
      <c r="J1" s="13"/>
      <c r="K1" s="13"/>
    </row>
    <row r="2" spans="1:11" ht="15" customHeight="1" thickBot="1" x14ac:dyDescent="0.2">
      <c r="A2" s="540" t="s">
        <v>379</v>
      </c>
      <c r="B2" s="540"/>
      <c r="C2" s="540"/>
      <c r="D2" s="540"/>
      <c r="E2" s="540"/>
      <c r="H2" s="3" t="s">
        <v>357</v>
      </c>
      <c r="I2" s="89"/>
      <c r="J2" s="13"/>
      <c r="K2" s="13"/>
    </row>
    <row r="3" spans="1:11" ht="21" customHeight="1" thickBot="1" x14ac:dyDescent="0.2">
      <c r="A3" s="520" t="s">
        <v>1</v>
      </c>
      <c r="B3" s="520"/>
      <c r="C3" s="541" t="s">
        <v>2</v>
      </c>
      <c r="D3" s="541"/>
      <c r="E3" s="525" t="s">
        <v>258</v>
      </c>
      <c r="F3" s="526"/>
      <c r="G3" s="542" t="s">
        <v>3</v>
      </c>
      <c r="H3" s="543" t="s">
        <v>4</v>
      </c>
      <c r="J3" s="163"/>
    </row>
    <row r="4" spans="1:11" ht="21" customHeight="1" x14ac:dyDescent="0.15">
      <c r="A4" s="520"/>
      <c r="B4" s="520"/>
      <c r="C4" s="377" t="s">
        <v>396</v>
      </c>
      <c r="D4" s="381" t="s">
        <v>395</v>
      </c>
      <c r="E4" s="243" t="s">
        <v>271</v>
      </c>
      <c r="F4" s="244" t="s">
        <v>5</v>
      </c>
      <c r="G4" s="508"/>
      <c r="H4" s="543"/>
      <c r="J4" s="163"/>
    </row>
    <row r="5" spans="1:11" ht="5.25" customHeight="1" x14ac:dyDescent="0.15">
      <c r="A5" s="533"/>
      <c r="B5" s="533"/>
      <c r="C5" s="370"/>
      <c r="D5" s="370"/>
      <c r="E5" s="370"/>
      <c r="F5" s="246"/>
      <c r="G5" s="370"/>
      <c r="H5" s="11"/>
      <c r="J5" s="163"/>
    </row>
    <row r="6" spans="1:11" ht="15" customHeight="1" x14ac:dyDescent="0.15">
      <c r="A6" s="49"/>
      <c r="B6" s="187" t="s">
        <v>272</v>
      </c>
      <c r="C6" s="36">
        <v>101.5</v>
      </c>
      <c r="D6" s="36">
        <v>100.4</v>
      </c>
      <c r="E6" s="288">
        <v>-1.1000000000000001</v>
      </c>
      <c r="F6" s="408">
        <v>-0.01</v>
      </c>
      <c r="G6" s="409">
        <v>106</v>
      </c>
      <c r="H6" s="410">
        <v>20</v>
      </c>
      <c r="J6" s="163"/>
    </row>
    <row r="7" spans="1:11" ht="15" customHeight="1" x14ac:dyDescent="0.15">
      <c r="A7" s="49"/>
      <c r="B7" s="187" t="s">
        <v>273</v>
      </c>
      <c r="C7" s="36">
        <v>101.7</v>
      </c>
      <c r="D7" s="36">
        <v>100.8</v>
      </c>
      <c r="E7" s="288">
        <v>-0.8</v>
      </c>
      <c r="F7" s="408">
        <v>-0.01</v>
      </c>
      <c r="G7" s="409">
        <v>78</v>
      </c>
      <c r="H7" s="410">
        <v>13</v>
      </c>
      <c r="J7" s="163"/>
    </row>
    <row r="8" spans="1:11" ht="15" customHeight="1" x14ac:dyDescent="0.15">
      <c r="A8" s="49"/>
      <c r="B8" s="62" t="s">
        <v>330</v>
      </c>
      <c r="C8" s="36">
        <v>101</v>
      </c>
      <c r="D8" s="36">
        <v>99.2</v>
      </c>
      <c r="E8" s="288">
        <v>-1.8</v>
      </c>
      <c r="F8" s="408">
        <v>0</v>
      </c>
      <c r="G8" s="409">
        <v>28</v>
      </c>
      <c r="H8" s="410">
        <v>7</v>
      </c>
      <c r="J8" s="163"/>
    </row>
    <row r="9" spans="1:11" ht="15" customHeight="1" x14ac:dyDescent="0.15">
      <c r="A9" s="49"/>
      <c r="B9" s="187" t="s">
        <v>38</v>
      </c>
      <c r="C9" s="36">
        <v>118</v>
      </c>
      <c r="D9" s="36">
        <v>116.2</v>
      </c>
      <c r="E9" s="288">
        <v>-1.5</v>
      </c>
      <c r="F9" s="411">
        <v>-0.01</v>
      </c>
      <c r="G9" s="409">
        <v>54</v>
      </c>
      <c r="H9" s="410">
        <v>6</v>
      </c>
      <c r="J9" s="163"/>
    </row>
    <row r="10" spans="1:11" ht="15" customHeight="1" x14ac:dyDescent="0.15">
      <c r="A10" s="49"/>
      <c r="B10" s="187" t="s">
        <v>231</v>
      </c>
      <c r="C10" s="36">
        <v>94.800000000000011</v>
      </c>
      <c r="D10" s="36">
        <v>93.7</v>
      </c>
      <c r="E10" s="288">
        <v>-1.2</v>
      </c>
      <c r="F10" s="411">
        <v>0</v>
      </c>
      <c r="G10" s="409">
        <v>24</v>
      </c>
      <c r="H10" s="410">
        <v>7</v>
      </c>
      <c r="J10" s="163"/>
    </row>
    <row r="11" spans="1:11" ht="15" customHeight="1" x14ac:dyDescent="0.15">
      <c r="A11" s="49"/>
      <c r="B11" s="187" t="s">
        <v>39</v>
      </c>
      <c r="C11" s="36">
        <v>106.2</v>
      </c>
      <c r="D11" s="36">
        <v>107.2</v>
      </c>
      <c r="E11" s="288">
        <v>1</v>
      </c>
      <c r="F11" s="411">
        <v>0</v>
      </c>
      <c r="G11" s="409">
        <v>16</v>
      </c>
      <c r="H11" s="410">
        <v>4</v>
      </c>
      <c r="J11" s="163"/>
    </row>
    <row r="12" spans="1:11" ht="15" customHeight="1" x14ac:dyDescent="0.15">
      <c r="A12" s="536" t="s">
        <v>40</v>
      </c>
      <c r="B12" s="536"/>
      <c r="C12" s="160">
        <v>102.30000000000001</v>
      </c>
      <c r="D12" s="160">
        <v>103</v>
      </c>
      <c r="E12" s="252">
        <v>0.7</v>
      </c>
      <c r="F12" s="412">
        <v>0.03</v>
      </c>
      <c r="G12" s="413">
        <v>402</v>
      </c>
      <c r="H12" s="414">
        <v>29</v>
      </c>
      <c r="J12" s="163"/>
    </row>
    <row r="13" spans="1:11" ht="15" customHeight="1" x14ac:dyDescent="0.15">
      <c r="A13" s="49"/>
      <c r="B13" s="35" t="s">
        <v>41</v>
      </c>
      <c r="C13" s="36">
        <v>99.600000000000009</v>
      </c>
      <c r="D13" s="36">
        <v>99.7</v>
      </c>
      <c r="E13" s="288">
        <v>0.1</v>
      </c>
      <c r="F13" s="411">
        <v>0</v>
      </c>
      <c r="G13" s="409">
        <v>130</v>
      </c>
      <c r="H13" s="410">
        <v>13</v>
      </c>
      <c r="J13" s="163"/>
    </row>
    <row r="14" spans="1:11" ht="15" customHeight="1" x14ac:dyDescent="0.15">
      <c r="A14" s="49"/>
      <c r="B14" s="187" t="s">
        <v>42</v>
      </c>
      <c r="C14" s="36">
        <v>95.5</v>
      </c>
      <c r="D14" s="36">
        <v>96.5</v>
      </c>
      <c r="E14" s="288">
        <v>1.1000000000000001</v>
      </c>
      <c r="F14" s="411">
        <v>0.01</v>
      </c>
      <c r="G14" s="409">
        <v>63</v>
      </c>
      <c r="H14" s="410">
        <v>11</v>
      </c>
      <c r="J14" s="163"/>
    </row>
    <row r="15" spans="1:11" ht="15" customHeight="1" x14ac:dyDescent="0.15">
      <c r="A15" s="49"/>
      <c r="B15" s="187" t="s">
        <v>43</v>
      </c>
      <c r="C15" s="36">
        <v>106</v>
      </c>
      <c r="D15" s="36">
        <v>107.1</v>
      </c>
      <c r="E15" s="288">
        <v>1</v>
      </c>
      <c r="F15" s="411">
        <v>0.02</v>
      </c>
      <c r="G15" s="409">
        <v>209</v>
      </c>
      <c r="H15" s="410">
        <v>5</v>
      </c>
      <c r="J15" s="163"/>
    </row>
    <row r="16" spans="1:11" ht="15" customHeight="1" x14ac:dyDescent="0.15">
      <c r="A16" s="536" t="s">
        <v>44</v>
      </c>
      <c r="B16" s="536"/>
      <c r="C16" s="160">
        <v>100.30000000000001</v>
      </c>
      <c r="D16" s="160">
        <v>99.4</v>
      </c>
      <c r="E16" s="252">
        <v>-0.8</v>
      </c>
      <c r="F16" s="412">
        <v>-0.12</v>
      </c>
      <c r="G16" s="413">
        <v>1441</v>
      </c>
      <c r="H16" s="414">
        <v>43</v>
      </c>
      <c r="J16" s="163"/>
    </row>
    <row r="17" spans="1:10" ht="15" customHeight="1" x14ac:dyDescent="0.15">
      <c r="A17" s="49"/>
      <c r="B17" s="187" t="s">
        <v>45</v>
      </c>
      <c r="C17" s="36">
        <v>101.7</v>
      </c>
      <c r="D17" s="36">
        <v>102.6</v>
      </c>
      <c r="E17" s="288">
        <v>0.9</v>
      </c>
      <c r="F17" s="411">
        <v>0.02</v>
      </c>
      <c r="G17" s="409">
        <v>201</v>
      </c>
      <c r="H17" s="410">
        <v>14</v>
      </c>
      <c r="J17" s="163"/>
    </row>
    <row r="18" spans="1:10" ht="15" customHeight="1" x14ac:dyDescent="0.15">
      <c r="A18" s="49"/>
      <c r="B18" s="187" t="s">
        <v>46</v>
      </c>
      <c r="C18" s="36">
        <v>104.80000000000001</v>
      </c>
      <c r="D18" s="36">
        <v>105.1</v>
      </c>
      <c r="E18" s="288">
        <v>0.3</v>
      </c>
      <c r="F18" s="411">
        <v>0.02</v>
      </c>
      <c r="G18" s="409">
        <v>726</v>
      </c>
      <c r="H18" s="410">
        <v>22</v>
      </c>
      <c r="J18" s="163"/>
    </row>
    <row r="19" spans="1:10" ht="15" customHeight="1" x14ac:dyDescent="0.15">
      <c r="A19" s="49"/>
      <c r="B19" s="187" t="s">
        <v>47</v>
      </c>
      <c r="C19" s="36">
        <v>93.2</v>
      </c>
      <c r="D19" s="36">
        <v>90.1</v>
      </c>
      <c r="E19" s="288">
        <v>-3.3</v>
      </c>
      <c r="F19" s="411">
        <v>-0.16</v>
      </c>
      <c r="G19" s="409">
        <v>514</v>
      </c>
      <c r="H19" s="410">
        <v>7</v>
      </c>
      <c r="J19" s="163"/>
    </row>
    <row r="20" spans="1:10" ht="15" customHeight="1" x14ac:dyDescent="0.15">
      <c r="A20" s="536" t="s">
        <v>48</v>
      </c>
      <c r="B20" s="536"/>
      <c r="C20" s="160">
        <v>102.10000000000001</v>
      </c>
      <c r="D20" s="160">
        <v>102.5</v>
      </c>
      <c r="E20" s="252">
        <v>0.4</v>
      </c>
      <c r="F20" s="412">
        <v>0.01</v>
      </c>
      <c r="G20" s="413">
        <v>331</v>
      </c>
      <c r="H20" s="414">
        <v>16</v>
      </c>
      <c r="J20" s="163"/>
    </row>
    <row r="21" spans="1:10" ht="15" customHeight="1" x14ac:dyDescent="0.15">
      <c r="A21" s="49"/>
      <c r="B21" s="187" t="s">
        <v>49</v>
      </c>
      <c r="C21" s="36">
        <v>103.80000000000001</v>
      </c>
      <c r="D21" s="36">
        <v>103.3</v>
      </c>
      <c r="E21" s="288">
        <v>-0.5</v>
      </c>
      <c r="F21" s="411">
        <v>-0.01</v>
      </c>
      <c r="G21" s="409">
        <v>184</v>
      </c>
      <c r="H21" s="410">
        <v>11</v>
      </c>
      <c r="J21" s="163"/>
    </row>
    <row r="22" spans="1:10" ht="15" customHeight="1" x14ac:dyDescent="0.15">
      <c r="A22" s="49"/>
      <c r="B22" s="187" t="s">
        <v>50</v>
      </c>
      <c r="C22" s="36">
        <v>101.10000000000001</v>
      </c>
      <c r="D22" s="36">
        <v>101.4</v>
      </c>
      <c r="E22" s="288">
        <v>0.3</v>
      </c>
      <c r="F22" s="411">
        <v>0</v>
      </c>
      <c r="G22" s="409">
        <v>12</v>
      </c>
      <c r="H22" s="410">
        <v>2</v>
      </c>
      <c r="J22" s="163"/>
    </row>
    <row r="23" spans="1:10" ht="15" customHeight="1" x14ac:dyDescent="0.15">
      <c r="A23" s="49"/>
      <c r="B23" s="187" t="s">
        <v>51</v>
      </c>
      <c r="C23" s="36">
        <v>100</v>
      </c>
      <c r="D23" s="36">
        <v>101.5</v>
      </c>
      <c r="E23" s="288">
        <v>1.6</v>
      </c>
      <c r="F23" s="411">
        <v>0.02</v>
      </c>
      <c r="G23" s="409">
        <v>135</v>
      </c>
      <c r="H23" s="410">
        <v>3</v>
      </c>
      <c r="J23" s="163"/>
    </row>
    <row r="24" spans="1:10" ht="15" customHeight="1" x14ac:dyDescent="0.15">
      <c r="A24" s="536" t="s">
        <v>52</v>
      </c>
      <c r="B24" s="536"/>
      <c r="C24" s="160">
        <v>102.30000000000001</v>
      </c>
      <c r="D24" s="160">
        <v>104.2</v>
      </c>
      <c r="E24" s="252">
        <v>1.8</v>
      </c>
      <c r="F24" s="412">
        <v>0.16</v>
      </c>
      <c r="G24" s="413">
        <v>866</v>
      </c>
      <c r="H24" s="414">
        <v>79</v>
      </c>
      <c r="J24" s="163"/>
    </row>
    <row r="25" spans="1:10" ht="15" customHeight="1" x14ac:dyDescent="0.15">
      <c r="A25" s="49"/>
      <c r="B25" s="187" t="s">
        <v>321</v>
      </c>
      <c r="C25" s="36">
        <v>97.800000000000011</v>
      </c>
      <c r="D25" s="36">
        <v>98</v>
      </c>
      <c r="E25" s="288">
        <v>0.2</v>
      </c>
      <c r="F25" s="411">
        <v>0</v>
      </c>
      <c r="G25" s="409">
        <v>75</v>
      </c>
      <c r="H25" s="410">
        <v>11</v>
      </c>
      <c r="J25" s="163"/>
    </row>
    <row r="26" spans="1:10" ht="15" customHeight="1" x14ac:dyDescent="0.15">
      <c r="A26" s="49"/>
      <c r="B26" s="187" t="s">
        <v>54</v>
      </c>
      <c r="C26" s="36">
        <v>97</v>
      </c>
      <c r="D26" s="36">
        <v>99.5</v>
      </c>
      <c r="E26" s="288">
        <v>2.7</v>
      </c>
      <c r="F26" s="411">
        <v>0.04</v>
      </c>
      <c r="G26" s="409">
        <v>162</v>
      </c>
      <c r="H26" s="410">
        <v>31</v>
      </c>
      <c r="J26" s="163"/>
    </row>
    <row r="27" spans="1:10" ht="15" customHeight="1" x14ac:dyDescent="0.15">
      <c r="A27" s="49"/>
      <c r="B27" s="187" t="s">
        <v>55</v>
      </c>
      <c r="C27" s="36">
        <v>101</v>
      </c>
      <c r="D27" s="36">
        <v>101.7</v>
      </c>
      <c r="E27" s="288">
        <v>0.7</v>
      </c>
      <c r="F27" s="411">
        <v>0.01</v>
      </c>
      <c r="G27" s="409">
        <v>131</v>
      </c>
      <c r="H27" s="410">
        <v>7</v>
      </c>
      <c r="J27" s="163"/>
    </row>
    <row r="28" spans="1:10" ht="15" customHeight="1" x14ac:dyDescent="0.15">
      <c r="A28" s="49"/>
      <c r="B28" s="187" t="s">
        <v>56</v>
      </c>
      <c r="C28" s="36">
        <v>105.10000000000001</v>
      </c>
      <c r="D28" s="36">
        <v>107.3</v>
      </c>
      <c r="E28" s="288">
        <v>2.1</v>
      </c>
      <c r="F28" s="411">
        <v>0.11</v>
      </c>
      <c r="G28" s="409">
        <v>499</v>
      </c>
      <c r="H28" s="410">
        <v>30</v>
      </c>
      <c r="J28" s="163"/>
    </row>
    <row r="29" spans="1:10" ht="15" customHeight="1" x14ac:dyDescent="0.15">
      <c r="A29" s="536" t="s">
        <v>57</v>
      </c>
      <c r="B29" s="536"/>
      <c r="C29" s="160">
        <v>101.10000000000001</v>
      </c>
      <c r="D29" s="160">
        <v>99.6</v>
      </c>
      <c r="E29" s="252">
        <v>-1.5</v>
      </c>
      <c r="F29" s="412">
        <v>-0.08</v>
      </c>
      <c r="G29" s="413">
        <v>547</v>
      </c>
      <c r="H29" s="414">
        <v>44</v>
      </c>
      <c r="J29" s="163"/>
    </row>
    <row r="30" spans="1:10" ht="15" customHeight="1" x14ac:dyDescent="0.15">
      <c r="A30" s="49"/>
      <c r="B30" s="187" t="s">
        <v>58</v>
      </c>
      <c r="C30" s="36">
        <v>100.4</v>
      </c>
      <c r="D30" s="36">
        <v>100.3</v>
      </c>
      <c r="E30" s="288">
        <v>-0.1</v>
      </c>
      <c r="F30" s="411">
        <v>0</v>
      </c>
      <c r="G30" s="409">
        <v>78</v>
      </c>
      <c r="H30" s="410">
        <v>6</v>
      </c>
      <c r="J30" s="163"/>
    </row>
    <row r="31" spans="1:10" ht="15" customHeight="1" x14ac:dyDescent="0.15">
      <c r="A31" s="49"/>
      <c r="B31" s="187" t="s">
        <v>59</v>
      </c>
      <c r="C31" s="36">
        <v>96.300000000000011</v>
      </c>
      <c r="D31" s="36">
        <v>98.1</v>
      </c>
      <c r="E31" s="288">
        <v>1.9</v>
      </c>
      <c r="F31" s="411">
        <v>0.02</v>
      </c>
      <c r="G31" s="409">
        <v>141</v>
      </c>
      <c r="H31" s="410">
        <v>21</v>
      </c>
      <c r="J31" s="163"/>
    </row>
    <row r="32" spans="1:10" ht="15" customHeight="1" x14ac:dyDescent="0.15">
      <c r="A32" s="49"/>
      <c r="B32" s="187" t="s">
        <v>322</v>
      </c>
      <c r="C32" s="36">
        <v>102.9</v>
      </c>
      <c r="D32" s="36">
        <v>105</v>
      </c>
      <c r="E32" s="288">
        <v>2</v>
      </c>
      <c r="F32" s="411">
        <v>0.01</v>
      </c>
      <c r="G32" s="409">
        <v>50</v>
      </c>
      <c r="H32" s="410">
        <v>8</v>
      </c>
      <c r="J32" s="163"/>
    </row>
    <row r="33" spans="1:11" ht="15" customHeight="1" x14ac:dyDescent="0.15">
      <c r="A33" s="49"/>
      <c r="B33" s="187" t="s">
        <v>60</v>
      </c>
      <c r="C33" s="36">
        <v>105.4</v>
      </c>
      <c r="D33" s="36">
        <v>112.1</v>
      </c>
      <c r="E33" s="288">
        <v>6.4</v>
      </c>
      <c r="F33" s="411">
        <v>0.03</v>
      </c>
      <c r="G33" s="409">
        <v>40</v>
      </c>
      <c r="H33" s="410">
        <v>2</v>
      </c>
      <c r="J33" s="163"/>
    </row>
    <row r="34" spans="1:11" ht="15" customHeight="1" x14ac:dyDescent="0.15">
      <c r="A34" s="49"/>
      <c r="B34" s="187" t="s">
        <v>323</v>
      </c>
      <c r="C34" s="36">
        <v>103.10000000000001</v>
      </c>
      <c r="D34" s="36">
        <v>97</v>
      </c>
      <c r="E34" s="288">
        <v>-5.9</v>
      </c>
      <c r="F34" s="411">
        <v>-0.14000000000000001</v>
      </c>
      <c r="G34" s="409">
        <v>239</v>
      </c>
      <c r="H34" s="410">
        <v>7</v>
      </c>
      <c r="J34" s="163"/>
    </row>
    <row r="35" spans="1:11" ht="15" customHeight="1" x14ac:dyDescent="0.15">
      <c r="A35" s="535" t="s">
        <v>61</v>
      </c>
      <c r="B35" s="535"/>
      <c r="C35" s="6"/>
      <c r="D35" s="6"/>
      <c r="E35" s="288"/>
      <c r="F35" s="6"/>
      <c r="G35" s="6"/>
      <c r="H35" s="415"/>
      <c r="J35" s="163"/>
    </row>
    <row r="36" spans="1:11" ht="15" customHeight="1" x14ac:dyDescent="0.15">
      <c r="A36" s="49"/>
      <c r="B36" s="187" t="s">
        <v>62</v>
      </c>
      <c r="C36" s="36">
        <v>107.4</v>
      </c>
      <c r="D36" s="36">
        <v>104</v>
      </c>
      <c r="E36" s="288">
        <v>-3.2</v>
      </c>
      <c r="F36" s="411">
        <v>-0.14000000000000001</v>
      </c>
      <c r="G36" s="409">
        <v>415</v>
      </c>
      <c r="H36" s="410">
        <v>62</v>
      </c>
      <c r="J36" s="163"/>
    </row>
    <row r="37" spans="1:11" ht="15" customHeight="1" x14ac:dyDescent="0.15">
      <c r="A37" s="49"/>
      <c r="B37" s="187" t="s">
        <v>274</v>
      </c>
      <c r="C37" s="36">
        <v>101.7</v>
      </c>
      <c r="D37" s="36">
        <v>102.2</v>
      </c>
      <c r="E37" s="288">
        <v>0.5</v>
      </c>
      <c r="F37" s="411">
        <v>0.46</v>
      </c>
      <c r="G37" s="409">
        <v>9585</v>
      </c>
      <c r="H37" s="410">
        <v>523</v>
      </c>
      <c r="J37" s="163"/>
    </row>
    <row r="38" spans="1:11" ht="15" customHeight="1" x14ac:dyDescent="0.15">
      <c r="A38" s="49"/>
      <c r="B38" s="187" t="s">
        <v>64</v>
      </c>
      <c r="C38" s="529">
        <v>102</v>
      </c>
      <c r="D38" s="529">
        <v>102.5</v>
      </c>
      <c r="E38" s="534">
        <v>0.6</v>
      </c>
      <c r="F38" s="531">
        <v>0.47</v>
      </c>
      <c r="G38" s="530">
        <v>8387</v>
      </c>
      <c r="H38" s="539">
        <v>522</v>
      </c>
      <c r="J38" s="163"/>
    </row>
    <row r="39" spans="1:11" ht="18" customHeight="1" x14ac:dyDescent="0.15">
      <c r="A39" s="49"/>
      <c r="B39" s="187" t="s">
        <v>63</v>
      </c>
      <c r="C39" s="529"/>
      <c r="D39" s="529"/>
      <c r="E39" s="534"/>
      <c r="F39" s="531"/>
      <c r="G39" s="530"/>
      <c r="H39" s="539"/>
      <c r="J39" s="163"/>
      <c r="K39" s="13"/>
    </row>
    <row r="40" spans="1:11" ht="5.25" customHeight="1" thickBot="1" x14ac:dyDescent="0.2">
      <c r="A40" s="66"/>
      <c r="B40" s="12"/>
      <c r="C40" s="63"/>
      <c r="D40" s="63"/>
      <c r="E40" s="63"/>
      <c r="F40" s="253"/>
      <c r="G40" s="203"/>
      <c r="H40" s="204"/>
      <c r="J40" s="13"/>
      <c r="K40" s="13"/>
    </row>
    <row r="41" spans="1:11" ht="18" customHeight="1" x14ac:dyDescent="0.15">
      <c r="B41" s="185"/>
      <c r="C41" s="185"/>
      <c r="D41" s="185"/>
      <c r="E41" s="185"/>
      <c r="F41" s="64"/>
      <c r="G41" s="65"/>
      <c r="H41" s="3" t="s">
        <v>36</v>
      </c>
      <c r="I41" s="3"/>
      <c r="J41" s="13"/>
      <c r="K41" s="13"/>
    </row>
    <row r="42" spans="1:11" ht="12.75" customHeight="1" x14ac:dyDescent="0.15">
      <c r="B42" s="185"/>
      <c r="C42" s="185"/>
      <c r="D42" s="185"/>
      <c r="E42" s="185"/>
      <c r="F42" s="64"/>
      <c r="G42" s="65"/>
      <c r="I42" s="3"/>
      <c r="J42" s="13"/>
      <c r="K42" s="13"/>
    </row>
    <row r="43" spans="1:11" ht="12.75" customHeight="1" x14ac:dyDescent="0.15">
      <c r="A43" s="528" t="s">
        <v>275</v>
      </c>
      <c r="B43" s="528"/>
      <c r="C43" s="185"/>
      <c r="D43" s="185"/>
      <c r="E43" s="185"/>
      <c r="F43" s="64"/>
      <c r="G43" s="65"/>
      <c r="I43" s="3"/>
      <c r="J43" s="13"/>
      <c r="K43" s="13"/>
    </row>
    <row r="44" spans="1:11" ht="24.75" customHeight="1" x14ac:dyDescent="0.15">
      <c r="B44" s="532" t="s">
        <v>324</v>
      </c>
      <c r="C44" s="532"/>
      <c r="D44" s="532"/>
      <c r="E44" s="532"/>
      <c r="F44" s="532"/>
      <c r="G44" s="532"/>
      <c r="H44" s="532"/>
      <c r="I44" s="137"/>
      <c r="J44" s="13"/>
      <c r="K44" s="13"/>
    </row>
    <row r="45" spans="1:11" ht="7.5" customHeight="1" x14ac:dyDescent="0.15">
      <c r="B45" s="186"/>
      <c r="C45" s="186"/>
      <c r="D45" s="186"/>
      <c r="E45" s="186"/>
      <c r="F45" s="186"/>
      <c r="G45" s="186"/>
      <c r="H45" s="186"/>
      <c r="I45" s="162"/>
      <c r="J45" s="13"/>
      <c r="K45" s="13"/>
    </row>
    <row r="46" spans="1:11" ht="15.75" customHeight="1" x14ac:dyDescent="0.15">
      <c r="B46" s="13" t="s">
        <v>276</v>
      </c>
      <c r="C46" s="13" t="s">
        <v>277</v>
      </c>
      <c r="E46" s="13" t="s">
        <v>278</v>
      </c>
      <c r="F46" s="538" t="s">
        <v>225</v>
      </c>
      <c r="G46" s="538"/>
      <c r="H46" s="538"/>
      <c r="J46" s="13"/>
      <c r="K46" s="13"/>
    </row>
    <row r="47" spans="1:11" ht="12" customHeight="1" x14ac:dyDescent="0.15">
      <c r="B47" s="13" t="s">
        <v>279</v>
      </c>
      <c r="C47" s="506" t="s">
        <v>224</v>
      </c>
      <c r="D47" s="506"/>
      <c r="E47" s="506"/>
      <c r="F47" s="538" t="s">
        <v>280</v>
      </c>
      <c r="G47" s="538"/>
      <c r="H47" s="538"/>
      <c r="J47" s="13"/>
      <c r="K47" s="13"/>
    </row>
    <row r="48" spans="1:11" ht="12" customHeight="1" x14ac:dyDescent="0.15">
      <c r="B48" s="13" t="s">
        <v>223</v>
      </c>
      <c r="E48" s="163"/>
      <c r="H48" s="13" t="s">
        <v>270</v>
      </c>
      <c r="J48" s="13"/>
      <c r="K48" s="13"/>
    </row>
    <row r="49" spans="1:11" ht="12" customHeight="1" x14ac:dyDescent="0.15">
      <c r="B49" s="13" t="s">
        <v>281</v>
      </c>
      <c r="C49" s="537" t="s">
        <v>282</v>
      </c>
      <c r="D49" s="537"/>
      <c r="E49" s="537"/>
      <c r="F49" s="537"/>
      <c r="G49" s="537"/>
      <c r="J49" s="13"/>
      <c r="K49" s="13"/>
    </row>
    <row r="50" spans="1:11" ht="12" customHeight="1" x14ac:dyDescent="0.15">
      <c r="C50" s="13"/>
      <c r="J50" s="13"/>
      <c r="K50" s="13"/>
    </row>
    <row r="51" spans="1:11" ht="12.75" customHeight="1" x14ac:dyDescent="0.15">
      <c r="A51" s="506" t="s">
        <v>65</v>
      </c>
      <c r="B51" s="506"/>
      <c r="C51" s="13"/>
      <c r="J51" s="13"/>
      <c r="K51" s="13"/>
    </row>
    <row r="52" spans="1:11" ht="13.5" customHeight="1" x14ac:dyDescent="0.15">
      <c r="B52" s="506" t="s">
        <v>283</v>
      </c>
      <c r="C52" s="506"/>
      <c r="D52" s="506"/>
      <c r="E52" s="506"/>
      <c r="F52" s="506"/>
      <c r="G52" s="506"/>
      <c r="H52" s="506"/>
      <c r="J52" s="13"/>
      <c r="K52" s="13"/>
    </row>
    <row r="53" spans="1:11" ht="7.5" customHeight="1" x14ac:dyDescent="0.15">
      <c r="C53" s="13"/>
      <c r="J53" s="13"/>
      <c r="K53" s="13"/>
    </row>
    <row r="54" spans="1:11" ht="12" customHeight="1" x14ac:dyDescent="0.15">
      <c r="B54" s="537" t="s">
        <v>284</v>
      </c>
      <c r="C54" s="506" t="s">
        <v>226</v>
      </c>
      <c r="D54" s="506"/>
      <c r="E54" s="506"/>
      <c r="J54" s="13"/>
      <c r="K54" s="13"/>
    </row>
    <row r="55" spans="1:11" ht="5.25" customHeight="1" x14ac:dyDescent="0.15">
      <c r="B55" s="537"/>
      <c r="C55" s="161"/>
      <c r="D55" s="161"/>
      <c r="E55" s="161"/>
      <c r="J55" s="13"/>
      <c r="K55" s="13"/>
    </row>
    <row r="56" spans="1:11" ht="12" customHeight="1" x14ac:dyDescent="0.15">
      <c r="B56" s="537"/>
      <c r="C56" s="163" t="s">
        <v>285</v>
      </c>
      <c r="J56" s="13"/>
      <c r="K56" s="13"/>
    </row>
    <row r="57" spans="1:11" ht="12" customHeight="1" x14ac:dyDescent="0.15">
      <c r="B57" s="13" t="s">
        <v>286</v>
      </c>
      <c r="C57" s="506"/>
      <c r="D57" s="506"/>
      <c r="E57" s="506"/>
      <c r="J57" s="13"/>
      <c r="K57" s="13"/>
    </row>
    <row r="58" spans="1:11" ht="15.95" customHeight="1" x14ac:dyDescent="0.15">
      <c r="C58" s="13"/>
      <c r="J58" s="13"/>
      <c r="K58" s="13"/>
    </row>
    <row r="59" spans="1:11" ht="15.95" customHeight="1" x14ac:dyDescent="0.15">
      <c r="C59" s="13"/>
      <c r="J59" s="13"/>
      <c r="K59" s="13"/>
    </row>
  </sheetData>
  <sheetProtection sheet="1" objects="1" scenarios="1" selectLockedCells="1" selectUnlockedCells="1"/>
  <mergeCells count="31">
    <mergeCell ref="G3:G4"/>
    <mergeCell ref="A24:B24"/>
    <mergeCell ref="A16:B16"/>
    <mergeCell ref="H3:H4"/>
    <mergeCell ref="A20:B20"/>
    <mergeCell ref="A1:E1"/>
    <mergeCell ref="A2:E2"/>
    <mergeCell ref="A3:B4"/>
    <mergeCell ref="C3:D3"/>
    <mergeCell ref="E3:F3"/>
    <mergeCell ref="C57:E57"/>
    <mergeCell ref="C54:E54"/>
    <mergeCell ref="A5:B5"/>
    <mergeCell ref="E38:E39"/>
    <mergeCell ref="D38:D39"/>
    <mergeCell ref="A43:B43"/>
    <mergeCell ref="A35:B35"/>
    <mergeCell ref="A29:B29"/>
    <mergeCell ref="A51:B51"/>
    <mergeCell ref="B52:H52"/>
    <mergeCell ref="B54:B56"/>
    <mergeCell ref="C49:G49"/>
    <mergeCell ref="F47:H47"/>
    <mergeCell ref="A12:B12"/>
    <mergeCell ref="H38:H39"/>
    <mergeCell ref="F46:H46"/>
    <mergeCell ref="C47:E47"/>
    <mergeCell ref="C38:C39"/>
    <mergeCell ref="G38:G39"/>
    <mergeCell ref="F38:F39"/>
    <mergeCell ref="B44:H44"/>
  </mergeCells>
  <phoneticPr fontId="28"/>
  <printOptions horizontalCentered="1"/>
  <pageMargins left="0.59055118110236227" right="0.59055118110236227" top="0.59055118110236227" bottom="0.59055118110236227" header="0.39370078740157483" footer="0.39370078740157483"/>
  <pageSetup paperSize="9" firstPageNumber="173" orientation="portrait" useFirstPageNumber="1" r:id="rId1"/>
  <headerFooter scaleWithDoc="0" alignWithMargins="0">
    <oddHeader>&amp;R&amp;"ＭＳ 明朝,標準"&amp;10物価・消費及び金融</oddHeader>
    <oddFooter>&amp;C&amp;"ＭＳ 明朝,標準"&amp;12&amp;A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H50"/>
  <sheetViews>
    <sheetView view="pageBreakPreview" zoomScaleNormal="100" zoomScaleSheetLayoutView="100" workbookViewId="0">
      <pane xSplit="2" ySplit="2" topLeftCell="C3" activePane="bottomRight" state="frozen"/>
      <selection activeCell="H13" sqref="H13"/>
      <selection pane="topRight" activeCell="H13" sqref="H13"/>
      <selection pane="bottomLeft" activeCell="H13" sqref="H13"/>
      <selection pane="bottomRight" activeCell="H13" sqref="H13"/>
    </sheetView>
  </sheetViews>
  <sheetFormatPr defaultRowHeight="16.5" customHeight="1" x14ac:dyDescent="0.15"/>
  <cols>
    <col min="1" max="1" width="3.625" style="97" customWidth="1"/>
    <col min="2" max="2" width="23.375" style="97" customWidth="1"/>
    <col min="3" max="7" width="10.875" style="97" customWidth="1"/>
    <col min="8" max="16384" width="9" style="97"/>
  </cols>
  <sheetData>
    <row r="1" spans="1:8" ht="5.0999999999999996" customHeight="1" x14ac:dyDescent="0.15">
      <c r="A1" s="540"/>
      <c r="B1" s="540"/>
      <c r="C1" s="540"/>
      <c r="D1" s="540"/>
      <c r="E1" s="540"/>
      <c r="F1" s="90"/>
      <c r="G1" s="90"/>
      <c r="H1" s="90"/>
    </row>
    <row r="2" spans="1:8" ht="15" customHeight="1" thickBot="1" x14ac:dyDescent="0.2">
      <c r="A2" s="540" t="s">
        <v>397</v>
      </c>
      <c r="B2" s="540"/>
      <c r="C2" s="540"/>
      <c r="D2" s="540"/>
      <c r="E2" s="540"/>
      <c r="F2" s="90"/>
      <c r="G2" s="89" t="s">
        <v>358</v>
      </c>
      <c r="H2" s="90"/>
    </row>
    <row r="3" spans="1:8" ht="20.100000000000001" customHeight="1" thickBot="1" x14ac:dyDescent="0.2">
      <c r="A3" s="520" t="s">
        <v>66</v>
      </c>
      <c r="B3" s="520"/>
      <c r="C3" s="98"/>
      <c r="D3" s="99" t="s">
        <v>67</v>
      </c>
      <c r="E3" s="100"/>
      <c r="F3" s="547" t="s">
        <v>233</v>
      </c>
      <c r="G3" s="548"/>
      <c r="H3" s="163"/>
    </row>
    <row r="4" spans="1:8" ht="20.100000000000001" customHeight="1" thickBot="1" x14ac:dyDescent="0.2">
      <c r="A4" s="520"/>
      <c r="B4" s="520"/>
      <c r="C4" s="10" t="s">
        <v>420</v>
      </c>
      <c r="D4" s="416" t="s">
        <v>395</v>
      </c>
      <c r="E4" s="10" t="s">
        <v>68</v>
      </c>
      <c r="F4" s="10" t="s">
        <v>420</v>
      </c>
      <c r="G4" s="417" t="s">
        <v>398</v>
      </c>
      <c r="H4" s="163"/>
    </row>
    <row r="5" spans="1:8" ht="20.100000000000001" customHeight="1" x14ac:dyDescent="0.15">
      <c r="A5" s="520"/>
      <c r="B5" s="520"/>
      <c r="C5" s="101" t="s">
        <v>69</v>
      </c>
      <c r="D5" s="101" t="s">
        <v>69</v>
      </c>
      <c r="E5" s="101" t="s">
        <v>232</v>
      </c>
      <c r="F5" s="101" t="s">
        <v>69</v>
      </c>
      <c r="G5" s="376" t="s">
        <v>69</v>
      </c>
      <c r="H5" s="163"/>
    </row>
    <row r="6" spans="1:8" ht="5.25" customHeight="1" x14ac:dyDescent="0.15">
      <c r="A6" s="545"/>
      <c r="B6" s="545"/>
      <c r="C6" s="370"/>
      <c r="D6" s="370"/>
      <c r="E6" s="370"/>
      <c r="F6" s="370"/>
      <c r="G6" s="11"/>
      <c r="H6" s="163"/>
    </row>
    <row r="7" spans="1:8" s="103" customFormat="1" ht="15" customHeight="1" x14ac:dyDescent="0.15">
      <c r="A7" s="544" t="s">
        <v>70</v>
      </c>
      <c r="B7" s="544"/>
      <c r="C7" s="174">
        <v>101.6</v>
      </c>
      <c r="D7" s="174">
        <v>102</v>
      </c>
      <c r="E7" s="254">
        <v>0.4</v>
      </c>
      <c r="F7" s="174">
        <v>101.3</v>
      </c>
      <c r="G7" s="419">
        <v>101.8</v>
      </c>
      <c r="H7" s="102"/>
    </row>
    <row r="8" spans="1:8" ht="15" customHeight="1" x14ac:dyDescent="0.15">
      <c r="A8" s="49"/>
      <c r="B8" s="166" t="s">
        <v>267</v>
      </c>
      <c r="C8" s="36">
        <v>101.9</v>
      </c>
      <c r="D8" s="36">
        <v>102.3</v>
      </c>
      <c r="E8" s="278">
        <v>0.4</v>
      </c>
      <c r="F8" s="359">
        <v>101.7</v>
      </c>
      <c r="G8" s="379">
        <v>102.3</v>
      </c>
      <c r="H8" s="163"/>
    </row>
    <row r="9" spans="1:8" ht="15" customHeight="1" x14ac:dyDescent="0.15">
      <c r="A9" s="545"/>
      <c r="B9" s="545"/>
      <c r="C9" s="36"/>
      <c r="D9" s="36"/>
      <c r="E9" s="255"/>
      <c r="F9" s="359"/>
      <c r="G9" s="379"/>
      <c r="H9" s="163"/>
    </row>
    <row r="10" spans="1:8" ht="15" customHeight="1" x14ac:dyDescent="0.15">
      <c r="A10" s="546" t="s">
        <v>71</v>
      </c>
      <c r="B10" s="516"/>
      <c r="C10" s="160">
        <v>103.80000000000001</v>
      </c>
      <c r="D10" s="160">
        <v>104.6</v>
      </c>
      <c r="E10" s="279">
        <v>0.8</v>
      </c>
      <c r="F10" s="160">
        <v>103.9</v>
      </c>
      <c r="G10" s="420">
        <v>104.3</v>
      </c>
      <c r="H10" s="163"/>
    </row>
    <row r="11" spans="1:8" ht="15" customHeight="1" x14ac:dyDescent="0.15">
      <c r="A11" s="104"/>
      <c r="B11" s="166" t="s">
        <v>7</v>
      </c>
      <c r="C11" s="36">
        <v>105.30000000000001</v>
      </c>
      <c r="D11" s="36">
        <v>105.9</v>
      </c>
      <c r="E11" s="280">
        <v>0.6</v>
      </c>
      <c r="F11" s="359">
        <v>104.9</v>
      </c>
      <c r="G11" s="379">
        <v>105.9</v>
      </c>
      <c r="H11" s="163"/>
    </row>
    <row r="12" spans="1:8" ht="15" customHeight="1" x14ac:dyDescent="0.15">
      <c r="A12" s="104"/>
      <c r="B12" s="166" t="s">
        <v>8</v>
      </c>
      <c r="C12" s="36">
        <v>104.30000000000001</v>
      </c>
      <c r="D12" s="36">
        <v>104</v>
      </c>
      <c r="E12" s="280">
        <v>-0.3</v>
      </c>
      <c r="F12" s="359">
        <v>110.6</v>
      </c>
      <c r="G12" s="379">
        <v>112.1</v>
      </c>
      <c r="H12" s="163"/>
    </row>
    <row r="13" spans="1:8" ht="15" customHeight="1" x14ac:dyDescent="0.15">
      <c r="A13" s="104"/>
      <c r="B13" s="62" t="s">
        <v>227</v>
      </c>
      <c r="C13" s="36">
        <v>104.60000000000001</v>
      </c>
      <c r="D13" s="36">
        <v>103.7</v>
      </c>
      <c r="E13" s="288">
        <v>-0.8</v>
      </c>
      <c r="F13" s="359">
        <v>111.4</v>
      </c>
      <c r="G13" s="379">
        <v>111.9</v>
      </c>
      <c r="H13" s="163"/>
    </row>
    <row r="14" spans="1:8" ht="15" customHeight="1" x14ac:dyDescent="0.15">
      <c r="A14" s="104"/>
      <c r="B14" s="166" t="s">
        <v>9</v>
      </c>
      <c r="C14" s="36">
        <v>101.30000000000001</v>
      </c>
      <c r="D14" s="36">
        <v>102</v>
      </c>
      <c r="E14" s="360">
        <v>0.7</v>
      </c>
      <c r="F14" s="359">
        <v>103.4</v>
      </c>
      <c r="G14" s="379">
        <v>104.3</v>
      </c>
      <c r="H14" s="163"/>
    </row>
    <row r="15" spans="1:8" ht="15" customHeight="1" x14ac:dyDescent="0.15">
      <c r="A15" s="104"/>
      <c r="B15" s="166" t="s">
        <v>10</v>
      </c>
      <c r="C15" s="36">
        <v>106.30000000000001</v>
      </c>
      <c r="D15" s="36">
        <v>106.9</v>
      </c>
      <c r="E15" s="288">
        <v>0.6</v>
      </c>
      <c r="F15" s="359">
        <v>101.9</v>
      </c>
      <c r="G15" s="379">
        <v>104.1</v>
      </c>
      <c r="H15" s="163"/>
    </row>
    <row r="16" spans="1:8" ht="15" customHeight="1" x14ac:dyDescent="0.15">
      <c r="A16" s="104"/>
      <c r="B16" s="182" t="s">
        <v>316</v>
      </c>
      <c r="C16" s="36">
        <v>108</v>
      </c>
      <c r="D16" s="36">
        <v>104.8</v>
      </c>
      <c r="E16" s="280">
        <v>-3</v>
      </c>
      <c r="F16" s="359">
        <v>106.4</v>
      </c>
      <c r="G16" s="379">
        <v>101.1</v>
      </c>
      <c r="H16" s="163"/>
    </row>
    <row r="17" spans="1:8" ht="15" customHeight="1" x14ac:dyDescent="0.15">
      <c r="A17" s="104"/>
      <c r="B17" s="62" t="s">
        <v>287</v>
      </c>
      <c r="C17" s="36">
        <v>109.10000000000001</v>
      </c>
      <c r="D17" s="36">
        <v>104.2</v>
      </c>
      <c r="E17" s="280">
        <v>-4.4000000000000004</v>
      </c>
      <c r="F17" s="359">
        <v>105.8</v>
      </c>
      <c r="G17" s="379">
        <v>97.5</v>
      </c>
      <c r="H17" s="163"/>
    </row>
    <row r="18" spans="1:8" ht="15" customHeight="1" x14ac:dyDescent="0.15">
      <c r="A18" s="104"/>
      <c r="B18" s="166" t="s">
        <v>11</v>
      </c>
      <c r="C18" s="36">
        <v>108.9</v>
      </c>
      <c r="D18" s="36">
        <v>111.1</v>
      </c>
      <c r="E18" s="281">
        <v>2</v>
      </c>
      <c r="F18" s="359">
        <v>109</v>
      </c>
      <c r="G18" s="379">
        <v>110.6</v>
      </c>
      <c r="H18" s="163"/>
    </row>
    <row r="19" spans="1:8" ht="15" customHeight="1" x14ac:dyDescent="0.15">
      <c r="A19" s="104"/>
      <c r="B19" s="62" t="s">
        <v>288</v>
      </c>
      <c r="C19" s="36">
        <v>109.4</v>
      </c>
      <c r="D19" s="36">
        <v>111.3</v>
      </c>
      <c r="E19" s="281">
        <v>1.8</v>
      </c>
      <c r="F19" s="359">
        <v>109.2</v>
      </c>
      <c r="G19" s="379">
        <v>110.6</v>
      </c>
      <c r="H19" s="163"/>
    </row>
    <row r="20" spans="1:8" ht="15" customHeight="1" x14ac:dyDescent="0.15">
      <c r="A20" s="104"/>
      <c r="B20" s="166" t="s">
        <v>72</v>
      </c>
      <c r="C20" s="36">
        <v>102</v>
      </c>
      <c r="D20" s="36">
        <v>99.6</v>
      </c>
      <c r="E20" s="281">
        <v>-2.2999999999999998</v>
      </c>
      <c r="F20" s="359">
        <v>101</v>
      </c>
      <c r="G20" s="379">
        <v>100.8</v>
      </c>
      <c r="H20" s="163"/>
    </row>
    <row r="21" spans="1:8" ht="15" customHeight="1" x14ac:dyDescent="0.15">
      <c r="A21" s="104"/>
      <c r="B21" s="166" t="s">
        <v>13</v>
      </c>
      <c r="C21" s="36">
        <v>103.10000000000001</v>
      </c>
      <c r="D21" s="36">
        <v>103.9</v>
      </c>
      <c r="E21" s="280">
        <v>0.8</v>
      </c>
      <c r="F21" s="359">
        <v>103.1</v>
      </c>
      <c r="G21" s="379">
        <v>105.1</v>
      </c>
      <c r="H21" s="163"/>
    </row>
    <row r="22" spans="1:8" ht="15" customHeight="1" x14ac:dyDescent="0.15">
      <c r="A22" s="104"/>
      <c r="B22" s="166" t="s">
        <v>14</v>
      </c>
      <c r="C22" s="36">
        <v>100.7</v>
      </c>
      <c r="D22" s="36">
        <v>104.8</v>
      </c>
      <c r="E22" s="280">
        <v>4</v>
      </c>
      <c r="F22" s="359">
        <v>102.3</v>
      </c>
      <c r="G22" s="379">
        <v>103.2</v>
      </c>
      <c r="H22" s="163"/>
    </row>
    <row r="23" spans="1:8" ht="15" customHeight="1" x14ac:dyDescent="0.15">
      <c r="A23" s="104"/>
      <c r="B23" s="166" t="s">
        <v>15</v>
      </c>
      <c r="C23" s="36">
        <v>101.7</v>
      </c>
      <c r="D23" s="36">
        <v>102.4</v>
      </c>
      <c r="E23" s="280">
        <v>0.7</v>
      </c>
      <c r="F23" s="359">
        <v>100.5</v>
      </c>
      <c r="G23" s="379">
        <v>100.7</v>
      </c>
      <c r="H23" s="163"/>
    </row>
    <row r="24" spans="1:8" ht="15" customHeight="1" x14ac:dyDescent="0.15">
      <c r="A24" s="104"/>
      <c r="B24" s="166" t="s">
        <v>16</v>
      </c>
      <c r="C24" s="36">
        <v>102.4</v>
      </c>
      <c r="D24" s="36">
        <v>103</v>
      </c>
      <c r="E24" s="280">
        <v>0.6</v>
      </c>
      <c r="F24" s="359">
        <v>103.1</v>
      </c>
      <c r="G24" s="379">
        <v>102.6</v>
      </c>
      <c r="H24" s="163"/>
    </row>
    <row r="25" spans="1:8" ht="15" customHeight="1" x14ac:dyDescent="0.15">
      <c r="A25" s="104"/>
      <c r="B25" s="166" t="s">
        <v>17</v>
      </c>
      <c r="C25" s="36">
        <v>104.2</v>
      </c>
      <c r="D25" s="36">
        <v>106.6</v>
      </c>
      <c r="E25" s="288">
        <v>2.2999999999999998</v>
      </c>
      <c r="F25" s="359">
        <v>102</v>
      </c>
      <c r="G25" s="379">
        <v>103.5</v>
      </c>
      <c r="H25" s="163"/>
    </row>
    <row r="26" spans="1:8" ht="15" customHeight="1" x14ac:dyDescent="0.15">
      <c r="A26" s="104"/>
      <c r="B26" s="105"/>
      <c r="C26" s="37"/>
      <c r="D26" s="37"/>
      <c r="E26" s="255"/>
      <c r="F26" s="359"/>
      <c r="G26" s="379"/>
      <c r="H26" s="163"/>
    </row>
    <row r="27" spans="1:8" s="103" customFormat="1" ht="15" customHeight="1" x14ac:dyDescent="0.15">
      <c r="A27" s="546" t="s">
        <v>289</v>
      </c>
      <c r="B27" s="516"/>
      <c r="C27" s="160">
        <v>99.600000000000009</v>
      </c>
      <c r="D27" s="160">
        <v>99.9</v>
      </c>
      <c r="E27" s="282">
        <v>0.3</v>
      </c>
      <c r="F27" s="160">
        <v>99.6</v>
      </c>
      <c r="G27" s="420">
        <v>99.8</v>
      </c>
      <c r="H27" s="102"/>
    </row>
    <row r="28" spans="1:8" ht="15" customHeight="1" x14ac:dyDescent="0.15">
      <c r="A28" s="104"/>
      <c r="B28" s="166" t="s">
        <v>268</v>
      </c>
      <c r="C28" s="36">
        <v>99.800000000000011</v>
      </c>
      <c r="D28" s="36">
        <v>100.4</v>
      </c>
      <c r="E28" s="281">
        <v>0.6</v>
      </c>
      <c r="F28" s="359">
        <v>100.5</v>
      </c>
      <c r="G28" s="379">
        <v>101.5</v>
      </c>
      <c r="H28" s="163"/>
    </row>
    <row r="29" spans="1:8" ht="15" customHeight="1" x14ac:dyDescent="0.15">
      <c r="A29" s="104"/>
      <c r="B29" s="166" t="s">
        <v>19</v>
      </c>
      <c r="C29" s="36">
        <v>99.5</v>
      </c>
      <c r="D29" s="36">
        <v>99.6</v>
      </c>
      <c r="E29" s="288">
        <v>0.1</v>
      </c>
      <c r="F29" s="359">
        <v>99.2</v>
      </c>
      <c r="G29" s="379">
        <v>99.2</v>
      </c>
      <c r="H29" s="163"/>
    </row>
    <row r="30" spans="1:8" ht="15" customHeight="1" x14ac:dyDescent="0.15">
      <c r="A30" s="104"/>
      <c r="B30" s="183" t="s">
        <v>327</v>
      </c>
      <c r="C30" s="36">
        <v>99.5</v>
      </c>
      <c r="D30" s="36">
        <v>99.6</v>
      </c>
      <c r="E30" s="281">
        <v>0.1</v>
      </c>
      <c r="F30" s="359">
        <v>99.3</v>
      </c>
      <c r="G30" s="379">
        <v>99.3</v>
      </c>
      <c r="H30" s="163"/>
    </row>
    <row r="31" spans="1:8" ht="15" customHeight="1" x14ac:dyDescent="0.15">
      <c r="A31" s="104"/>
      <c r="B31" s="166" t="s">
        <v>73</v>
      </c>
      <c r="C31" s="36">
        <v>102.60000000000001</v>
      </c>
      <c r="D31" s="36">
        <v>106.3</v>
      </c>
      <c r="E31" s="281">
        <v>3.7</v>
      </c>
      <c r="F31" s="359">
        <v>101.7</v>
      </c>
      <c r="G31" s="379">
        <v>103.6</v>
      </c>
      <c r="H31" s="163"/>
    </row>
    <row r="32" spans="1:8" ht="15" customHeight="1" x14ac:dyDescent="0.15">
      <c r="A32" s="104"/>
      <c r="B32" s="105"/>
      <c r="C32" s="36"/>
      <c r="D32" s="36"/>
      <c r="E32" s="255"/>
      <c r="F32" s="359"/>
      <c r="G32" s="379"/>
      <c r="H32" s="163"/>
    </row>
    <row r="33" spans="1:8" s="103" customFormat="1" ht="15" customHeight="1" x14ac:dyDescent="0.15">
      <c r="A33" s="536" t="s">
        <v>21</v>
      </c>
      <c r="B33" s="536"/>
      <c r="C33" s="160">
        <v>104.10000000000001</v>
      </c>
      <c r="D33" s="160">
        <v>106</v>
      </c>
      <c r="E33" s="279">
        <v>1.9</v>
      </c>
      <c r="F33" s="160">
        <v>99</v>
      </c>
      <c r="G33" s="420">
        <v>101.3</v>
      </c>
      <c r="H33" s="102"/>
    </row>
    <row r="34" spans="1:8" ht="15" customHeight="1" x14ac:dyDescent="0.15">
      <c r="A34" s="104"/>
      <c r="B34" s="166" t="s">
        <v>22</v>
      </c>
      <c r="C34" s="36">
        <v>106.7</v>
      </c>
      <c r="D34" s="36">
        <v>109.4</v>
      </c>
      <c r="E34" s="280">
        <v>2.5</v>
      </c>
      <c r="F34" s="359">
        <v>99.3</v>
      </c>
      <c r="G34" s="379">
        <v>102.2</v>
      </c>
      <c r="H34" s="163"/>
    </row>
    <row r="35" spans="1:8" ht="15" customHeight="1" x14ac:dyDescent="0.15">
      <c r="A35" s="104"/>
      <c r="B35" s="166" t="s">
        <v>23</v>
      </c>
      <c r="C35" s="36">
        <v>99.9</v>
      </c>
      <c r="D35" s="36">
        <v>102.8</v>
      </c>
      <c r="E35" s="280">
        <v>2.9</v>
      </c>
      <c r="F35" s="359">
        <v>93.1</v>
      </c>
      <c r="G35" s="379">
        <v>96</v>
      </c>
      <c r="H35" s="163"/>
    </row>
    <row r="36" spans="1:8" ht="15" customHeight="1" x14ac:dyDescent="0.15">
      <c r="A36" s="104"/>
      <c r="B36" s="166" t="s">
        <v>24</v>
      </c>
      <c r="C36" s="36">
        <v>118.80000000000001</v>
      </c>
      <c r="D36" s="36">
        <v>114.5</v>
      </c>
      <c r="E36" s="280">
        <v>-3.6</v>
      </c>
      <c r="F36" s="359">
        <v>113.2</v>
      </c>
      <c r="G36" s="379">
        <v>113.2</v>
      </c>
      <c r="H36" s="163"/>
    </row>
    <row r="37" spans="1:8" ht="15" customHeight="1" x14ac:dyDescent="0.15">
      <c r="A37" s="104"/>
      <c r="B37" s="166" t="s">
        <v>25</v>
      </c>
      <c r="C37" s="36">
        <v>100</v>
      </c>
      <c r="D37" s="36">
        <v>100.3</v>
      </c>
      <c r="E37" s="280">
        <v>0.3</v>
      </c>
      <c r="F37" s="359">
        <v>101.4</v>
      </c>
      <c r="G37" s="379">
        <v>102.1</v>
      </c>
      <c r="H37" s="163"/>
    </row>
    <row r="38" spans="1:8" ht="15" customHeight="1" x14ac:dyDescent="0.15">
      <c r="A38" s="104"/>
      <c r="B38" s="105"/>
      <c r="C38" s="37"/>
      <c r="D38" s="37"/>
      <c r="E38" s="255"/>
      <c r="F38" s="359"/>
      <c r="G38" s="379"/>
      <c r="H38" s="163"/>
    </row>
    <row r="39" spans="1:8" s="103" customFormat="1" ht="15" customHeight="1" x14ac:dyDescent="0.15">
      <c r="A39" s="536" t="s">
        <v>26</v>
      </c>
      <c r="B39" s="536"/>
      <c r="C39" s="160">
        <v>96</v>
      </c>
      <c r="D39" s="160">
        <v>95.7</v>
      </c>
      <c r="E39" s="279">
        <v>-0.3</v>
      </c>
      <c r="F39" s="160">
        <v>98</v>
      </c>
      <c r="G39" s="420">
        <v>100.2</v>
      </c>
      <c r="H39" s="102"/>
    </row>
    <row r="40" spans="1:8" ht="15" customHeight="1" x14ac:dyDescent="0.15">
      <c r="A40" s="104"/>
      <c r="B40" s="166" t="s">
        <v>74</v>
      </c>
      <c r="C40" s="36">
        <v>97.4</v>
      </c>
      <c r="D40" s="36">
        <v>95.5</v>
      </c>
      <c r="E40" s="280">
        <v>-1.9</v>
      </c>
      <c r="F40" s="359">
        <v>93.8</v>
      </c>
      <c r="G40" s="379">
        <v>98.4</v>
      </c>
      <c r="H40" s="163"/>
    </row>
    <row r="41" spans="1:8" ht="15" customHeight="1" x14ac:dyDescent="0.15">
      <c r="A41" s="104"/>
      <c r="B41" s="166" t="s">
        <v>28</v>
      </c>
      <c r="C41" s="36">
        <v>95.600000000000009</v>
      </c>
      <c r="D41" s="36">
        <v>93.6</v>
      </c>
      <c r="E41" s="280">
        <v>-2</v>
      </c>
      <c r="F41" s="359">
        <v>91</v>
      </c>
      <c r="G41" s="379">
        <v>92.4</v>
      </c>
      <c r="H41" s="163"/>
    </row>
    <row r="42" spans="1:8" ht="15" customHeight="1" x14ac:dyDescent="0.15">
      <c r="A42" s="104"/>
      <c r="B42" s="166" t="s">
        <v>29</v>
      </c>
      <c r="C42" s="36">
        <v>88.9</v>
      </c>
      <c r="D42" s="36">
        <v>87.2</v>
      </c>
      <c r="E42" s="280">
        <v>-1.9</v>
      </c>
      <c r="F42" s="359">
        <v>101.5</v>
      </c>
      <c r="G42" s="379">
        <v>103.3</v>
      </c>
      <c r="H42" s="163"/>
    </row>
    <row r="43" spans="1:8" ht="15" customHeight="1" x14ac:dyDescent="0.15">
      <c r="A43" s="104"/>
      <c r="B43" s="166" t="s">
        <v>30</v>
      </c>
      <c r="C43" s="36">
        <v>101.30000000000001</v>
      </c>
      <c r="D43" s="36">
        <v>101.4</v>
      </c>
      <c r="E43" s="280">
        <v>0.1</v>
      </c>
      <c r="F43" s="359">
        <v>105.8</v>
      </c>
      <c r="G43" s="379">
        <v>105.5</v>
      </c>
      <c r="H43" s="163"/>
    </row>
    <row r="44" spans="1:8" ht="15" customHeight="1" x14ac:dyDescent="0.15">
      <c r="A44" s="104"/>
      <c r="B44" s="166" t="s">
        <v>31</v>
      </c>
      <c r="C44" s="36">
        <v>92.4</v>
      </c>
      <c r="D44" s="36">
        <v>93.6</v>
      </c>
      <c r="E44" s="280">
        <v>1.3</v>
      </c>
      <c r="F44" s="359">
        <v>97.4</v>
      </c>
      <c r="G44" s="379">
        <v>98.9</v>
      </c>
      <c r="H44" s="163"/>
    </row>
    <row r="45" spans="1:8" ht="15" customHeight="1" x14ac:dyDescent="0.15">
      <c r="A45" s="104"/>
      <c r="B45" s="166" t="s">
        <v>32</v>
      </c>
      <c r="C45" s="36">
        <v>99.9</v>
      </c>
      <c r="D45" s="36">
        <v>101</v>
      </c>
      <c r="E45" s="280">
        <v>1.1000000000000001</v>
      </c>
      <c r="F45" s="359">
        <v>100.1</v>
      </c>
      <c r="G45" s="379">
        <v>101.4</v>
      </c>
      <c r="H45" s="163"/>
    </row>
    <row r="46" spans="1:8" ht="5.25" customHeight="1" thickBot="1" x14ac:dyDescent="0.2">
      <c r="A46" s="106"/>
      <c r="B46" s="107"/>
      <c r="C46" s="22"/>
      <c r="D46" s="22"/>
      <c r="E46" s="256"/>
      <c r="F46" s="151"/>
      <c r="G46" s="418"/>
      <c r="H46" s="163"/>
    </row>
    <row r="47" spans="1:8" ht="16.5" customHeight="1" x14ac:dyDescent="0.15">
      <c r="B47" s="90"/>
      <c r="C47" s="90"/>
      <c r="D47" s="90"/>
      <c r="E47" s="90"/>
      <c r="F47" s="90"/>
      <c r="G47" s="90"/>
    </row>
    <row r="48" spans="1:8" ht="16.5" customHeight="1" x14ac:dyDescent="0.15">
      <c r="B48" s="13"/>
      <c r="C48" s="90"/>
      <c r="D48" s="90"/>
      <c r="E48" s="90"/>
      <c r="F48" s="90"/>
      <c r="G48" s="90"/>
    </row>
    <row r="49" spans="2:7" ht="16.5" customHeight="1" x14ac:dyDescent="0.15">
      <c r="B49" s="13"/>
      <c r="C49" s="90"/>
      <c r="D49" s="90"/>
      <c r="E49" s="90"/>
      <c r="F49" s="90"/>
      <c r="G49" s="90"/>
    </row>
    <row r="50" spans="2:7" ht="16.5" customHeight="1" x14ac:dyDescent="0.15">
      <c r="B50" s="13"/>
      <c r="C50" s="90"/>
      <c r="D50" s="90"/>
      <c r="E50" s="90"/>
      <c r="F50" s="90"/>
      <c r="G50" s="90"/>
    </row>
  </sheetData>
  <sheetProtection sheet="1" objects="1" scenarios="1" selectLockedCells="1" selectUnlockedCells="1"/>
  <mergeCells count="11">
    <mergeCell ref="F3:G3"/>
    <mergeCell ref="A1:E1"/>
    <mergeCell ref="A2:E2"/>
    <mergeCell ref="A3:B5"/>
    <mergeCell ref="A6:B6"/>
    <mergeCell ref="A39:B39"/>
    <mergeCell ref="A7:B7"/>
    <mergeCell ref="A9:B9"/>
    <mergeCell ref="A10:B10"/>
    <mergeCell ref="A27:B27"/>
    <mergeCell ref="A33:B33"/>
  </mergeCells>
  <phoneticPr fontId="28"/>
  <printOptions horizontalCentered="1"/>
  <pageMargins left="0.59055118110236227" right="0.59055118110236227" top="0.59055118110236227" bottom="0.59055118110236227" header="0.39370078740157483" footer="0.39370078740157483"/>
  <pageSetup paperSize="9" firstPageNumber="174" orientation="portrait" useFirstPageNumber="1" r:id="rId1"/>
  <headerFooter scaleWithDoc="0" alignWithMargins="0">
    <oddHeader>&amp;L&amp;"ＭＳ 明朝,標準"&amp;10物価・消費及び金融</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L53"/>
  <sheetViews>
    <sheetView view="pageBreakPreview" zoomScaleNormal="100" zoomScaleSheetLayoutView="100" workbookViewId="0">
      <pane xSplit="2" ySplit="2" topLeftCell="C3" activePane="bottomRight" state="frozen"/>
      <selection activeCell="H13" sqref="H13"/>
      <selection pane="topRight" activeCell="H13" sqref="H13"/>
      <selection pane="bottomLeft" activeCell="H13" sqref="H13"/>
      <selection pane="bottomRight" activeCell="H13" sqref="H13"/>
    </sheetView>
  </sheetViews>
  <sheetFormatPr defaultRowHeight="15.95" customHeight="1" x14ac:dyDescent="0.15"/>
  <cols>
    <col min="1" max="1" width="3.625" style="97" customWidth="1"/>
    <col min="2" max="2" width="23.125" style="97" customWidth="1"/>
    <col min="3" max="7" width="10.875" style="97" customWidth="1"/>
    <col min="8" max="16384" width="9" style="97"/>
  </cols>
  <sheetData>
    <row r="1" spans="1:12" ht="5.0999999999999996" customHeight="1" x14ac:dyDescent="0.15">
      <c r="A1" s="540"/>
      <c r="B1" s="540"/>
      <c r="C1" s="540"/>
      <c r="D1" s="540"/>
      <c r="E1" s="540"/>
      <c r="F1" s="90"/>
      <c r="G1" s="90"/>
      <c r="H1" s="90"/>
    </row>
    <row r="2" spans="1:12" ht="15" customHeight="1" thickBot="1" x14ac:dyDescent="0.2">
      <c r="A2" s="540" t="s">
        <v>380</v>
      </c>
      <c r="B2" s="540"/>
      <c r="C2" s="540"/>
      <c r="D2" s="540"/>
      <c r="E2" s="540"/>
      <c r="F2" s="90"/>
      <c r="G2" s="3" t="s">
        <v>359</v>
      </c>
      <c r="H2" s="90"/>
    </row>
    <row r="3" spans="1:12" ht="20.100000000000001" customHeight="1" thickBot="1" x14ac:dyDescent="0.2">
      <c r="A3" s="517" t="s">
        <v>66</v>
      </c>
      <c r="B3" s="518"/>
      <c r="C3" s="138"/>
      <c r="D3" s="108" t="s">
        <v>67</v>
      </c>
      <c r="E3" s="109"/>
      <c r="F3" s="557" t="s">
        <v>233</v>
      </c>
      <c r="G3" s="558"/>
      <c r="H3" s="163"/>
    </row>
    <row r="4" spans="1:12" ht="20.100000000000001" customHeight="1" thickBot="1" x14ac:dyDescent="0.2">
      <c r="A4" s="519"/>
      <c r="B4" s="520"/>
      <c r="C4" s="10" t="s">
        <v>420</v>
      </c>
      <c r="D4" s="416" t="s">
        <v>395</v>
      </c>
      <c r="E4" s="10" t="s">
        <v>68</v>
      </c>
      <c r="F4" s="290" t="s">
        <v>420</v>
      </c>
      <c r="G4" s="421" t="s">
        <v>398</v>
      </c>
      <c r="H4" s="163"/>
    </row>
    <row r="5" spans="1:12" ht="20.100000000000001" customHeight="1" x14ac:dyDescent="0.15">
      <c r="A5" s="519"/>
      <c r="B5" s="520"/>
      <c r="C5" s="101" t="s">
        <v>69</v>
      </c>
      <c r="D5" s="101" t="s">
        <v>69</v>
      </c>
      <c r="E5" s="101" t="s">
        <v>232</v>
      </c>
      <c r="F5" s="247" t="s">
        <v>69</v>
      </c>
      <c r="G5" s="248" t="s">
        <v>69</v>
      </c>
      <c r="H5" s="163"/>
    </row>
    <row r="6" spans="1:12" ht="5.25" customHeight="1" x14ac:dyDescent="0.15">
      <c r="A6" s="555"/>
      <c r="B6" s="556"/>
      <c r="C6" s="370"/>
      <c r="D6" s="370"/>
      <c r="E6" s="370"/>
      <c r="F6" s="370"/>
      <c r="G6" s="74"/>
      <c r="H6" s="163"/>
    </row>
    <row r="7" spans="1:12" s="103" customFormat="1" ht="15" customHeight="1" x14ac:dyDescent="0.15">
      <c r="A7" s="549" t="s">
        <v>76</v>
      </c>
      <c r="B7" s="550"/>
      <c r="C7" s="174">
        <v>101.10000000000001</v>
      </c>
      <c r="D7" s="174">
        <v>101.5</v>
      </c>
      <c r="E7" s="254">
        <v>0.4</v>
      </c>
      <c r="F7" s="174">
        <v>102.2</v>
      </c>
      <c r="G7" s="422">
        <v>102.6</v>
      </c>
      <c r="H7" s="102"/>
      <c r="L7" s="249"/>
    </row>
    <row r="8" spans="1:12" ht="15" customHeight="1" x14ac:dyDescent="0.15">
      <c r="A8" s="139"/>
      <c r="B8" s="166" t="s">
        <v>34</v>
      </c>
      <c r="C8" s="359">
        <v>96.300000000000011</v>
      </c>
      <c r="D8" s="359">
        <v>97.3</v>
      </c>
      <c r="E8" s="360">
        <v>1.1000000000000001</v>
      </c>
      <c r="F8" s="359">
        <v>101.6</v>
      </c>
      <c r="G8" s="423">
        <v>101.5</v>
      </c>
      <c r="H8" s="163"/>
    </row>
    <row r="9" spans="1:12" ht="15" customHeight="1" x14ac:dyDescent="0.15">
      <c r="A9" s="139"/>
      <c r="B9" s="62" t="s">
        <v>290</v>
      </c>
      <c r="C9" s="359">
        <v>99.300000000000011</v>
      </c>
      <c r="D9" s="359">
        <v>99.7</v>
      </c>
      <c r="E9" s="360">
        <v>0.4</v>
      </c>
      <c r="F9" s="359">
        <v>99.9</v>
      </c>
      <c r="G9" s="423">
        <v>100.9</v>
      </c>
      <c r="H9" s="163"/>
    </row>
    <row r="10" spans="1:12" ht="15" customHeight="1" x14ac:dyDescent="0.15">
      <c r="A10" s="139"/>
      <c r="B10" s="62" t="s">
        <v>291</v>
      </c>
      <c r="C10" s="359">
        <v>96.300000000000011</v>
      </c>
      <c r="D10" s="359">
        <v>97.3</v>
      </c>
      <c r="E10" s="360">
        <v>1.1000000000000001</v>
      </c>
      <c r="F10" s="359">
        <v>101.7</v>
      </c>
      <c r="G10" s="423">
        <v>101.5</v>
      </c>
      <c r="H10" s="163"/>
    </row>
    <row r="11" spans="1:12" ht="15" customHeight="1" x14ac:dyDescent="0.15">
      <c r="A11" s="139"/>
      <c r="B11" s="166" t="s">
        <v>37</v>
      </c>
      <c r="C11" s="359">
        <v>102.9</v>
      </c>
      <c r="D11" s="359">
        <v>101.9</v>
      </c>
      <c r="E11" s="288">
        <v>-1</v>
      </c>
      <c r="F11" s="359">
        <v>101.6</v>
      </c>
      <c r="G11" s="423">
        <v>102.1</v>
      </c>
      <c r="H11" s="163"/>
    </row>
    <row r="12" spans="1:12" ht="15" customHeight="1" x14ac:dyDescent="0.15">
      <c r="A12" s="139"/>
      <c r="B12" s="166" t="s">
        <v>292</v>
      </c>
      <c r="C12" s="359">
        <v>103.10000000000001</v>
      </c>
      <c r="D12" s="359">
        <v>102.4</v>
      </c>
      <c r="E12" s="288">
        <v>-0.6</v>
      </c>
      <c r="F12" s="359">
        <v>100.7</v>
      </c>
      <c r="G12" s="423">
        <v>101.1</v>
      </c>
      <c r="H12" s="163"/>
    </row>
    <row r="13" spans="1:12" ht="15" customHeight="1" x14ac:dyDescent="0.15">
      <c r="A13" s="139"/>
      <c r="B13" s="62" t="s">
        <v>293</v>
      </c>
      <c r="C13" s="359">
        <v>102.60000000000001</v>
      </c>
      <c r="D13" s="359">
        <v>100.8</v>
      </c>
      <c r="E13" s="288">
        <v>-1.7</v>
      </c>
      <c r="F13" s="359">
        <v>103.7</v>
      </c>
      <c r="G13" s="423">
        <v>104.4</v>
      </c>
      <c r="H13" s="163"/>
    </row>
    <row r="14" spans="1:12" ht="15" customHeight="1" x14ac:dyDescent="0.15">
      <c r="A14" s="139"/>
      <c r="B14" s="166" t="s">
        <v>38</v>
      </c>
      <c r="C14" s="359">
        <v>109</v>
      </c>
      <c r="D14" s="359">
        <v>110.1</v>
      </c>
      <c r="E14" s="288">
        <v>1</v>
      </c>
      <c r="F14" s="359">
        <v>105.4</v>
      </c>
      <c r="G14" s="423">
        <v>106.7</v>
      </c>
      <c r="H14" s="163"/>
    </row>
    <row r="15" spans="1:12" ht="15" customHeight="1" x14ac:dyDescent="0.15">
      <c r="A15" s="139"/>
      <c r="B15" s="190" t="s">
        <v>331</v>
      </c>
      <c r="C15" s="359">
        <v>100.4</v>
      </c>
      <c r="D15" s="359">
        <v>99.8</v>
      </c>
      <c r="E15" s="288">
        <v>-0.6</v>
      </c>
      <c r="F15" s="359">
        <v>101</v>
      </c>
      <c r="G15" s="423">
        <v>101.4</v>
      </c>
      <c r="H15" s="163"/>
    </row>
    <row r="16" spans="1:12" ht="15" customHeight="1" x14ac:dyDescent="0.15">
      <c r="A16" s="139"/>
      <c r="B16" s="166" t="s">
        <v>77</v>
      </c>
      <c r="C16" s="359">
        <v>103.5</v>
      </c>
      <c r="D16" s="359">
        <v>107.4</v>
      </c>
      <c r="E16" s="360">
        <v>3.8</v>
      </c>
      <c r="F16" s="359">
        <v>102.9</v>
      </c>
      <c r="G16" s="423">
        <v>105.3</v>
      </c>
      <c r="H16" s="163"/>
    </row>
    <row r="17" spans="1:8" ht="15" customHeight="1" x14ac:dyDescent="0.15">
      <c r="A17" s="139"/>
      <c r="B17" s="140"/>
      <c r="C17" s="359"/>
      <c r="D17" s="359"/>
      <c r="E17" s="360"/>
      <c r="F17" s="359"/>
      <c r="G17" s="423"/>
      <c r="H17" s="163"/>
    </row>
    <row r="18" spans="1:8" s="103" customFormat="1" ht="15" customHeight="1" x14ac:dyDescent="0.15">
      <c r="A18" s="551" t="s">
        <v>40</v>
      </c>
      <c r="B18" s="536"/>
      <c r="C18" s="160">
        <v>102.10000000000001</v>
      </c>
      <c r="D18" s="160">
        <v>102.7</v>
      </c>
      <c r="E18" s="252">
        <v>0.6</v>
      </c>
      <c r="F18" s="160">
        <v>103.3</v>
      </c>
      <c r="G18" s="424">
        <v>104</v>
      </c>
      <c r="H18" s="102"/>
    </row>
    <row r="19" spans="1:8" ht="15" customHeight="1" x14ac:dyDescent="0.15">
      <c r="A19" s="139"/>
      <c r="B19" s="38" t="s">
        <v>41</v>
      </c>
      <c r="C19" s="359">
        <v>98.7</v>
      </c>
      <c r="D19" s="359">
        <v>98.8</v>
      </c>
      <c r="E19" s="288">
        <v>0.1</v>
      </c>
      <c r="F19" s="359">
        <v>99.5</v>
      </c>
      <c r="G19" s="423">
        <v>99.4</v>
      </c>
      <c r="H19" s="163"/>
    </row>
    <row r="20" spans="1:8" ht="15" customHeight="1" x14ac:dyDescent="0.15">
      <c r="A20" s="139"/>
      <c r="B20" s="166" t="s">
        <v>42</v>
      </c>
      <c r="C20" s="359">
        <v>96.2</v>
      </c>
      <c r="D20" s="359">
        <v>96.7</v>
      </c>
      <c r="E20" s="288">
        <v>0.5</v>
      </c>
      <c r="F20" s="359">
        <v>101.5</v>
      </c>
      <c r="G20" s="423">
        <v>102.1</v>
      </c>
      <c r="H20" s="163"/>
    </row>
    <row r="21" spans="1:8" ht="15" customHeight="1" x14ac:dyDescent="0.15">
      <c r="A21" s="139"/>
      <c r="B21" s="166" t="s">
        <v>43</v>
      </c>
      <c r="C21" s="359">
        <v>106.10000000000001</v>
      </c>
      <c r="D21" s="359">
        <v>107.1</v>
      </c>
      <c r="E21" s="360">
        <v>1</v>
      </c>
      <c r="F21" s="359">
        <v>105.9</v>
      </c>
      <c r="G21" s="423">
        <v>106.9</v>
      </c>
      <c r="H21" s="163"/>
    </row>
    <row r="22" spans="1:8" ht="15" customHeight="1" x14ac:dyDescent="0.15">
      <c r="A22" s="139"/>
      <c r="B22" s="105"/>
      <c r="C22" s="359"/>
      <c r="D22" s="359"/>
      <c r="E22" s="360"/>
      <c r="F22" s="359"/>
      <c r="G22" s="423"/>
      <c r="H22" s="163"/>
    </row>
    <row r="23" spans="1:8" s="103" customFormat="1" ht="15" customHeight="1" x14ac:dyDescent="0.15">
      <c r="A23" s="551" t="s">
        <v>328</v>
      </c>
      <c r="B23" s="536"/>
      <c r="C23" s="160">
        <v>100.30000000000001</v>
      </c>
      <c r="D23" s="160">
        <v>99.7</v>
      </c>
      <c r="E23" s="252">
        <v>-0.6</v>
      </c>
      <c r="F23" s="160">
        <v>99.6</v>
      </c>
      <c r="G23" s="424">
        <v>99</v>
      </c>
      <c r="H23" s="102"/>
    </row>
    <row r="24" spans="1:8" ht="15" customHeight="1" x14ac:dyDescent="0.15">
      <c r="A24" s="139"/>
      <c r="B24" s="166" t="s">
        <v>45</v>
      </c>
      <c r="C24" s="359">
        <v>99.7</v>
      </c>
      <c r="D24" s="359">
        <v>100.6</v>
      </c>
      <c r="E24" s="288">
        <v>0.9</v>
      </c>
      <c r="F24" s="359">
        <v>100</v>
      </c>
      <c r="G24" s="423">
        <v>100.6</v>
      </c>
      <c r="H24" s="163"/>
    </row>
    <row r="25" spans="1:8" ht="15" customHeight="1" x14ac:dyDescent="0.15">
      <c r="A25" s="139"/>
      <c r="B25" s="166" t="s">
        <v>46</v>
      </c>
      <c r="C25" s="359">
        <v>104.7</v>
      </c>
      <c r="D25" s="359">
        <v>105.3</v>
      </c>
      <c r="E25" s="288">
        <v>0.7</v>
      </c>
      <c r="F25" s="359">
        <v>102.5</v>
      </c>
      <c r="G25" s="423">
        <v>102.6</v>
      </c>
      <c r="H25" s="163"/>
    </row>
    <row r="26" spans="1:8" ht="15" customHeight="1" x14ac:dyDescent="0.15">
      <c r="A26" s="139"/>
      <c r="B26" s="166" t="s">
        <v>47</v>
      </c>
      <c r="C26" s="359">
        <v>93.2</v>
      </c>
      <c r="D26" s="359">
        <v>90.2</v>
      </c>
      <c r="E26" s="288">
        <v>-3.3</v>
      </c>
      <c r="F26" s="359">
        <v>93.7</v>
      </c>
      <c r="G26" s="423">
        <v>90.9</v>
      </c>
      <c r="H26" s="163"/>
    </row>
    <row r="27" spans="1:8" ht="15" customHeight="1" x14ac:dyDescent="0.15">
      <c r="A27" s="139"/>
      <c r="B27" s="105"/>
      <c r="C27" s="359"/>
      <c r="D27" s="359"/>
      <c r="E27" s="360"/>
      <c r="F27" s="359"/>
      <c r="G27" s="423"/>
      <c r="H27" s="163"/>
    </row>
    <row r="28" spans="1:8" s="103" customFormat="1" ht="15" customHeight="1" x14ac:dyDescent="0.15">
      <c r="A28" s="551" t="s">
        <v>48</v>
      </c>
      <c r="B28" s="536"/>
      <c r="C28" s="160">
        <v>102.7</v>
      </c>
      <c r="D28" s="160">
        <v>101.3</v>
      </c>
      <c r="E28" s="252">
        <v>-1.4</v>
      </c>
      <c r="F28" s="160">
        <v>102.7</v>
      </c>
      <c r="G28" s="424">
        <v>101.1</v>
      </c>
      <c r="H28" s="102"/>
    </row>
    <row r="29" spans="1:8" ht="15" customHeight="1" x14ac:dyDescent="0.15">
      <c r="A29" s="139"/>
      <c r="B29" s="166" t="s">
        <v>49</v>
      </c>
      <c r="C29" s="359">
        <v>104.10000000000001</v>
      </c>
      <c r="D29" s="359">
        <v>100.4</v>
      </c>
      <c r="E29" s="288">
        <v>-3.5</v>
      </c>
      <c r="F29" s="359">
        <v>102.7</v>
      </c>
      <c r="G29" s="423">
        <v>99.9</v>
      </c>
      <c r="H29" s="163"/>
    </row>
    <row r="30" spans="1:8" ht="15" customHeight="1" x14ac:dyDescent="0.15">
      <c r="A30" s="139"/>
      <c r="B30" s="166" t="s">
        <v>50</v>
      </c>
      <c r="C30" s="359">
        <v>101</v>
      </c>
      <c r="D30" s="359">
        <v>101.4</v>
      </c>
      <c r="E30" s="360">
        <v>0.4</v>
      </c>
      <c r="F30" s="359">
        <v>101</v>
      </c>
      <c r="G30" s="423">
        <v>101.4</v>
      </c>
      <c r="H30" s="163"/>
    </row>
    <row r="31" spans="1:8" ht="15" customHeight="1" x14ac:dyDescent="0.15">
      <c r="A31" s="139"/>
      <c r="B31" s="166" t="s">
        <v>51</v>
      </c>
      <c r="C31" s="359">
        <v>100.4</v>
      </c>
      <c r="D31" s="359">
        <v>103.1</v>
      </c>
      <c r="E31" s="288">
        <v>2.7</v>
      </c>
      <c r="F31" s="359">
        <v>102.6</v>
      </c>
      <c r="G31" s="423">
        <v>103.8</v>
      </c>
      <c r="H31" s="163"/>
    </row>
    <row r="32" spans="1:8" ht="15" customHeight="1" x14ac:dyDescent="0.15">
      <c r="A32" s="139"/>
      <c r="B32" s="105"/>
      <c r="C32" s="359"/>
      <c r="D32" s="359"/>
      <c r="E32" s="360"/>
      <c r="F32" s="359"/>
      <c r="G32" s="423"/>
      <c r="H32" s="163"/>
    </row>
    <row r="33" spans="1:8" s="103" customFormat="1" ht="15" customHeight="1" x14ac:dyDescent="0.15">
      <c r="A33" s="551" t="s">
        <v>78</v>
      </c>
      <c r="B33" s="536"/>
      <c r="C33" s="160">
        <v>101.9</v>
      </c>
      <c r="D33" s="160">
        <v>103.7</v>
      </c>
      <c r="E33" s="252">
        <v>1.8</v>
      </c>
      <c r="F33" s="160">
        <v>102.1</v>
      </c>
      <c r="G33" s="424">
        <v>103.8</v>
      </c>
      <c r="H33" s="102"/>
    </row>
    <row r="34" spans="1:8" ht="15" customHeight="1" x14ac:dyDescent="0.15">
      <c r="A34" s="139"/>
      <c r="B34" s="166" t="s">
        <v>53</v>
      </c>
      <c r="C34" s="359">
        <v>97.600000000000009</v>
      </c>
      <c r="D34" s="359">
        <v>97.6</v>
      </c>
      <c r="E34" s="288">
        <v>0</v>
      </c>
      <c r="F34" s="359">
        <v>96.3</v>
      </c>
      <c r="G34" s="423">
        <v>96.4</v>
      </c>
      <c r="H34" s="163"/>
    </row>
    <row r="35" spans="1:8" ht="15" customHeight="1" x14ac:dyDescent="0.15">
      <c r="A35" s="139"/>
      <c r="B35" s="166" t="s">
        <v>54</v>
      </c>
      <c r="C35" s="359">
        <v>97.600000000000009</v>
      </c>
      <c r="D35" s="359">
        <v>99.9</v>
      </c>
      <c r="E35" s="288">
        <v>2.4</v>
      </c>
      <c r="F35" s="359">
        <v>100.7</v>
      </c>
      <c r="G35" s="423">
        <v>102.1</v>
      </c>
      <c r="H35" s="163"/>
    </row>
    <row r="36" spans="1:8" ht="15" customHeight="1" x14ac:dyDescent="0.15">
      <c r="A36" s="139"/>
      <c r="B36" s="166" t="s">
        <v>55</v>
      </c>
      <c r="C36" s="359">
        <v>101</v>
      </c>
      <c r="D36" s="359">
        <v>101.8</v>
      </c>
      <c r="E36" s="360">
        <v>0.7</v>
      </c>
      <c r="F36" s="359">
        <v>101.7</v>
      </c>
      <c r="G36" s="423">
        <v>104.5</v>
      </c>
      <c r="H36" s="163"/>
    </row>
    <row r="37" spans="1:8" ht="15" customHeight="1" x14ac:dyDescent="0.15">
      <c r="A37" s="139"/>
      <c r="B37" s="166" t="s">
        <v>56</v>
      </c>
      <c r="C37" s="359">
        <v>104.4</v>
      </c>
      <c r="D37" s="359">
        <v>106.4</v>
      </c>
      <c r="E37" s="288">
        <v>2</v>
      </c>
      <c r="F37" s="359">
        <v>103.4</v>
      </c>
      <c r="G37" s="423">
        <v>104.9</v>
      </c>
      <c r="H37" s="163"/>
    </row>
    <row r="38" spans="1:8" ht="15" customHeight="1" x14ac:dyDescent="0.15">
      <c r="A38" s="139"/>
      <c r="B38" s="105"/>
      <c r="C38" s="359"/>
      <c r="D38" s="359"/>
      <c r="E38" s="360"/>
      <c r="F38" s="359"/>
      <c r="G38" s="423"/>
      <c r="H38" s="163"/>
    </row>
    <row r="39" spans="1:8" s="103" customFormat="1" ht="15" customHeight="1" x14ac:dyDescent="0.15">
      <c r="A39" s="551" t="s">
        <v>79</v>
      </c>
      <c r="B39" s="536"/>
      <c r="C39" s="160">
        <v>100.5</v>
      </c>
      <c r="D39" s="160">
        <v>98.5</v>
      </c>
      <c r="E39" s="252">
        <v>-2</v>
      </c>
      <c r="F39" s="160">
        <v>101.4</v>
      </c>
      <c r="G39" s="424">
        <v>101.4</v>
      </c>
      <c r="H39" s="102"/>
    </row>
    <row r="40" spans="1:8" ht="15" customHeight="1" x14ac:dyDescent="0.15">
      <c r="A40" s="139"/>
      <c r="B40" s="166" t="s">
        <v>58</v>
      </c>
      <c r="C40" s="359">
        <v>100.4</v>
      </c>
      <c r="D40" s="359">
        <v>100.1</v>
      </c>
      <c r="E40" s="288">
        <v>-0.3</v>
      </c>
      <c r="F40" s="359">
        <v>100.7</v>
      </c>
      <c r="G40" s="423">
        <v>101.5</v>
      </c>
      <c r="H40" s="163"/>
    </row>
    <row r="41" spans="1:8" ht="15" customHeight="1" x14ac:dyDescent="0.15">
      <c r="A41" s="139"/>
      <c r="B41" s="166" t="s">
        <v>59</v>
      </c>
      <c r="C41" s="359">
        <v>96.300000000000011</v>
      </c>
      <c r="D41" s="359">
        <v>98.3</v>
      </c>
      <c r="E41" s="288">
        <v>2</v>
      </c>
      <c r="F41" s="359">
        <v>99.3</v>
      </c>
      <c r="G41" s="423">
        <v>99.3</v>
      </c>
      <c r="H41" s="163"/>
    </row>
    <row r="42" spans="1:8" ht="15" customHeight="1" x14ac:dyDescent="0.15">
      <c r="A42" s="139"/>
      <c r="B42" s="188" t="s">
        <v>329</v>
      </c>
      <c r="C42" s="359">
        <v>102.4</v>
      </c>
      <c r="D42" s="359">
        <v>103.3</v>
      </c>
      <c r="E42" s="288">
        <v>0.9</v>
      </c>
      <c r="F42" s="359">
        <v>102.4</v>
      </c>
      <c r="G42" s="423">
        <v>104.3</v>
      </c>
      <c r="H42" s="163"/>
    </row>
    <row r="43" spans="1:8" ht="15" customHeight="1" x14ac:dyDescent="0.15">
      <c r="A43" s="139"/>
      <c r="B43" s="166" t="s">
        <v>60</v>
      </c>
      <c r="C43" s="359">
        <v>105.4</v>
      </c>
      <c r="D43" s="359">
        <v>112.1</v>
      </c>
      <c r="E43" s="360">
        <v>6.4</v>
      </c>
      <c r="F43" s="359">
        <v>105.4</v>
      </c>
      <c r="G43" s="423">
        <v>112.1</v>
      </c>
      <c r="H43" s="163"/>
    </row>
    <row r="44" spans="1:8" ht="15" customHeight="1" x14ac:dyDescent="0.15">
      <c r="A44" s="139"/>
      <c r="B44" s="184" t="s">
        <v>325</v>
      </c>
      <c r="C44" s="359">
        <v>101.2</v>
      </c>
      <c r="D44" s="359">
        <v>93.8</v>
      </c>
      <c r="E44" s="288">
        <v>-7.3</v>
      </c>
      <c r="F44" s="359">
        <v>102.1</v>
      </c>
      <c r="G44" s="423">
        <v>99.5</v>
      </c>
      <c r="H44" s="163"/>
    </row>
    <row r="45" spans="1:8" ht="15" customHeight="1" x14ac:dyDescent="0.15">
      <c r="A45" s="139"/>
      <c r="B45" s="105"/>
      <c r="C45" s="359"/>
      <c r="D45" s="359"/>
      <c r="E45" s="360"/>
      <c r="F45" s="359"/>
      <c r="G45" s="423"/>
      <c r="H45" s="163"/>
    </row>
    <row r="46" spans="1:8" ht="15" customHeight="1" x14ac:dyDescent="0.15">
      <c r="A46" s="553" t="s">
        <v>61</v>
      </c>
      <c r="B46" s="535"/>
      <c r="C46" s="359"/>
      <c r="D46" s="359"/>
      <c r="E46" s="360"/>
      <c r="F46" s="359"/>
      <c r="G46" s="423"/>
      <c r="H46" s="163"/>
    </row>
    <row r="47" spans="1:8" ht="15" customHeight="1" x14ac:dyDescent="0.15">
      <c r="A47" s="139"/>
      <c r="B47" s="166" t="s">
        <v>62</v>
      </c>
      <c r="C47" s="359">
        <v>108</v>
      </c>
      <c r="D47" s="359">
        <v>105.8</v>
      </c>
      <c r="E47" s="288">
        <v>-2.1</v>
      </c>
      <c r="F47" s="359">
        <v>108.3</v>
      </c>
      <c r="G47" s="423">
        <v>104.9</v>
      </c>
      <c r="H47" s="163"/>
    </row>
    <row r="48" spans="1:8" ht="15" customHeight="1" x14ac:dyDescent="0.15">
      <c r="A48" s="139"/>
      <c r="B48" s="166" t="s">
        <v>63</v>
      </c>
      <c r="C48" s="359">
        <v>101.3</v>
      </c>
      <c r="D48" s="359">
        <v>101.8</v>
      </c>
      <c r="E48" s="360">
        <v>0.5</v>
      </c>
      <c r="F48" s="359">
        <v>101</v>
      </c>
      <c r="G48" s="423">
        <v>101.7</v>
      </c>
      <c r="H48" s="163"/>
    </row>
    <row r="49" spans="1:8" ht="15" customHeight="1" x14ac:dyDescent="0.15">
      <c r="A49" s="139"/>
      <c r="B49" s="166" t="s">
        <v>64</v>
      </c>
      <c r="C49" s="529">
        <v>101.6</v>
      </c>
      <c r="D49" s="529">
        <v>102.2</v>
      </c>
      <c r="E49" s="554">
        <v>0.6</v>
      </c>
      <c r="F49" s="529">
        <v>101.4</v>
      </c>
      <c r="G49" s="552">
        <v>102.2</v>
      </c>
      <c r="H49" s="163"/>
    </row>
    <row r="50" spans="1:8" ht="15" customHeight="1" x14ac:dyDescent="0.15">
      <c r="A50" s="139"/>
      <c r="B50" s="166" t="s">
        <v>63</v>
      </c>
      <c r="C50" s="529"/>
      <c r="D50" s="529"/>
      <c r="E50" s="554"/>
      <c r="F50" s="529"/>
      <c r="G50" s="552"/>
      <c r="H50" s="163"/>
    </row>
    <row r="51" spans="1:8" ht="5.25" customHeight="1" thickBot="1" x14ac:dyDescent="0.2">
      <c r="A51" s="141"/>
      <c r="B51" s="110"/>
      <c r="C51" s="75"/>
      <c r="D51" s="75"/>
      <c r="E51" s="75"/>
      <c r="F51" s="75"/>
      <c r="G51" s="111"/>
      <c r="H51" s="163"/>
    </row>
    <row r="52" spans="1:8" ht="15" customHeight="1" x14ac:dyDescent="0.15">
      <c r="B52" s="90"/>
      <c r="C52" s="90"/>
      <c r="D52" s="90"/>
      <c r="E52" s="90"/>
      <c r="F52" s="90"/>
      <c r="G52" s="142" t="s">
        <v>80</v>
      </c>
      <c r="H52" s="90"/>
    </row>
    <row r="53" spans="1:8" ht="15" customHeight="1" x14ac:dyDescent="0.15">
      <c r="B53" s="13"/>
      <c r="C53" s="90"/>
      <c r="D53" s="90"/>
      <c r="E53" s="90"/>
      <c r="F53" s="90"/>
      <c r="G53" s="3" t="s">
        <v>81</v>
      </c>
      <c r="H53" s="90"/>
    </row>
  </sheetData>
  <sheetProtection sheet="1" objects="1" scenarios="1" selectLockedCells="1" selectUnlockedCells="1"/>
  <mergeCells count="17">
    <mergeCell ref="A1:E1"/>
    <mergeCell ref="A2:E2"/>
    <mergeCell ref="A3:B5"/>
    <mergeCell ref="A6:B6"/>
    <mergeCell ref="F3:G3"/>
    <mergeCell ref="A7:B7"/>
    <mergeCell ref="A18:B18"/>
    <mergeCell ref="G49:G50"/>
    <mergeCell ref="A23:B23"/>
    <mergeCell ref="A28:B28"/>
    <mergeCell ref="A33:B33"/>
    <mergeCell ref="A39:B39"/>
    <mergeCell ref="A46:B46"/>
    <mergeCell ref="D49:D50"/>
    <mergeCell ref="E49:E50"/>
    <mergeCell ref="F49:F50"/>
    <mergeCell ref="C49:C50"/>
  </mergeCells>
  <phoneticPr fontId="28"/>
  <printOptions horizontalCentered="1"/>
  <pageMargins left="0.59055118110236227" right="0.59055118110236227" top="0.59055118110236227" bottom="0.59055118110236227" header="0.39370078740157483" footer="0.39370078740157483"/>
  <pageSetup paperSize="9" firstPageNumber="175" orientation="portrait" useFirstPageNumber="1" r:id="rId1"/>
  <headerFooter scaleWithDoc="0" alignWithMargins="0">
    <oddHeader>&amp;R&amp;"ＭＳ 明朝,標準"&amp;10物価・消費及び金融</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N47"/>
  <sheetViews>
    <sheetView view="pageBreakPreview" zoomScaleNormal="100" zoomScaleSheetLayoutView="100" workbookViewId="0">
      <selection activeCell="P37" sqref="P37"/>
    </sheetView>
  </sheetViews>
  <sheetFormatPr defaultRowHeight="20.100000000000001" customHeight="1" x14ac:dyDescent="0.15"/>
  <cols>
    <col min="1" max="1" width="1.875" style="13" customWidth="1"/>
    <col min="2" max="2" width="15.625" style="13" customWidth="1"/>
    <col min="3" max="3" width="7.375" style="13" customWidth="1"/>
    <col min="4" max="4" width="7.5" style="13" customWidth="1"/>
    <col min="5" max="5" width="7.375" style="13" customWidth="1"/>
    <col min="6" max="6" width="7.625" style="13" customWidth="1"/>
    <col min="7" max="7" width="7.375" style="13" customWidth="1"/>
    <col min="8" max="8" width="7.625" style="13" customWidth="1"/>
    <col min="9" max="9" width="6.875" style="13" customWidth="1"/>
    <col min="10" max="10" width="7.25" style="13" customWidth="1"/>
    <col min="11" max="11" width="7.375" style="13" customWidth="1"/>
    <col min="12" max="12" width="8.5" style="13" customWidth="1"/>
    <col min="13" max="16384" width="9" style="13"/>
  </cols>
  <sheetData>
    <row r="1" spans="1:12" ht="5.0999999999999996" customHeight="1" x14ac:dyDescent="0.15">
      <c r="L1" s="3"/>
    </row>
    <row r="2" spans="1:12" ht="15" customHeight="1" thickBot="1" x14ac:dyDescent="0.2">
      <c r="A2" s="13" t="s">
        <v>381</v>
      </c>
      <c r="H2" s="574" t="s">
        <v>421</v>
      </c>
      <c r="I2" s="574"/>
      <c r="J2" s="574"/>
      <c r="K2" s="574"/>
      <c r="L2" s="574"/>
    </row>
    <row r="3" spans="1:12" ht="24.95" customHeight="1" thickBot="1" x14ac:dyDescent="0.2">
      <c r="A3" s="517" t="s">
        <v>82</v>
      </c>
      <c r="B3" s="518"/>
      <c r="C3" s="591" t="s">
        <v>399</v>
      </c>
      <c r="D3" s="592"/>
      <c r="E3" s="521" t="s">
        <v>400</v>
      </c>
      <c r="F3" s="522"/>
      <c r="G3" s="521" t="s">
        <v>401</v>
      </c>
      <c r="H3" s="588"/>
      <c r="I3" s="584" t="s">
        <v>402</v>
      </c>
      <c r="J3" s="585"/>
      <c r="K3" s="576" t="s">
        <v>403</v>
      </c>
      <c r="L3" s="577"/>
    </row>
    <row r="4" spans="1:12" ht="24.95" customHeight="1" thickBot="1" x14ac:dyDescent="0.2">
      <c r="A4" s="519"/>
      <c r="B4" s="520"/>
      <c r="C4" s="578" t="s">
        <v>83</v>
      </c>
      <c r="D4" s="10" t="s">
        <v>68</v>
      </c>
      <c r="E4" s="578" t="s">
        <v>83</v>
      </c>
      <c r="F4" s="193" t="s">
        <v>68</v>
      </c>
      <c r="G4" s="579" t="s">
        <v>83</v>
      </c>
      <c r="H4" s="10" t="s">
        <v>68</v>
      </c>
      <c r="I4" s="579" t="s">
        <v>83</v>
      </c>
      <c r="J4" s="10" t="s">
        <v>68</v>
      </c>
      <c r="K4" s="583" t="s">
        <v>83</v>
      </c>
      <c r="L4" s="250" t="s">
        <v>68</v>
      </c>
    </row>
    <row r="5" spans="1:12" ht="24.95" customHeight="1" x14ac:dyDescent="0.15">
      <c r="A5" s="519"/>
      <c r="B5" s="520"/>
      <c r="C5" s="508"/>
      <c r="D5" s="101" t="s">
        <v>234</v>
      </c>
      <c r="E5" s="508"/>
      <c r="F5" s="192" t="s">
        <v>234</v>
      </c>
      <c r="G5" s="580"/>
      <c r="H5" s="101" t="s">
        <v>234</v>
      </c>
      <c r="I5" s="580"/>
      <c r="J5" s="101" t="s">
        <v>234</v>
      </c>
      <c r="K5" s="583"/>
      <c r="L5" s="357" t="s">
        <v>234</v>
      </c>
    </row>
    <row r="6" spans="1:12" ht="5.25" customHeight="1" x14ac:dyDescent="0.15">
      <c r="A6" s="93"/>
      <c r="B6" s="191"/>
      <c r="C6" s="289"/>
      <c r="D6" s="289"/>
      <c r="E6" s="370"/>
      <c r="F6" s="370"/>
      <c r="G6" s="18"/>
      <c r="H6" s="18"/>
      <c r="I6" s="18"/>
      <c r="J6" s="18"/>
      <c r="K6" s="18"/>
      <c r="L6" s="251"/>
    </row>
    <row r="7" spans="1:12" ht="20.100000000000001" customHeight="1" x14ac:dyDescent="0.15">
      <c r="A7" s="589" t="s">
        <v>84</v>
      </c>
      <c r="B7" s="590"/>
      <c r="C7" s="88">
        <v>100</v>
      </c>
      <c r="D7" s="73">
        <v>0.7</v>
      </c>
      <c r="E7" s="88">
        <v>100.3</v>
      </c>
      <c r="F7" s="73">
        <v>0.3</v>
      </c>
      <c r="G7" s="88">
        <v>100.7</v>
      </c>
      <c r="H7" s="73">
        <v>0.5</v>
      </c>
      <c r="I7" s="87">
        <v>101.9</v>
      </c>
      <c r="J7" s="288">
        <v>1.2</v>
      </c>
      <c r="K7" s="88">
        <v>102.3</v>
      </c>
      <c r="L7" s="425">
        <v>0.3</v>
      </c>
    </row>
    <row r="8" spans="1:12" ht="20.100000000000001" customHeight="1" x14ac:dyDescent="0.15">
      <c r="A8" s="93"/>
      <c r="B8" s="165" t="s">
        <v>85</v>
      </c>
      <c r="C8" s="87">
        <v>100</v>
      </c>
      <c r="D8" s="288">
        <v>2.9</v>
      </c>
      <c r="E8" s="87">
        <v>102</v>
      </c>
      <c r="F8" s="288">
        <v>2</v>
      </c>
      <c r="G8" s="87">
        <v>101.8</v>
      </c>
      <c r="H8" s="288">
        <f t="shared" ref="H8" si="0">G8-E8</f>
        <v>-0.20000000000000284</v>
      </c>
      <c r="I8" s="87">
        <v>103.8</v>
      </c>
      <c r="J8" s="288">
        <v>2</v>
      </c>
      <c r="K8" s="88">
        <v>104.4</v>
      </c>
      <c r="L8" s="425">
        <v>0.5</v>
      </c>
    </row>
    <row r="9" spans="1:12" ht="20.100000000000001" customHeight="1" x14ac:dyDescent="0.15">
      <c r="A9" s="93"/>
      <c r="B9" s="165" t="s">
        <v>86</v>
      </c>
      <c r="C9" s="87">
        <v>100</v>
      </c>
      <c r="D9" s="288">
        <v>0.1</v>
      </c>
      <c r="E9" s="87">
        <v>100.1</v>
      </c>
      <c r="F9" s="288">
        <v>0.1</v>
      </c>
      <c r="G9" s="87">
        <v>100</v>
      </c>
      <c r="H9" s="288">
        <v>0</v>
      </c>
      <c r="I9" s="87">
        <v>100</v>
      </c>
      <c r="J9" s="288">
        <v>0</v>
      </c>
      <c r="K9" s="88">
        <v>100.1</v>
      </c>
      <c r="L9" s="425">
        <v>0.1</v>
      </c>
    </row>
    <row r="10" spans="1:12" ht="20.100000000000001" customHeight="1" x14ac:dyDescent="0.15">
      <c r="A10" s="93"/>
      <c r="B10" s="165" t="s">
        <v>87</v>
      </c>
      <c r="C10" s="87">
        <v>100</v>
      </c>
      <c r="D10" s="288">
        <v>-2.8</v>
      </c>
      <c r="E10" s="87">
        <v>95.8</v>
      </c>
      <c r="F10" s="288">
        <v>-4.2</v>
      </c>
      <c r="G10" s="87">
        <v>99.2</v>
      </c>
      <c r="H10" s="288">
        <v>3.5</v>
      </c>
      <c r="I10" s="87">
        <v>103.9</v>
      </c>
      <c r="J10" s="288">
        <v>4.8</v>
      </c>
      <c r="K10" s="88">
        <v>106.1</v>
      </c>
      <c r="L10" s="425">
        <v>2.1</v>
      </c>
    </row>
    <row r="11" spans="1:12" ht="20.100000000000001" customHeight="1" x14ac:dyDescent="0.15">
      <c r="A11" s="93"/>
      <c r="B11" s="165" t="s">
        <v>88</v>
      </c>
      <c r="C11" s="87">
        <v>100</v>
      </c>
      <c r="D11" s="288">
        <v>1.2</v>
      </c>
      <c r="E11" s="87">
        <v>99.2</v>
      </c>
      <c r="F11" s="288">
        <v>-0.8</v>
      </c>
      <c r="G11" s="87">
        <v>99.7</v>
      </c>
      <c r="H11" s="288">
        <v>0.4</v>
      </c>
      <c r="I11" s="87">
        <v>100.5</v>
      </c>
      <c r="J11" s="288">
        <v>0.9</v>
      </c>
      <c r="K11" s="88">
        <v>99.4</v>
      </c>
      <c r="L11" s="425">
        <v>-1.1000000000000001</v>
      </c>
    </row>
    <row r="12" spans="1:12" ht="20.100000000000001" customHeight="1" x14ac:dyDescent="0.15">
      <c r="A12" s="93"/>
      <c r="B12" s="165" t="s">
        <v>89</v>
      </c>
      <c r="C12" s="87">
        <v>100</v>
      </c>
      <c r="D12" s="288">
        <v>1.5</v>
      </c>
      <c r="E12" s="87">
        <v>101.6</v>
      </c>
      <c r="F12" s="288">
        <v>1.6</v>
      </c>
      <c r="G12" s="87">
        <v>102.7</v>
      </c>
      <c r="H12" s="288">
        <v>1</v>
      </c>
      <c r="I12" s="87">
        <v>101.6</v>
      </c>
      <c r="J12" s="288">
        <v>-1.1000000000000001</v>
      </c>
      <c r="K12" s="88">
        <v>102.2</v>
      </c>
      <c r="L12" s="425">
        <v>0.6</v>
      </c>
    </row>
    <row r="13" spans="1:12" ht="20.100000000000001" customHeight="1" x14ac:dyDescent="0.15">
      <c r="A13" s="93"/>
      <c r="B13" s="165" t="s">
        <v>90</v>
      </c>
      <c r="C13" s="87">
        <v>100</v>
      </c>
      <c r="D13" s="288">
        <v>1.2</v>
      </c>
      <c r="E13" s="87">
        <v>101</v>
      </c>
      <c r="F13" s="288">
        <v>1</v>
      </c>
      <c r="G13" s="87">
        <v>102.2</v>
      </c>
      <c r="H13" s="288">
        <f t="shared" ref="H13:H16" si="1">G13-E13</f>
        <v>1.2000000000000028</v>
      </c>
      <c r="I13" s="87">
        <v>102.3</v>
      </c>
      <c r="J13" s="288">
        <v>0.1</v>
      </c>
      <c r="K13" s="88">
        <v>103</v>
      </c>
      <c r="L13" s="425">
        <v>0.7</v>
      </c>
    </row>
    <row r="14" spans="1:12" ht="20.100000000000001" customHeight="1" x14ac:dyDescent="0.15">
      <c r="A14" s="93"/>
      <c r="B14" s="165" t="s">
        <v>91</v>
      </c>
      <c r="C14" s="87">
        <v>100</v>
      </c>
      <c r="D14" s="288">
        <v>-2.2999999999999998</v>
      </c>
      <c r="E14" s="87">
        <v>99.1</v>
      </c>
      <c r="F14" s="288">
        <v>-0.9</v>
      </c>
      <c r="G14" s="87">
        <v>99.3</v>
      </c>
      <c r="H14" s="288">
        <f t="shared" si="1"/>
        <v>0.20000000000000284</v>
      </c>
      <c r="I14" s="87">
        <v>100.3</v>
      </c>
      <c r="J14" s="288">
        <v>1</v>
      </c>
      <c r="K14" s="88">
        <v>99.4</v>
      </c>
      <c r="L14" s="425">
        <v>-0.8</v>
      </c>
    </row>
    <row r="15" spans="1:12" ht="20.100000000000001" customHeight="1" x14ac:dyDescent="0.15">
      <c r="A15" s="93"/>
      <c r="B15" s="165" t="s">
        <v>92</v>
      </c>
      <c r="C15" s="87">
        <v>100</v>
      </c>
      <c r="D15" s="288">
        <v>1.4</v>
      </c>
      <c r="E15" s="87">
        <v>101.5</v>
      </c>
      <c r="F15" s="288">
        <v>1.5</v>
      </c>
      <c r="G15" s="87">
        <v>102.4</v>
      </c>
      <c r="H15" s="288">
        <f t="shared" si="1"/>
        <v>0.90000000000000568</v>
      </c>
      <c r="I15" s="87">
        <v>102.1</v>
      </c>
      <c r="J15" s="288">
        <v>-0.2</v>
      </c>
      <c r="K15" s="88">
        <v>102.5</v>
      </c>
      <c r="L15" s="425">
        <v>0.4</v>
      </c>
    </row>
    <row r="16" spans="1:12" ht="20.100000000000001" customHeight="1" x14ac:dyDescent="0.15">
      <c r="A16" s="93"/>
      <c r="B16" s="165" t="s">
        <v>93</v>
      </c>
      <c r="C16" s="87">
        <v>100</v>
      </c>
      <c r="D16" s="288">
        <v>1.7</v>
      </c>
      <c r="E16" s="87">
        <v>100.8</v>
      </c>
      <c r="F16" s="288">
        <v>0.8</v>
      </c>
      <c r="G16" s="87">
        <v>101.2</v>
      </c>
      <c r="H16" s="288">
        <f t="shared" si="1"/>
        <v>0.40000000000000568</v>
      </c>
      <c r="I16" s="87">
        <v>102.3</v>
      </c>
      <c r="J16" s="288">
        <v>1.1000000000000001</v>
      </c>
      <c r="K16" s="88">
        <v>104.2</v>
      </c>
      <c r="L16" s="425">
        <v>1.8</v>
      </c>
    </row>
    <row r="17" spans="1:14" ht="20.100000000000001" customHeight="1" x14ac:dyDescent="0.15">
      <c r="A17" s="93"/>
      <c r="B17" s="165" t="s">
        <v>94</v>
      </c>
      <c r="C17" s="87">
        <v>100</v>
      </c>
      <c r="D17" s="288">
        <v>1.5</v>
      </c>
      <c r="E17" s="87">
        <v>100.2</v>
      </c>
      <c r="F17" s="288">
        <v>0.2</v>
      </c>
      <c r="G17" s="87">
        <v>100.9</v>
      </c>
      <c r="H17" s="288">
        <v>0.6</v>
      </c>
      <c r="I17" s="87">
        <v>101.1</v>
      </c>
      <c r="J17" s="288">
        <v>0.2</v>
      </c>
      <c r="K17" s="88">
        <v>99.6</v>
      </c>
      <c r="L17" s="425">
        <v>-1.5</v>
      </c>
    </row>
    <row r="18" spans="1:14" ht="5.25" customHeight="1" thickBot="1" x14ac:dyDescent="0.2">
      <c r="A18" s="112"/>
      <c r="B18" s="113"/>
      <c r="C18" s="75"/>
      <c r="D18" s="75"/>
      <c r="E18" s="75"/>
      <c r="F18" s="75"/>
      <c r="G18" s="75"/>
      <c r="H18" s="75"/>
      <c r="I18" s="75"/>
      <c r="J18" s="75"/>
      <c r="K18" s="75"/>
      <c r="L18" s="111"/>
    </row>
    <row r="19" spans="1:14" ht="15" customHeight="1" x14ac:dyDescent="0.15">
      <c r="L19" s="3" t="s">
        <v>95</v>
      </c>
    </row>
    <row r="20" spans="1:14" ht="15" customHeight="1" x14ac:dyDescent="0.15"/>
    <row r="21" spans="1:14" ht="15" customHeight="1" thickBot="1" x14ac:dyDescent="0.2">
      <c r="A21" s="110" t="s">
        <v>382</v>
      </c>
      <c r="B21" s="110"/>
      <c r="C21" s="110"/>
      <c r="D21" s="110"/>
      <c r="E21" s="110"/>
      <c r="F21" s="110"/>
      <c r="G21" s="110"/>
      <c r="L21" s="3" t="s">
        <v>96</v>
      </c>
    </row>
    <row r="22" spans="1:14" ht="24.95" customHeight="1" thickBot="1" x14ac:dyDescent="0.2">
      <c r="A22" s="517" t="s">
        <v>97</v>
      </c>
      <c r="B22" s="518"/>
      <c r="C22" s="114"/>
      <c r="D22" s="115"/>
      <c r="E22" s="109" t="s">
        <v>98</v>
      </c>
      <c r="F22" s="115"/>
      <c r="G22" s="116"/>
      <c r="H22" s="114"/>
      <c r="I22" s="115"/>
      <c r="J22" s="109" t="s">
        <v>99</v>
      </c>
      <c r="K22" s="115"/>
      <c r="L22" s="117"/>
    </row>
    <row r="23" spans="1:14" ht="24.95" customHeight="1" x14ac:dyDescent="0.15">
      <c r="A23" s="519"/>
      <c r="B23" s="520"/>
      <c r="C23" s="581" t="s">
        <v>402</v>
      </c>
      <c r="D23" s="581"/>
      <c r="E23" s="575" t="s">
        <v>403</v>
      </c>
      <c r="F23" s="575"/>
      <c r="G23" s="50" t="s">
        <v>100</v>
      </c>
      <c r="H23" s="581" t="s">
        <v>402</v>
      </c>
      <c r="I23" s="581"/>
      <c r="J23" s="575" t="s">
        <v>403</v>
      </c>
      <c r="K23" s="575"/>
      <c r="L23" s="258" t="s">
        <v>100</v>
      </c>
    </row>
    <row r="24" spans="1:14" ht="5.25" customHeight="1" x14ac:dyDescent="0.15">
      <c r="A24" s="118"/>
      <c r="B24" s="257"/>
      <c r="C24" s="289"/>
      <c r="D24" s="289"/>
      <c r="E24" s="370"/>
      <c r="F24" s="370"/>
      <c r="G24" s="259"/>
      <c r="H24" s="370"/>
      <c r="I24" s="370"/>
      <c r="J24" s="370"/>
      <c r="K24" s="370"/>
      <c r="L24" s="260"/>
    </row>
    <row r="25" spans="1:14" ht="20.100000000000001" customHeight="1" x14ac:dyDescent="0.15">
      <c r="A25" s="93"/>
      <c r="B25" s="165" t="s">
        <v>101</v>
      </c>
      <c r="C25" s="586">
        <v>150</v>
      </c>
      <c r="D25" s="587"/>
      <c r="E25" s="586">
        <v>136</v>
      </c>
      <c r="F25" s="587"/>
      <c r="G25" s="261">
        <v>0</v>
      </c>
      <c r="H25" s="582">
        <v>248</v>
      </c>
      <c r="I25" s="582"/>
      <c r="J25" s="582">
        <v>226</v>
      </c>
      <c r="K25" s="582"/>
      <c r="L25" s="262">
        <v>0</v>
      </c>
    </row>
    <row r="26" spans="1:14" ht="20.100000000000001" customHeight="1" x14ac:dyDescent="0.15">
      <c r="A26" s="93"/>
      <c r="B26" s="165" t="s">
        <v>102</v>
      </c>
      <c r="C26" s="565">
        <v>3.01</v>
      </c>
      <c r="D26" s="566"/>
      <c r="E26" s="565">
        <v>2.85</v>
      </c>
      <c r="F26" s="566"/>
      <c r="G26" s="261">
        <v>0</v>
      </c>
      <c r="H26" s="567">
        <v>3.12</v>
      </c>
      <c r="I26" s="567"/>
      <c r="J26" s="567">
        <v>3.12</v>
      </c>
      <c r="K26" s="567"/>
      <c r="L26" s="262">
        <v>0</v>
      </c>
    </row>
    <row r="27" spans="1:14" ht="20.100000000000001" customHeight="1" x14ac:dyDescent="0.15">
      <c r="A27" s="93"/>
      <c r="B27" s="165" t="s">
        <v>103</v>
      </c>
      <c r="C27" s="565">
        <v>1.1599999999999999</v>
      </c>
      <c r="D27" s="566"/>
      <c r="E27" s="565">
        <v>1.17</v>
      </c>
      <c r="F27" s="566"/>
      <c r="G27" s="261">
        <v>0</v>
      </c>
      <c r="H27" s="567">
        <v>1.28</v>
      </c>
      <c r="I27" s="567"/>
      <c r="J27" s="567">
        <v>1.3</v>
      </c>
      <c r="K27" s="567"/>
      <c r="L27" s="262">
        <v>0</v>
      </c>
    </row>
    <row r="28" spans="1:14" ht="20.100000000000001" customHeight="1" x14ac:dyDescent="0.15">
      <c r="A28" s="93"/>
      <c r="B28" s="76" t="s">
        <v>104</v>
      </c>
      <c r="C28" s="529">
        <v>59</v>
      </c>
      <c r="D28" s="568"/>
      <c r="E28" s="529">
        <v>59.2</v>
      </c>
      <c r="F28" s="568"/>
      <c r="G28" s="261">
        <v>0</v>
      </c>
      <c r="H28" s="564">
        <v>57.1</v>
      </c>
      <c r="I28" s="564"/>
      <c r="J28" s="564">
        <v>57.8</v>
      </c>
      <c r="K28" s="564"/>
      <c r="L28" s="262">
        <v>0</v>
      </c>
    </row>
    <row r="29" spans="1:14" ht="20.100000000000001" customHeight="1" x14ac:dyDescent="0.15">
      <c r="A29" s="93"/>
      <c r="B29" s="165"/>
      <c r="C29" s="569"/>
      <c r="D29" s="570"/>
      <c r="E29" s="569"/>
      <c r="F29" s="570"/>
      <c r="G29" s="263"/>
      <c r="H29" s="571"/>
      <c r="I29" s="571"/>
      <c r="J29" s="571"/>
      <c r="K29" s="571"/>
      <c r="L29" s="264"/>
    </row>
    <row r="30" spans="1:14" ht="20.100000000000001" customHeight="1" x14ac:dyDescent="0.15">
      <c r="A30" s="93"/>
      <c r="B30" s="164" t="s">
        <v>105</v>
      </c>
      <c r="C30" s="572">
        <v>226283</v>
      </c>
      <c r="D30" s="573"/>
      <c r="E30" s="572">
        <v>210593</v>
      </c>
      <c r="F30" s="573"/>
      <c r="G30" s="265">
        <f>ROUND(E30/C30,5)*100-100</f>
        <v>-6.9339999999999975</v>
      </c>
      <c r="H30" s="572">
        <v>213745</v>
      </c>
      <c r="I30" s="572"/>
      <c r="J30" s="572">
        <v>219424</v>
      </c>
      <c r="K30" s="572"/>
      <c r="L30" s="266">
        <f>ROUND(J30/H30,5)*100-100</f>
        <v>2.6569999999999965</v>
      </c>
    </row>
    <row r="31" spans="1:14" ht="20.100000000000001" customHeight="1" x14ac:dyDescent="0.15">
      <c r="A31" s="93"/>
      <c r="B31" s="165" t="s">
        <v>106</v>
      </c>
      <c r="C31" s="559">
        <v>61441</v>
      </c>
      <c r="D31" s="560"/>
      <c r="E31" s="559">
        <v>61599</v>
      </c>
      <c r="F31" s="560"/>
      <c r="G31" s="267">
        <f>ROUND(E31/C31,5)*100-100</f>
        <v>0.25699999999999079</v>
      </c>
      <c r="H31" s="559">
        <v>60662</v>
      </c>
      <c r="I31" s="559"/>
      <c r="J31" s="559">
        <v>61108</v>
      </c>
      <c r="K31" s="559"/>
      <c r="L31" s="266">
        <f>ROUND(J31/H31,5)*100-100</f>
        <v>0.73499999999999943</v>
      </c>
      <c r="N31" s="143"/>
    </row>
    <row r="32" spans="1:14" ht="20.100000000000001" customHeight="1" x14ac:dyDescent="0.15">
      <c r="A32" s="93"/>
      <c r="B32" s="165" t="s">
        <v>107</v>
      </c>
      <c r="C32" s="559">
        <v>21060</v>
      </c>
      <c r="D32" s="560"/>
      <c r="E32" s="559">
        <v>22237</v>
      </c>
      <c r="F32" s="560"/>
      <c r="G32" s="267">
        <f t="shared" ref="G32:G40" si="2">ROUND(E32/C32,5)*100-100</f>
        <v>5.5889999999999986</v>
      </c>
      <c r="H32" s="559">
        <v>20742</v>
      </c>
      <c r="I32" s="559"/>
      <c r="J32" s="559">
        <v>15313</v>
      </c>
      <c r="K32" s="559"/>
      <c r="L32" s="266">
        <f t="shared" ref="L32:L42" si="3">ROUND(J32/H32,5)*100-100</f>
        <v>-26.173999999999992</v>
      </c>
      <c r="N32" s="143"/>
    </row>
    <row r="33" spans="1:14" ht="20.100000000000001" customHeight="1" x14ac:dyDescent="0.15">
      <c r="A33" s="93"/>
      <c r="B33" s="165" t="s">
        <v>87</v>
      </c>
      <c r="C33" s="559">
        <v>20157</v>
      </c>
      <c r="D33" s="560"/>
      <c r="E33" s="559">
        <v>17993</v>
      </c>
      <c r="F33" s="560"/>
      <c r="G33" s="267">
        <f t="shared" si="2"/>
        <v>-10.736000000000004</v>
      </c>
      <c r="H33" s="559">
        <v>19752</v>
      </c>
      <c r="I33" s="559"/>
      <c r="J33" s="559">
        <v>19061</v>
      </c>
      <c r="K33" s="559"/>
      <c r="L33" s="266">
        <f t="shared" si="3"/>
        <v>-3.4980000000000047</v>
      </c>
      <c r="N33" s="119"/>
    </row>
    <row r="34" spans="1:14" ht="20.100000000000001" customHeight="1" x14ac:dyDescent="0.15">
      <c r="A34" s="93"/>
      <c r="B34" s="165" t="s">
        <v>88</v>
      </c>
      <c r="C34" s="559">
        <v>8061</v>
      </c>
      <c r="D34" s="560"/>
      <c r="E34" s="559">
        <v>8542</v>
      </c>
      <c r="F34" s="560"/>
      <c r="G34" s="267">
        <f t="shared" si="2"/>
        <v>5.9669999999999845</v>
      </c>
      <c r="H34" s="559">
        <v>8326</v>
      </c>
      <c r="I34" s="559"/>
      <c r="J34" s="559">
        <v>8860</v>
      </c>
      <c r="K34" s="559"/>
      <c r="L34" s="266">
        <f t="shared" si="3"/>
        <v>6.4140000000000157</v>
      </c>
      <c r="N34" s="119"/>
    </row>
    <row r="35" spans="1:14" ht="20.100000000000001" customHeight="1" x14ac:dyDescent="0.15">
      <c r="A35" s="93"/>
      <c r="B35" s="165" t="s">
        <v>108</v>
      </c>
      <c r="C35" s="559">
        <v>6457</v>
      </c>
      <c r="D35" s="560"/>
      <c r="E35" s="559">
        <v>5749</v>
      </c>
      <c r="F35" s="560"/>
      <c r="G35" s="267">
        <f t="shared" si="2"/>
        <v>-10.965000000000003</v>
      </c>
      <c r="H35" s="559">
        <v>6609</v>
      </c>
      <c r="I35" s="559"/>
      <c r="J35" s="559">
        <v>6295</v>
      </c>
      <c r="K35" s="559"/>
      <c r="L35" s="266">
        <f t="shared" si="3"/>
        <v>-4.7510000000000048</v>
      </c>
      <c r="N35" s="119"/>
    </row>
    <row r="36" spans="1:14" ht="20.100000000000001" customHeight="1" x14ac:dyDescent="0.15">
      <c r="A36" s="93"/>
      <c r="B36" s="165" t="s">
        <v>109</v>
      </c>
      <c r="C36" s="559">
        <v>10213</v>
      </c>
      <c r="D36" s="560"/>
      <c r="E36" s="559">
        <v>10858</v>
      </c>
      <c r="F36" s="560"/>
      <c r="G36" s="267">
        <f t="shared" si="2"/>
        <v>6.3149999999999977</v>
      </c>
      <c r="H36" s="559">
        <v>8710</v>
      </c>
      <c r="I36" s="559"/>
      <c r="J36" s="559">
        <v>9540</v>
      </c>
      <c r="K36" s="559"/>
      <c r="L36" s="266">
        <f t="shared" si="3"/>
        <v>9.5290000000000106</v>
      </c>
      <c r="N36" s="120"/>
    </row>
    <row r="37" spans="1:14" ht="20.100000000000001" customHeight="1" x14ac:dyDescent="0.15">
      <c r="A37" s="93"/>
      <c r="B37" s="165" t="s">
        <v>91</v>
      </c>
      <c r="C37" s="559">
        <v>31478</v>
      </c>
      <c r="D37" s="560"/>
      <c r="E37" s="559">
        <v>25255</v>
      </c>
      <c r="F37" s="560"/>
      <c r="G37" s="267">
        <f t="shared" si="2"/>
        <v>-19.769000000000005</v>
      </c>
      <c r="H37" s="559">
        <v>27479</v>
      </c>
      <c r="I37" s="559"/>
      <c r="J37" s="559">
        <v>30561</v>
      </c>
      <c r="K37" s="559"/>
      <c r="L37" s="266">
        <f t="shared" si="3"/>
        <v>11.216000000000008</v>
      </c>
      <c r="N37" s="120"/>
    </row>
    <row r="38" spans="1:14" ht="20.100000000000001" customHeight="1" x14ac:dyDescent="0.15">
      <c r="A38" s="93"/>
      <c r="B38" s="165" t="s">
        <v>110</v>
      </c>
      <c r="C38" s="559">
        <v>7863</v>
      </c>
      <c r="D38" s="560"/>
      <c r="E38" s="559">
        <v>5815</v>
      </c>
      <c r="F38" s="560"/>
      <c r="G38" s="267">
        <f t="shared" si="2"/>
        <v>-26.046000000000006</v>
      </c>
      <c r="H38" s="559">
        <v>7370</v>
      </c>
      <c r="I38" s="559"/>
      <c r="J38" s="559">
        <v>8017</v>
      </c>
      <c r="K38" s="559"/>
      <c r="L38" s="266">
        <f t="shared" si="3"/>
        <v>8.7789999999999964</v>
      </c>
      <c r="N38" s="119"/>
    </row>
    <row r="39" spans="1:14" ht="20.100000000000001" customHeight="1" x14ac:dyDescent="0.15">
      <c r="A39" s="93"/>
      <c r="B39" s="165" t="s">
        <v>93</v>
      </c>
      <c r="C39" s="559">
        <v>16602</v>
      </c>
      <c r="D39" s="560"/>
      <c r="E39" s="559">
        <v>16888</v>
      </c>
      <c r="F39" s="560"/>
      <c r="G39" s="267">
        <f t="shared" si="2"/>
        <v>1.7230000000000132</v>
      </c>
      <c r="H39" s="559">
        <v>14935</v>
      </c>
      <c r="I39" s="559"/>
      <c r="J39" s="559">
        <v>18124</v>
      </c>
      <c r="K39" s="559"/>
      <c r="L39" s="266">
        <f t="shared" si="3"/>
        <v>21.352999999999994</v>
      </c>
      <c r="N39" s="121"/>
    </row>
    <row r="40" spans="1:14" ht="20.100000000000001" customHeight="1" x14ac:dyDescent="0.15">
      <c r="A40" s="93"/>
      <c r="B40" s="165" t="s">
        <v>111</v>
      </c>
      <c r="C40" s="559">
        <v>42691</v>
      </c>
      <c r="D40" s="560"/>
      <c r="E40" s="559">
        <v>35658</v>
      </c>
      <c r="F40" s="560"/>
      <c r="G40" s="267">
        <f t="shared" si="2"/>
        <v>-16.474000000000004</v>
      </c>
      <c r="H40" s="559">
        <v>39160</v>
      </c>
      <c r="I40" s="559"/>
      <c r="J40" s="559">
        <v>42544</v>
      </c>
      <c r="K40" s="559"/>
      <c r="L40" s="266">
        <f t="shared" si="3"/>
        <v>8.6410000000000053</v>
      </c>
    </row>
    <row r="41" spans="1:14" ht="20.100000000000001" customHeight="1" x14ac:dyDescent="0.15">
      <c r="A41" s="93"/>
      <c r="B41" s="46"/>
      <c r="C41" s="324"/>
      <c r="D41" s="324"/>
      <c r="E41" s="324"/>
      <c r="F41" s="324"/>
      <c r="G41" s="267"/>
      <c r="H41" s="325"/>
      <c r="I41" s="325"/>
      <c r="J41" s="325"/>
      <c r="K41" s="325"/>
      <c r="L41" s="266"/>
    </row>
    <row r="42" spans="1:14" s="124" customFormat="1" ht="20.100000000000001" customHeight="1" thickBot="1" x14ac:dyDescent="0.2">
      <c r="A42" s="122"/>
      <c r="B42" s="123" t="s">
        <v>112</v>
      </c>
      <c r="C42" s="562">
        <v>27.2</v>
      </c>
      <c r="D42" s="563"/>
      <c r="E42" s="562">
        <v>29.3</v>
      </c>
      <c r="F42" s="563"/>
      <c r="G42" s="268">
        <f>ROUND(E42/C42,5)*100-100</f>
        <v>7.7210000000000036</v>
      </c>
      <c r="H42" s="561">
        <v>28.4</v>
      </c>
      <c r="I42" s="561"/>
      <c r="J42" s="561">
        <v>27.8</v>
      </c>
      <c r="K42" s="561"/>
      <c r="L42" s="321">
        <f t="shared" si="3"/>
        <v>-2.1129999999999995</v>
      </c>
    </row>
    <row r="43" spans="1:14" ht="15" customHeight="1" x14ac:dyDescent="0.15">
      <c r="A43" s="168" t="s">
        <v>335</v>
      </c>
      <c r="B43" s="115"/>
      <c r="C43" s="115"/>
      <c r="D43" s="115"/>
      <c r="E43" s="115"/>
      <c r="F43" s="115"/>
      <c r="G43" s="115"/>
      <c r="L43" s="3" t="s">
        <v>404</v>
      </c>
    </row>
    <row r="47" spans="1:14" ht="20.100000000000001" customHeight="1" x14ac:dyDescent="0.15">
      <c r="F47" s="119"/>
    </row>
  </sheetData>
  <sheetProtection sheet="1" objects="1" scenarios="1" selectLockedCells="1" selectUnlockedCells="1"/>
  <mergeCells count="86">
    <mergeCell ref="A22:B23"/>
    <mergeCell ref="C23:D23"/>
    <mergeCell ref="E23:F23"/>
    <mergeCell ref="C4:C5"/>
    <mergeCell ref="A7:B7"/>
    <mergeCell ref="A3:B5"/>
    <mergeCell ref="C3:D3"/>
    <mergeCell ref="E3:F3"/>
    <mergeCell ref="J25:K25"/>
    <mergeCell ref="I4:I5"/>
    <mergeCell ref="K4:K5"/>
    <mergeCell ref="I3:J3"/>
    <mergeCell ref="C26:D26"/>
    <mergeCell ref="E26:F26"/>
    <mergeCell ref="H26:I26"/>
    <mergeCell ref="J26:K26"/>
    <mergeCell ref="C25:D25"/>
    <mergeCell ref="E25:F25"/>
    <mergeCell ref="H25:I25"/>
    <mergeCell ref="G3:H3"/>
    <mergeCell ref="H2:L2"/>
    <mergeCell ref="J23:K23"/>
    <mergeCell ref="K3:L3"/>
    <mergeCell ref="E4:E5"/>
    <mergeCell ref="G4:G5"/>
    <mergeCell ref="H23:I23"/>
    <mergeCell ref="C29:D29"/>
    <mergeCell ref="J29:K29"/>
    <mergeCell ref="J30:K30"/>
    <mergeCell ref="E29:F29"/>
    <mergeCell ref="H29:I29"/>
    <mergeCell ref="C30:D30"/>
    <mergeCell ref="E30:F30"/>
    <mergeCell ref="H30:I30"/>
    <mergeCell ref="J28:K28"/>
    <mergeCell ref="C27:D27"/>
    <mergeCell ref="E27:F27"/>
    <mergeCell ref="H27:I27"/>
    <mergeCell ref="J27:K27"/>
    <mergeCell ref="C28:D28"/>
    <mergeCell ref="E28:F28"/>
    <mergeCell ref="H28:I28"/>
    <mergeCell ref="H33:I33"/>
    <mergeCell ref="J35:K35"/>
    <mergeCell ref="J34:K34"/>
    <mergeCell ref="E31:F31"/>
    <mergeCell ref="H31:I31"/>
    <mergeCell ref="C31:D31"/>
    <mergeCell ref="C32:D32"/>
    <mergeCell ref="E32:F32"/>
    <mergeCell ref="H32:I32"/>
    <mergeCell ref="J36:K36"/>
    <mergeCell ref="C35:D35"/>
    <mergeCell ref="E34:F34"/>
    <mergeCell ref="C34:D34"/>
    <mergeCell ref="C33:D33"/>
    <mergeCell ref="E33:F33"/>
    <mergeCell ref="J31:K31"/>
    <mergeCell ref="H34:I34"/>
    <mergeCell ref="H35:I35"/>
    <mergeCell ref="E35:F35"/>
    <mergeCell ref="J33:K33"/>
    <mergeCell ref="J32:K32"/>
    <mergeCell ref="C36:D36"/>
    <mergeCell ref="H36:I36"/>
    <mergeCell ref="E36:F36"/>
    <mergeCell ref="J42:K42"/>
    <mergeCell ref="J39:K39"/>
    <mergeCell ref="H40:I40"/>
    <mergeCell ref="J40:K40"/>
    <mergeCell ref="E38:F38"/>
    <mergeCell ref="H38:I38"/>
    <mergeCell ref="C42:D42"/>
    <mergeCell ref="E42:F42"/>
    <mergeCell ref="C40:D40"/>
    <mergeCell ref="E40:F40"/>
    <mergeCell ref="H42:I42"/>
    <mergeCell ref="J38:K38"/>
    <mergeCell ref="C37:D37"/>
    <mergeCell ref="J37:K37"/>
    <mergeCell ref="C39:D39"/>
    <mergeCell ref="E39:F39"/>
    <mergeCell ref="H39:I39"/>
    <mergeCell ref="C38:D38"/>
    <mergeCell ref="H37:I37"/>
    <mergeCell ref="E37:F37"/>
  </mergeCells>
  <phoneticPr fontId="28"/>
  <printOptions horizontalCentered="1"/>
  <pageMargins left="0.59055118110236227" right="0.59055118110236227" top="0.59055118110236227" bottom="0.59055118110236227" header="0.39370078740157483" footer="0.39370078740157483"/>
  <pageSetup paperSize="9" scale="98" firstPageNumber="176" orientation="portrait" useFirstPageNumber="1" r:id="rId1"/>
  <headerFooter scaleWithDoc="0" alignWithMargins="0">
    <oddHeader>&amp;L&amp;"ＭＳ 明朝,標準"&amp;10物価・消費及び金融</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M51"/>
  <sheetViews>
    <sheetView view="pageBreakPreview" zoomScaleNormal="100" zoomScaleSheetLayoutView="100" workbookViewId="0">
      <pane ySplit="4" topLeftCell="A5" activePane="bottomLeft" state="frozen"/>
      <selection activeCell="H13" sqref="H13"/>
      <selection pane="bottomLeft" activeCell="G9" sqref="G9"/>
    </sheetView>
  </sheetViews>
  <sheetFormatPr defaultRowHeight="18" customHeight="1" x14ac:dyDescent="0.15"/>
  <cols>
    <col min="1" max="1" width="2.625" style="97" customWidth="1"/>
    <col min="2" max="4" width="1.625" style="97" customWidth="1"/>
    <col min="5" max="5" width="18.625" style="97" customWidth="1"/>
    <col min="6" max="11" width="11" style="97" customWidth="1"/>
    <col min="12" max="12" width="10.25" style="97" customWidth="1"/>
    <col min="13" max="13" width="10.375" style="97" customWidth="1"/>
    <col min="14" max="16384" width="9" style="97"/>
  </cols>
  <sheetData>
    <row r="1" spans="1:12" ht="5.0999999999999996" customHeight="1" x14ac:dyDescent="0.15">
      <c r="A1" s="603"/>
      <c r="B1" s="603"/>
      <c r="C1" s="603"/>
      <c r="D1" s="603"/>
      <c r="E1" s="603"/>
      <c r="F1" s="603"/>
      <c r="G1" s="603"/>
      <c r="H1" s="603"/>
      <c r="I1" s="603"/>
      <c r="J1" s="90"/>
      <c r="K1" s="3"/>
      <c r="L1" s="90"/>
    </row>
    <row r="2" spans="1:12" ht="15" customHeight="1" thickBot="1" x14ac:dyDescent="0.2">
      <c r="A2" s="478" t="s">
        <v>393</v>
      </c>
      <c r="B2" s="478"/>
      <c r="C2" s="478"/>
      <c r="D2" s="478"/>
      <c r="E2" s="478"/>
      <c r="F2" s="478"/>
      <c r="G2" s="478"/>
      <c r="H2" s="478"/>
      <c r="I2" s="478"/>
      <c r="J2" s="90"/>
      <c r="K2" s="3" t="s">
        <v>113</v>
      </c>
      <c r="L2" s="90"/>
    </row>
    <row r="3" spans="1:12" ht="24.95" customHeight="1" thickBot="1" x14ac:dyDescent="0.2">
      <c r="A3" s="517" t="s">
        <v>114</v>
      </c>
      <c r="B3" s="518"/>
      <c r="C3" s="518"/>
      <c r="D3" s="518"/>
      <c r="E3" s="518"/>
      <c r="F3" s="604" t="s">
        <v>115</v>
      </c>
      <c r="G3" s="604"/>
      <c r="H3" s="604"/>
      <c r="I3" s="605" t="s">
        <v>116</v>
      </c>
      <c r="J3" s="605"/>
      <c r="K3" s="606"/>
      <c r="L3" s="170"/>
    </row>
    <row r="4" spans="1:12" ht="24.95" customHeight="1" x14ac:dyDescent="0.15">
      <c r="A4" s="519"/>
      <c r="B4" s="520"/>
      <c r="C4" s="520"/>
      <c r="D4" s="520"/>
      <c r="E4" s="520"/>
      <c r="F4" s="50" t="s">
        <v>405</v>
      </c>
      <c r="G4" s="426" t="s">
        <v>406</v>
      </c>
      <c r="H4" s="377" t="s">
        <v>117</v>
      </c>
      <c r="I4" s="50" t="s">
        <v>405</v>
      </c>
      <c r="J4" s="426" t="s">
        <v>407</v>
      </c>
      <c r="K4" s="42" t="s">
        <v>117</v>
      </c>
      <c r="L4" s="170"/>
    </row>
    <row r="5" spans="1:12" ht="5.25" customHeight="1" x14ac:dyDescent="0.15">
      <c r="A5" s="555"/>
      <c r="B5" s="556"/>
      <c r="C5" s="556"/>
      <c r="D5" s="556"/>
      <c r="E5" s="602"/>
      <c r="F5" s="370"/>
      <c r="G5" s="370"/>
      <c r="H5" s="370"/>
      <c r="I5" s="370"/>
      <c r="J5" s="370"/>
      <c r="K5" s="74"/>
      <c r="L5" s="170"/>
    </row>
    <row r="6" spans="1:12" ht="18" customHeight="1" x14ac:dyDescent="0.15">
      <c r="A6" s="598" t="s">
        <v>118</v>
      </c>
      <c r="B6" s="599"/>
      <c r="C6" s="599"/>
      <c r="D6" s="599"/>
      <c r="E6" s="600"/>
      <c r="F6" s="318">
        <v>82</v>
      </c>
      <c r="G6" s="318">
        <v>72</v>
      </c>
      <c r="H6" s="269">
        <f>H8</f>
        <v>0</v>
      </c>
      <c r="I6" s="363">
        <v>140</v>
      </c>
      <c r="J6" s="318">
        <v>123</v>
      </c>
      <c r="K6" s="270">
        <v>0</v>
      </c>
      <c r="L6" s="170"/>
    </row>
    <row r="7" spans="1:12" ht="18" customHeight="1" x14ac:dyDescent="0.15">
      <c r="A7" s="607" t="s">
        <v>119</v>
      </c>
      <c r="B7" s="608"/>
      <c r="C7" s="608"/>
      <c r="D7" s="608"/>
      <c r="E7" s="609"/>
      <c r="F7" s="319">
        <v>3.38</v>
      </c>
      <c r="G7" s="319">
        <v>3.13</v>
      </c>
      <c r="H7" s="269">
        <v>0</v>
      </c>
      <c r="I7" s="362">
        <v>3.54</v>
      </c>
      <c r="J7" s="319">
        <v>3.42</v>
      </c>
      <c r="K7" s="270">
        <v>0</v>
      </c>
      <c r="L7" s="170"/>
    </row>
    <row r="8" spans="1:12" ht="18" customHeight="1" x14ac:dyDescent="0.15">
      <c r="A8" s="607" t="s">
        <v>120</v>
      </c>
      <c r="B8" s="608"/>
      <c r="C8" s="608"/>
      <c r="D8" s="608"/>
      <c r="E8" s="609"/>
      <c r="F8" s="319">
        <v>1.66</v>
      </c>
      <c r="G8" s="319">
        <v>1.62</v>
      </c>
      <c r="H8" s="269">
        <v>0</v>
      </c>
      <c r="I8" s="362">
        <v>1.71</v>
      </c>
      <c r="J8" s="319">
        <v>1.69</v>
      </c>
      <c r="K8" s="270">
        <v>0</v>
      </c>
      <c r="L8" s="170"/>
    </row>
    <row r="9" spans="1:12" ht="18" customHeight="1" x14ac:dyDescent="0.15">
      <c r="A9" s="607" t="s">
        <v>121</v>
      </c>
      <c r="B9" s="608"/>
      <c r="C9" s="608"/>
      <c r="D9" s="608"/>
      <c r="E9" s="609"/>
      <c r="F9" s="320">
        <v>49.6</v>
      </c>
      <c r="G9" s="320">
        <v>48.7</v>
      </c>
      <c r="H9" s="269">
        <v>0</v>
      </c>
      <c r="I9" s="359">
        <v>47.8</v>
      </c>
      <c r="J9" s="320">
        <v>48.7</v>
      </c>
      <c r="K9" s="270">
        <v>0</v>
      </c>
      <c r="L9" s="170"/>
    </row>
    <row r="10" spans="1:12" ht="18" customHeight="1" x14ac:dyDescent="0.15">
      <c r="A10" s="144"/>
      <c r="B10" s="145"/>
      <c r="C10" s="145"/>
      <c r="D10" s="145"/>
      <c r="E10" s="172"/>
      <c r="F10" s="39"/>
      <c r="G10" s="39"/>
      <c r="H10" s="271"/>
      <c r="I10" s="39"/>
      <c r="J10" s="39"/>
      <c r="K10" s="272"/>
      <c r="L10" s="170"/>
    </row>
    <row r="11" spans="1:12" ht="18" customHeight="1" x14ac:dyDescent="0.15">
      <c r="A11" s="589" t="s">
        <v>269</v>
      </c>
      <c r="B11" s="610"/>
      <c r="C11" s="610"/>
      <c r="D11" s="610"/>
      <c r="E11" s="611"/>
      <c r="F11" s="40">
        <v>769564</v>
      </c>
      <c r="G11" s="40">
        <v>754444</v>
      </c>
      <c r="H11" s="273">
        <f>ROUND(G11/F11,5)*100-100</f>
        <v>-1.9649999999999892</v>
      </c>
      <c r="I11" s="40">
        <v>686626</v>
      </c>
      <c r="J11" s="40">
        <v>709266</v>
      </c>
      <c r="K11" s="274">
        <f>ROUND(J11/I11,5)*100-100</f>
        <v>3.296999999999997</v>
      </c>
      <c r="L11" s="125"/>
    </row>
    <row r="12" spans="1:12" ht="18" customHeight="1" x14ac:dyDescent="0.15">
      <c r="A12" s="144"/>
      <c r="B12" s="596" t="s">
        <v>122</v>
      </c>
      <c r="C12" s="596"/>
      <c r="D12" s="596"/>
      <c r="E12" s="597"/>
      <c r="F12" s="41">
        <v>403237</v>
      </c>
      <c r="G12" s="41">
        <v>424298</v>
      </c>
      <c r="H12" s="271">
        <f>ROUND(G12/F12,5)*100-100</f>
        <v>5.222999999999999</v>
      </c>
      <c r="I12" s="41">
        <v>360827</v>
      </c>
      <c r="J12" s="41">
        <v>371834</v>
      </c>
      <c r="K12" s="272">
        <f>ROUND(J12/I12,5)*100-100</f>
        <v>3.0499999999999972</v>
      </c>
      <c r="L12" s="170"/>
    </row>
    <row r="13" spans="1:12" ht="18" customHeight="1" x14ac:dyDescent="0.15">
      <c r="A13" s="144"/>
      <c r="B13" s="145"/>
      <c r="C13" s="596" t="s">
        <v>123</v>
      </c>
      <c r="D13" s="596"/>
      <c r="E13" s="597"/>
      <c r="F13" s="41">
        <v>398941</v>
      </c>
      <c r="G13" s="41">
        <v>419327</v>
      </c>
      <c r="H13" s="271">
        <f>ROUND(G13/F13,5)*100-100</f>
        <v>5.1099999999999852</v>
      </c>
      <c r="I13" s="41">
        <v>356152</v>
      </c>
      <c r="J13" s="41">
        <v>366490</v>
      </c>
      <c r="K13" s="272">
        <f>ROUND(J13/I13,5)*100-100</f>
        <v>2.9029999999999916</v>
      </c>
      <c r="L13" s="170"/>
    </row>
    <row r="14" spans="1:12" ht="18" customHeight="1" x14ac:dyDescent="0.15">
      <c r="A14" s="144"/>
      <c r="B14" s="145"/>
      <c r="C14" s="145"/>
      <c r="D14" s="596" t="s">
        <v>124</v>
      </c>
      <c r="E14" s="597"/>
      <c r="F14" s="41">
        <v>365397</v>
      </c>
      <c r="G14" s="41">
        <v>380280</v>
      </c>
      <c r="H14" s="271">
        <f>ROUND(G14/F14,5)*100-100</f>
        <v>4.0729999999999933</v>
      </c>
      <c r="I14" s="41">
        <v>321835</v>
      </c>
      <c r="J14" s="41">
        <v>336064</v>
      </c>
      <c r="K14" s="272">
        <f>ROUND(J14/I14,5)*100-100</f>
        <v>4.4210000000000065</v>
      </c>
      <c r="L14" s="170"/>
    </row>
    <row r="15" spans="1:12" ht="18" customHeight="1" x14ac:dyDescent="0.15">
      <c r="A15" s="144"/>
      <c r="B15" s="145"/>
      <c r="C15" s="145"/>
      <c r="D15" s="145"/>
      <c r="E15" s="172" t="s">
        <v>125</v>
      </c>
      <c r="F15" s="41">
        <v>285602</v>
      </c>
      <c r="G15" s="41">
        <v>290871</v>
      </c>
      <c r="H15" s="271">
        <f t="shared" ref="H15:H40" si="0">ROUND(G15/F15,5)*100-100</f>
        <v>1.8450000000000131</v>
      </c>
      <c r="I15" s="41">
        <v>254364</v>
      </c>
      <c r="J15" s="41">
        <v>264334</v>
      </c>
      <c r="K15" s="272">
        <f t="shared" ref="K15:K40" si="1">ROUND(J15/I15,5)*100-100</f>
        <v>3.9199999999999875</v>
      </c>
      <c r="L15" s="125"/>
    </row>
    <row r="16" spans="1:12" ht="18" customHeight="1" x14ac:dyDescent="0.15">
      <c r="A16" s="144"/>
      <c r="B16" s="145"/>
      <c r="C16" s="145"/>
      <c r="D16" s="145"/>
      <c r="E16" s="172" t="s">
        <v>126</v>
      </c>
      <c r="F16" s="41">
        <v>65971</v>
      </c>
      <c r="G16" s="41">
        <v>74991</v>
      </c>
      <c r="H16" s="271">
        <f t="shared" si="0"/>
        <v>13.673000000000002</v>
      </c>
      <c r="I16" s="41">
        <v>56682</v>
      </c>
      <c r="J16" s="41">
        <v>59385</v>
      </c>
      <c r="K16" s="272">
        <f t="shared" si="1"/>
        <v>4.7690000000000055</v>
      </c>
      <c r="L16" s="170"/>
    </row>
    <row r="17" spans="1:13" ht="18" customHeight="1" x14ac:dyDescent="0.15">
      <c r="A17" s="144"/>
      <c r="B17" s="145"/>
      <c r="C17" s="145"/>
      <c r="D17" s="145"/>
      <c r="E17" s="172" t="s">
        <v>127</v>
      </c>
      <c r="F17" s="41">
        <v>13823</v>
      </c>
      <c r="G17" s="41">
        <v>14417</v>
      </c>
      <c r="H17" s="271">
        <f t="shared" si="0"/>
        <v>4.296999999999997</v>
      </c>
      <c r="I17" s="41">
        <v>10789</v>
      </c>
      <c r="J17" s="41">
        <v>12345</v>
      </c>
      <c r="K17" s="272">
        <f t="shared" si="1"/>
        <v>14.421999999999997</v>
      </c>
      <c r="L17" s="170"/>
    </row>
    <row r="18" spans="1:13" ht="18" customHeight="1" x14ac:dyDescent="0.15">
      <c r="A18" s="144"/>
      <c r="B18" s="145"/>
      <c r="C18" s="145"/>
      <c r="D18" s="596" t="s">
        <v>128</v>
      </c>
      <c r="E18" s="597"/>
      <c r="F18" s="41">
        <v>1723</v>
      </c>
      <c r="G18" s="41">
        <v>2258</v>
      </c>
      <c r="H18" s="271">
        <f t="shared" si="0"/>
        <v>31.050000000000011</v>
      </c>
      <c r="I18" s="41">
        <v>4325</v>
      </c>
      <c r="J18" s="41">
        <v>3097</v>
      </c>
      <c r="K18" s="272">
        <f t="shared" si="1"/>
        <v>-28.393000000000001</v>
      </c>
      <c r="L18" s="170"/>
    </row>
    <row r="19" spans="1:13" ht="18" customHeight="1" x14ac:dyDescent="0.15">
      <c r="A19" s="144"/>
      <c r="B19" s="145"/>
      <c r="C19" s="145"/>
      <c r="D19" s="145"/>
      <c r="E19" s="126" t="s">
        <v>129</v>
      </c>
      <c r="F19" s="41">
        <v>701</v>
      </c>
      <c r="G19" s="41">
        <v>593</v>
      </c>
      <c r="H19" s="271">
        <f t="shared" si="0"/>
        <v>-15.407000000000011</v>
      </c>
      <c r="I19" s="41">
        <v>243</v>
      </c>
      <c r="J19" s="41">
        <v>267</v>
      </c>
      <c r="K19" s="272">
        <f t="shared" si="1"/>
        <v>9.8770000000000095</v>
      </c>
      <c r="L19" s="170"/>
    </row>
    <row r="20" spans="1:13" ht="18" customHeight="1" x14ac:dyDescent="0.15">
      <c r="A20" s="144"/>
      <c r="B20" s="145"/>
      <c r="C20" s="145"/>
      <c r="D20" s="145"/>
      <c r="E20" s="172" t="s">
        <v>130</v>
      </c>
      <c r="F20" s="41">
        <v>31821</v>
      </c>
      <c r="G20" s="41">
        <v>36788</v>
      </c>
      <c r="H20" s="271">
        <f t="shared" si="0"/>
        <v>15.609000000000009</v>
      </c>
      <c r="I20" s="41">
        <v>29992</v>
      </c>
      <c r="J20" s="41">
        <v>27329</v>
      </c>
      <c r="K20" s="272">
        <f t="shared" si="1"/>
        <v>-8.8790000000000049</v>
      </c>
      <c r="L20" s="170"/>
    </row>
    <row r="21" spans="1:13" ht="18" customHeight="1" x14ac:dyDescent="0.15">
      <c r="A21" s="144"/>
      <c r="B21" s="145"/>
      <c r="C21" s="596" t="s">
        <v>131</v>
      </c>
      <c r="D21" s="596"/>
      <c r="E21" s="597"/>
      <c r="F21" s="41">
        <v>4296</v>
      </c>
      <c r="G21" s="41">
        <v>4972</v>
      </c>
      <c r="H21" s="271">
        <f t="shared" si="0"/>
        <v>15.73599999999999</v>
      </c>
      <c r="I21" s="41">
        <v>4675</v>
      </c>
      <c r="J21" s="41">
        <v>5344</v>
      </c>
      <c r="K21" s="272">
        <f t="shared" si="1"/>
        <v>14.310000000000002</v>
      </c>
      <c r="L21" s="170"/>
    </row>
    <row r="22" spans="1:13" ht="18" customHeight="1" x14ac:dyDescent="0.15">
      <c r="A22" s="144"/>
      <c r="B22" s="596" t="s">
        <v>336</v>
      </c>
      <c r="C22" s="596"/>
      <c r="D22" s="596"/>
      <c r="E22" s="597"/>
      <c r="F22" s="41">
        <v>322812</v>
      </c>
      <c r="G22" s="41">
        <v>287136</v>
      </c>
      <c r="H22" s="271">
        <f t="shared" si="0"/>
        <v>-11.051999999999992</v>
      </c>
      <c r="I22" s="41">
        <v>286503</v>
      </c>
      <c r="J22" s="41">
        <v>292881</v>
      </c>
      <c r="K22" s="272">
        <f t="shared" si="1"/>
        <v>2.2259999999999991</v>
      </c>
      <c r="L22" s="170"/>
      <c r="M22" s="146"/>
    </row>
    <row r="23" spans="1:13" ht="18" customHeight="1" x14ac:dyDescent="0.15">
      <c r="A23" s="144"/>
      <c r="B23" s="596" t="s">
        <v>132</v>
      </c>
      <c r="C23" s="596"/>
      <c r="D23" s="596"/>
      <c r="E23" s="597"/>
      <c r="F23" s="41">
        <v>43516</v>
      </c>
      <c r="G23" s="41">
        <v>43010</v>
      </c>
      <c r="H23" s="271">
        <f t="shared" si="0"/>
        <v>-1.1629999999999967</v>
      </c>
      <c r="I23" s="41">
        <v>39296</v>
      </c>
      <c r="J23" s="41">
        <v>44550</v>
      </c>
      <c r="K23" s="272">
        <f t="shared" si="1"/>
        <v>13.36999999999999</v>
      </c>
      <c r="L23" s="170"/>
    </row>
    <row r="24" spans="1:13" ht="18" customHeight="1" x14ac:dyDescent="0.15">
      <c r="A24" s="144"/>
      <c r="B24" s="596" t="s">
        <v>133</v>
      </c>
      <c r="C24" s="596"/>
      <c r="D24" s="596"/>
      <c r="E24" s="597"/>
      <c r="F24" s="41">
        <v>298919</v>
      </c>
      <c r="G24" s="41">
        <v>303790</v>
      </c>
      <c r="H24" s="271">
        <f t="shared" si="0"/>
        <v>1.6299999999999955</v>
      </c>
      <c r="I24" s="41">
        <v>278325</v>
      </c>
      <c r="J24" s="41">
        <v>304431</v>
      </c>
      <c r="K24" s="272">
        <f t="shared" si="1"/>
        <v>9.3800000000000097</v>
      </c>
      <c r="L24" s="170"/>
    </row>
    <row r="25" spans="1:13" ht="18" customHeight="1" x14ac:dyDescent="0.15">
      <c r="A25" s="144"/>
      <c r="B25" s="145"/>
      <c r="C25" s="596" t="s">
        <v>105</v>
      </c>
      <c r="D25" s="596"/>
      <c r="E25" s="597"/>
      <c r="F25" s="41">
        <v>250820</v>
      </c>
      <c r="G25" s="41">
        <v>240482</v>
      </c>
      <c r="H25" s="271">
        <f t="shared" si="0"/>
        <v>-4.1219999999999999</v>
      </c>
      <c r="I25" s="41">
        <v>237177</v>
      </c>
      <c r="J25" s="41">
        <v>250774</v>
      </c>
      <c r="K25" s="272">
        <f t="shared" si="1"/>
        <v>5.7330000000000041</v>
      </c>
      <c r="L25" s="170"/>
    </row>
    <row r="26" spans="1:13" ht="18" customHeight="1" x14ac:dyDescent="0.15">
      <c r="A26" s="144"/>
      <c r="B26" s="145"/>
      <c r="C26" s="145"/>
      <c r="D26" s="596" t="s">
        <v>85</v>
      </c>
      <c r="E26" s="597"/>
      <c r="F26" s="41">
        <v>63694</v>
      </c>
      <c r="G26" s="41">
        <v>63768</v>
      </c>
      <c r="H26" s="271">
        <f>ROUND(G26/F26,5)*100-100</f>
        <v>0.11599999999999966</v>
      </c>
      <c r="I26" s="41">
        <v>61999</v>
      </c>
      <c r="J26" s="41">
        <v>64520</v>
      </c>
      <c r="K26" s="272">
        <f t="shared" si="1"/>
        <v>4.0659999999999883</v>
      </c>
      <c r="L26" s="170"/>
    </row>
    <row r="27" spans="1:13" ht="18" customHeight="1" x14ac:dyDescent="0.15">
      <c r="A27" s="144"/>
      <c r="B27" s="145"/>
      <c r="C27" s="145"/>
      <c r="D27" s="596" t="s">
        <v>86</v>
      </c>
      <c r="E27" s="597"/>
      <c r="F27" s="41">
        <v>27784</v>
      </c>
      <c r="G27" s="41">
        <v>30902</v>
      </c>
      <c r="H27" s="271">
        <f t="shared" si="0"/>
        <v>11.221999999999994</v>
      </c>
      <c r="I27" s="41">
        <v>26327</v>
      </c>
      <c r="J27" s="41">
        <v>19989</v>
      </c>
      <c r="K27" s="272">
        <f t="shared" si="1"/>
        <v>-24.073999999999998</v>
      </c>
      <c r="L27" s="170"/>
    </row>
    <row r="28" spans="1:13" ht="18" customHeight="1" x14ac:dyDescent="0.15">
      <c r="A28" s="144"/>
      <c r="B28" s="145"/>
      <c r="C28" s="145"/>
      <c r="D28" s="596" t="s">
        <v>87</v>
      </c>
      <c r="E28" s="597"/>
      <c r="F28" s="41">
        <v>20440</v>
      </c>
      <c r="G28" s="41">
        <v>18333</v>
      </c>
      <c r="H28" s="271">
        <f t="shared" si="0"/>
        <v>-10.307999999999993</v>
      </c>
      <c r="I28" s="41">
        <v>20161</v>
      </c>
      <c r="J28" s="41">
        <v>19103</v>
      </c>
      <c r="K28" s="272">
        <f t="shared" si="1"/>
        <v>-5.2479999999999905</v>
      </c>
      <c r="L28" s="170"/>
    </row>
    <row r="29" spans="1:13" ht="18" customHeight="1" x14ac:dyDescent="0.15">
      <c r="A29" s="144"/>
      <c r="B29" s="145"/>
      <c r="C29" s="145"/>
      <c r="D29" s="596" t="s">
        <v>88</v>
      </c>
      <c r="E29" s="597"/>
      <c r="F29" s="41">
        <v>8405</v>
      </c>
      <c r="G29" s="41">
        <v>9786</v>
      </c>
      <c r="H29" s="271">
        <f t="shared" si="0"/>
        <v>16.430999999999997</v>
      </c>
      <c r="I29" s="41">
        <v>8459</v>
      </c>
      <c r="J29" s="41">
        <v>9345</v>
      </c>
      <c r="K29" s="272">
        <f t="shared" si="1"/>
        <v>10.474000000000004</v>
      </c>
      <c r="L29" s="170"/>
    </row>
    <row r="30" spans="1:13" ht="18" customHeight="1" x14ac:dyDescent="0.15">
      <c r="A30" s="144"/>
      <c r="B30" s="145"/>
      <c r="C30" s="145"/>
      <c r="D30" s="596" t="s">
        <v>108</v>
      </c>
      <c r="E30" s="597"/>
      <c r="F30" s="41">
        <v>7630</v>
      </c>
      <c r="G30" s="41">
        <v>7039</v>
      </c>
      <c r="H30" s="271">
        <f t="shared" si="0"/>
        <v>-7.7459999999999951</v>
      </c>
      <c r="I30" s="41">
        <v>8212</v>
      </c>
      <c r="J30" s="41">
        <v>7943</v>
      </c>
      <c r="K30" s="272">
        <f t="shared" si="1"/>
        <v>-3.2759999999999962</v>
      </c>
      <c r="L30" s="170"/>
    </row>
    <row r="31" spans="1:13" ht="18" customHeight="1" x14ac:dyDescent="0.15">
      <c r="A31" s="144"/>
      <c r="B31" s="145"/>
      <c r="C31" s="145"/>
      <c r="D31" s="596" t="s">
        <v>109</v>
      </c>
      <c r="E31" s="597"/>
      <c r="F31" s="41">
        <v>9520</v>
      </c>
      <c r="G31" s="41">
        <v>10895</v>
      </c>
      <c r="H31" s="271">
        <f t="shared" si="0"/>
        <v>14.443000000000012</v>
      </c>
      <c r="I31" s="41">
        <v>8622</v>
      </c>
      <c r="J31" s="41">
        <v>8739</v>
      </c>
      <c r="K31" s="272">
        <f t="shared" si="1"/>
        <v>1.3570000000000135</v>
      </c>
      <c r="L31" s="170"/>
    </row>
    <row r="32" spans="1:13" ht="18" customHeight="1" x14ac:dyDescent="0.15">
      <c r="A32" s="144"/>
      <c r="B32" s="145"/>
      <c r="C32" s="145"/>
      <c r="D32" s="596" t="s">
        <v>91</v>
      </c>
      <c r="E32" s="597"/>
      <c r="F32" s="41">
        <v>39778</v>
      </c>
      <c r="G32" s="41">
        <v>31436</v>
      </c>
      <c r="H32" s="271">
        <f t="shared" si="0"/>
        <v>-20.970999999999989</v>
      </c>
      <c r="I32" s="41">
        <v>32943</v>
      </c>
      <c r="J32" s="41">
        <v>39797</v>
      </c>
      <c r="K32" s="272">
        <f t="shared" si="1"/>
        <v>20.805999999999997</v>
      </c>
      <c r="L32" s="170"/>
    </row>
    <row r="33" spans="1:12" ht="18" customHeight="1" x14ac:dyDescent="0.15">
      <c r="A33" s="144"/>
      <c r="B33" s="145"/>
      <c r="C33" s="145"/>
      <c r="D33" s="596" t="s">
        <v>92</v>
      </c>
      <c r="E33" s="597"/>
      <c r="F33" s="41">
        <v>9616</v>
      </c>
      <c r="G33" s="41">
        <v>9297</v>
      </c>
      <c r="H33" s="271">
        <f t="shared" si="0"/>
        <v>-3.3170000000000073</v>
      </c>
      <c r="I33" s="41">
        <v>10447</v>
      </c>
      <c r="J33" s="41">
        <v>13496</v>
      </c>
      <c r="K33" s="272">
        <f t="shared" si="1"/>
        <v>29.185000000000002</v>
      </c>
      <c r="L33" s="170"/>
    </row>
    <row r="34" spans="1:12" ht="18" customHeight="1" x14ac:dyDescent="0.15">
      <c r="A34" s="144"/>
      <c r="B34" s="145"/>
      <c r="C34" s="145"/>
      <c r="D34" s="596" t="s">
        <v>93</v>
      </c>
      <c r="E34" s="597"/>
      <c r="F34" s="41">
        <v>17380</v>
      </c>
      <c r="G34" s="41">
        <v>19142</v>
      </c>
      <c r="H34" s="271">
        <f t="shared" si="0"/>
        <v>10.138000000000005</v>
      </c>
      <c r="I34" s="41">
        <v>15934</v>
      </c>
      <c r="J34" s="41">
        <v>18953</v>
      </c>
      <c r="K34" s="272">
        <f t="shared" si="1"/>
        <v>18.947000000000003</v>
      </c>
      <c r="L34" s="170"/>
    </row>
    <row r="35" spans="1:12" ht="18" customHeight="1" x14ac:dyDescent="0.15">
      <c r="A35" s="144"/>
      <c r="B35" s="145"/>
      <c r="C35" s="145"/>
      <c r="D35" s="596" t="s">
        <v>111</v>
      </c>
      <c r="E35" s="597"/>
      <c r="F35" s="41">
        <v>46572</v>
      </c>
      <c r="G35" s="41">
        <v>39884</v>
      </c>
      <c r="H35" s="271">
        <f t="shared" si="0"/>
        <v>-14.361000000000004</v>
      </c>
      <c r="I35" s="41">
        <v>44073</v>
      </c>
      <c r="J35" s="41">
        <v>48887</v>
      </c>
      <c r="K35" s="272">
        <f t="shared" si="1"/>
        <v>10.922999999999988</v>
      </c>
      <c r="L35" s="170"/>
    </row>
    <row r="36" spans="1:12" ht="18" customHeight="1" x14ac:dyDescent="0.15">
      <c r="A36" s="144"/>
      <c r="B36" s="145"/>
      <c r="C36" s="596" t="s">
        <v>134</v>
      </c>
      <c r="D36" s="596"/>
      <c r="E36" s="597"/>
      <c r="F36" s="41">
        <v>48099</v>
      </c>
      <c r="G36" s="41">
        <v>63308</v>
      </c>
      <c r="H36" s="271">
        <f t="shared" si="0"/>
        <v>31.620000000000005</v>
      </c>
      <c r="I36" s="41">
        <v>41057</v>
      </c>
      <c r="J36" s="41">
        <v>53657</v>
      </c>
      <c r="K36" s="272">
        <f t="shared" si="1"/>
        <v>30.689000000000021</v>
      </c>
      <c r="L36" s="170"/>
    </row>
    <row r="37" spans="1:12" ht="18" customHeight="1" x14ac:dyDescent="0.15">
      <c r="A37" s="144"/>
      <c r="B37" s="596" t="s">
        <v>338</v>
      </c>
      <c r="C37" s="596"/>
      <c r="D37" s="596"/>
      <c r="E37" s="597"/>
      <c r="F37" s="41">
        <v>433385</v>
      </c>
      <c r="G37" s="41">
        <v>414352</v>
      </c>
      <c r="H37" s="271">
        <f t="shared" si="0"/>
        <v>-4.3919999999999959</v>
      </c>
      <c r="I37" s="41">
        <v>377292</v>
      </c>
      <c r="J37" s="41">
        <v>372727</v>
      </c>
      <c r="K37" s="272">
        <f t="shared" si="1"/>
        <v>-1.2099999999999937</v>
      </c>
      <c r="L37" s="170"/>
    </row>
    <row r="38" spans="1:12" ht="18" customHeight="1" x14ac:dyDescent="0.15">
      <c r="A38" s="144"/>
      <c r="B38" s="596" t="s">
        <v>135</v>
      </c>
      <c r="C38" s="596"/>
      <c r="D38" s="596"/>
      <c r="E38" s="597"/>
      <c r="F38" s="41">
        <v>37260</v>
      </c>
      <c r="G38" s="41">
        <v>36302</v>
      </c>
      <c r="H38" s="271">
        <f t="shared" si="0"/>
        <v>-2.570999999999998</v>
      </c>
      <c r="I38" s="41">
        <v>31098</v>
      </c>
      <c r="J38" s="41">
        <v>32108</v>
      </c>
      <c r="K38" s="272">
        <f t="shared" si="1"/>
        <v>3.2480000000000047</v>
      </c>
      <c r="L38" s="170"/>
    </row>
    <row r="39" spans="1:12" ht="18" customHeight="1" x14ac:dyDescent="0.15">
      <c r="A39" s="598" t="s">
        <v>136</v>
      </c>
      <c r="B39" s="599"/>
      <c r="C39" s="599"/>
      <c r="D39" s="599"/>
      <c r="E39" s="600"/>
      <c r="F39" s="41">
        <v>355137</v>
      </c>
      <c r="G39" s="41">
        <v>360990</v>
      </c>
      <c r="H39" s="271">
        <f t="shared" si="0"/>
        <v>1.6480000000000103</v>
      </c>
      <c r="I39" s="41">
        <v>319770</v>
      </c>
      <c r="J39" s="41">
        <v>318177</v>
      </c>
      <c r="K39" s="272">
        <f t="shared" si="1"/>
        <v>-0.49800000000000466</v>
      </c>
      <c r="L39" s="170"/>
    </row>
    <row r="40" spans="1:12" ht="18" customHeight="1" x14ac:dyDescent="0.15">
      <c r="A40" s="593" t="s">
        <v>137</v>
      </c>
      <c r="B40" s="594"/>
      <c r="C40" s="594"/>
      <c r="D40" s="594"/>
      <c r="E40" s="595"/>
      <c r="F40" s="359">
        <v>25.4</v>
      </c>
      <c r="G40" s="359">
        <v>26.5</v>
      </c>
      <c r="H40" s="271">
        <f t="shared" si="0"/>
        <v>4.3309999999999889</v>
      </c>
      <c r="I40" s="359">
        <v>26.1</v>
      </c>
      <c r="J40" s="359">
        <v>25.7</v>
      </c>
      <c r="K40" s="272">
        <f t="shared" si="1"/>
        <v>-1.5330000000000013</v>
      </c>
      <c r="L40" s="170"/>
    </row>
    <row r="41" spans="1:12" ht="5.25" customHeight="1" thickBot="1" x14ac:dyDescent="0.2">
      <c r="A41" s="141"/>
      <c r="B41" s="147"/>
      <c r="C41" s="147"/>
      <c r="D41" s="147"/>
      <c r="E41" s="127"/>
      <c r="F41" s="75"/>
      <c r="G41" s="75"/>
      <c r="H41" s="75"/>
      <c r="I41" s="75"/>
      <c r="J41" s="75"/>
      <c r="K41" s="275"/>
      <c r="L41" s="170"/>
    </row>
    <row r="42" spans="1:12" ht="15" customHeight="1" x14ac:dyDescent="0.15">
      <c r="B42" s="601" t="s">
        <v>35</v>
      </c>
      <c r="C42" s="601"/>
      <c r="D42" s="601"/>
      <c r="E42" s="601"/>
      <c r="F42" s="90"/>
      <c r="G42" s="90"/>
      <c r="H42" s="90"/>
      <c r="I42" s="90"/>
      <c r="J42" s="90"/>
      <c r="K42" s="3" t="s">
        <v>404</v>
      </c>
      <c r="L42" s="90"/>
    </row>
    <row r="43" spans="1:12" ht="15" customHeight="1" x14ac:dyDescent="0.15">
      <c r="D43" s="13" t="s">
        <v>337</v>
      </c>
      <c r="F43" s="90"/>
      <c r="G43" s="90"/>
      <c r="H43" s="90"/>
      <c r="I43" s="90"/>
      <c r="J43" s="90"/>
      <c r="K43" s="90"/>
      <c r="L43" s="90"/>
    </row>
    <row r="44" spans="1:12" ht="15" customHeight="1" x14ac:dyDescent="0.15">
      <c r="D44" s="13" t="s">
        <v>317</v>
      </c>
      <c r="F44" s="90"/>
      <c r="G44" s="90"/>
      <c r="H44" s="90"/>
      <c r="I44" s="90"/>
      <c r="J44" s="90"/>
      <c r="K44" s="90"/>
      <c r="L44" s="90"/>
    </row>
    <row r="45" spans="1:12" ht="15" customHeight="1" x14ac:dyDescent="0.15">
      <c r="D45" s="13" t="s">
        <v>138</v>
      </c>
      <c r="F45" s="90"/>
      <c r="G45" s="90"/>
      <c r="H45" s="90"/>
      <c r="I45" s="90"/>
      <c r="J45" s="90"/>
      <c r="K45" s="90"/>
      <c r="L45" s="90"/>
    </row>
    <row r="46" spans="1:12" ht="15" customHeight="1" x14ac:dyDescent="0.15">
      <c r="D46" s="13" t="s">
        <v>339</v>
      </c>
      <c r="F46" s="90"/>
      <c r="G46" s="90"/>
      <c r="H46" s="90"/>
      <c r="I46" s="90"/>
      <c r="J46" s="90"/>
      <c r="K46" s="90"/>
      <c r="L46" s="90"/>
    </row>
    <row r="47" spans="1:12" ht="15" customHeight="1" x14ac:dyDescent="0.15">
      <c r="D47" s="13" t="s">
        <v>139</v>
      </c>
    </row>
    <row r="51" spans="6:6" ht="18" customHeight="1" x14ac:dyDescent="0.15">
      <c r="F51" s="148"/>
    </row>
  </sheetData>
  <sheetProtection sheet="1" objects="1" scenarios="1" selectLockedCells="1" selectUnlockedCells="1"/>
  <mergeCells count="35">
    <mergeCell ref="B42:E42"/>
    <mergeCell ref="A5:E5"/>
    <mergeCell ref="A1:I1"/>
    <mergeCell ref="A3:E4"/>
    <mergeCell ref="F3:H3"/>
    <mergeCell ref="I3:K3"/>
    <mergeCell ref="B22:E22"/>
    <mergeCell ref="B23:E23"/>
    <mergeCell ref="A6:E6"/>
    <mergeCell ref="A7:E7"/>
    <mergeCell ref="A8:E8"/>
    <mergeCell ref="A9:E9"/>
    <mergeCell ref="A11:E11"/>
    <mergeCell ref="B12:E12"/>
    <mergeCell ref="C13:E13"/>
    <mergeCell ref="D14:E14"/>
    <mergeCell ref="D18:E18"/>
    <mergeCell ref="C21:E21"/>
    <mergeCell ref="D34:E34"/>
    <mergeCell ref="A39:E39"/>
    <mergeCell ref="B24:E24"/>
    <mergeCell ref="C25:E25"/>
    <mergeCell ref="D26:E26"/>
    <mergeCell ref="D27:E27"/>
    <mergeCell ref="D28:E28"/>
    <mergeCell ref="D29:E29"/>
    <mergeCell ref="D30:E30"/>
    <mergeCell ref="D31:E31"/>
    <mergeCell ref="D32:E32"/>
    <mergeCell ref="D33:E33"/>
    <mergeCell ref="A40:E40"/>
    <mergeCell ref="D35:E35"/>
    <mergeCell ref="C36:E36"/>
    <mergeCell ref="B37:E37"/>
    <mergeCell ref="B38:E38"/>
  </mergeCells>
  <phoneticPr fontId="28"/>
  <printOptions horizontalCentered="1"/>
  <pageMargins left="0.59055118110236227" right="0.59055118110236227" top="0.59055118110236227" bottom="0.59055118110236227" header="0.39370078740157483" footer="0.39370078740157483"/>
  <pageSetup paperSize="9" firstPageNumber="177" orientation="portrait" useFirstPageNumber="1" r:id="rId1"/>
  <headerFooter scaleWithDoc="0" alignWithMargins="0">
    <oddHeader>&amp;R&amp;"ＭＳ 明朝,標準"&amp;10物価・消費及び金融</oddHeader>
    <oddFooter>&amp;C&amp;"ＭＳ 明朝,標準"&amp;12&amp;A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L48"/>
  <sheetViews>
    <sheetView view="pageBreakPreview" zoomScaleNormal="100" zoomScaleSheetLayoutView="130" workbookViewId="0">
      <selection activeCell="H13" sqref="H13"/>
    </sheetView>
  </sheetViews>
  <sheetFormatPr defaultRowHeight="20.100000000000001" customHeight="1" x14ac:dyDescent="0.15"/>
  <cols>
    <col min="1" max="2" width="1.5" style="97" customWidth="1"/>
    <col min="3" max="3" width="15" style="97" customWidth="1"/>
    <col min="4" max="4" width="11.25" style="97" customWidth="1"/>
    <col min="5" max="5" width="12.25" style="97" customWidth="1"/>
    <col min="6" max="6" width="12.625" style="97" customWidth="1"/>
    <col min="7" max="7" width="12.25" style="97" customWidth="1"/>
    <col min="8" max="8" width="11.25" style="17" customWidth="1"/>
    <col min="9" max="9" width="13.25" style="17" customWidth="1"/>
    <col min="10" max="10" width="9" style="97"/>
    <col min="11" max="12" width="11.5" style="97" customWidth="1"/>
    <col min="13" max="16384" width="9" style="97"/>
  </cols>
  <sheetData>
    <row r="1" spans="1:12" ht="5.0999999999999996" customHeight="1" x14ac:dyDescent="0.15">
      <c r="A1" s="13"/>
      <c r="B1" s="13"/>
      <c r="D1" s="90"/>
      <c r="E1" s="90"/>
      <c r="F1" s="90"/>
      <c r="G1" s="90"/>
      <c r="H1" s="13"/>
      <c r="I1" s="3"/>
    </row>
    <row r="2" spans="1:12" ht="15" customHeight="1" thickBot="1" x14ac:dyDescent="0.2">
      <c r="A2" s="13" t="s">
        <v>383</v>
      </c>
      <c r="B2" s="13"/>
      <c r="D2" s="13" t="s">
        <v>430</v>
      </c>
      <c r="E2" s="90"/>
      <c r="F2" s="90"/>
      <c r="G2" s="90"/>
      <c r="H2" s="13"/>
      <c r="I2" s="3" t="s">
        <v>351</v>
      </c>
    </row>
    <row r="3" spans="1:12" ht="24.95" customHeight="1" thickBot="1" x14ac:dyDescent="0.2">
      <c r="A3" s="520" t="s">
        <v>243</v>
      </c>
      <c r="B3" s="520"/>
      <c r="C3" s="520"/>
      <c r="D3" s="621" t="s">
        <v>361</v>
      </c>
      <c r="E3" s="622"/>
      <c r="F3" s="626" t="s">
        <v>408</v>
      </c>
      <c r="G3" s="627"/>
      <c r="H3" s="629" t="s">
        <v>422</v>
      </c>
      <c r="I3" s="630"/>
    </row>
    <row r="4" spans="1:12" ht="24.95" customHeight="1" x14ac:dyDescent="0.15">
      <c r="A4" s="520"/>
      <c r="B4" s="520"/>
      <c r="C4" s="520"/>
      <c r="D4" s="377" t="s">
        <v>340</v>
      </c>
      <c r="E4" s="180" t="s">
        <v>341</v>
      </c>
      <c r="F4" s="181" t="s">
        <v>251</v>
      </c>
      <c r="G4" s="377" t="s">
        <v>244</v>
      </c>
      <c r="H4" s="215" t="s">
        <v>355</v>
      </c>
      <c r="I4" s="216" t="s">
        <v>356</v>
      </c>
    </row>
    <row r="5" spans="1:12" ht="5.25" customHeight="1" x14ac:dyDescent="0.15">
      <c r="A5" s="369"/>
      <c r="B5" s="370"/>
      <c r="C5" s="371"/>
      <c r="D5" s="370"/>
      <c r="E5" s="370"/>
      <c r="F5" s="370"/>
      <c r="G5" s="370"/>
      <c r="H5" s="18"/>
      <c r="I5" s="217"/>
      <c r="J5" s="149"/>
    </row>
    <row r="6" spans="1:12" ht="16.5" customHeight="1" x14ac:dyDescent="0.15">
      <c r="A6" s="599" t="s">
        <v>140</v>
      </c>
      <c r="B6" s="596"/>
      <c r="C6" s="597"/>
      <c r="D6" s="179">
        <f t="shared" ref="D6:G6" si="0">SUM(D7:D11)</f>
        <v>43249</v>
      </c>
      <c r="E6" s="374">
        <f t="shared" si="0"/>
        <v>115866084</v>
      </c>
      <c r="F6" s="179">
        <f t="shared" si="0"/>
        <v>44479</v>
      </c>
      <c r="G6" s="374">
        <f t="shared" si="0"/>
        <v>120324587</v>
      </c>
      <c r="H6" s="309">
        <f>SUM(H7:H11)</f>
        <v>46309</v>
      </c>
      <c r="I6" s="310">
        <f>SUM(I7:I11)</f>
        <v>126026687</v>
      </c>
      <c r="J6" s="149"/>
    </row>
    <row r="7" spans="1:12" ht="16.5" customHeight="1" x14ac:dyDescent="0.15">
      <c r="A7" s="104"/>
      <c r="B7" s="149"/>
      <c r="C7" s="367" t="s">
        <v>141</v>
      </c>
      <c r="D7" s="179">
        <v>36393</v>
      </c>
      <c r="E7" s="374">
        <v>96569795</v>
      </c>
      <c r="F7" s="179">
        <v>37268</v>
      </c>
      <c r="G7" s="374">
        <v>100229860</v>
      </c>
      <c r="H7" s="309">
        <v>38753</v>
      </c>
      <c r="I7" s="310">
        <v>103917998</v>
      </c>
      <c r="J7" s="149"/>
    </row>
    <row r="8" spans="1:12" ht="16.5" customHeight="1" x14ac:dyDescent="0.15">
      <c r="A8" s="104"/>
      <c r="B8" s="149"/>
      <c r="C8" s="367" t="s">
        <v>142</v>
      </c>
      <c r="D8" s="179">
        <v>1358</v>
      </c>
      <c r="E8" s="374">
        <v>4477776</v>
      </c>
      <c r="F8" s="179">
        <v>1383</v>
      </c>
      <c r="G8" s="374">
        <v>4659031</v>
      </c>
      <c r="H8" s="309">
        <v>1469</v>
      </c>
      <c r="I8" s="310">
        <v>4965065</v>
      </c>
      <c r="J8" s="149"/>
    </row>
    <row r="9" spans="1:12" ht="16.5" customHeight="1" x14ac:dyDescent="0.15">
      <c r="A9" s="104"/>
      <c r="B9" s="149"/>
      <c r="C9" s="367" t="s">
        <v>143</v>
      </c>
      <c r="D9" s="179">
        <v>10</v>
      </c>
      <c r="E9" s="374">
        <v>12835</v>
      </c>
      <c r="F9" s="179">
        <v>6</v>
      </c>
      <c r="G9" s="374">
        <v>9059</v>
      </c>
      <c r="H9" s="309">
        <v>8</v>
      </c>
      <c r="I9" s="310">
        <v>14893</v>
      </c>
      <c r="J9" s="149"/>
    </row>
    <row r="10" spans="1:12" ht="16.5" customHeight="1" x14ac:dyDescent="0.15">
      <c r="A10" s="104"/>
      <c r="B10" s="149"/>
      <c r="C10" s="367" t="s">
        <v>144</v>
      </c>
      <c r="D10" s="61">
        <v>5068</v>
      </c>
      <c r="E10" s="374">
        <v>12936099</v>
      </c>
      <c r="F10" s="61">
        <v>5409</v>
      </c>
      <c r="G10" s="374">
        <v>13918928</v>
      </c>
      <c r="H10" s="429">
        <v>5546</v>
      </c>
      <c r="I10" s="310">
        <v>14571365</v>
      </c>
      <c r="J10" s="149"/>
    </row>
    <row r="11" spans="1:12" ht="16.5" customHeight="1" x14ac:dyDescent="0.15">
      <c r="A11" s="104"/>
      <c r="B11" s="149"/>
      <c r="C11" s="367" t="s">
        <v>145</v>
      </c>
      <c r="D11" s="61">
        <v>420</v>
      </c>
      <c r="E11" s="374">
        <v>1869579</v>
      </c>
      <c r="F11" s="61">
        <v>413</v>
      </c>
      <c r="G11" s="374">
        <v>1507709</v>
      </c>
      <c r="H11" s="429">
        <v>533</v>
      </c>
      <c r="I11" s="310">
        <v>2557366</v>
      </c>
      <c r="J11" s="149"/>
      <c r="L11" s="150"/>
    </row>
    <row r="12" spans="1:12" ht="5.25" customHeight="1" x14ac:dyDescent="0.15">
      <c r="A12" s="104"/>
      <c r="B12" s="149"/>
      <c r="C12" s="47"/>
      <c r="D12" s="41"/>
      <c r="E12" s="41"/>
      <c r="F12" s="41"/>
      <c r="G12" s="41"/>
      <c r="H12" s="40"/>
      <c r="I12" s="311"/>
      <c r="J12" s="149"/>
    </row>
    <row r="13" spans="1:12" ht="22.5" customHeight="1" x14ac:dyDescent="0.15">
      <c r="A13" s="623" t="s">
        <v>245</v>
      </c>
      <c r="B13" s="632"/>
      <c r="C13" s="633"/>
      <c r="D13" s="365"/>
      <c r="E13" s="365"/>
      <c r="F13" s="365"/>
      <c r="G13" s="365"/>
      <c r="H13" s="365"/>
      <c r="I13" s="312"/>
    </row>
    <row r="14" spans="1:12" ht="16.5" customHeight="1" x14ac:dyDescent="0.15">
      <c r="A14" s="49"/>
      <c r="B14" s="596" t="s">
        <v>294</v>
      </c>
      <c r="C14" s="597"/>
      <c r="D14" s="380">
        <f t="shared" ref="D14" si="1">SUM(D15:D19)</f>
        <v>100.00435588977294</v>
      </c>
      <c r="E14" s="380">
        <f>SUM(E15:E19)</f>
        <v>100.00221346179011</v>
      </c>
      <c r="F14" s="380">
        <f>SUM(F15:F19)</f>
        <v>100.00261009097198</v>
      </c>
      <c r="G14" s="380">
        <f>SUM(G15:G19)</f>
        <v>100.00150942266394</v>
      </c>
      <c r="H14" s="313">
        <f>SUM(H15:H19)</f>
        <v>100.00336830341026</v>
      </c>
      <c r="I14" s="314">
        <f>SUM(I15:I19)</f>
        <v>100.00251415407504</v>
      </c>
    </row>
    <row r="15" spans="1:12" ht="16.5" customHeight="1" x14ac:dyDescent="0.15">
      <c r="A15" s="104"/>
      <c r="B15" s="149"/>
      <c r="C15" s="367" t="s">
        <v>141</v>
      </c>
      <c r="D15" s="380">
        <f>D7/D6*100</f>
        <v>84.147610349372243</v>
      </c>
      <c r="E15" s="380">
        <f t="shared" ref="E15:G15" si="2">E7/E6*100</f>
        <v>83.346041970314616</v>
      </c>
      <c r="F15" s="380">
        <f>F7/F6*100</f>
        <v>83.787854942781991</v>
      </c>
      <c r="G15" s="380">
        <f t="shared" si="2"/>
        <v>83.299567028640624</v>
      </c>
      <c r="H15" s="313">
        <f>H7/H6*100</f>
        <v>83.683517242868561</v>
      </c>
      <c r="I15" s="315">
        <f t="shared" ref="I15" si="3">I7/I6*100</f>
        <v>82.457137034793277</v>
      </c>
    </row>
    <row r="16" spans="1:12" ht="16.5" customHeight="1" x14ac:dyDescent="0.15">
      <c r="A16" s="104"/>
      <c r="B16" s="149"/>
      <c r="C16" s="367" t="s">
        <v>142</v>
      </c>
      <c r="D16" s="380">
        <f t="shared" ref="D16:E16" si="4">D8/D6*100</f>
        <v>3.1399569932252769</v>
      </c>
      <c r="E16" s="380">
        <f t="shared" si="4"/>
        <v>3.864613220206873</v>
      </c>
      <c r="F16" s="380">
        <f t="shared" ref="F16:G16" si="5">F8/F6*100</f>
        <v>3.1093324939859257</v>
      </c>
      <c r="G16" s="380">
        <f t="shared" si="5"/>
        <v>3.8720523511956872</v>
      </c>
      <c r="H16" s="313">
        <f t="shared" ref="H16:I17" si="6">H8/H6*100</f>
        <v>3.1721695566736487</v>
      </c>
      <c r="I16" s="315">
        <f t="shared" si="6"/>
        <v>3.9396933444739366</v>
      </c>
    </row>
    <row r="17" spans="1:9" ht="16.5" customHeight="1" x14ac:dyDescent="0.15">
      <c r="A17" s="104"/>
      <c r="B17" s="149"/>
      <c r="C17" s="367" t="s">
        <v>143</v>
      </c>
      <c r="D17" s="380">
        <f>D9/D7*100</f>
        <v>2.7477811667078838E-2</v>
      </c>
      <c r="E17" s="380">
        <f t="shared" ref="E17:G17" si="7">E9/E7*100</f>
        <v>1.3290905298080004E-2</v>
      </c>
      <c r="F17" s="380">
        <f>F9/F7*100</f>
        <v>1.6099602876462379E-2</v>
      </c>
      <c r="G17" s="380">
        <f t="shared" si="7"/>
        <v>9.0382247366204045E-3</v>
      </c>
      <c r="H17" s="313">
        <f>H9/H7*100</f>
        <v>2.0643563078987435E-2</v>
      </c>
      <c r="I17" s="315">
        <f t="shared" si="6"/>
        <v>1.4331492413855011E-2</v>
      </c>
    </row>
    <row r="18" spans="1:9" ht="16.5" customHeight="1" x14ac:dyDescent="0.15">
      <c r="A18" s="104"/>
      <c r="B18" s="149"/>
      <c r="C18" s="367" t="s">
        <v>146</v>
      </c>
      <c r="D18" s="380">
        <f t="shared" ref="D18:E18" si="8">D10/D6*100</f>
        <v>11.718190015954127</v>
      </c>
      <c r="E18" s="380">
        <f t="shared" si="8"/>
        <v>11.164698549749899</v>
      </c>
      <c r="F18" s="380">
        <f t="shared" ref="F18:G18" si="9">F10/F6*100</f>
        <v>12.160794981901571</v>
      </c>
      <c r="G18" s="380">
        <f t="shared" si="9"/>
        <v>11.567816974929654</v>
      </c>
      <c r="H18" s="313">
        <f t="shared" ref="H18:I18" si="10">H10/H6*100</f>
        <v>11.976073765358786</v>
      </c>
      <c r="I18" s="315">
        <f t="shared" si="10"/>
        <v>11.562126520075863</v>
      </c>
    </row>
    <row r="19" spans="1:9" ht="16.5" customHeight="1" x14ac:dyDescent="0.15">
      <c r="A19" s="104"/>
      <c r="B19" s="149"/>
      <c r="C19" s="367" t="s">
        <v>145</v>
      </c>
      <c r="D19" s="380">
        <f t="shared" ref="D19:E19" si="11">D11/D6*100</f>
        <v>0.97112071955420942</v>
      </c>
      <c r="E19" s="380">
        <f t="shared" si="11"/>
        <v>1.6135688162206292</v>
      </c>
      <c r="F19" s="380">
        <f t="shared" ref="F19:G19" si="12">F11/F6*100</f>
        <v>0.9285280694260214</v>
      </c>
      <c r="G19" s="380">
        <f t="shared" si="12"/>
        <v>1.2530348431613567</v>
      </c>
      <c r="H19" s="313">
        <f t="shared" ref="H19:I19" si="13">H11/H6*100</f>
        <v>1.150964175430262</v>
      </c>
      <c r="I19" s="315">
        <f t="shared" si="13"/>
        <v>2.0292257623181031</v>
      </c>
    </row>
    <row r="20" spans="1:9" ht="5.25" customHeight="1" x14ac:dyDescent="0.15">
      <c r="A20" s="104"/>
      <c r="B20" s="149"/>
      <c r="C20" s="46"/>
      <c r="D20" s="380"/>
      <c r="E20" s="380"/>
      <c r="F20" s="380"/>
      <c r="G20" s="380"/>
      <c r="H20" s="313"/>
      <c r="I20" s="315"/>
    </row>
    <row r="21" spans="1:9" ht="22.5" customHeight="1" x14ac:dyDescent="0.15">
      <c r="A21" s="623" t="s">
        <v>147</v>
      </c>
      <c r="B21" s="624"/>
      <c r="C21" s="625"/>
      <c r="D21" s="365"/>
      <c r="E21" s="365"/>
      <c r="F21" s="365"/>
      <c r="G21" s="365"/>
      <c r="H21" s="365"/>
      <c r="I21" s="312"/>
    </row>
    <row r="22" spans="1:9" ht="16.5" customHeight="1" x14ac:dyDescent="0.15">
      <c r="A22" s="49"/>
      <c r="B22" s="596" t="s">
        <v>294</v>
      </c>
      <c r="C22" s="597"/>
      <c r="D22" s="67">
        <v>3.4</v>
      </c>
      <c r="E22" s="67">
        <v>3</v>
      </c>
      <c r="F22" s="67">
        <f>(F6-D6)/D6*100</f>
        <v>2.8439963929801846</v>
      </c>
      <c r="G22" s="67">
        <f t="shared" ref="G22:G27" si="14">(G6-E6)/E6*100</f>
        <v>3.8479793621056531</v>
      </c>
      <c r="H22" s="316">
        <f t="shared" ref="H22:I27" si="15">(H6-F6)/F6*100</f>
        <v>4.1143011308707482</v>
      </c>
      <c r="I22" s="317">
        <f t="shared" si="15"/>
        <v>4.7389317031273084</v>
      </c>
    </row>
    <row r="23" spans="1:9" ht="16.5" customHeight="1" x14ac:dyDescent="0.15">
      <c r="A23" s="104"/>
      <c r="B23" s="149"/>
      <c r="C23" s="367" t="s">
        <v>141</v>
      </c>
      <c r="D23" s="67">
        <v>3.3</v>
      </c>
      <c r="E23" s="67">
        <v>3.6</v>
      </c>
      <c r="F23" s="67">
        <f>(F7-D7)/D7*100</f>
        <v>2.4043085208693982</v>
      </c>
      <c r="G23" s="67">
        <f t="shared" si="14"/>
        <v>3.7900722477457882</v>
      </c>
      <c r="H23" s="316">
        <f t="shared" si="15"/>
        <v>3.9846517119244389</v>
      </c>
      <c r="I23" s="317">
        <f t="shared" si="15"/>
        <v>3.67967988780988</v>
      </c>
    </row>
    <row r="24" spans="1:9" ht="16.5" customHeight="1" x14ac:dyDescent="0.15">
      <c r="A24" s="104"/>
      <c r="B24" s="149"/>
      <c r="C24" s="367" t="s">
        <v>142</v>
      </c>
      <c r="D24" s="67">
        <v>5.3</v>
      </c>
      <c r="E24" s="67">
        <v>12.4</v>
      </c>
      <c r="F24" s="67">
        <f t="shared" ref="F24:F27" si="16">(F8-D8)/D8*100</f>
        <v>1.8409425625920472</v>
      </c>
      <c r="G24" s="67">
        <f t="shared" si="14"/>
        <v>4.0478800190094368</v>
      </c>
      <c r="H24" s="316">
        <f t="shared" si="15"/>
        <v>6.2183658712942878</v>
      </c>
      <c r="I24" s="317">
        <f t="shared" si="15"/>
        <v>6.5686190969753158</v>
      </c>
    </row>
    <row r="25" spans="1:9" ht="16.5" customHeight="1" x14ac:dyDescent="0.15">
      <c r="A25" s="104"/>
      <c r="B25" s="149"/>
      <c r="C25" s="367" t="s">
        <v>143</v>
      </c>
      <c r="D25" s="67">
        <v>25</v>
      </c>
      <c r="E25" s="67">
        <v>34.9</v>
      </c>
      <c r="F25" s="67">
        <f t="shared" si="16"/>
        <v>-40</v>
      </c>
      <c r="G25" s="67">
        <f t="shared" si="14"/>
        <v>-29.419555901830929</v>
      </c>
      <c r="H25" s="316">
        <f t="shared" si="15"/>
        <v>33.333333333333329</v>
      </c>
      <c r="I25" s="317">
        <f t="shared" si="15"/>
        <v>64.400044154983988</v>
      </c>
    </row>
    <row r="26" spans="1:9" ht="16.5" customHeight="1" x14ac:dyDescent="0.15">
      <c r="A26" s="104"/>
      <c r="B26" s="149"/>
      <c r="C26" s="367" t="s">
        <v>144</v>
      </c>
      <c r="D26" s="67">
        <v>2.8</v>
      </c>
      <c r="E26" s="67" t="s">
        <v>410</v>
      </c>
      <c r="F26" s="67">
        <f t="shared" si="16"/>
        <v>6.7284925019731654</v>
      </c>
      <c r="G26" s="67">
        <f t="shared" si="14"/>
        <v>7.5975686333260128</v>
      </c>
      <c r="H26" s="316">
        <f t="shared" si="15"/>
        <v>2.5328156775744128</v>
      </c>
      <c r="I26" s="317">
        <f t="shared" si="15"/>
        <v>4.6874083981180164</v>
      </c>
    </row>
    <row r="27" spans="1:9" ht="16.5" customHeight="1" x14ac:dyDescent="0.15">
      <c r="A27" s="104"/>
      <c r="B27" s="149"/>
      <c r="C27" s="367" t="s">
        <v>145</v>
      </c>
      <c r="D27" s="67">
        <v>13.5</v>
      </c>
      <c r="E27" s="67" t="s">
        <v>409</v>
      </c>
      <c r="F27" s="67">
        <f t="shared" si="16"/>
        <v>-1.6666666666666667</v>
      </c>
      <c r="G27" s="67">
        <f t="shared" si="14"/>
        <v>-19.355694517321815</v>
      </c>
      <c r="H27" s="316">
        <f t="shared" si="15"/>
        <v>29.055690072639223</v>
      </c>
      <c r="I27" s="317">
        <f t="shared" si="15"/>
        <v>69.619336357347478</v>
      </c>
    </row>
    <row r="28" spans="1:9" ht="5.25" customHeight="1" thickBot="1" x14ac:dyDescent="0.2">
      <c r="A28" s="106"/>
      <c r="B28" s="151"/>
      <c r="C28" s="21"/>
      <c r="D28" s="22"/>
      <c r="E28" s="22"/>
      <c r="F28" s="22"/>
      <c r="G28" s="22"/>
      <c r="H28" s="427"/>
      <c r="I28" s="428"/>
    </row>
    <row r="29" spans="1:9" ht="15" customHeight="1" x14ac:dyDescent="0.15">
      <c r="A29" s="631" t="s">
        <v>313</v>
      </c>
      <c r="B29" s="631"/>
      <c r="C29" s="631"/>
      <c r="D29" s="631"/>
      <c r="E29" s="631"/>
      <c r="F29" s="631"/>
      <c r="G29" s="631"/>
      <c r="H29" s="631" t="s">
        <v>252</v>
      </c>
      <c r="I29" s="631"/>
    </row>
    <row r="30" spans="1:9" ht="15" customHeight="1" x14ac:dyDescent="0.15">
      <c r="A30" s="149"/>
      <c r="B30" s="149"/>
      <c r="C30" s="13" t="s">
        <v>310</v>
      </c>
      <c r="D30" s="90"/>
      <c r="E30" s="90"/>
      <c r="F30" s="90"/>
      <c r="G30" s="90"/>
      <c r="H30" s="540" t="s">
        <v>148</v>
      </c>
      <c r="I30" s="540"/>
    </row>
    <row r="31" spans="1:9" ht="15" customHeight="1" x14ac:dyDescent="0.15">
      <c r="A31" s="149"/>
      <c r="B31" s="149"/>
      <c r="C31" s="13" t="s">
        <v>311</v>
      </c>
      <c r="D31" s="90"/>
      <c r="E31" s="90"/>
      <c r="F31" s="90"/>
      <c r="G31" s="90"/>
      <c r="I31" s="3"/>
    </row>
    <row r="32" spans="1:9" ht="15" customHeight="1" x14ac:dyDescent="0.15">
      <c r="A32" s="149"/>
      <c r="B32" s="149"/>
      <c r="C32" s="13" t="s">
        <v>312</v>
      </c>
      <c r="D32" s="90"/>
      <c r="E32" s="90"/>
      <c r="F32" s="90"/>
      <c r="G32" s="90"/>
      <c r="I32" s="3"/>
    </row>
    <row r="33" spans="1:9" ht="15" customHeight="1" x14ac:dyDescent="0.15">
      <c r="A33" s="149"/>
      <c r="B33" s="149"/>
      <c r="C33" s="13"/>
      <c r="D33" s="90"/>
      <c r="E33" s="90"/>
      <c r="F33" s="90"/>
      <c r="G33" s="90"/>
      <c r="I33" s="3"/>
    </row>
    <row r="34" spans="1:9" ht="15" customHeight="1" thickBot="1" x14ac:dyDescent="0.2">
      <c r="A34" s="13" t="s">
        <v>384</v>
      </c>
      <c r="B34" s="13"/>
      <c r="D34" s="90"/>
      <c r="E34" s="90"/>
      <c r="F34" s="90"/>
      <c r="G34" s="90"/>
      <c r="H34" s="13"/>
      <c r="I34" s="3" t="s">
        <v>149</v>
      </c>
    </row>
    <row r="35" spans="1:9" ht="24.95" customHeight="1" thickBot="1" x14ac:dyDescent="0.2">
      <c r="A35" s="517" t="s">
        <v>253</v>
      </c>
      <c r="B35" s="518"/>
      <c r="C35" s="518"/>
      <c r="D35" s="604" t="s">
        <v>254</v>
      </c>
      <c r="E35" s="604" t="s">
        <v>295</v>
      </c>
      <c r="F35" s="628" t="s">
        <v>255</v>
      </c>
      <c r="G35" s="628"/>
      <c r="H35" s="628"/>
      <c r="I35" s="523"/>
    </row>
    <row r="36" spans="1:9" ht="24.95" customHeight="1" x14ac:dyDescent="0.15">
      <c r="A36" s="519"/>
      <c r="B36" s="520"/>
      <c r="C36" s="520"/>
      <c r="D36" s="541"/>
      <c r="E36" s="541"/>
      <c r="F36" s="578" t="s">
        <v>256</v>
      </c>
      <c r="G36" s="578"/>
      <c r="H36" s="361" t="s">
        <v>150</v>
      </c>
      <c r="I36" s="42" t="s">
        <v>151</v>
      </c>
    </row>
    <row r="37" spans="1:9" ht="5.25" customHeight="1" x14ac:dyDescent="0.15">
      <c r="A37" s="283"/>
      <c r="B37" s="372"/>
      <c r="C37" s="372"/>
      <c r="D37" s="23"/>
      <c r="E37" s="372"/>
      <c r="F37" s="370"/>
      <c r="G37" s="152"/>
      <c r="H37" s="372"/>
      <c r="I37" s="43"/>
    </row>
    <row r="38" spans="1:9" ht="16.5" customHeight="1" x14ac:dyDescent="0.15">
      <c r="A38" s="612" t="s">
        <v>411</v>
      </c>
      <c r="B38" s="613"/>
      <c r="C38" s="614"/>
      <c r="D38" s="45">
        <v>44675</v>
      </c>
      <c r="E38" s="373">
        <v>112277</v>
      </c>
      <c r="F38" s="615">
        <v>104943023</v>
      </c>
      <c r="G38" s="615"/>
      <c r="H38" s="373">
        <f t="shared" ref="H38:H40" si="17">F38/D38</f>
        <v>2349.0324118634585</v>
      </c>
      <c r="I38" s="44">
        <f t="shared" ref="I38:I41" si="18">F38/E38</f>
        <v>934.67961381226792</v>
      </c>
    </row>
    <row r="39" spans="1:9" ht="16.5" customHeight="1" x14ac:dyDescent="0.15">
      <c r="A39" s="612">
        <v>25</v>
      </c>
      <c r="B39" s="613"/>
      <c r="C39" s="614"/>
      <c r="D39" s="45">
        <v>45783</v>
      </c>
      <c r="E39" s="373">
        <v>113745</v>
      </c>
      <c r="F39" s="615">
        <v>106395055</v>
      </c>
      <c r="G39" s="615"/>
      <c r="H39" s="373">
        <f t="shared" si="17"/>
        <v>2323.8987178647094</v>
      </c>
      <c r="I39" s="44">
        <f t="shared" si="18"/>
        <v>935.3822585608159</v>
      </c>
    </row>
    <row r="40" spans="1:9" ht="16.5" customHeight="1" x14ac:dyDescent="0.15">
      <c r="A40" s="612">
        <v>26</v>
      </c>
      <c r="B40" s="613"/>
      <c r="C40" s="614"/>
      <c r="D40" s="45">
        <v>46416</v>
      </c>
      <c r="E40" s="373">
        <v>114217</v>
      </c>
      <c r="F40" s="615">
        <v>108828951</v>
      </c>
      <c r="G40" s="615"/>
      <c r="H40" s="373">
        <f t="shared" si="17"/>
        <v>2344.6430325749743</v>
      </c>
      <c r="I40" s="44">
        <f t="shared" si="18"/>
        <v>952.82620800756456</v>
      </c>
    </row>
    <row r="41" spans="1:9" ht="16.5" customHeight="1" x14ac:dyDescent="0.15">
      <c r="A41" s="612">
        <v>27</v>
      </c>
      <c r="B41" s="613"/>
      <c r="C41" s="614"/>
      <c r="D41" s="45">
        <v>46953</v>
      </c>
      <c r="E41" s="373">
        <v>114245</v>
      </c>
      <c r="F41" s="616">
        <v>112448097</v>
      </c>
      <c r="G41" s="616"/>
      <c r="H41" s="373">
        <v>2395</v>
      </c>
      <c r="I41" s="44">
        <f t="shared" si="18"/>
        <v>984.27149547026124</v>
      </c>
    </row>
    <row r="42" spans="1:9" ht="16.5" customHeight="1" x14ac:dyDescent="0.15">
      <c r="A42" s="612">
        <v>28</v>
      </c>
      <c r="B42" s="613"/>
      <c r="C42" s="614"/>
      <c r="D42" s="45">
        <v>47575</v>
      </c>
      <c r="E42" s="373">
        <v>114165</v>
      </c>
      <c r="F42" s="616">
        <v>115866084</v>
      </c>
      <c r="G42" s="616"/>
      <c r="H42" s="373">
        <f t="shared" ref="H42" si="19">F42/D42</f>
        <v>2435.4405465055174</v>
      </c>
      <c r="I42" s="44">
        <f t="shared" ref="I42" si="20">F42/E42</f>
        <v>1014.900223360925</v>
      </c>
    </row>
    <row r="43" spans="1:9" ht="16.5" customHeight="1" x14ac:dyDescent="0.15">
      <c r="A43" s="612">
        <v>29</v>
      </c>
      <c r="B43" s="613"/>
      <c r="C43" s="614"/>
      <c r="D43" s="45">
        <v>48216</v>
      </c>
      <c r="E43" s="373">
        <v>114337</v>
      </c>
      <c r="F43" s="616">
        <v>120324587</v>
      </c>
      <c r="G43" s="616"/>
      <c r="H43" s="373">
        <f t="shared" ref="H43" si="21">F43/D43</f>
        <v>2495.5323336651736</v>
      </c>
      <c r="I43" s="44">
        <f t="shared" ref="I43" si="22">F43/E43</f>
        <v>1052.3678861610852</v>
      </c>
    </row>
    <row r="44" spans="1:9" ht="16.5" customHeight="1" x14ac:dyDescent="0.15">
      <c r="A44" s="618">
        <v>30</v>
      </c>
      <c r="B44" s="619"/>
      <c r="C44" s="620"/>
      <c r="D44" s="430">
        <v>48916</v>
      </c>
      <c r="E44" s="431">
        <v>114372</v>
      </c>
      <c r="F44" s="617">
        <f>I6</f>
        <v>126026687</v>
      </c>
      <c r="G44" s="617"/>
      <c r="H44" s="431">
        <f t="shared" ref="H44" si="23">F44/D44</f>
        <v>2576.3898724343771</v>
      </c>
      <c r="I44" s="432">
        <f t="shared" ref="I44" si="24">F44/E44</f>
        <v>1101.9015755604519</v>
      </c>
    </row>
    <row r="45" spans="1:9" ht="5.25" customHeight="1" thickBot="1" x14ac:dyDescent="0.2">
      <c r="A45" s="207"/>
      <c r="B45" s="208"/>
      <c r="C45" s="209"/>
      <c r="D45" s="210"/>
      <c r="E45" s="307"/>
      <c r="F45" s="307"/>
      <c r="G45" s="211"/>
      <c r="H45" s="307"/>
      <c r="I45" s="212"/>
    </row>
    <row r="46" spans="1:9" ht="15" customHeight="1" x14ac:dyDescent="0.15">
      <c r="A46" s="149"/>
      <c r="B46" s="540" t="s">
        <v>152</v>
      </c>
      <c r="C46" s="540"/>
      <c r="D46" s="540"/>
      <c r="E46" s="540"/>
      <c r="F46" s="540"/>
      <c r="H46" s="3"/>
      <c r="I46" s="13" t="s">
        <v>153</v>
      </c>
    </row>
    <row r="47" spans="1:9" ht="15" customHeight="1" x14ac:dyDescent="0.15">
      <c r="A47" s="149"/>
      <c r="B47" s="149"/>
      <c r="H47" s="13"/>
      <c r="I47" s="13"/>
    </row>
    <row r="48" spans="1:9" ht="20.100000000000001" customHeight="1" x14ac:dyDescent="0.15">
      <c r="C48" s="97" t="s">
        <v>423</v>
      </c>
    </row>
  </sheetData>
  <sheetProtection sheet="1" objects="1" scenarios="1" selectLockedCells="1" selectUnlockedCells="1"/>
  <mergeCells count="32">
    <mergeCell ref="A3:C4"/>
    <mergeCell ref="D3:E3"/>
    <mergeCell ref="E35:E36"/>
    <mergeCell ref="A21:C21"/>
    <mergeCell ref="F3:G3"/>
    <mergeCell ref="F35:I35"/>
    <mergeCell ref="A6:C6"/>
    <mergeCell ref="H3:I3"/>
    <mergeCell ref="H29:I29"/>
    <mergeCell ref="A13:C13"/>
    <mergeCell ref="B22:C22"/>
    <mergeCell ref="B14:C14"/>
    <mergeCell ref="D35:D36"/>
    <mergeCell ref="H30:I30"/>
    <mergeCell ref="A29:G29"/>
    <mergeCell ref="B46:F46"/>
    <mergeCell ref="A41:C41"/>
    <mergeCell ref="F41:G41"/>
    <mergeCell ref="A42:C42"/>
    <mergeCell ref="F42:G42"/>
    <mergeCell ref="F44:G44"/>
    <mergeCell ref="A44:C44"/>
    <mergeCell ref="A43:C43"/>
    <mergeCell ref="F43:G43"/>
    <mergeCell ref="A40:C40"/>
    <mergeCell ref="F40:G40"/>
    <mergeCell ref="F36:G36"/>
    <mergeCell ref="F39:G39"/>
    <mergeCell ref="F38:G38"/>
    <mergeCell ref="A39:C39"/>
    <mergeCell ref="A38:C38"/>
    <mergeCell ref="A35:C36"/>
  </mergeCells>
  <phoneticPr fontId="28"/>
  <printOptions horizontalCentered="1"/>
  <pageMargins left="0.59055118110236227" right="0.59055118110236227" top="0.59055118110236227" bottom="0.59055118110236227" header="0.39370078740157483" footer="0.39370078740157483"/>
  <pageSetup paperSize="9" firstPageNumber="178" orientation="portrait" useFirstPageNumber="1" r:id="rId1"/>
  <headerFooter scaleWithDoc="0" alignWithMargins="0">
    <oddHeader>&amp;L&amp;"ＭＳ 明朝,標準"&amp;10物価・消費及び金融</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R49"/>
  <sheetViews>
    <sheetView view="pageBreakPreview" zoomScaleNormal="100" zoomScaleSheetLayoutView="100" workbookViewId="0">
      <selection activeCell="J14" sqref="J14"/>
    </sheetView>
  </sheetViews>
  <sheetFormatPr defaultRowHeight="18" customHeight="1" x14ac:dyDescent="0.15"/>
  <cols>
    <col min="1" max="1" width="1.75" style="17" customWidth="1"/>
    <col min="2" max="2" width="14.375" style="17" customWidth="1"/>
    <col min="3" max="3" width="0.625" style="17" customWidth="1"/>
    <col min="4" max="4" width="1" style="17" customWidth="1"/>
    <col min="5" max="5" width="10.375" style="17" customWidth="1"/>
    <col min="6" max="6" width="9.875" style="17" customWidth="1"/>
    <col min="7" max="7" width="9.75" style="17" customWidth="1"/>
    <col min="8" max="8" width="10.5" style="17" bestFit="1" customWidth="1"/>
    <col min="9" max="9" width="8.875" style="17" customWidth="1"/>
    <col min="10" max="11" width="9.375" style="17" customWidth="1"/>
    <col min="12" max="12" width="10.125" style="17" customWidth="1"/>
    <col min="13" max="13" width="0" style="17" hidden="1" customWidth="1"/>
    <col min="14" max="14" width="9.375" style="17" hidden="1" customWidth="1"/>
    <col min="15" max="19" width="0" style="17" hidden="1" customWidth="1"/>
    <col min="20" max="16384" width="9" style="17"/>
  </cols>
  <sheetData>
    <row r="1" spans="1:18" ht="5.0999999999999996" customHeight="1" x14ac:dyDescent="0.15">
      <c r="B1" s="13"/>
      <c r="C1" s="13"/>
      <c r="D1" s="13"/>
      <c r="E1" s="13"/>
      <c r="F1" s="13"/>
      <c r="G1" s="13"/>
      <c r="H1" s="13"/>
      <c r="I1" s="13"/>
      <c r="J1" s="13"/>
      <c r="K1" s="13"/>
      <c r="L1" s="3"/>
    </row>
    <row r="2" spans="1:18" ht="15" customHeight="1" thickBot="1" x14ac:dyDescent="0.2">
      <c r="A2" s="130" t="s">
        <v>385</v>
      </c>
      <c r="B2" s="13"/>
      <c r="C2" s="13"/>
      <c r="D2" s="13"/>
      <c r="E2" s="13"/>
      <c r="F2" s="13"/>
      <c r="G2" s="13"/>
      <c r="H2" s="13"/>
      <c r="I2" s="13"/>
      <c r="J2" s="13"/>
      <c r="K2" s="13"/>
      <c r="L2" s="3" t="s">
        <v>154</v>
      </c>
    </row>
    <row r="3" spans="1:18" ht="24.95" customHeight="1" x14ac:dyDescent="0.15">
      <c r="A3" s="659" t="s">
        <v>155</v>
      </c>
      <c r="B3" s="660"/>
      <c r="C3" s="660"/>
      <c r="D3" s="660"/>
      <c r="E3" s="604" t="s">
        <v>156</v>
      </c>
      <c r="F3" s="604"/>
      <c r="G3" s="604"/>
      <c r="H3" s="604" t="s">
        <v>157</v>
      </c>
      <c r="I3" s="604"/>
      <c r="J3" s="605" t="s">
        <v>158</v>
      </c>
      <c r="K3" s="605"/>
      <c r="L3" s="606"/>
      <c r="N3" s="17" t="s">
        <v>436</v>
      </c>
    </row>
    <row r="4" spans="1:18" ht="24.95" customHeight="1" x14ac:dyDescent="0.15">
      <c r="A4" s="657" t="s">
        <v>159</v>
      </c>
      <c r="B4" s="658"/>
      <c r="C4" s="658"/>
      <c r="D4" s="658"/>
      <c r="E4" s="433" t="s">
        <v>353</v>
      </c>
      <c r="F4" s="433" t="s">
        <v>362</v>
      </c>
      <c r="G4" s="434" t="s">
        <v>412</v>
      </c>
      <c r="H4" s="50" t="s">
        <v>362</v>
      </c>
      <c r="I4" s="435" t="s">
        <v>412</v>
      </c>
      <c r="J4" s="433" t="s">
        <v>353</v>
      </c>
      <c r="K4" s="433" t="s">
        <v>362</v>
      </c>
      <c r="L4" s="436" t="s">
        <v>412</v>
      </c>
      <c r="N4" s="338" t="s">
        <v>437</v>
      </c>
      <c r="O4" s="339"/>
      <c r="P4" s="339"/>
      <c r="Q4" s="339"/>
      <c r="R4" s="340"/>
    </row>
    <row r="5" spans="1:18" ht="17.100000000000001" customHeight="1" x14ac:dyDescent="0.15">
      <c r="A5" s="661" t="s">
        <v>257</v>
      </c>
      <c r="B5" s="662"/>
      <c r="C5" s="662"/>
      <c r="D5" s="663"/>
      <c r="E5" s="437">
        <f>SUM(E6:E8)</f>
        <v>287</v>
      </c>
      <c r="F5" s="437">
        <f>SUM(F6:F8)</f>
        <v>298</v>
      </c>
      <c r="G5" s="437">
        <f>SUM(G6:G8)</f>
        <v>361</v>
      </c>
      <c r="H5" s="218">
        <f>(+F5/E5-1)*100</f>
        <v>3.8327526132404088</v>
      </c>
      <c r="I5" s="218">
        <f>(G5/F5-1)*100</f>
        <v>21.140939597315445</v>
      </c>
      <c r="J5" s="219">
        <f>+E5/E27*100</f>
        <v>7.1653804767100163E-2</v>
      </c>
      <c r="K5" s="219">
        <f>+F5/F27*100</f>
        <v>7.041171953452656E-2</v>
      </c>
      <c r="L5" s="220">
        <f t="shared" ref="L5:L20" si="0">G5/$G$27*100</f>
        <v>8.3803810868031056E-2</v>
      </c>
      <c r="N5" s="341" t="s">
        <v>435</v>
      </c>
      <c r="O5" s="342"/>
      <c r="P5" s="342"/>
      <c r="Q5" s="342"/>
      <c r="R5" s="343"/>
    </row>
    <row r="6" spans="1:18" ht="17.100000000000001" customHeight="1" x14ac:dyDescent="0.15">
      <c r="A6" s="368"/>
      <c r="B6" s="366" t="s">
        <v>160</v>
      </c>
      <c r="C6" s="51"/>
      <c r="D6" s="189"/>
      <c r="E6" s="438">
        <v>31</v>
      </c>
      <c r="F6" s="438">
        <v>31</v>
      </c>
      <c r="G6" s="438">
        <v>32</v>
      </c>
      <c r="H6" s="221">
        <f>(F6/E6-1)*100</f>
        <v>0</v>
      </c>
      <c r="I6" s="218">
        <f t="shared" ref="I6:I26" si="1">(G6/F6-1)*100</f>
        <v>3.2258064516129004</v>
      </c>
      <c r="J6" s="223">
        <f>E6/$E$27*100</f>
        <v>7.7396095741467082E-3</v>
      </c>
      <c r="K6" s="223">
        <f>F6/$F$27*100</f>
        <v>7.3247090790950443E-3</v>
      </c>
      <c r="L6" s="224">
        <f t="shared" si="0"/>
        <v>7.428592653121866E-3</v>
      </c>
      <c r="N6" s="341" t="s">
        <v>438</v>
      </c>
      <c r="O6" s="342"/>
      <c r="P6" s="342"/>
      <c r="Q6" s="342"/>
      <c r="R6" s="343"/>
    </row>
    <row r="7" spans="1:18" ht="17.100000000000001" customHeight="1" x14ac:dyDescent="0.15">
      <c r="A7" s="368"/>
      <c r="B7" s="366" t="s">
        <v>161</v>
      </c>
      <c r="C7" s="51"/>
      <c r="D7" s="189"/>
      <c r="E7" s="438">
        <v>2</v>
      </c>
      <c r="F7" s="438">
        <v>2</v>
      </c>
      <c r="G7" s="438">
        <v>2</v>
      </c>
      <c r="H7" s="221">
        <f t="shared" ref="H7:H8" si="2">(F7/E7-1)*100</f>
        <v>0</v>
      </c>
      <c r="I7" s="218">
        <f t="shared" si="1"/>
        <v>0</v>
      </c>
      <c r="J7" s="223">
        <f>E7/$E$27*100</f>
        <v>4.9932964994494895E-4</v>
      </c>
      <c r="K7" s="223">
        <f>F7/$F$27*100</f>
        <v>4.7256187607064802E-4</v>
      </c>
      <c r="L7" s="224">
        <f t="shared" si="0"/>
        <v>4.6428704082011662E-4</v>
      </c>
      <c r="N7" s="344"/>
      <c r="O7" s="345"/>
      <c r="P7" s="345"/>
      <c r="Q7" s="345"/>
      <c r="R7" s="346"/>
    </row>
    <row r="8" spans="1:18" ht="17.100000000000001" customHeight="1" x14ac:dyDescent="0.15">
      <c r="A8" s="368"/>
      <c r="B8" s="366" t="s">
        <v>162</v>
      </c>
      <c r="C8" s="51"/>
      <c r="D8" s="189"/>
      <c r="E8" s="438">
        <v>254</v>
      </c>
      <c r="F8" s="438">
        <v>265</v>
      </c>
      <c r="G8" s="438">
        <v>327</v>
      </c>
      <c r="H8" s="221">
        <f t="shared" si="2"/>
        <v>4.3307086614173151</v>
      </c>
      <c r="I8" s="218">
        <f t="shared" si="1"/>
        <v>23.396226415094333</v>
      </c>
      <c r="J8" s="223">
        <f>E8/$E$27*100</f>
        <v>6.34148655430085E-2</v>
      </c>
      <c r="K8" s="223">
        <f>F8/$F$27*100</f>
        <v>6.2614448579360854E-2</v>
      </c>
      <c r="L8" s="224">
        <f t="shared" si="0"/>
        <v>7.5910931174089064E-2</v>
      </c>
    </row>
    <row r="9" spans="1:18" ht="17.100000000000001" customHeight="1" x14ac:dyDescent="0.15">
      <c r="A9" s="589" t="s">
        <v>259</v>
      </c>
      <c r="B9" s="656"/>
      <c r="C9" s="656"/>
      <c r="D9" s="590"/>
      <c r="E9" s="439">
        <f>SUM(E10:E12)</f>
        <v>42730</v>
      </c>
      <c r="F9" s="439">
        <f>SUM(F10:F12)</f>
        <v>51170</v>
      </c>
      <c r="G9" s="439">
        <f>SUM(G10:G12)</f>
        <v>50194</v>
      </c>
      <c r="H9" s="218">
        <f t="shared" ref="H9:H13" si="3">(+F9/E9-1)*100</f>
        <v>19.751930727825883</v>
      </c>
      <c r="I9" s="218">
        <f t="shared" si="1"/>
        <v>-1.9073675982020699</v>
      </c>
      <c r="J9" s="218">
        <f>+E9/E27*100</f>
        <v>10.668177971073833</v>
      </c>
      <c r="K9" s="218">
        <f>+F9/F27*100</f>
        <v>12.09049559926753</v>
      </c>
      <c r="L9" s="225">
        <f t="shared" si="0"/>
        <v>11.652211863462467</v>
      </c>
      <c r="N9" s="25"/>
    </row>
    <row r="10" spans="1:18" ht="17.100000000000001" customHeight="1" x14ac:dyDescent="0.15">
      <c r="A10" s="368"/>
      <c r="B10" s="366" t="s">
        <v>163</v>
      </c>
      <c r="C10" s="51"/>
      <c r="D10" s="189"/>
      <c r="E10" s="438">
        <v>108</v>
      </c>
      <c r="F10" s="438">
        <v>84</v>
      </c>
      <c r="G10" s="438">
        <v>76</v>
      </c>
      <c r="H10" s="221">
        <f>(F10/E10-1)*100</f>
        <v>-22.222222222222221</v>
      </c>
      <c r="I10" s="218">
        <f t="shared" si="1"/>
        <v>-9.5238095238095237</v>
      </c>
      <c r="J10" s="222">
        <f>E10/$E$27*100</f>
        <v>2.6963801097027243E-2</v>
      </c>
      <c r="K10" s="223">
        <f>F10/$F$27*100</f>
        <v>1.9847598794967218E-2</v>
      </c>
      <c r="L10" s="226">
        <f t="shared" si="0"/>
        <v>1.7642907551164433E-2</v>
      </c>
    </row>
    <row r="11" spans="1:18" ht="17.100000000000001" customHeight="1" x14ac:dyDescent="0.15">
      <c r="A11" s="368"/>
      <c r="B11" s="366" t="s">
        <v>164</v>
      </c>
      <c r="C11" s="51"/>
      <c r="D11" s="189"/>
      <c r="E11" s="438">
        <v>21814</v>
      </c>
      <c r="F11" s="438">
        <v>20571</v>
      </c>
      <c r="G11" s="438">
        <v>21235</v>
      </c>
      <c r="H11" s="221">
        <f t="shared" ref="H11:H12" si="4">(F11/E11-1)*100</f>
        <v>-5.6981754836343601</v>
      </c>
      <c r="I11" s="218">
        <f t="shared" si="1"/>
        <v>3.2278450245491142</v>
      </c>
      <c r="J11" s="222">
        <f>E11/$E$27*100</f>
        <v>5.4461884919495578</v>
      </c>
      <c r="K11" s="223">
        <f>F11/$F$27*100</f>
        <v>4.8605351763246496</v>
      </c>
      <c r="L11" s="226">
        <f t="shared" si="0"/>
        <v>4.9295676559075883</v>
      </c>
    </row>
    <row r="12" spans="1:18" ht="17.100000000000001" customHeight="1" x14ac:dyDescent="0.15">
      <c r="A12" s="368"/>
      <c r="B12" s="366" t="s">
        <v>165</v>
      </c>
      <c r="C12" s="51"/>
      <c r="D12" s="189"/>
      <c r="E12" s="438">
        <v>20808</v>
      </c>
      <c r="F12" s="438">
        <v>30515</v>
      </c>
      <c r="G12" s="438">
        <v>28883</v>
      </c>
      <c r="H12" s="221">
        <f t="shared" si="4"/>
        <v>46.65032679738561</v>
      </c>
      <c r="I12" s="218">
        <f t="shared" si="1"/>
        <v>-5.3481894150417819</v>
      </c>
      <c r="J12" s="222">
        <f>E12/$E$27*100</f>
        <v>5.1950256780272488</v>
      </c>
      <c r="K12" s="223">
        <f>F12/$F$27*100</f>
        <v>7.2101128241479113</v>
      </c>
      <c r="L12" s="226">
        <f t="shared" si="0"/>
        <v>6.7050013000037145</v>
      </c>
    </row>
    <row r="13" spans="1:18" ht="17.100000000000001" customHeight="1" x14ac:dyDescent="0.15">
      <c r="A13" s="589" t="s">
        <v>260</v>
      </c>
      <c r="B13" s="656"/>
      <c r="C13" s="656"/>
      <c r="D13" s="590"/>
      <c r="E13" s="439">
        <f>SUM(E14:E25)</f>
        <v>357309</v>
      </c>
      <c r="F13" s="439">
        <f>SUM(F14:F25)</f>
        <v>372871</v>
      </c>
      <c r="G13" s="439">
        <f>SUM(G14:G25)</f>
        <v>382377</v>
      </c>
      <c r="H13" s="218">
        <f t="shared" si="3"/>
        <v>4.3553338986703327</v>
      </c>
      <c r="I13" s="218">
        <f t="shared" si="1"/>
        <v>2.5494071676263275</v>
      </c>
      <c r="J13" s="218">
        <f>+E13/E27*100</f>
        <v>89.207488946089882</v>
      </c>
      <c r="K13" s="218">
        <f>+F13/F27*100</f>
        <v>88.102309646169303</v>
      </c>
      <c r="L13" s="227">
        <f t="shared" si="0"/>
        <v>88.766342903836872</v>
      </c>
    </row>
    <row r="14" spans="1:18" ht="24" x14ac:dyDescent="0.15">
      <c r="A14" s="368"/>
      <c r="B14" s="366" t="s">
        <v>364</v>
      </c>
      <c r="C14" s="51"/>
      <c r="D14" s="189"/>
      <c r="E14" s="438">
        <v>46446</v>
      </c>
      <c r="F14" s="438">
        <v>48395</v>
      </c>
      <c r="G14" s="438">
        <v>51178</v>
      </c>
      <c r="H14" s="221">
        <f>(F14/E14-1)*100</f>
        <v>4.1962709382939334</v>
      </c>
      <c r="I14" s="218">
        <f t="shared" si="1"/>
        <v>5.7505940696352953</v>
      </c>
      <c r="J14" s="222">
        <f t="shared" ref="J14:J20" si="5">E14/$E$27*100</f>
        <v>11.595932460671548</v>
      </c>
      <c r="K14" s="223">
        <f t="shared" ref="K14:K20" si="6">F14/$F$27*100</f>
        <v>11.434815996219506</v>
      </c>
      <c r="L14" s="292">
        <f t="shared" si="0"/>
        <v>11.880641087545966</v>
      </c>
    </row>
    <row r="15" spans="1:18" ht="17.100000000000001" customHeight="1" x14ac:dyDescent="0.15">
      <c r="A15" s="368"/>
      <c r="B15" s="366" t="s">
        <v>166</v>
      </c>
      <c r="C15" s="51"/>
      <c r="D15" s="189"/>
      <c r="E15" s="438">
        <v>73261</v>
      </c>
      <c r="F15" s="438">
        <v>76087</v>
      </c>
      <c r="G15" s="438">
        <v>74737</v>
      </c>
      <c r="H15" s="221">
        <f t="shared" ref="H15:H20" si="7">(F15/E15-1)*100</f>
        <v>3.8574412033687722</v>
      </c>
      <c r="I15" s="218">
        <f t="shared" si="1"/>
        <v>-1.7742847004087459</v>
      </c>
      <c r="J15" s="222">
        <f t="shared" si="5"/>
        <v>18.29069474230845</v>
      </c>
      <c r="K15" s="223">
        <f t="shared" si="6"/>
        <v>17.977907732293698</v>
      </c>
      <c r="L15" s="292">
        <f t="shared" si="0"/>
        <v>17.349710284886527</v>
      </c>
    </row>
    <row r="16" spans="1:18" ht="17.100000000000001" customHeight="1" x14ac:dyDescent="0.15">
      <c r="A16" s="368"/>
      <c r="B16" s="366" t="s">
        <v>365</v>
      </c>
      <c r="C16" s="51"/>
      <c r="D16" s="189"/>
      <c r="E16" s="438">
        <v>18768</v>
      </c>
      <c r="F16" s="438">
        <v>21490</v>
      </c>
      <c r="G16" s="438">
        <v>21867</v>
      </c>
      <c r="H16" s="221">
        <f t="shared" si="7"/>
        <v>14.503410059676035</v>
      </c>
      <c r="I16" s="218">
        <f t="shared" si="1"/>
        <v>1.7543043275942249</v>
      </c>
      <c r="J16" s="222">
        <f t="shared" si="5"/>
        <v>4.6857094350834005</v>
      </c>
      <c r="K16" s="223">
        <f t="shared" si="6"/>
        <v>5.0776773583791135</v>
      </c>
      <c r="L16" s="292">
        <f t="shared" si="0"/>
        <v>5.0762823608067453</v>
      </c>
    </row>
    <row r="17" spans="1:14" ht="24" x14ac:dyDescent="0.15">
      <c r="A17" s="368"/>
      <c r="B17" s="366" t="s">
        <v>366</v>
      </c>
      <c r="C17" s="51"/>
      <c r="D17" s="189"/>
      <c r="E17" s="438">
        <v>7364</v>
      </c>
      <c r="F17" s="438">
        <v>7199</v>
      </c>
      <c r="G17" s="438">
        <v>8152</v>
      </c>
      <c r="H17" s="221">
        <f t="shared" si="7"/>
        <v>-2.2406300923411226</v>
      </c>
      <c r="I17" s="218">
        <f t="shared" si="1"/>
        <v>13.237949715238218</v>
      </c>
      <c r="J17" s="222">
        <f t="shared" si="5"/>
        <v>1.8385317710973019</v>
      </c>
      <c r="K17" s="223">
        <f t="shared" si="6"/>
        <v>1.7009864729162976</v>
      </c>
      <c r="L17" s="292">
        <f t="shared" si="0"/>
        <v>1.8924339783827953</v>
      </c>
      <c r="N17" s="16"/>
    </row>
    <row r="18" spans="1:14" ht="17.100000000000001" customHeight="1" x14ac:dyDescent="0.15">
      <c r="A18" s="368"/>
      <c r="B18" s="366" t="s">
        <v>242</v>
      </c>
      <c r="C18" s="51"/>
      <c r="D18" s="189"/>
      <c r="E18" s="438">
        <v>48337</v>
      </c>
      <c r="F18" s="438">
        <v>49677</v>
      </c>
      <c r="G18" s="438">
        <v>51561</v>
      </c>
      <c r="H18" s="221">
        <f t="shared" si="7"/>
        <v>2.77220348801126</v>
      </c>
      <c r="I18" s="218">
        <f t="shared" si="1"/>
        <v>3.7924995470741019</v>
      </c>
      <c r="J18" s="222">
        <f t="shared" si="5"/>
        <v>12.068048644694498</v>
      </c>
      <c r="K18" s="223">
        <f t="shared" si="6"/>
        <v>11.73772815878079</v>
      </c>
      <c r="L18" s="292">
        <f t="shared" si="0"/>
        <v>11.969552055863018</v>
      </c>
    </row>
    <row r="19" spans="1:14" ht="17.100000000000001" customHeight="1" x14ac:dyDescent="0.15">
      <c r="A19" s="368"/>
      <c r="B19" s="366" t="s">
        <v>367</v>
      </c>
      <c r="C19" s="51"/>
      <c r="D19" s="189"/>
      <c r="E19" s="438">
        <v>9440</v>
      </c>
      <c r="F19" s="438">
        <v>10250</v>
      </c>
      <c r="G19" s="438">
        <v>9917</v>
      </c>
      <c r="H19" s="221">
        <f t="shared" si="7"/>
        <v>8.580508474576277</v>
      </c>
      <c r="I19" s="218">
        <f t="shared" si="1"/>
        <v>-3.2487804878048809</v>
      </c>
      <c r="J19" s="222">
        <f t="shared" si="5"/>
        <v>2.3568359477401586</v>
      </c>
      <c r="K19" s="223">
        <f t="shared" si="6"/>
        <v>2.4218796148620712</v>
      </c>
      <c r="L19" s="292">
        <f t="shared" si="0"/>
        <v>2.3021672919065486</v>
      </c>
    </row>
    <row r="20" spans="1:14" ht="17.100000000000001" customHeight="1" x14ac:dyDescent="0.15">
      <c r="A20" s="368"/>
      <c r="B20" s="366" t="s">
        <v>368</v>
      </c>
      <c r="C20" s="51"/>
      <c r="D20" s="189"/>
      <c r="E20" s="438">
        <v>33277</v>
      </c>
      <c r="F20" s="438">
        <v>33822</v>
      </c>
      <c r="G20" s="438">
        <v>34550</v>
      </c>
      <c r="H20" s="221">
        <f t="shared" si="7"/>
        <v>1.6377678276287</v>
      </c>
      <c r="I20" s="218">
        <f t="shared" si="1"/>
        <v>2.1524451540417378</v>
      </c>
      <c r="J20" s="222">
        <f t="shared" si="5"/>
        <v>8.3080963806090331</v>
      </c>
      <c r="K20" s="223">
        <f t="shared" si="6"/>
        <v>7.991493886230729</v>
      </c>
      <c r="L20" s="292">
        <f t="shared" si="0"/>
        <v>8.0205586301675158</v>
      </c>
    </row>
    <row r="21" spans="1:14" ht="36" x14ac:dyDescent="0.15">
      <c r="A21" s="368"/>
      <c r="B21" s="366" t="s">
        <v>371</v>
      </c>
      <c r="C21" s="51"/>
      <c r="D21" s="189"/>
      <c r="E21" s="438">
        <v>39743</v>
      </c>
      <c r="F21" s="440">
        <v>42682</v>
      </c>
      <c r="G21" s="438">
        <v>46446</v>
      </c>
      <c r="H21" s="293">
        <f t="shared" ref="H21:H26" si="8">(F21/E21-1)*100</f>
        <v>7.3950129582567969</v>
      </c>
      <c r="I21" s="218">
        <f t="shared" si="1"/>
        <v>8.8187057776111679</v>
      </c>
      <c r="J21" s="294">
        <f>E21/E27*100</f>
        <v>9.9224291388810517</v>
      </c>
      <c r="K21" s="294">
        <f>F21/F27*100</f>
        <v>10.084942997223699</v>
      </c>
      <c r="L21" s="292">
        <f t="shared" ref="L21:L26" si="9">G21/$G$27*100</f>
        <v>10.782137948965568</v>
      </c>
    </row>
    <row r="22" spans="1:14" ht="17.100000000000001" customHeight="1" x14ac:dyDescent="0.15">
      <c r="A22" s="368"/>
      <c r="B22" s="366" t="s">
        <v>372</v>
      </c>
      <c r="C22" s="51"/>
      <c r="D22" s="189"/>
      <c r="E22" s="438">
        <v>13522</v>
      </c>
      <c r="F22" s="440">
        <v>13527</v>
      </c>
      <c r="G22" s="440">
        <v>13393</v>
      </c>
      <c r="H22" s="293">
        <f t="shared" si="8"/>
        <v>3.697677858305326E-2</v>
      </c>
      <c r="I22" s="218">
        <f t="shared" si="1"/>
        <v>-0.99061136985288956</v>
      </c>
      <c r="J22" s="294">
        <f>E22/E27*100</f>
        <v>3.3759677632777998</v>
      </c>
      <c r="K22" s="294">
        <f>F22/F27*100</f>
        <v>3.1961722488038276</v>
      </c>
      <c r="L22" s="292">
        <f t="shared" si="9"/>
        <v>3.109098168851911</v>
      </c>
    </row>
    <row r="23" spans="1:14" ht="17.100000000000001" customHeight="1" x14ac:dyDescent="0.15">
      <c r="A23" s="368"/>
      <c r="B23" s="366" t="s">
        <v>239</v>
      </c>
      <c r="C23" s="51"/>
      <c r="D23" s="189"/>
      <c r="E23" s="438">
        <v>17078</v>
      </c>
      <c r="F23" s="440">
        <v>17652</v>
      </c>
      <c r="G23" s="440">
        <v>17534</v>
      </c>
      <c r="H23" s="293">
        <f t="shared" si="8"/>
        <v>3.3610493031970945</v>
      </c>
      <c r="I23" s="218">
        <f t="shared" si="1"/>
        <v>-0.66847949240879112</v>
      </c>
      <c r="J23" s="294">
        <f>E23/E27*100</f>
        <v>4.2637758808799182</v>
      </c>
      <c r="K23" s="294">
        <f>F23/F27*100</f>
        <v>4.1708311181995397</v>
      </c>
      <c r="L23" s="292">
        <f t="shared" si="9"/>
        <v>4.0704044868699629</v>
      </c>
    </row>
    <row r="24" spans="1:14" ht="24" x14ac:dyDescent="0.15">
      <c r="A24" s="368"/>
      <c r="B24" s="366" t="s">
        <v>373</v>
      </c>
      <c r="C24" s="51"/>
      <c r="D24" s="189"/>
      <c r="E24" s="438">
        <v>33165</v>
      </c>
      <c r="F24" s="440">
        <v>34543</v>
      </c>
      <c r="G24" s="440">
        <v>35332</v>
      </c>
      <c r="H24" s="293">
        <f t="shared" si="8"/>
        <v>4.154982662445339</v>
      </c>
      <c r="I24" s="218">
        <f t="shared" si="1"/>
        <v>2.2841096604232503</v>
      </c>
      <c r="J24" s="294">
        <f>E24/E27*100</f>
        <v>8.2801339202121156</v>
      </c>
      <c r="K24" s="294">
        <f>F24/F27*100</f>
        <v>8.1618524425541974</v>
      </c>
      <c r="L24" s="292">
        <f t="shared" si="9"/>
        <v>8.2020948631281794</v>
      </c>
    </row>
    <row r="25" spans="1:14" ht="24" x14ac:dyDescent="0.15">
      <c r="A25" s="295"/>
      <c r="B25" s="366" t="s">
        <v>374</v>
      </c>
      <c r="C25" s="51"/>
      <c r="D25" s="189"/>
      <c r="E25" s="438">
        <v>16908</v>
      </c>
      <c r="F25" s="440">
        <v>17547</v>
      </c>
      <c r="G25" s="440">
        <v>17710</v>
      </c>
      <c r="H25" s="293">
        <f t="shared" si="8"/>
        <v>3.779276082327887</v>
      </c>
      <c r="I25" s="218">
        <f t="shared" si="1"/>
        <v>0.92893372086395587</v>
      </c>
      <c r="J25" s="294">
        <f>E25/E27*100</f>
        <v>4.2213328606345986</v>
      </c>
      <c r="K25" s="294">
        <f>F25/F27*100</f>
        <v>4.1460216197058299</v>
      </c>
      <c r="L25" s="354">
        <f t="shared" si="9"/>
        <v>4.1112617464621328</v>
      </c>
    </row>
    <row r="26" spans="1:14" ht="28.5" customHeight="1" x14ac:dyDescent="0.15">
      <c r="A26" s="664" t="s">
        <v>375</v>
      </c>
      <c r="B26" s="665"/>
      <c r="C26" s="665"/>
      <c r="D26" s="666"/>
      <c r="E26" s="438">
        <v>211</v>
      </c>
      <c r="F26" s="440">
        <v>-1114</v>
      </c>
      <c r="G26" s="438">
        <v>-2164</v>
      </c>
      <c r="H26" s="293">
        <f t="shared" si="8"/>
        <v>-627.96208530805688</v>
      </c>
      <c r="I26" s="218">
        <f t="shared" si="1"/>
        <v>94.254937163375232</v>
      </c>
      <c r="J26" s="294">
        <f>E26/E27*100</f>
        <v>5.2679278069192106E-2</v>
      </c>
      <c r="K26" s="294">
        <f>F26/F27*100</f>
        <v>-0.26321696497135094</v>
      </c>
      <c r="L26" s="354">
        <f t="shared" si="9"/>
        <v>-0.50235857816736618</v>
      </c>
    </row>
    <row r="27" spans="1:14" ht="12.75" thickBot="1" x14ac:dyDescent="0.2">
      <c r="A27" s="668" t="s">
        <v>240</v>
      </c>
      <c r="B27" s="669"/>
      <c r="C27" s="669"/>
      <c r="D27" s="670"/>
      <c r="E27" s="276">
        <f>+E5+E9+E13+E26</f>
        <v>400537</v>
      </c>
      <c r="F27" s="276">
        <f t="shared" ref="F27:L27" si="10">+F5+F9+F13+F26</f>
        <v>423225</v>
      </c>
      <c r="G27" s="276">
        <f>+G5+G9+G13+G26</f>
        <v>430768</v>
      </c>
      <c r="H27" s="276">
        <f t="shared" si="10"/>
        <v>-600.02206806832021</v>
      </c>
      <c r="I27" s="276">
        <f>I5+I9+I13+I26</f>
        <v>116.03791633011494</v>
      </c>
      <c r="J27" s="276">
        <f t="shared" si="10"/>
        <v>100.00000000000001</v>
      </c>
      <c r="K27" s="276">
        <f t="shared" si="10"/>
        <v>100.00000000000001</v>
      </c>
      <c r="L27" s="355">
        <f t="shared" si="10"/>
        <v>100.00000000000001</v>
      </c>
    </row>
    <row r="28" spans="1:14" ht="15" customHeight="1" x14ac:dyDescent="0.15">
      <c r="A28" s="601" t="s">
        <v>370</v>
      </c>
      <c r="B28" s="601"/>
      <c r="C28" s="601"/>
      <c r="D28" s="601"/>
      <c r="E28" s="601"/>
      <c r="F28" s="601"/>
      <c r="G28" s="601"/>
      <c r="H28" s="128"/>
      <c r="I28" s="128"/>
      <c r="J28" s="128"/>
      <c r="K28" s="128"/>
      <c r="L28" s="129" t="s">
        <v>443</v>
      </c>
    </row>
    <row r="29" spans="1:14" ht="15" customHeight="1" x14ac:dyDescent="0.15">
      <c r="A29" s="506" t="s">
        <v>369</v>
      </c>
      <c r="B29" s="506"/>
      <c r="C29" s="506"/>
      <c r="D29" s="506"/>
      <c r="E29" s="506"/>
      <c r="F29" s="506"/>
      <c r="G29" s="506"/>
      <c r="H29" s="128"/>
      <c r="I29" s="128"/>
      <c r="J29" s="128"/>
      <c r="K29" s="128"/>
      <c r="L29" s="128"/>
    </row>
    <row r="30" spans="1:14" ht="15" customHeight="1" thickBot="1" x14ac:dyDescent="0.2">
      <c r="A30" s="17" t="s">
        <v>386</v>
      </c>
      <c r="B30" s="13"/>
      <c r="C30" s="13"/>
      <c r="D30" s="13"/>
      <c r="E30" s="26"/>
      <c r="F30" s="26"/>
      <c r="G30" s="13"/>
      <c r="H30" s="128"/>
      <c r="I30" s="128"/>
      <c r="J30" s="128"/>
      <c r="K30" s="128"/>
      <c r="L30" s="129" t="s">
        <v>154</v>
      </c>
    </row>
    <row r="31" spans="1:14" ht="24.95" customHeight="1" x14ac:dyDescent="0.15">
      <c r="A31" s="667" t="s">
        <v>167</v>
      </c>
      <c r="B31" s="667"/>
      <c r="C31" s="667"/>
      <c r="D31" s="667"/>
      <c r="E31" s="653" t="s">
        <v>168</v>
      </c>
      <c r="F31" s="653"/>
      <c r="G31" s="653"/>
      <c r="H31" s="652" t="s">
        <v>157</v>
      </c>
      <c r="I31" s="652"/>
      <c r="J31" s="650" t="s">
        <v>169</v>
      </c>
      <c r="K31" s="650"/>
      <c r="L31" s="651"/>
    </row>
    <row r="32" spans="1:14" ht="24.95" customHeight="1" x14ac:dyDescent="0.15">
      <c r="A32" s="658" t="s">
        <v>170</v>
      </c>
      <c r="B32" s="658"/>
      <c r="C32" s="658"/>
      <c r="D32" s="658"/>
      <c r="E32" s="441" t="s">
        <v>354</v>
      </c>
      <c r="F32" s="377" t="s">
        <v>363</v>
      </c>
      <c r="G32" s="381" t="s">
        <v>413</v>
      </c>
      <c r="H32" s="442" t="s">
        <v>363</v>
      </c>
      <c r="I32" s="443" t="s">
        <v>414</v>
      </c>
      <c r="J32" s="444" t="s">
        <v>415</v>
      </c>
      <c r="K32" s="445" t="s">
        <v>363</v>
      </c>
      <c r="L32" s="446" t="s">
        <v>414</v>
      </c>
    </row>
    <row r="33" spans="1:16" ht="17.100000000000001" customHeight="1" x14ac:dyDescent="0.15">
      <c r="A33" s="641" t="s">
        <v>241</v>
      </c>
      <c r="B33" s="642"/>
      <c r="C33" s="642"/>
      <c r="D33" s="649"/>
      <c r="E33" s="447">
        <v>174724</v>
      </c>
      <c r="F33" s="447">
        <v>179227</v>
      </c>
      <c r="G33" s="447">
        <v>191120</v>
      </c>
      <c r="H33" s="228">
        <f>(F33/E33-1)*100</f>
        <v>2.5772074815137103</v>
      </c>
      <c r="I33" s="230">
        <f>(G33/F33-1)*100</f>
        <v>6.6357189485959145</v>
      </c>
      <c r="J33" s="229">
        <f>E33/E39*100</f>
        <v>69.533034598578496</v>
      </c>
      <c r="K33" s="229">
        <f>F33/F39*100</f>
        <v>68.181627971559763</v>
      </c>
      <c r="L33" s="350">
        <f>G33/G39*100</f>
        <v>68.83213703040758</v>
      </c>
    </row>
    <row r="34" spans="1:16" ht="17.100000000000001" customHeight="1" x14ac:dyDescent="0.15">
      <c r="A34" s="599" t="s">
        <v>261</v>
      </c>
      <c r="B34" s="596"/>
      <c r="C34" s="596"/>
      <c r="D34" s="645"/>
      <c r="E34" s="448">
        <v>17304</v>
      </c>
      <c r="F34" s="448">
        <v>17599</v>
      </c>
      <c r="G34" s="448">
        <v>18469</v>
      </c>
      <c r="H34" s="230">
        <f t="shared" ref="H34:H38" si="11">(F34/E34-1)*100</f>
        <v>1.7048081368469692</v>
      </c>
      <c r="I34" s="230">
        <f t="shared" ref="I34:I39" si="12">(G34/F34-1)*100</f>
        <v>4.9434626967441275</v>
      </c>
      <c r="J34" s="231">
        <f>E34/E39*100</f>
        <v>6.8862871196504329</v>
      </c>
      <c r="K34" s="231">
        <f>F34/F39*100</f>
        <v>6.6950206758550905</v>
      </c>
      <c r="L34" s="351">
        <f>G34/G39*100</f>
        <v>6.6516363479206655</v>
      </c>
    </row>
    <row r="35" spans="1:16" ht="17.100000000000001" customHeight="1" x14ac:dyDescent="0.15">
      <c r="A35" s="599" t="s">
        <v>262</v>
      </c>
      <c r="B35" s="596"/>
      <c r="C35" s="596"/>
      <c r="D35" s="645"/>
      <c r="E35" s="448">
        <f>SUM(E36:E38)</f>
        <v>59254</v>
      </c>
      <c r="F35" s="448">
        <f>SUM(F36:F38)</f>
        <v>66041</v>
      </c>
      <c r="G35" s="448">
        <f>SUM(G36:G38)</f>
        <v>68072</v>
      </c>
      <c r="H35" s="230">
        <f t="shared" si="11"/>
        <v>11.454079049515652</v>
      </c>
      <c r="I35" s="230">
        <f t="shared" si="12"/>
        <v>3.0753622749503995</v>
      </c>
      <c r="J35" s="231">
        <f>E35/E39*100</f>
        <v>23.580678281771078</v>
      </c>
      <c r="K35" s="231">
        <f>F35/F39*100</f>
        <v>25.12335135258515</v>
      </c>
      <c r="L35" s="351">
        <f>G35/G39*100</f>
        <v>24.516226621671748</v>
      </c>
    </row>
    <row r="36" spans="1:16" ht="17.100000000000001" customHeight="1" x14ac:dyDescent="0.15">
      <c r="A36" s="52"/>
      <c r="B36" s="596" t="s">
        <v>263</v>
      </c>
      <c r="C36" s="596"/>
      <c r="D36" s="645"/>
      <c r="E36" s="449">
        <v>32693</v>
      </c>
      <c r="F36" s="449">
        <v>37524</v>
      </c>
      <c r="G36" s="449">
        <v>41445</v>
      </c>
      <c r="H36" s="232">
        <f t="shared" si="11"/>
        <v>14.776863548771901</v>
      </c>
      <c r="I36" s="230">
        <f t="shared" si="12"/>
        <v>10.449312440038373</v>
      </c>
      <c r="J36" s="233">
        <f>E36/E39*100</f>
        <v>13.010482247037194</v>
      </c>
      <c r="K36" s="233">
        <f>F36/F39*100</f>
        <v>14.274899473878424</v>
      </c>
      <c r="L36" s="352">
        <f>G36/G39*100</f>
        <v>14.926475090127889</v>
      </c>
    </row>
    <row r="37" spans="1:16" ht="17.100000000000001" customHeight="1" x14ac:dyDescent="0.15">
      <c r="A37" s="52"/>
      <c r="B37" s="596" t="s">
        <v>264</v>
      </c>
      <c r="C37" s="596"/>
      <c r="D37" s="645"/>
      <c r="E37" s="449">
        <v>7541</v>
      </c>
      <c r="F37" s="449">
        <v>8337</v>
      </c>
      <c r="G37" s="449">
        <v>7529</v>
      </c>
      <c r="H37" s="233">
        <f t="shared" si="11"/>
        <v>10.555629226892993</v>
      </c>
      <c r="I37" s="230">
        <f t="shared" si="12"/>
        <v>-9.6917356363200202</v>
      </c>
      <c r="J37" s="233">
        <f>E37/E39*100</f>
        <v>3.0010108165328195</v>
      </c>
      <c r="K37" s="233">
        <f>F37/F39*100</f>
        <v>3.1715658488893621</v>
      </c>
      <c r="L37" s="352">
        <f>G37/G39*100</f>
        <v>2.7115799482102276</v>
      </c>
    </row>
    <row r="38" spans="1:16" ht="17.100000000000001" customHeight="1" x14ac:dyDescent="0.15">
      <c r="A38" s="52"/>
      <c r="B38" s="596" t="s">
        <v>265</v>
      </c>
      <c r="C38" s="596"/>
      <c r="D38" s="645"/>
      <c r="E38" s="449">
        <v>19020</v>
      </c>
      <c r="F38" s="449">
        <v>20180</v>
      </c>
      <c r="G38" s="449">
        <v>19098</v>
      </c>
      <c r="H38" s="234">
        <f t="shared" si="11"/>
        <v>6.0988433228180927</v>
      </c>
      <c r="I38" s="230">
        <f t="shared" si="12"/>
        <v>-5.3617443012884074</v>
      </c>
      <c r="J38" s="233">
        <f>E38/E39*100</f>
        <v>7.5691852182010644</v>
      </c>
      <c r="K38" s="233">
        <f>F38/F39*100</f>
        <v>7.6768860298173607</v>
      </c>
      <c r="L38" s="352">
        <f>G38/G39*100</f>
        <v>6.8781715833336339</v>
      </c>
    </row>
    <row r="39" spans="1:16" ht="17.100000000000001" customHeight="1" thickBot="1" x14ac:dyDescent="0.2">
      <c r="A39" s="646" t="s">
        <v>266</v>
      </c>
      <c r="B39" s="647"/>
      <c r="C39" s="647"/>
      <c r="D39" s="648"/>
      <c r="E39" s="450">
        <f>SUM(E33:E35)</f>
        <v>251282</v>
      </c>
      <c r="F39" s="450">
        <f>SUM(F33:F35)</f>
        <v>262867</v>
      </c>
      <c r="G39" s="450">
        <f>SUM(G33:G35)</f>
        <v>277661</v>
      </c>
      <c r="H39" s="235">
        <f>(F39/E39-1)*100</f>
        <v>4.6103580837465463</v>
      </c>
      <c r="I39" s="322">
        <f t="shared" si="12"/>
        <v>5.6279411261208168</v>
      </c>
      <c r="J39" s="236">
        <f>E39/E39*100</f>
        <v>100</v>
      </c>
      <c r="K39" s="236">
        <f>F39/F39*100</f>
        <v>100</v>
      </c>
      <c r="L39" s="353">
        <f>G39/G39*100</f>
        <v>100</v>
      </c>
      <c r="M39" s="356"/>
    </row>
    <row r="40" spans="1:16" ht="15" customHeight="1" x14ac:dyDescent="0.15">
      <c r="E40" s="13"/>
      <c r="F40" s="13"/>
      <c r="G40" s="13"/>
      <c r="H40" s="13"/>
      <c r="I40" s="13"/>
      <c r="J40" s="27"/>
      <c r="K40" s="13"/>
      <c r="L40" s="3" t="s">
        <v>443</v>
      </c>
    </row>
    <row r="41" spans="1:16" ht="15" customHeight="1" x14ac:dyDescent="0.15">
      <c r="B41" s="13"/>
      <c r="C41" s="13"/>
      <c r="D41" s="13"/>
      <c r="E41" s="13"/>
      <c r="F41" s="13"/>
      <c r="G41" s="13"/>
      <c r="H41" s="13"/>
      <c r="I41" s="13"/>
      <c r="J41" s="27"/>
      <c r="K41" s="13"/>
      <c r="L41" s="13"/>
    </row>
    <row r="42" spans="1:16" ht="15" customHeight="1" thickBot="1" x14ac:dyDescent="0.2">
      <c r="A42" s="130" t="s">
        <v>387</v>
      </c>
      <c r="B42" s="13"/>
      <c r="C42" s="13"/>
      <c r="D42" s="13"/>
      <c r="E42" s="13"/>
      <c r="F42" s="13"/>
      <c r="G42" s="13"/>
      <c r="H42" s="13"/>
      <c r="I42" s="13"/>
      <c r="J42" s="27"/>
      <c r="K42" s="13"/>
      <c r="L42" s="3" t="s">
        <v>171</v>
      </c>
    </row>
    <row r="43" spans="1:16" ht="24.95" customHeight="1" x14ac:dyDescent="0.15">
      <c r="A43" s="644" t="s">
        <v>172</v>
      </c>
      <c r="B43" s="644"/>
      <c r="C43" s="644"/>
      <c r="D43" s="644"/>
      <c r="E43" s="644"/>
      <c r="F43" s="644"/>
      <c r="G43" s="237"/>
      <c r="H43" s="214" t="s">
        <v>168</v>
      </c>
      <c r="I43" s="238"/>
      <c r="J43" s="635" t="s">
        <v>173</v>
      </c>
      <c r="K43" s="635"/>
      <c r="L43" s="636"/>
    </row>
    <row r="44" spans="1:16" ht="24.95" customHeight="1" thickBot="1" x14ac:dyDescent="0.2">
      <c r="A44" s="637" t="s">
        <v>174</v>
      </c>
      <c r="B44" s="637"/>
      <c r="C44" s="637"/>
      <c r="D44" s="637"/>
      <c r="E44" s="637"/>
      <c r="F44" s="637"/>
      <c r="G44" s="473" t="s">
        <v>354</v>
      </c>
      <c r="H44" s="473" t="s">
        <v>416</v>
      </c>
      <c r="I44" s="474" t="s">
        <v>414</v>
      </c>
      <c r="J44" s="239" t="s">
        <v>354</v>
      </c>
      <c r="K44" s="472" t="s">
        <v>363</v>
      </c>
      <c r="L44" s="475" t="s">
        <v>414</v>
      </c>
      <c r="N44" s="130" t="s">
        <v>434</v>
      </c>
    </row>
    <row r="45" spans="1:16" ht="17.100000000000001" customHeight="1" thickBot="1" x14ac:dyDescent="0.2">
      <c r="A45" s="641" t="s">
        <v>175</v>
      </c>
      <c r="B45" s="642"/>
      <c r="C45" s="642"/>
      <c r="D45" s="642"/>
      <c r="E45" s="642"/>
      <c r="F45" s="643"/>
      <c r="G45" s="476">
        <v>2207</v>
      </c>
      <c r="H45" s="476">
        <v>2301</v>
      </c>
      <c r="I45" s="476">
        <v>2431</v>
      </c>
      <c r="J45" s="65">
        <f>(G45/P45*100-100)</f>
        <v>-0.71974808816914049</v>
      </c>
      <c r="K45" s="65">
        <f>(H45/G45*100-100)</f>
        <v>4.259175351155406</v>
      </c>
      <c r="L45" s="348">
        <f>(I45/H45*100-100)</f>
        <v>5.6497175141242906</v>
      </c>
      <c r="N45" s="332" t="s">
        <v>432</v>
      </c>
      <c r="O45" s="334"/>
      <c r="P45" s="335">
        <v>2223</v>
      </c>
    </row>
    <row r="46" spans="1:16" ht="17.100000000000001" customHeight="1" x14ac:dyDescent="0.15">
      <c r="A46" s="599" t="s">
        <v>176</v>
      </c>
      <c r="B46" s="596"/>
      <c r="C46" s="596"/>
      <c r="D46" s="596"/>
      <c r="E46" s="596"/>
      <c r="F46" s="597"/>
      <c r="G46" s="476">
        <v>2068</v>
      </c>
      <c r="H46" s="476">
        <v>2153</v>
      </c>
      <c r="I46" s="476">
        <v>2273</v>
      </c>
      <c r="J46" s="65">
        <f>(G46/P46*100-100)</f>
        <v>0.29097963142578465</v>
      </c>
      <c r="K46" s="65">
        <f>(H46/G46*100-100)</f>
        <v>4.1102514506769836</v>
      </c>
      <c r="L46" s="349">
        <f>(I46/H46*100-100)</f>
        <v>5.5736182071528049</v>
      </c>
      <c r="M46" s="343"/>
      <c r="N46" s="333" t="s">
        <v>431</v>
      </c>
      <c r="O46" s="334"/>
      <c r="P46" s="336">
        <v>2062</v>
      </c>
    </row>
    <row r="47" spans="1:16" ht="17.100000000000001" customHeight="1" thickBot="1" x14ac:dyDescent="0.2">
      <c r="A47" s="638" t="s">
        <v>177</v>
      </c>
      <c r="B47" s="639"/>
      <c r="C47" s="639"/>
      <c r="D47" s="639"/>
      <c r="E47" s="639"/>
      <c r="F47" s="640"/>
      <c r="G47" s="240">
        <f>G45/G46*100</f>
        <v>106.72147001934236</v>
      </c>
      <c r="H47" s="240">
        <f>H45/H46*100</f>
        <v>106.87412912215513</v>
      </c>
      <c r="I47" s="240">
        <f>I45/I46*100</f>
        <v>106.95116586009678</v>
      </c>
      <c r="J47" s="241">
        <f>G47/P47*100-100</f>
        <v>-1.0004916332631097</v>
      </c>
      <c r="K47" s="241">
        <f>H47/G47*100-100</f>
        <v>0.14304441532250678</v>
      </c>
      <c r="L47" s="347">
        <f>I47/H47*100-100</f>
        <v>7.2081745670743658E-2</v>
      </c>
      <c r="M47" s="277"/>
      <c r="N47" s="654" t="s">
        <v>433</v>
      </c>
      <c r="O47" s="655"/>
      <c r="P47" s="337">
        <v>107.8</v>
      </c>
    </row>
    <row r="48" spans="1:16" ht="15" customHeight="1" x14ac:dyDescent="0.15">
      <c r="A48" s="631" t="s">
        <v>376</v>
      </c>
      <c r="B48" s="631"/>
      <c r="C48" s="631"/>
      <c r="D48" s="631"/>
      <c r="E48" s="631"/>
      <c r="F48" s="631"/>
      <c r="G48" s="631"/>
      <c r="H48" s="631"/>
      <c r="I48" s="634" t="s">
        <v>315</v>
      </c>
      <c r="J48" s="634"/>
      <c r="K48" s="634"/>
      <c r="L48" s="569"/>
    </row>
    <row r="49" spans="2:12" ht="15" customHeight="1" x14ac:dyDescent="0.15">
      <c r="B49" s="13" t="s">
        <v>314</v>
      </c>
      <c r="C49" s="13"/>
      <c r="D49" s="13"/>
      <c r="E49" s="13"/>
      <c r="F49" s="13"/>
      <c r="G49" s="13"/>
      <c r="H49" s="13"/>
      <c r="L49" s="3" t="s">
        <v>444</v>
      </c>
    </row>
  </sheetData>
  <sheetProtection sheet="1" objects="1" scenarios="1" selectLockedCells="1" selectUnlockedCells="1"/>
  <mergeCells count="33">
    <mergeCell ref="N47:O47"/>
    <mergeCell ref="A9:D9"/>
    <mergeCell ref="H3:I3"/>
    <mergeCell ref="J3:L3"/>
    <mergeCell ref="A4:D4"/>
    <mergeCell ref="A3:D3"/>
    <mergeCell ref="E3:G3"/>
    <mergeCell ref="A5:D5"/>
    <mergeCell ref="A26:D26"/>
    <mergeCell ref="A13:D13"/>
    <mergeCell ref="A32:D32"/>
    <mergeCell ref="A31:D31"/>
    <mergeCell ref="B37:D37"/>
    <mergeCell ref="A34:D34"/>
    <mergeCell ref="A35:D35"/>
    <mergeCell ref="A27:D27"/>
    <mergeCell ref="A28:G28"/>
    <mergeCell ref="A29:G29"/>
    <mergeCell ref="J31:L31"/>
    <mergeCell ref="H31:I31"/>
    <mergeCell ref="E31:G31"/>
    <mergeCell ref="B36:D36"/>
    <mergeCell ref="A39:D39"/>
    <mergeCell ref="B38:D38"/>
    <mergeCell ref="A48:H48"/>
    <mergeCell ref="A33:D33"/>
    <mergeCell ref="I48:L48"/>
    <mergeCell ref="J43:L43"/>
    <mergeCell ref="A44:F44"/>
    <mergeCell ref="A47:F47"/>
    <mergeCell ref="A46:F46"/>
    <mergeCell ref="A45:F45"/>
    <mergeCell ref="A43:F43"/>
  </mergeCells>
  <phoneticPr fontId="28"/>
  <printOptions horizontalCentered="1"/>
  <pageMargins left="0.59055118110236227" right="0.59055118110236227" top="0.59055118110236227" bottom="0.59055118110236227" header="0.39370078740157483" footer="0.39370078740157483"/>
  <pageSetup paperSize="9" scale="91" firstPageNumber="179" orientation="portrait" useFirstPageNumber="1" r:id="rId1"/>
  <headerFooter scaleWithDoc="0" alignWithMargins="0">
    <oddHeader>&amp;R&amp;"ＭＳ 明朝,標準"&amp;10物価・消費及び金融</oddHeader>
    <oddFooter>&amp;C&amp;"ＭＳ 明朝,標準"&amp;12&amp;A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O46"/>
  <sheetViews>
    <sheetView view="pageBreakPreview" zoomScaleNormal="100" zoomScaleSheetLayoutView="100" workbookViewId="0">
      <selection activeCell="P10" sqref="P10"/>
    </sheetView>
  </sheetViews>
  <sheetFormatPr defaultRowHeight="18.95" customHeight="1" x14ac:dyDescent="0.15"/>
  <cols>
    <col min="1" max="1" width="8.625" style="17" customWidth="1"/>
    <col min="2" max="2" width="6.125" style="17" customWidth="1"/>
    <col min="3" max="3" width="6.625" style="17" customWidth="1"/>
    <col min="4" max="4" width="11.625" style="17" customWidth="1"/>
    <col min="5" max="6" width="6.625" style="17" customWidth="1"/>
    <col min="7" max="8" width="7.625" style="17" customWidth="1"/>
    <col min="9" max="9" width="6.625" style="17" customWidth="1"/>
    <col min="10" max="10" width="7.625" style="17" customWidth="1"/>
    <col min="11" max="12" width="7" style="17" customWidth="1"/>
    <col min="13" max="16384" width="9" style="17"/>
  </cols>
  <sheetData>
    <row r="1" spans="1:15" ht="5.0999999999999996" customHeight="1" x14ac:dyDescent="0.15">
      <c r="A1" s="13"/>
      <c r="B1" s="13"/>
      <c r="C1" s="13"/>
      <c r="D1" s="13"/>
      <c r="E1" s="13"/>
      <c r="F1" s="13"/>
      <c r="G1" s="13"/>
      <c r="H1" s="13"/>
      <c r="I1" s="13"/>
      <c r="J1" s="13"/>
      <c r="K1" s="13"/>
      <c r="L1" s="3"/>
      <c r="M1" s="13"/>
      <c r="N1" s="13"/>
    </row>
    <row r="2" spans="1:15" ht="15" customHeight="1" thickBot="1" x14ac:dyDescent="0.2">
      <c r="A2" s="13" t="s">
        <v>388</v>
      </c>
      <c r="B2" s="13"/>
      <c r="C2" s="13"/>
      <c r="D2" s="13"/>
      <c r="E2" s="13"/>
      <c r="F2" s="13"/>
      <c r="G2" s="13"/>
      <c r="H2" s="13"/>
      <c r="I2" s="13"/>
      <c r="J2" s="13"/>
      <c r="K2" s="13"/>
      <c r="L2" s="3" t="s">
        <v>178</v>
      </c>
      <c r="M2" s="13"/>
      <c r="N2" s="13"/>
    </row>
    <row r="3" spans="1:15" ht="24.95" customHeight="1" thickBot="1" x14ac:dyDescent="0.2">
      <c r="A3" s="517" t="s">
        <v>179</v>
      </c>
      <c r="B3" s="604" t="s">
        <v>180</v>
      </c>
      <c r="C3" s="604"/>
      <c r="D3" s="521" t="s">
        <v>181</v>
      </c>
      <c r="E3" s="588"/>
      <c r="F3" s="522"/>
      <c r="G3" s="604" t="s">
        <v>182</v>
      </c>
      <c r="H3" s="604"/>
      <c r="I3" s="604" t="s">
        <v>183</v>
      </c>
      <c r="J3" s="604"/>
      <c r="K3" s="605" t="s">
        <v>184</v>
      </c>
      <c r="L3" s="606"/>
      <c r="M3" s="297"/>
    </row>
    <row r="4" spans="1:15" ht="24.95" customHeight="1" x14ac:dyDescent="0.15">
      <c r="A4" s="519"/>
      <c r="B4" s="305" t="s">
        <v>185</v>
      </c>
      <c r="C4" s="305" t="s">
        <v>186</v>
      </c>
      <c r="D4" s="305" t="s">
        <v>185</v>
      </c>
      <c r="E4" s="698" t="s">
        <v>186</v>
      </c>
      <c r="F4" s="690"/>
      <c r="G4" s="305" t="s">
        <v>185</v>
      </c>
      <c r="H4" s="305" t="s">
        <v>186</v>
      </c>
      <c r="I4" s="305" t="s">
        <v>185</v>
      </c>
      <c r="J4" s="305" t="s">
        <v>186</v>
      </c>
      <c r="K4" s="305" t="s">
        <v>185</v>
      </c>
      <c r="L4" s="42" t="s">
        <v>186</v>
      </c>
      <c r="M4" s="297"/>
    </row>
    <row r="5" spans="1:15" s="169" customFormat="1" ht="18" customHeight="1" x14ac:dyDescent="0.15">
      <c r="A5" s="131" t="s">
        <v>417</v>
      </c>
      <c r="B5" s="53">
        <f>SUM(D5,G5,I5,K5)</f>
        <v>27</v>
      </c>
      <c r="C5" s="19">
        <f>SUM(E5,H5,J5,L5)</f>
        <v>269</v>
      </c>
      <c r="D5" s="19">
        <v>16</v>
      </c>
      <c r="E5" s="615">
        <v>188</v>
      </c>
      <c r="F5" s="615"/>
      <c r="G5" s="19">
        <v>2</v>
      </c>
      <c r="H5" s="19">
        <v>17</v>
      </c>
      <c r="I5" s="19">
        <v>1</v>
      </c>
      <c r="J5" s="19">
        <v>13</v>
      </c>
      <c r="K5" s="19">
        <v>8</v>
      </c>
      <c r="L5" s="54">
        <v>51</v>
      </c>
      <c r="M5" s="132"/>
    </row>
    <row r="6" spans="1:15" ht="18" customHeight="1" x14ac:dyDescent="0.15">
      <c r="A6" s="283"/>
      <c r="B6" s="77"/>
      <c r="C6" s="19"/>
      <c r="D6" s="19"/>
      <c r="E6" s="301"/>
      <c r="F6" s="301"/>
      <c r="G6" s="19"/>
      <c r="H6" s="19"/>
      <c r="I6" s="19"/>
      <c r="J6" s="19"/>
      <c r="K6" s="19"/>
      <c r="L6" s="54"/>
      <c r="M6" s="297"/>
    </row>
    <row r="7" spans="1:15" s="169" customFormat="1" ht="18" customHeight="1" x14ac:dyDescent="0.15">
      <c r="A7" s="326">
        <v>28</v>
      </c>
      <c r="B7" s="53">
        <f>SUM(D7,G7,I7,K7)</f>
        <v>27</v>
      </c>
      <c r="C7" s="19">
        <f>SUM(E7,H7,J7,L7)</f>
        <v>269</v>
      </c>
      <c r="D7" s="19">
        <v>16</v>
      </c>
      <c r="E7" s="615">
        <v>186</v>
      </c>
      <c r="F7" s="615"/>
      <c r="G7" s="19">
        <v>2</v>
      </c>
      <c r="H7" s="19">
        <v>17</v>
      </c>
      <c r="I7" s="19">
        <v>1</v>
      </c>
      <c r="J7" s="19">
        <v>13</v>
      </c>
      <c r="K7" s="19">
        <v>8</v>
      </c>
      <c r="L7" s="194">
        <v>53</v>
      </c>
      <c r="M7" s="132"/>
    </row>
    <row r="8" spans="1:15" s="169" customFormat="1" ht="18" customHeight="1" x14ac:dyDescent="0.15">
      <c r="A8" s="327"/>
      <c r="B8" s="53"/>
      <c r="C8" s="19"/>
      <c r="D8" s="19"/>
      <c r="E8" s="301"/>
      <c r="F8" s="79"/>
      <c r="G8" s="19"/>
      <c r="H8" s="19"/>
      <c r="I8" s="19"/>
      <c r="J8" s="19"/>
      <c r="K8" s="19"/>
      <c r="L8" s="56"/>
      <c r="M8" s="132"/>
    </row>
    <row r="9" spans="1:15" s="169" customFormat="1" ht="18" customHeight="1" x14ac:dyDescent="0.15">
      <c r="A9" s="326">
        <v>29</v>
      </c>
      <c r="B9" s="19">
        <f>SUM(D9,G9,I9,K9)</f>
        <v>28</v>
      </c>
      <c r="C9" s="19">
        <f>SUM(E9,H9,J9,L9)</f>
        <v>285</v>
      </c>
      <c r="D9" s="19">
        <v>17</v>
      </c>
      <c r="E9" s="615">
        <v>203</v>
      </c>
      <c r="F9" s="615"/>
      <c r="G9" s="19">
        <v>2</v>
      </c>
      <c r="H9" s="19">
        <v>17</v>
      </c>
      <c r="I9" s="19">
        <v>1</v>
      </c>
      <c r="J9" s="19">
        <v>13</v>
      </c>
      <c r="K9" s="19">
        <v>8</v>
      </c>
      <c r="L9" s="213">
        <v>52</v>
      </c>
      <c r="M9" s="132"/>
    </row>
    <row r="10" spans="1:15" ht="18" customHeight="1" x14ac:dyDescent="0.15">
      <c r="A10" s="329"/>
      <c r="B10" s="53"/>
      <c r="C10" s="19"/>
      <c r="D10" s="19"/>
      <c r="E10" s="301"/>
      <c r="F10" s="79"/>
      <c r="G10" s="19"/>
      <c r="H10" s="19"/>
      <c r="I10" s="19"/>
      <c r="J10" s="19"/>
      <c r="K10" s="19"/>
      <c r="L10" s="56"/>
      <c r="M10" s="297"/>
    </row>
    <row r="11" spans="1:15" s="169" customFormat="1" ht="18" customHeight="1" x14ac:dyDescent="0.15">
      <c r="A11" s="329">
        <v>30</v>
      </c>
      <c r="B11" s="77">
        <f>SUM(D11,G11,I11,K11)</f>
        <v>28</v>
      </c>
      <c r="C11" s="19">
        <f>SUM(E11,H11,J11,L11)</f>
        <v>287</v>
      </c>
      <c r="D11" s="19">
        <v>17</v>
      </c>
      <c r="E11" s="615">
        <v>204</v>
      </c>
      <c r="F11" s="615"/>
      <c r="G11" s="19">
        <v>2</v>
      </c>
      <c r="H11" s="19">
        <v>17</v>
      </c>
      <c r="I11" s="19">
        <v>1</v>
      </c>
      <c r="J11" s="19">
        <v>13</v>
      </c>
      <c r="K11" s="19">
        <v>8</v>
      </c>
      <c r="L11" s="213">
        <v>53</v>
      </c>
      <c r="M11" s="132"/>
    </row>
    <row r="12" spans="1:15" s="169" customFormat="1" ht="18" customHeight="1" x14ac:dyDescent="0.15">
      <c r="A12" s="327"/>
      <c r="B12" s="55"/>
      <c r="C12" s="55"/>
      <c r="D12" s="55"/>
      <c r="E12" s="79"/>
      <c r="F12" s="79"/>
      <c r="G12" s="55"/>
      <c r="H12" s="55"/>
      <c r="I12" s="55"/>
      <c r="J12" s="55"/>
      <c r="K12" s="55"/>
      <c r="L12" s="56"/>
      <c r="M12" s="132"/>
    </row>
    <row r="13" spans="1:15" s="169" customFormat="1" ht="18" customHeight="1" thickBot="1" x14ac:dyDescent="0.2">
      <c r="A13" s="451">
        <v>31</v>
      </c>
      <c r="B13" s="452">
        <f>SUM(D13,G13,I13,K13)</f>
        <v>28</v>
      </c>
      <c r="C13" s="453">
        <f>SUM(E13,H13,J13,L13)</f>
        <v>278</v>
      </c>
      <c r="D13" s="453">
        <v>17</v>
      </c>
      <c r="E13" s="703">
        <v>199</v>
      </c>
      <c r="F13" s="703"/>
      <c r="G13" s="453">
        <v>2</v>
      </c>
      <c r="H13" s="453">
        <v>16</v>
      </c>
      <c r="I13" s="453">
        <v>1</v>
      </c>
      <c r="J13" s="453">
        <v>12</v>
      </c>
      <c r="K13" s="453">
        <v>8</v>
      </c>
      <c r="L13" s="454">
        <v>51</v>
      </c>
      <c r="M13" s="132"/>
    </row>
    <row r="14" spans="1:15" ht="15" customHeight="1" x14ac:dyDescent="0.15">
      <c r="A14" s="13" t="s">
        <v>187</v>
      </c>
      <c r="B14" s="13"/>
      <c r="C14" s="13"/>
      <c r="D14" s="13"/>
      <c r="E14" s="13"/>
      <c r="F14" s="13"/>
      <c r="G14" s="13"/>
      <c r="H14" s="13"/>
      <c r="I14" s="13"/>
      <c r="L14" s="3" t="s">
        <v>188</v>
      </c>
      <c r="M14" s="13"/>
      <c r="N14" s="13"/>
    </row>
    <row r="15" spans="1:15" ht="15" customHeight="1" x14ac:dyDescent="0.15">
      <c r="A15" s="13" t="s">
        <v>189</v>
      </c>
      <c r="B15" s="13"/>
      <c r="C15" s="13"/>
      <c r="D15" s="13"/>
      <c r="E15" s="13"/>
      <c r="F15" s="13"/>
      <c r="G15" s="13"/>
      <c r="H15" s="13"/>
      <c r="I15" s="13"/>
      <c r="K15" s="13"/>
      <c r="L15" s="3" t="s">
        <v>190</v>
      </c>
      <c r="M15" s="13"/>
      <c r="N15" s="477"/>
      <c r="O15" s="342"/>
    </row>
    <row r="16" spans="1:15" ht="15" customHeight="1" x14ac:dyDescent="0.15">
      <c r="A16" s="13"/>
      <c r="B16" s="13"/>
      <c r="C16" s="13"/>
      <c r="D16" s="13"/>
      <c r="E16" s="13"/>
      <c r="F16" s="13"/>
      <c r="G16" s="13"/>
      <c r="H16" s="13"/>
      <c r="I16" s="13"/>
      <c r="J16" s="13"/>
      <c r="K16" s="13"/>
      <c r="L16" s="13"/>
      <c r="M16" s="13"/>
      <c r="N16" s="13"/>
    </row>
    <row r="17" spans="1:14" ht="15" customHeight="1" thickBot="1" x14ac:dyDescent="0.2">
      <c r="A17" s="13" t="s">
        <v>389</v>
      </c>
      <c r="B17" s="13"/>
      <c r="C17" s="13"/>
      <c r="D17" s="13"/>
      <c r="E17" s="13"/>
      <c r="F17" s="13"/>
      <c r="G17" s="13"/>
      <c r="H17" s="13"/>
      <c r="I17" s="13"/>
      <c r="J17" s="13"/>
      <c r="L17" s="3" t="s">
        <v>154</v>
      </c>
      <c r="M17" s="13"/>
      <c r="N17" s="13"/>
    </row>
    <row r="18" spans="1:14" ht="24" customHeight="1" thickBot="1" x14ac:dyDescent="0.2">
      <c r="A18" s="517" t="s">
        <v>179</v>
      </c>
      <c r="B18" s="604" t="s">
        <v>191</v>
      </c>
      <c r="C18" s="604"/>
      <c r="D18" s="604"/>
      <c r="E18" s="604"/>
      <c r="F18" s="604"/>
      <c r="G18" s="604"/>
      <c r="H18" s="522" t="s">
        <v>192</v>
      </c>
      <c r="I18" s="522"/>
      <c r="J18" s="522"/>
      <c r="K18" s="628" t="s">
        <v>193</v>
      </c>
      <c r="L18" s="523"/>
    </row>
    <row r="19" spans="1:14" ht="24" customHeight="1" x14ac:dyDescent="0.15">
      <c r="A19" s="519"/>
      <c r="B19" s="698" t="s">
        <v>194</v>
      </c>
      <c r="C19" s="690"/>
      <c r="D19" s="299" t="s">
        <v>195</v>
      </c>
      <c r="E19" s="698" t="s">
        <v>230</v>
      </c>
      <c r="F19" s="690"/>
      <c r="G19" s="299" t="s">
        <v>75</v>
      </c>
      <c r="H19" s="581" t="s">
        <v>196</v>
      </c>
      <c r="I19" s="581"/>
      <c r="J19" s="299" t="s">
        <v>75</v>
      </c>
      <c r="K19" s="694" t="s">
        <v>197</v>
      </c>
      <c r="L19" s="524"/>
    </row>
    <row r="20" spans="1:14" s="124" customFormat="1" ht="18" customHeight="1" x14ac:dyDescent="0.15">
      <c r="A20" s="133" t="s">
        <v>418</v>
      </c>
      <c r="B20" s="684">
        <v>203433</v>
      </c>
      <c r="C20" s="685"/>
      <c r="D20" s="48">
        <v>134425</v>
      </c>
      <c r="E20" s="616">
        <v>337858</v>
      </c>
      <c r="F20" s="616"/>
      <c r="G20" s="306">
        <v>103.9</v>
      </c>
      <c r="H20" s="616">
        <v>287038</v>
      </c>
      <c r="I20" s="616"/>
      <c r="J20" s="34">
        <v>105</v>
      </c>
      <c r="K20" s="701">
        <f>H20/E20*100</f>
        <v>84.958177695955101</v>
      </c>
      <c r="L20" s="702"/>
    </row>
    <row r="21" spans="1:14" ht="18" customHeight="1" x14ac:dyDescent="0.15">
      <c r="A21" s="327"/>
      <c r="B21" s="83"/>
      <c r="C21" s="24"/>
      <c r="D21" s="28"/>
      <c r="E21" s="301"/>
      <c r="F21" s="301"/>
      <c r="G21" s="68"/>
      <c r="H21" s="301"/>
      <c r="I21" s="301"/>
      <c r="J21" s="34"/>
      <c r="K21" s="134"/>
      <c r="L21" s="135"/>
    </row>
    <row r="22" spans="1:14" s="169" customFormat="1" ht="18" customHeight="1" x14ac:dyDescent="0.15">
      <c r="A22" s="326">
        <v>28</v>
      </c>
      <c r="B22" s="684">
        <v>223448</v>
      </c>
      <c r="C22" s="685"/>
      <c r="D22" s="48">
        <v>137682</v>
      </c>
      <c r="E22" s="616">
        <v>361130</v>
      </c>
      <c r="F22" s="616"/>
      <c r="G22" s="306">
        <f>E22/E20*100</f>
        <v>106.88810091813721</v>
      </c>
      <c r="H22" s="616">
        <v>301976</v>
      </c>
      <c r="I22" s="616"/>
      <c r="J22" s="34">
        <f>H22/H20*100</f>
        <v>105.20418899239823</v>
      </c>
      <c r="K22" s="701">
        <f>H22/E22*100</f>
        <v>83.619749120815229</v>
      </c>
      <c r="L22" s="702"/>
    </row>
    <row r="23" spans="1:14" ht="18" customHeight="1" x14ac:dyDescent="0.15">
      <c r="A23" s="327"/>
      <c r="B23" s="84"/>
      <c r="C23" s="48"/>
      <c r="D23" s="48"/>
      <c r="E23" s="302"/>
      <c r="F23" s="302"/>
      <c r="G23" s="68"/>
      <c r="H23" s="302"/>
      <c r="I23" s="302"/>
      <c r="J23" s="34"/>
      <c r="K23" s="134"/>
      <c r="L23" s="135"/>
    </row>
    <row r="24" spans="1:14" s="169" customFormat="1" ht="18" customHeight="1" x14ac:dyDescent="0.15">
      <c r="A24" s="326">
        <v>29</v>
      </c>
      <c r="B24" s="684">
        <v>241012</v>
      </c>
      <c r="C24" s="685"/>
      <c r="D24" s="48">
        <v>135812</v>
      </c>
      <c r="E24" s="616">
        <v>376824</v>
      </c>
      <c r="F24" s="616"/>
      <c r="G24" s="306">
        <f>E24/E22*100</f>
        <v>104.34580345028107</v>
      </c>
      <c r="H24" s="616">
        <v>327519</v>
      </c>
      <c r="I24" s="616"/>
      <c r="J24" s="34">
        <f>H24/H22*100</f>
        <v>108.45861922801812</v>
      </c>
      <c r="K24" s="699">
        <f>H24/E24*100</f>
        <v>86.915642315776068</v>
      </c>
      <c r="L24" s="700"/>
    </row>
    <row r="25" spans="1:14" ht="18" customHeight="1" x14ac:dyDescent="0.15">
      <c r="A25" s="327"/>
      <c r="B25" s="84"/>
      <c r="C25" s="48"/>
      <c r="D25" s="48"/>
      <c r="E25" s="302"/>
      <c r="F25" s="302"/>
      <c r="G25" s="68"/>
      <c r="H25" s="302"/>
      <c r="I25" s="302"/>
      <c r="J25" s="34"/>
      <c r="K25" s="134"/>
      <c r="L25" s="135"/>
    </row>
    <row r="26" spans="1:14" s="169" customFormat="1" ht="18" customHeight="1" x14ac:dyDescent="0.15">
      <c r="A26" s="327">
        <v>30</v>
      </c>
      <c r="B26" s="684">
        <v>261062</v>
      </c>
      <c r="C26" s="685"/>
      <c r="D26" s="48">
        <v>138939</v>
      </c>
      <c r="E26" s="616">
        <v>400001</v>
      </c>
      <c r="F26" s="616"/>
      <c r="G26" s="306">
        <f>E26/E24*100</f>
        <v>106.15061673354138</v>
      </c>
      <c r="H26" s="616">
        <v>337372</v>
      </c>
      <c r="I26" s="616"/>
      <c r="J26" s="34">
        <f>H26/H24*100</f>
        <v>103.00837508663621</v>
      </c>
      <c r="K26" s="686">
        <f>H26/E26*100</f>
        <v>84.342789143027147</v>
      </c>
      <c r="L26" s="687"/>
    </row>
    <row r="27" spans="1:14" s="169" customFormat="1" ht="18" customHeight="1" x14ac:dyDescent="0.15">
      <c r="A27" s="328"/>
      <c r="B27" s="695"/>
      <c r="C27" s="685"/>
      <c r="D27" s="48"/>
      <c r="E27" s="616"/>
      <c r="F27" s="616"/>
      <c r="G27" s="306"/>
      <c r="H27" s="616"/>
      <c r="I27" s="616"/>
      <c r="J27" s="34"/>
      <c r="K27" s="134"/>
      <c r="L27" s="135"/>
    </row>
    <row r="28" spans="1:14" s="169" customFormat="1" ht="18" customHeight="1" thickBot="1" x14ac:dyDescent="0.2">
      <c r="A28" s="455">
        <v>31</v>
      </c>
      <c r="B28" s="691">
        <v>285962</v>
      </c>
      <c r="C28" s="692"/>
      <c r="D28" s="458">
        <v>122013</v>
      </c>
      <c r="E28" s="693">
        <v>407975</v>
      </c>
      <c r="F28" s="693"/>
      <c r="G28" s="456">
        <f>E28/E26*100</f>
        <v>101.99349501626247</v>
      </c>
      <c r="H28" s="693">
        <v>356925</v>
      </c>
      <c r="I28" s="693"/>
      <c r="J28" s="457">
        <f>H28/H26*100</f>
        <v>105.79567954661324</v>
      </c>
      <c r="K28" s="688">
        <f>H28/E28*100</f>
        <v>87.486978368772597</v>
      </c>
      <c r="L28" s="689"/>
    </row>
    <row r="29" spans="1:14" ht="15" customHeight="1" x14ac:dyDescent="0.15">
      <c r="A29" s="13" t="s">
        <v>198</v>
      </c>
      <c r="B29" s="13"/>
      <c r="C29" s="13"/>
      <c r="D29" s="13"/>
      <c r="E29" s="13"/>
      <c r="F29" s="13"/>
      <c r="G29" s="13"/>
      <c r="H29" s="13"/>
      <c r="J29" s="13"/>
      <c r="L29" s="3" t="s">
        <v>199</v>
      </c>
      <c r="M29" s="13"/>
      <c r="N29" s="13"/>
    </row>
    <row r="30" spans="1:14" ht="15" customHeight="1" x14ac:dyDescent="0.15">
      <c r="A30" s="13" t="s">
        <v>200</v>
      </c>
      <c r="B30" s="13"/>
      <c r="C30" s="13"/>
      <c r="D30" s="13"/>
      <c r="E30" s="13"/>
      <c r="F30" s="13"/>
      <c r="G30" s="13"/>
      <c r="H30" s="13"/>
      <c r="I30" s="13"/>
      <c r="J30" s="13"/>
      <c r="K30" s="13"/>
      <c r="L30" s="13"/>
      <c r="M30" s="13"/>
      <c r="N30" s="13"/>
    </row>
    <row r="31" spans="1:14" ht="15" customHeight="1" x14ac:dyDescent="0.15">
      <c r="A31" s="13"/>
      <c r="B31" s="13"/>
      <c r="C31" s="13"/>
      <c r="D31" s="13"/>
      <c r="E31" s="13"/>
      <c r="F31" s="13"/>
      <c r="G31" s="13"/>
      <c r="H31" s="13"/>
      <c r="I31" s="13"/>
      <c r="J31" s="13"/>
      <c r="K31" s="13"/>
      <c r="L31" s="13"/>
      <c r="M31" s="13"/>
      <c r="N31" s="13"/>
    </row>
    <row r="32" spans="1:14" ht="15" customHeight="1" thickBot="1" x14ac:dyDescent="0.2">
      <c r="A32" s="13" t="s">
        <v>390</v>
      </c>
      <c r="B32" s="13"/>
      <c r="C32" s="13"/>
      <c r="D32" s="13"/>
      <c r="E32" s="13"/>
      <c r="F32" s="13"/>
      <c r="G32" s="13"/>
      <c r="H32" s="13"/>
      <c r="I32" s="13"/>
      <c r="J32" s="13"/>
      <c r="L32" s="3" t="s">
        <v>171</v>
      </c>
      <c r="M32" s="13"/>
      <c r="N32" s="13"/>
    </row>
    <row r="33" spans="1:14" ht="24.95" customHeight="1" thickBot="1" x14ac:dyDescent="0.2">
      <c r="A33" s="517" t="s">
        <v>179</v>
      </c>
      <c r="B33" s="604" t="s">
        <v>191</v>
      </c>
      <c r="C33" s="604"/>
      <c r="D33" s="604"/>
      <c r="E33" s="604"/>
      <c r="F33" s="604"/>
      <c r="G33" s="604"/>
      <c r="H33" s="604" t="s">
        <v>192</v>
      </c>
      <c r="I33" s="604"/>
      <c r="J33" s="604"/>
      <c r="K33" s="696" t="s">
        <v>193</v>
      </c>
      <c r="L33" s="697"/>
    </row>
    <row r="34" spans="1:14" ht="24.95" customHeight="1" x14ac:dyDescent="0.15">
      <c r="A34" s="519"/>
      <c r="B34" s="698" t="s">
        <v>194</v>
      </c>
      <c r="C34" s="690"/>
      <c r="D34" s="299" t="s">
        <v>195</v>
      </c>
      <c r="E34" s="690" t="s">
        <v>296</v>
      </c>
      <c r="F34" s="690"/>
      <c r="G34" s="299" t="s">
        <v>75</v>
      </c>
      <c r="H34" s="690" t="s">
        <v>196</v>
      </c>
      <c r="I34" s="690"/>
      <c r="J34" s="299" t="s">
        <v>75</v>
      </c>
      <c r="K34" s="694" t="s">
        <v>197</v>
      </c>
      <c r="L34" s="524"/>
    </row>
    <row r="35" spans="1:14" s="124" customFormat="1" ht="18" customHeight="1" x14ac:dyDescent="0.15">
      <c r="A35" s="133" t="s">
        <v>417</v>
      </c>
      <c r="B35" s="683">
        <v>5538013</v>
      </c>
      <c r="C35" s="680"/>
      <c r="D35" s="179">
        <v>16492575</v>
      </c>
      <c r="E35" s="673">
        <v>22030588</v>
      </c>
      <c r="F35" s="673"/>
      <c r="G35" s="306">
        <v>102.1</v>
      </c>
      <c r="H35" s="673">
        <v>10166768</v>
      </c>
      <c r="I35" s="673"/>
      <c r="J35" s="306">
        <v>97.3</v>
      </c>
      <c r="K35" s="681">
        <f>H35/E35*100</f>
        <v>46.148418734897135</v>
      </c>
      <c r="L35" s="682"/>
    </row>
    <row r="36" spans="1:14" ht="18" customHeight="1" x14ac:dyDescent="0.15">
      <c r="A36" s="80"/>
      <c r="B36" s="81"/>
      <c r="C36" s="58"/>
      <c r="D36" s="58"/>
      <c r="E36" s="79"/>
      <c r="F36" s="301"/>
      <c r="G36" s="57"/>
      <c r="H36" s="59"/>
      <c r="I36" s="59"/>
      <c r="J36" s="57"/>
      <c r="K36" s="296"/>
      <c r="L36" s="175"/>
    </row>
    <row r="37" spans="1:14" s="124" customFormat="1" ht="18" customHeight="1" x14ac:dyDescent="0.15">
      <c r="A37" s="326">
        <v>28</v>
      </c>
      <c r="B37" s="683">
        <v>5467047</v>
      </c>
      <c r="C37" s="680"/>
      <c r="D37" s="179">
        <v>17281748</v>
      </c>
      <c r="E37" s="673">
        <v>22748796</v>
      </c>
      <c r="F37" s="673"/>
      <c r="G37" s="306">
        <v>103.3</v>
      </c>
      <c r="H37" s="673">
        <v>9535273</v>
      </c>
      <c r="I37" s="673"/>
      <c r="J37" s="306">
        <v>93.8</v>
      </c>
      <c r="K37" s="681">
        <f>H37/E37*100</f>
        <v>41.915506209647312</v>
      </c>
      <c r="L37" s="682"/>
    </row>
    <row r="38" spans="1:14" s="124" customFormat="1" ht="18" customHeight="1" x14ac:dyDescent="0.15">
      <c r="A38" s="327"/>
      <c r="B38" s="82"/>
      <c r="C38" s="179"/>
      <c r="D38" s="179"/>
      <c r="E38" s="86"/>
      <c r="F38" s="86"/>
      <c r="G38" s="306"/>
      <c r="H38" s="86"/>
      <c r="I38" s="86"/>
      <c r="J38" s="306"/>
      <c r="K38" s="296"/>
      <c r="L38" s="175"/>
    </row>
    <row r="39" spans="1:14" s="124" customFormat="1" ht="18" customHeight="1" x14ac:dyDescent="0.15">
      <c r="A39" s="326">
        <v>29</v>
      </c>
      <c r="B39" s="679">
        <v>5900268</v>
      </c>
      <c r="C39" s="680"/>
      <c r="D39" s="179">
        <v>17621231</v>
      </c>
      <c r="E39" s="673">
        <v>23521500</v>
      </c>
      <c r="F39" s="673"/>
      <c r="G39" s="306">
        <f>E39/E37*100</f>
        <v>103.39668086170362</v>
      </c>
      <c r="H39" s="673">
        <v>9553768</v>
      </c>
      <c r="I39" s="673"/>
      <c r="J39" s="306">
        <f>H39/H37*100</f>
        <v>100.19396403228309</v>
      </c>
      <c r="K39" s="671">
        <f>H39/E39*100</f>
        <v>40.617171523924924</v>
      </c>
      <c r="L39" s="672"/>
    </row>
    <row r="40" spans="1:14" s="124" customFormat="1" ht="18" customHeight="1" x14ac:dyDescent="0.15">
      <c r="A40" s="327"/>
      <c r="B40" s="82"/>
      <c r="C40" s="179"/>
      <c r="D40" s="179"/>
      <c r="E40" s="86"/>
      <c r="F40" s="86"/>
      <c r="G40" s="306"/>
      <c r="H40" s="86"/>
      <c r="I40" s="86"/>
      <c r="J40" s="306"/>
      <c r="K40" s="296"/>
      <c r="L40" s="175"/>
    </row>
    <row r="41" spans="1:14" s="124" customFormat="1" ht="18" customHeight="1" x14ac:dyDescent="0.15">
      <c r="A41" s="326">
        <v>30</v>
      </c>
      <c r="B41" s="679">
        <v>6291263</v>
      </c>
      <c r="C41" s="680"/>
      <c r="D41" s="179">
        <v>17907899</v>
      </c>
      <c r="E41" s="673">
        <v>24199162</v>
      </c>
      <c r="F41" s="673"/>
      <c r="G41" s="306">
        <f>E41/E39*100</f>
        <v>102.88103224709309</v>
      </c>
      <c r="H41" s="673">
        <v>9314249</v>
      </c>
      <c r="I41" s="673"/>
      <c r="J41" s="306">
        <f>H41/H39*100</f>
        <v>97.492936818227122</v>
      </c>
      <c r="K41" s="529">
        <f>H41/E41*100</f>
        <v>38.489965065732441</v>
      </c>
      <c r="L41" s="672"/>
    </row>
    <row r="42" spans="1:14" s="124" customFormat="1" ht="18" customHeight="1" x14ac:dyDescent="0.15">
      <c r="A42" s="327"/>
      <c r="B42" s="82"/>
      <c r="C42" s="179"/>
      <c r="D42" s="179"/>
      <c r="E42" s="86"/>
      <c r="F42" s="86"/>
      <c r="G42" s="306"/>
      <c r="H42" s="86"/>
      <c r="I42" s="86"/>
      <c r="J42" s="306"/>
      <c r="K42" s="296"/>
      <c r="L42" s="175"/>
    </row>
    <row r="43" spans="1:14" s="124" customFormat="1" ht="18" customHeight="1" thickBot="1" x14ac:dyDescent="0.2">
      <c r="A43" s="459">
        <v>31</v>
      </c>
      <c r="B43" s="675">
        <v>6378093</v>
      </c>
      <c r="C43" s="676"/>
      <c r="D43" s="460">
        <v>18190150</v>
      </c>
      <c r="E43" s="674">
        <v>24568243</v>
      </c>
      <c r="F43" s="674"/>
      <c r="G43" s="456">
        <f>E43/E41*100</f>
        <v>101.52518091328947</v>
      </c>
      <c r="H43" s="674">
        <v>9657424</v>
      </c>
      <c r="I43" s="674"/>
      <c r="J43" s="456">
        <f>H43/H41*100</f>
        <v>103.68440869467845</v>
      </c>
      <c r="K43" s="677">
        <f>H43/E43*100</f>
        <v>39.308565940185467</v>
      </c>
      <c r="L43" s="678"/>
    </row>
    <row r="44" spans="1:14" ht="15" customHeight="1" x14ac:dyDescent="0.15">
      <c r="B44" s="13"/>
      <c r="C44" s="13"/>
      <c r="D44" s="13"/>
      <c r="E44" s="13"/>
      <c r="F44" s="13"/>
      <c r="G44" s="13"/>
      <c r="H44" s="13"/>
      <c r="J44" s="13"/>
      <c r="K44" s="13"/>
      <c r="L44" s="3" t="s">
        <v>201</v>
      </c>
      <c r="M44" s="13"/>
      <c r="N44" s="13"/>
    </row>
    <row r="45" spans="1:14" ht="18.95" customHeight="1" x14ac:dyDescent="0.15">
      <c r="A45" s="13"/>
      <c r="B45" s="13"/>
      <c r="C45" s="13"/>
      <c r="D45" s="13"/>
      <c r="E45" s="13"/>
      <c r="F45" s="13"/>
      <c r="G45" s="13"/>
      <c r="H45" s="13"/>
      <c r="I45" s="13"/>
      <c r="J45" s="13"/>
      <c r="K45" s="13"/>
      <c r="L45" s="13"/>
      <c r="M45" s="13"/>
      <c r="N45" s="13"/>
    </row>
    <row r="46" spans="1:14" ht="18.95" customHeight="1" x14ac:dyDescent="0.15">
      <c r="A46" s="13"/>
      <c r="B46" s="13"/>
      <c r="C46" s="13"/>
      <c r="D46" s="13"/>
      <c r="E46" s="13"/>
      <c r="F46" s="13"/>
      <c r="G46" s="13"/>
      <c r="H46" s="13"/>
      <c r="I46" s="13"/>
      <c r="J46" s="13"/>
      <c r="K46" s="13"/>
      <c r="L46" s="13"/>
      <c r="M46" s="13"/>
      <c r="N46" s="13"/>
    </row>
  </sheetData>
  <sheetProtection sheet="1" objects="1" scenarios="1" selectLockedCells="1" selectUnlockedCells="1"/>
  <mergeCells count="71">
    <mergeCell ref="K19:L19"/>
    <mergeCell ref="E19:F19"/>
    <mergeCell ref="K3:L3"/>
    <mergeCell ref="E4:F4"/>
    <mergeCell ref="K18:L18"/>
    <mergeCell ref="E11:F11"/>
    <mergeCell ref="E13:F13"/>
    <mergeCell ref="E5:F5"/>
    <mergeCell ref="E7:F7"/>
    <mergeCell ref="B24:C24"/>
    <mergeCell ref="H24:I24"/>
    <mergeCell ref="K24:L24"/>
    <mergeCell ref="K20:L20"/>
    <mergeCell ref="B22:C22"/>
    <mergeCell ref="H22:I22"/>
    <mergeCell ref="K22:L22"/>
    <mergeCell ref="E22:F22"/>
    <mergeCell ref="E24:F24"/>
    <mergeCell ref="B19:C19"/>
    <mergeCell ref="A3:A4"/>
    <mergeCell ref="B3:C3"/>
    <mergeCell ref="B20:C20"/>
    <mergeCell ref="H20:I20"/>
    <mergeCell ref="A18:A19"/>
    <mergeCell ref="B18:G18"/>
    <mergeCell ref="H18:J18"/>
    <mergeCell ref="D3:F3"/>
    <mergeCell ref="G3:H3"/>
    <mergeCell ref="I3:J3"/>
    <mergeCell ref="E20:F20"/>
    <mergeCell ref="H19:I19"/>
    <mergeCell ref="E9:F9"/>
    <mergeCell ref="A33:A34"/>
    <mergeCell ref="B33:G33"/>
    <mergeCell ref="H33:J33"/>
    <mergeCell ref="K33:L33"/>
    <mergeCell ref="B34:C34"/>
    <mergeCell ref="H34:I34"/>
    <mergeCell ref="B26:C26"/>
    <mergeCell ref="H26:I26"/>
    <mergeCell ref="K26:L26"/>
    <mergeCell ref="K28:L28"/>
    <mergeCell ref="E34:F34"/>
    <mergeCell ref="B28:C28"/>
    <mergeCell ref="H28:I28"/>
    <mergeCell ref="E28:F28"/>
    <mergeCell ref="K34:L34"/>
    <mergeCell ref="E26:F26"/>
    <mergeCell ref="B27:C27"/>
    <mergeCell ref="E27:F27"/>
    <mergeCell ref="H27:I27"/>
    <mergeCell ref="K35:L35"/>
    <mergeCell ref="B37:C37"/>
    <mergeCell ref="H37:I37"/>
    <mergeCell ref="K37:L37"/>
    <mergeCell ref="E35:F35"/>
    <mergeCell ref="E37:F37"/>
    <mergeCell ref="B35:C35"/>
    <mergeCell ref="H35:I35"/>
    <mergeCell ref="K39:L39"/>
    <mergeCell ref="E39:F39"/>
    <mergeCell ref="E41:F41"/>
    <mergeCell ref="E43:F43"/>
    <mergeCell ref="B43:C43"/>
    <mergeCell ref="H43:I43"/>
    <mergeCell ref="K43:L43"/>
    <mergeCell ref="B41:C41"/>
    <mergeCell ref="H41:I41"/>
    <mergeCell ref="K41:L41"/>
    <mergeCell ref="B39:C39"/>
    <mergeCell ref="H39:I39"/>
  </mergeCells>
  <phoneticPr fontId="28"/>
  <printOptions horizontalCentered="1"/>
  <pageMargins left="0.59055118110236227" right="0.59055118110236227" top="0.59055118110236227" bottom="0.59055118110236227" header="0.39370078740157483" footer="0.39370078740157483"/>
  <pageSetup paperSize="9" firstPageNumber="180" orientation="portrait" useFirstPageNumber="1" r:id="rId1"/>
  <headerFooter scaleWithDoc="0" alignWithMargins="0">
    <oddHeader>&amp;L&amp;"ＭＳ 明朝,標準"&amp;10物価・消費及び金融</oddHeader>
    <oddFooter>&amp;C&amp;"ＭＳ 明朝,標準"&amp;12&amp;A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‐172‐</vt:lpstr>
      <vt:lpstr>‐173‐</vt:lpstr>
      <vt:lpstr>‐174‐</vt:lpstr>
      <vt:lpstr>‐175‐</vt:lpstr>
      <vt:lpstr>-176-</vt:lpstr>
      <vt:lpstr>‐177‐</vt:lpstr>
      <vt:lpstr>‐178‐</vt:lpstr>
      <vt:lpstr>‐179‐</vt:lpstr>
      <vt:lpstr>‐180‐</vt:lpstr>
      <vt:lpstr>‐181‐</vt:lpstr>
      <vt:lpstr>グラフ</vt:lpstr>
      <vt:lpstr>‐172‐!Print_Area</vt:lpstr>
      <vt:lpstr>‐173‐!Print_Area</vt:lpstr>
      <vt:lpstr>‐174‐!Print_Area</vt:lpstr>
      <vt:lpstr>‐175‐!Print_Area</vt:lpstr>
      <vt:lpstr>'-176-'!Print_Area</vt:lpstr>
      <vt:lpstr>‐177‐!Print_Area</vt:lpstr>
      <vt:lpstr>‐178‐!Print_Area</vt:lpstr>
      <vt:lpstr>‐179‐!Print_Area</vt:lpstr>
      <vt:lpstr>‐180‐!Print_Area</vt:lpstr>
      <vt:lpstr>‐181‐!Print_Area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比嘉 友美</dc:creator>
  <cp:lastModifiedBy>比嘉 友美</cp:lastModifiedBy>
  <cp:lastPrinted>2020-03-26T09:08:39Z</cp:lastPrinted>
  <dcterms:created xsi:type="dcterms:W3CDTF">2013-03-25T07:49:34Z</dcterms:created>
  <dcterms:modified xsi:type="dcterms:W3CDTF">2020-04-02T04:12:03Z</dcterms:modified>
</cp:coreProperties>
</file>