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平成３1(令和元年)年版統計うらそえ\□（入力用）H31(R1)\★完成版データ（Excel）\"/>
    </mc:Choice>
  </mc:AlternateContent>
  <xr:revisionPtr revIDLastSave="0" documentId="13_ncr:1_{5A1D95BA-5094-4396-AA6D-6FCD7CFAD4D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r:id="rId11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'-151-'!$A$1:$F$44</definedName>
    <definedName name="_xlnm.Print_Area" localSheetId="7">'-152-'!$A$1:$AO$51</definedName>
    <definedName name="_xlnm.Print_Area" localSheetId="8">'-153-'!$A$1:$P$44</definedName>
    <definedName name="_xlnm.Print_Area" localSheetId="9">'-154-'!$A$1:$P$29</definedName>
  </definedNames>
  <calcPr calcId="191029" iterateDelta="1E-4"/>
</workbook>
</file>

<file path=xl/calcChain.xml><?xml version="1.0" encoding="utf-8"?>
<calcChain xmlns="http://schemas.openxmlformats.org/spreadsheetml/2006/main">
  <c r="J7" i="6" l="1"/>
  <c r="M7" i="6"/>
  <c r="C26" i="10" l="1"/>
  <c r="N12" i="7"/>
  <c r="N11" i="7"/>
  <c r="I11" i="7"/>
  <c r="P11" i="7" s="1"/>
  <c r="O9" i="7"/>
  <c r="M9" i="7"/>
  <c r="L9" i="7"/>
  <c r="K9" i="7"/>
  <c r="J9" i="7"/>
  <c r="H9" i="7"/>
  <c r="G9" i="7"/>
  <c r="F9" i="7"/>
  <c r="E9" i="7"/>
  <c r="M31" i="6"/>
  <c r="M41" i="6" s="1"/>
  <c r="M29" i="6"/>
  <c r="E41" i="6"/>
  <c r="E39" i="6"/>
  <c r="N7" i="6"/>
  <c r="L7" i="6"/>
  <c r="K7" i="6"/>
  <c r="I7" i="6"/>
  <c r="H7" i="6"/>
  <c r="G7" i="6"/>
  <c r="F7" i="6"/>
  <c r="E7" i="6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B41" i="13" s="1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B23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B5" i="13" s="1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E5" i="1"/>
  <c r="C23" i="13" l="1"/>
  <c r="N9" i="7"/>
  <c r="I9" i="7"/>
  <c r="C13" i="3"/>
  <c r="C9" i="10" l="1"/>
  <c r="AD35" i="5" l="1"/>
  <c r="N26" i="7" l="1"/>
  <c r="P26" i="7" s="1"/>
  <c r="N25" i="7"/>
  <c r="P25" i="7" s="1"/>
  <c r="I26" i="7"/>
  <c r="I25" i="7"/>
  <c r="C6" i="10" l="1"/>
  <c r="N9" i="6" l="1"/>
  <c r="AH18" i="5"/>
  <c r="AH20" i="5" s="1"/>
  <c r="F43" i="4"/>
  <c r="E43" i="4"/>
  <c r="F4" i="4"/>
  <c r="B4" i="4"/>
  <c r="C4" i="4"/>
  <c r="D4" i="4"/>
  <c r="E4" i="4"/>
  <c r="C42" i="8"/>
  <c r="H40" i="8"/>
  <c r="G40" i="8"/>
  <c r="F40" i="8"/>
  <c r="E40" i="8"/>
  <c r="D40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B42" i="8"/>
  <c r="M40" i="8"/>
  <c r="L40" i="8"/>
  <c r="K40" i="8"/>
  <c r="J40" i="8"/>
  <c r="I40" i="8"/>
  <c r="H30" i="8"/>
  <c r="B30" i="8"/>
  <c r="H29" i="8"/>
  <c r="B29" i="8"/>
  <c r="H28" i="8"/>
  <c r="B28" i="8"/>
  <c r="H27" i="8"/>
  <c r="B27" i="8"/>
  <c r="H26" i="8"/>
  <c r="B26" i="8"/>
  <c r="H20" i="8"/>
  <c r="B20" i="8"/>
  <c r="H19" i="8"/>
  <c r="B19" i="8"/>
  <c r="H18" i="8"/>
  <c r="H17" i="8"/>
  <c r="H16" i="8"/>
  <c r="H9" i="8"/>
  <c r="H8" i="8"/>
  <c r="B9" i="8"/>
  <c r="B8" i="8"/>
  <c r="H7" i="8"/>
  <c r="B7" i="8"/>
  <c r="H6" i="8"/>
  <c r="B6" i="8"/>
  <c r="H5" i="8"/>
  <c r="B5" i="8"/>
  <c r="Q42" i="2"/>
  <c r="H20" i="2"/>
  <c r="B9" i="2"/>
  <c r="D5" i="1"/>
  <c r="B18" i="1"/>
  <c r="B17" i="1"/>
  <c r="B16" i="1"/>
  <c r="B15" i="1"/>
  <c r="B14" i="1"/>
  <c r="B13" i="1"/>
  <c r="B12" i="1"/>
  <c r="B11" i="1"/>
  <c r="B10" i="1"/>
  <c r="B9" i="1"/>
  <c r="B8" i="1"/>
  <c r="B7" i="1"/>
  <c r="D37" i="10"/>
  <c r="D36" i="10"/>
  <c r="D35" i="10"/>
  <c r="D34" i="10"/>
  <c r="D33" i="10"/>
  <c r="D32" i="10"/>
  <c r="D31" i="10"/>
  <c r="D30" i="10"/>
  <c r="D29" i="10"/>
  <c r="D28" i="10"/>
  <c r="D27" i="10"/>
  <c r="D26" i="10"/>
  <c r="C37" i="10"/>
  <c r="C36" i="10"/>
  <c r="C35" i="10"/>
  <c r="C34" i="10"/>
  <c r="C33" i="10"/>
  <c r="C32" i="10"/>
  <c r="C30" i="10"/>
  <c r="C31" i="10"/>
  <c r="C29" i="10"/>
  <c r="C28" i="10"/>
  <c r="C27" i="10"/>
  <c r="C11" i="10"/>
  <c r="C10" i="10"/>
  <c r="C8" i="10"/>
  <c r="C7" i="10"/>
  <c r="C5" i="10"/>
  <c r="B40" i="8" l="1"/>
  <c r="C40" i="8"/>
  <c r="R33" i="5"/>
  <c r="X33" i="5"/>
  <c r="L33" i="5"/>
  <c r="L48" i="5" s="1"/>
  <c r="B33" i="5"/>
  <c r="B48" i="5" s="1"/>
  <c r="G33" i="5"/>
  <c r="G48" i="5" s="1"/>
  <c r="C31" i="3"/>
  <c r="D31" i="3"/>
  <c r="E31" i="3"/>
  <c r="F31" i="3"/>
  <c r="G31" i="3"/>
  <c r="H31" i="3"/>
  <c r="I31" i="3"/>
  <c r="B31" i="3"/>
  <c r="C14" i="3"/>
  <c r="I11" i="3"/>
  <c r="D11" i="3"/>
  <c r="E11" i="3"/>
  <c r="F11" i="3"/>
  <c r="G11" i="3"/>
  <c r="H11" i="3"/>
  <c r="P40" i="8"/>
  <c r="S40" i="8"/>
  <c r="T40" i="8"/>
  <c r="U40" i="8"/>
  <c r="V40" i="8"/>
  <c r="O40" i="8"/>
  <c r="B42" i="2"/>
  <c r="D40" i="2"/>
  <c r="E40" i="2"/>
  <c r="F40" i="2"/>
  <c r="G40" i="2"/>
  <c r="H40" i="2"/>
  <c r="I40" i="2"/>
  <c r="J40" i="2"/>
  <c r="K40" i="2"/>
  <c r="L40" i="2"/>
  <c r="M40" i="2"/>
  <c r="B30" i="2"/>
  <c r="B20" i="2"/>
  <c r="E24" i="10"/>
  <c r="F24" i="10"/>
  <c r="G24" i="10"/>
  <c r="H24" i="10"/>
  <c r="I24" i="10"/>
  <c r="J24" i="10"/>
  <c r="B24" i="10"/>
  <c r="B49" i="5" l="1"/>
  <c r="G49" i="5"/>
  <c r="B19" i="2"/>
  <c r="H30" i="2" l="1"/>
  <c r="H9" i="2"/>
  <c r="C54" i="1" l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18" i="1"/>
  <c r="C17" i="1"/>
  <c r="C16" i="1"/>
  <c r="C15" i="1"/>
  <c r="C14" i="1"/>
  <c r="C13" i="1"/>
  <c r="C12" i="1"/>
  <c r="C11" i="1"/>
  <c r="C10" i="1"/>
  <c r="C9" i="1"/>
  <c r="C8" i="1"/>
  <c r="C7" i="1"/>
  <c r="D24" i="10" l="1"/>
  <c r="C24" i="10"/>
  <c r="C24" i="3" l="1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14" i="3"/>
  <c r="B13" i="3"/>
  <c r="C11" i="3" l="1"/>
  <c r="B11" i="3"/>
  <c r="N13" i="7"/>
  <c r="N27" i="7"/>
  <c r="I27" i="7"/>
  <c r="N24" i="7"/>
  <c r="I24" i="7"/>
  <c r="P24" i="7" s="1"/>
  <c r="N23" i="7"/>
  <c r="I23" i="7"/>
  <c r="N22" i="7"/>
  <c r="I22" i="7"/>
  <c r="N21" i="7"/>
  <c r="I21" i="7"/>
  <c r="N20" i="7"/>
  <c r="I20" i="7"/>
  <c r="P20" i="7" s="1"/>
  <c r="N19" i="7"/>
  <c r="I19" i="7"/>
  <c r="N18" i="7"/>
  <c r="I18" i="7"/>
  <c r="P18" i="7" s="1"/>
  <c r="N17" i="7"/>
  <c r="I17" i="7"/>
  <c r="N16" i="7"/>
  <c r="I16" i="7"/>
  <c r="P16" i="7" s="1"/>
  <c r="N15" i="7"/>
  <c r="I15" i="7"/>
  <c r="N14" i="7"/>
  <c r="I14" i="7"/>
  <c r="P14" i="7" s="1"/>
  <c r="I13" i="7"/>
  <c r="P13" i="7" s="1"/>
  <c r="I12" i="7"/>
  <c r="P22" i="7" l="1"/>
  <c r="P15" i="7"/>
  <c r="P17" i="7"/>
  <c r="P19" i="7"/>
  <c r="P21" i="7"/>
  <c r="P23" i="7"/>
  <c r="P27" i="7"/>
  <c r="P12" i="7"/>
  <c r="P9" i="7" s="1"/>
  <c r="AD46" i="5"/>
  <c r="AJ46" i="5" s="1"/>
  <c r="AD45" i="5"/>
  <c r="AJ45" i="5" s="1"/>
  <c r="AD44" i="5"/>
  <c r="AJ44" i="5" s="1"/>
  <c r="AD43" i="5"/>
  <c r="AJ43" i="5" s="1"/>
  <c r="AD42" i="5"/>
  <c r="AJ42" i="5" s="1"/>
  <c r="AD41" i="5"/>
  <c r="AJ41" i="5" s="1"/>
  <c r="AD40" i="5"/>
  <c r="AJ40" i="5" s="1"/>
  <c r="AD39" i="5"/>
  <c r="AJ39" i="5" s="1"/>
  <c r="AD38" i="5"/>
  <c r="AJ38" i="5" s="1"/>
  <c r="AD37" i="5"/>
  <c r="AJ37" i="5" s="1"/>
  <c r="AD36" i="5"/>
  <c r="AJ36" i="5" s="1"/>
  <c r="AH21" i="5"/>
  <c r="AJ35" i="5" l="1"/>
  <c r="AD33" i="5"/>
  <c r="AJ33" i="5" s="1"/>
  <c r="M38" i="6"/>
  <c r="M37" i="6"/>
  <c r="S41" i="1" l="1"/>
  <c r="R41" i="1"/>
  <c r="Q41" i="1"/>
  <c r="P41" i="1"/>
  <c r="O41" i="1"/>
  <c r="N41" i="1"/>
  <c r="M41" i="1"/>
  <c r="L41" i="1"/>
  <c r="K41" i="1"/>
  <c r="J41" i="1"/>
  <c r="Q23" i="1"/>
  <c r="P23" i="1"/>
  <c r="O23" i="1"/>
  <c r="N23" i="1"/>
  <c r="M23" i="1"/>
  <c r="L23" i="1"/>
  <c r="K23" i="1"/>
  <c r="J23" i="1"/>
  <c r="S5" i="1"/>
  <c r="R5" i="1"/>
  <c r="Q5" i="1"/>
  <c r="P5" i="1"/>
  <c r="O5" i="1"/>
  <c r="N5" i="1"/>
  <c r="M5" i="1"/>
  <c r="L5" i="1"/>
  <c r="K5" i="1"/>
  <c r="J5" i="1"/>
  <c r="M36" i="6" l="1"/>
  <c r="M35" i="6"/>
  <c r="M34" i="6"/>
  <c r="M33" i="6"/>
  <c r="N20" i="6" l="1"/>
  <c r="N19" i="6"/>
  <c r="N18" i="6"/>
  <c r="N17" i="6"/>
  <c r="N16" i="6"/>
  <c r="N15" i="6"/>
  <c r="N14" i="6"/>
  <c r="N13" i="6"/>
  <c r="N12" i="6"/>
  <c r="N11" i="6"/>
  <c r="N10" i="6"/>
  <c r="R53" i="2" l="1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V40" i="2"/>
  <c r="U40" i="2"/>
  <c r="T40" i="2"/>
  <c r="S40" i="2"/>
  <c r="P40" i="2"/>
  <c r="O40" i="2"/>
  <c r="Q40" i="2" l="1"/>
  <c r="R40" i="2"/>
  <c r="Z18" i="5" l="1"/>
  <c r="R18" i="5"/>
  <c r="J18" i="5"/>
  <c r="B18" i="5"/>
  <c r="M39" i="6" l="1"/>
  <c r="R53" i="8" l="1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Q42" i="8"/>
  <c r="R40" i="8" l="1"/>
  <c r="Q40" i="8"/>
  <c r="D43" i="4" l="1"/>
  <c r="B43" i="4"/>
  <c r="C43" i="4"/>
  <c r="H7" i="2" l="1"/>
  <c r="B7" i="2"/>
  <c r="H6" i="2"/>
  <c r="B6" i="2"/>
  <c r="H5" i="2"/>
  <c r="B5" i="2"/>
  <c r="C41" i="1" l="1"/>
  <c r="L49" i="5" l="1"/>
  <c r="R49" i="5"/>
  <c r="R48" i="5"/>
  <c r="X49" i="5"/>
  <c r="X48" i="5"/>
  <c r="AD49" i="5"/>
  <c r="AD48" i="5"/>
  <c r="H41" i="6" l="1"/>
  <c r="F39" i="6" l="1"/>
  <c r="Z20" i="5"/>
  <c r="R20" i="5"/>
  <c r="J21" i="5"/>
  <c r="B20" i="5"/>
  <c r="H18" i="2"/>
  <c r="H29" i="2"/>
  <c r="B29" i="2"/>
  <c r="H28" i="2"/>
  <c r="B28" i="2"/>
  <c r="H27" i="2"/>
  <c r="B27" i="2"/>
  <c r="H26" i="2"/>
  <c r="B26" i="2"/>
  <c r="H19" i="2"/>
  <c r="H17" i="2"/>
  <c r="H16" i="2"/>
  <c r="H8" i="2"/>
  <c r="B8" i="2"/>
  <c r="J20" i="5" l="1"/>
  <c r="Z21" i="5"/>
  <c r="R21" i="5"/>
  <c r="B21" i="5"/>
  <c r="G41" i="6" l="1"/>
  <c r="G39" i="6"/>
  <c r="N41" i="6"/>
  <c r="L41" i="6"/>
  <c r="G5" i="1"/>
  <c r="I41" i="1"/>
  <c r="H41" i="1"/>
  <c r="G41" i="1"/>
  <c r="F41" i="1"/>
  <c r="E41" i="1"/>
  <c r="D41" i="1"/>
  <c r="I23" i="1"/>
  <c r="H23" i="1"/>
  <c r="G23" i="1"/>
  <c r="F23" i="1"/>
  <c r="E23" i="1"/>
  <c r="D23" i="1"/>
  <c r="I5" i="1"/>
  <c r="H5" i="1"/>
  <c r="F5" i="1"/>
  <c r="K41" i="6"/>
  <c r="J41" i="6"/>
  <c r="I41" i="6"/>
  <c r="F41" i="6"/>
  <c r="N39" i="6"/>
  <c r="L39" i="6"/>
  <c r="K39" i="6"/>
  <c r="J39" i="6"/>
  <c r="I39" i="6"/>
  <c r="H39" i="6"/>
  <c r="B43" i="2"/>
  <c r="B53" i="2"/>
  <c r="B52" i="2"/>
  <c r="B51" i="2"/>
  <c r="B50" i="2"/>
  <c r="B49" i="2"/>
  <c r="B48" i="2"/>
  <c r="B47" i="2"/>
  <c r="B46" i="2"/>
  <c r="B45" i="2"/>
  <c r="B44" i="2"/>
  <c r="C42" i="2"/>
  <c r="C43" i="2"/>
  <c r="C44" i="2"/>
  <c r="C45" i="2"/>
  <c r="C46" i="2"/>
  <c r="C47" i="2"/>
  <c r="C48" i="2"/>
  <c r="C49" i="2"/>
  <c r="C50" i="2"/>
  <c r="C51" i="2"/>
  <c r="C52" i="2"/>
  <c r="C53" i="2"/>
  <c r="C40" i="2" l="1"/>
  <c r="B40" i="2"/>
  <c r="B23" i="1"/>
  <c r="B5" i="1"/>
  <c r="B41" i="1"/>
  <c r="C23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比嘉 友美</author>
  </authors>
  <commentList>
    <comment ref="AQ35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会館日数の入力</t>
        </r>
      </text>
    </comment>
  </commentList>
</comments>
</file>

<file path=xl/sharedStrings.xml><?xml version="1.0" encoding="utf-8"?>
<sst xmlns="http://schemas.openxmlformats.org/spreadsheetml/2006/main" count="833" uniqueCount="329">
  <si>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</si>
  <si>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</si>
  <si>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</si>
  <si>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</si>
  <si>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</si>
  <si>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</si>
  <si>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</si>
  <si>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</si>
  <si>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</si>
  <si>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</si>
  <si>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</si>
  <si>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</si>
  <si>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</si>
  <si>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</si>
  <si>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</si>
  <si>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</si>
  <si>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</si>
  <si>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</si>
  <si>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</si>
  <si>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</si>
  <si>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</si>
  <si>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</si>
  <si>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</si>
  <si>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</si>
  <si>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</si>
  <si>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</si>
  <si>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</si>
  <si>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</si>
  <si>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</si>
  <si>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</si>
  <si>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</si>
  <si>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</si>
  <si>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</si>
  <si>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</si>
  <si>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</si>
  <si>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</si>
  <si>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</si>
  <si>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</si>
  <si>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</si>
  <si>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</si>
  <si>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</si>
  <si>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</si>
  <si>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</si>
  <si>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</si>
  <si>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</si>
  <si>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</si>
  <si>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</si>
  <si>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</si>
  <si>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</si>
  <si>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</si>
  <si>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</si>
  <si>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</si>
  <si>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</si>
  <si>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</si>
  <si>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</si>
  <si>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</si>
  <si>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</si>
  <si>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</si>
  <si>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</si>
  <si>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</si>
  <si>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</si>
  <si>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　３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</si>
  <si>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</si>
  <si>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</si>
  <si>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</si>
  <si>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</si>
  <si>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</si>
  <si>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</si>
  <si>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</si>
  <si>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</si>
  <si>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</si>
  <si>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</si>
  <si>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</si>
  <si>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</si>
  <si>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</si>
  <si>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</si>
  <si>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</si>
  <si>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</si>
  <si>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</si>
  <si>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</si>
  <si>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</si>
  <si>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</si>
  <si>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</si>
  <si>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</si>
  <si>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</si>
  <si>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</si>
  <si>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</si>
  <si>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</si>
  <si>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</si>
  <si>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</si>
  <si>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</si>
  <si>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</si>
  <si>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</si>
  <si>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</si>
  <si>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</si>
  <si>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</si>
  <si>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</si>
  <si>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</si>
  <si>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</si>
  <si>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</si>
  <si>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</si>
  <si>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</si>
  <si>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</si>
  <si>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</si>
  <si>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</si>
  <si>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</si>
  <si>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</si>
  <si>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</si>
  <si>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</si>
  <si>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</si>
  <si>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</si>
  <si>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</si>
  <si>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</si>
  <si>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</si>
  <si>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</si>
  <si>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</si>
  <si>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</si>
  <si>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</si>
  <si>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</si>
  <si>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</si>
  <si>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</si>
  <si>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</si>
  <si>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</si>
  <si>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</si>
  <si>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</si>
  <si>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</si>
  <si>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</si>
  <si>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</si>
  <si>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</si>
  <si>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</si>
  <si>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</si>
  <si>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</si>
  <si>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</si>
  <si>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</si>
  <si>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</si>
  <si>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</si>
  <si>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</si>
  <si>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</si>
  <si>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</si>
  <si>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</si>
  <si>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</si>
  <si>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</si>
  <si>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</si>
  <si>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</si>
  <si>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</si>
  <si>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</si>
  <si>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</si>
  <si>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</si>
  <si>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</si>
  <si>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</si>
  <si>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</si>
  <si>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</si>
  <si>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</si>
  <si>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</si>
  <si>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</si>
  <si>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</si>
  <si>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</si>
  <si>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</si>
  <si>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</si>
  <si>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</si>
  <si>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</si>
  <si>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</si>
  <si>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</si>
  <si>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</si>
  <si>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</si>
  <si>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</si>
  <si>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</si>
  <si>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</si>
  <si>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</si>
  <si>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</si>
  <si>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</si>
  <si>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</si>
  <si>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</si>
  <si>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</si>
  <si>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</si>
  <si>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</si>
  <si>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</si>
  <si>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</si>
  <si>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</si>
  <si>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</si>
  <si>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</si>
  <si>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</si>
  <si>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</si>
  <si>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</si>
  <si>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</si>
  <si>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</si>
  <si>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</si>
  <si>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</si>
  <si>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</si>
  <si>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</si>
  <si>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</si>
  <si>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</si>
  <si>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t>専用</t>
    <rPh sb="0" eb="2">
      <t>センヨウ</t>
    </rPh>
    <phoneticPr fontId="20"/>
  </si>
  <si>
    <t>部分</t>
    <rPh sb="0" eb="2">
      <t>ブブン</t>
    </rPh>
    <phoneticPr fontId="20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</si>
  <si>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</si>
  <si>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</si>
  <si>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</si>
  <si>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</si>
  <si>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</si>
  <si>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</si>
  <si>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</si>
  <si>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</si>
  <si>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</si>
  <si>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 xml:space="preserve">   </t>
    <phoneticPr fontId="20"/>
  </si>
  <si>
    <t>職   員   数</t>
    <phoneticPr fontId="20"/>
  </si>
  <si>
    <t>使用件数</t>
    <phoneticPr fontId="20"/>
  </si>
  <si>
    <t>利用者数</t>
    <phoneticPr fontId="20"/>
  </si>
  <si>
    <t xml:space="preserve">年月 </t>
    <phoneticPr fontId="20"/>
  </si>
  <si>
    <t>ホ　　ー　　ル</t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</si>
  <si>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</si>
  <si>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</si>
  <si>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</si>
  <si>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</si>
  <si>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</si>
  <si>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</si>
  <si>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区　　分</t>
    <phoneticPr fontId="20"/>
  </si>
  <si>
    <t>開館 日数</t>
    <phoneticPr fontId="20"/>
  </si>
  <si>
    <t>映　画</t>
    <phoneticPr fontId="20"/>
  </si>
  <si>
    <t>回 数</t>
    <phoneticPr fontId="20"/>
  </si>
  <si>
    <t>回　数</t>
    <phoneticPr fontId="20"/>
  </si>
  <si>
    <t>雑 　　　　誌</t>
    <phoneticPr fontId="20"/>
  </si>
  <si>
    <t>アメリカ情報コーナー</t>
    <phoneticPr fontId="20"/>
  </si>
  <si>
    <t>　</t>
    <phoneticPr fontId="20"/>
  </si>
  <si>
    <t>購入</t>
    <phoneticPr fontId="20"/>
  </si>
  <si>
    <t>寄贈</t>
    <phoneticPr fontId="20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</si>
  <si>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20"/>
  </si>
  <si>
    <t>（注）全面及び半面貸切を「専用」、複数人数、１人での利用を「部分」として計上した。</t>
    <phoneticPr fontId="20"/>
  </si>
  <si>
    <t>資料:市民体育館</t>
    <rPh sb="0" eb="2">
      <t>シリョウ</t>
    </rPh>
    <rPh sb="3" eb="5">
      <t>シミン</t>
    </rPh>
    <rPh sb="5" eb="8">
      <t>タイイクカン</t>
    </rPh>
    <phoneticPr fontId="20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</si>
  <si>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</si>
  <si>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20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</si>
  <si>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20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</si>
  <si>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20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</si>
  <si>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20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</si>
  <si>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20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</si>
  <si>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20"/>
  </si>
  <si>
    <t>（注）1.利用者数は、会場使用申込時の予定人員である。</t>
    <phoneticPr fontId="20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</si>
  <si>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20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</si>
  <si>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</si>
  <si>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中央公民館(分館)</t>
    <rPh sb="6" eb="8">
      <t>ブンカン</t>
    </rPh>
    <phoneticPr fontId="20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</si>
  <si>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20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</si>
  <si>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20"/>
  </si>
  <si>
    <t>平成26年度</t>
    <phoneticPr fontId="20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</si>
  <si>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20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</si>
  <si>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20"/>
  </si>
  <si>
    <t>平成28年度</t>
    <phoneticPr fontId="20"/>
  </si>
  <si>
    <t>(注）平成25年度から中央ゲートボール場Ｂ含む。</t>
  </si>
  <si>
    <t>回 数</t>
  </si>
  <si>
    <t xml:space="preserve">年月 </t>
  </si>
  <si>
    <t>平成26年度</t>
  </si>
  <si>
    <t>平成27年度</t>
  </si>
  <si>
    <t>65歳以上</t>
    <rPh sb="2" eb="3">
      <t>サイ</t>
    </rPh>
    <rPh sb="3" eb="5">
      <t>イジョウ</t>
    </rPh>
    <phoneticPr fontId="20"/>
  </si>
  <si>
    <t>65歳以上</t>
    <rPh sb="2" eb="5">
      <t>サイイジョウ</t>
    </rPh>
    <phoneticPr fontId="20"/>
  </si>
  <si>
    <t>　　　　</t>
    <phoneticPr fontId="20"/>
  </si>
  <si>
    <t xml:space="preserve">  年　度</t>
    <phoneticPr fontId="20"/>
  </si>
  <si>
    <t>　・その他　（上記以外、小ホールは落語、市民交流室は練習・稽古など）</t>
    <rPh sb="4" eb="5">
      <t>タ</t>
    </rPh>
    <rPh sb="7" eb="9">
      <t>ジョウキ</t>
    </rPh>
    <rPh sb="9" eb="11">
      <t>イガイ</t>
    </rPh>
    <rPh sb="12" eb="13">
      <t>ショウ</t>
    </rPh>
    <rPh sb="17" eb="19">
      <t>ラクゴ</t>
    </rPh>
    <rPh sb="20" eb="22">
      <t>シミン</t>
    </rPh>
    <rPh sb="22" eb="24">
      <t>コウリュウ</t>
    </rPh>
    <rPh sb="24" eb="25">
      <t>シツ</t>
    </rPh>
    <rPh sb="26" eb="28">
      <t>レンシュウ</t>
    </rPh>
    <rPh sb="29" eb="31">
      <t>ケイコ</t>
    </rPh>
    <phoneticPr fontId="20"/>
  </si>
  <si>
    <t>（注）会議室は「専用」として計上している。</t>
  </si>
  <si>
    <t>（注）会議室は「専用」として計上している。</t>
    <rPh sb="14" eb="16">
      <t>ケイジョウ</t>
    </rPh>
    <phoneticPr fontId="20"/>
  </si>
  <si>
    <t>平成27年度</t>
    <phoneticPr fontId="20"/>
  </si>
  <si>
    <t>総　　　計</t>
    <phoneticPr fontId="20"/>
  </si>
  <si>
    <t>29</t>
    <phoneticPr fontId="20"/>
  </si>
  <si>
    <t>（注）平成29年度分より、回数を時間数（１H単位）利用者数を延べ人数から実数へ変更して計上しています。</t>
    <rPh sb="1" eb="2">
      <t>チュウ</t>
    </rPh>
    <rPh sb="3" eb="5">
      <t>ヘイセイ</t>
    </rPh>
    <rPh sb="7" eb="10">
      <t>ネンドブン</t>
    </rPh>
    <rPh sb="13" eb="15">
      <t>カイスウ</t>
    </rPh>
    <rPh sb="16" eb="19">
      <t>ジカンスウ</t>
    </rPh>
    <rPh sb="22" eb="24">
      <t>タンイ</t>
    </rPh>
    <rPh sb="25" eb="27">
      <t>リヨウ</t>
    </rPh>
    <rPh sb="27" eb="28">
      <t>シャ</t>
    </rPh>
    <rPh sb="28" eb="29">
      <t>スウ</t>
    </rPh>
    <rPh sb="30" eb="31">
      <t>ノ</t>
    </rPh>
    <rPh sb="32" eb="34">
      <t>ニンズウ</t>
    </rPh>
    <rPh sb="36" eb="38">
      <t>ジッスウ</t>
    </rPh>
    <rPh sb="39" eb="41">
      <t>ヘンコウ</t>
    </rPh>
    <rPh sb="43" eb="45">
      <t>ケイジョウ</t>
    </rPh>
    <phoneticPr fontId="3"/>
  </si>
  <si>
    <t>資料：浦添市市民協働・男女共同参画ハーモニーセンター</t>
    <phoneticPr fontId="20"/>
  </si>
  <si>
    <t>（注）利用者数は、会場使用申込時の予定人員である。</t>
    <phoneticPr fontId="20"/>
  </si>
  <si>
    <t>（199） てだこホールの主な施設の利用状況</t>
    <phoneticPr fontId="20"/>
  </si>
  <si>
    <t xml:space="preserve">（200）てだこホ－ル利用状況（目的別回数）    </t>
    <phoneticPr fontId="20"/>
  </si>
  <si>
    <t xml:space="preserve">（200）てだこホ－ル利用状況（目的別回数）    </t>
    <phoneticPr fontId="20"/>
  </si>
  <si>
    <t>（201）  市民体育館利用状況（各年度共３月末現在）</t>
    <phoneticPr fontId="20"/>
  </si>
  <si>
    <t>（202）  陸上競技場利用状況（各年度共３月末現在）</t>
    <phoneticPr fontId="20"/>
  </si>
  <si>
    <t>（203）  多目的屋内運動場利用状況（各年度共３月末現在）</t>
    <phoneticPr fontId="20"/>
  </si>
  <si>
    <t>（201）  市民体育館利用状況（各年度共３月末現在）</t>
    <phoneticPr fontId="20"/>
  </si>
  <si>
    <t>（202）  陸上競技場利用状況（各年度共３月末現在）</t>
    <phoneticPr fontId="20"/>
  </si>
  <si>
    <t>（203）  多目的屋内運動場利用状況（各年度共３月末現在）</t>
    <phoneticPr fontId="20"/>
  </si>
  <si>
    <t>（205）  野球場利用状況（各年度共３月末日現在）</t>
    <phoneticPr fontId="20"/>
  </si>
  <si>
    <t>（206）  武道場、市民相撲場利用状況（各年度共３月末日現在）</t>
    <phoneticPr fontId="20"/>
  </si>
  <si>
    <t>（207）  ゲートボール場、テニスコート、屋外運動場利用状況（各年度共３月末日現在）</t>
    <phoneticPr fontId="20"/>
  </si>
  <si>
    <t>（205）  野球場利用状況（各年度共３月末日現在）</t>
    <phoneticPr fontId="20"/>
  </si>
  <si>
    <t>（206）  武道場、市民相撲場利用状況（各年度共３月末日現在）</t>
    <phoneticPr fontId="20"/>
  </si>
  <si>
    <t>（207）  ゲートボール場、テニスコート、屋外運動場利用状況（各年度共３月末日現在）</t>
    <phoneticPr fontId="20"/>
  </si>
  <si>
    <t>（208）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</si>
  <si>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（209）  市立図書館蔵書冊数（各年度共３月末現在）                                                      　</t>
    <phoneticPr fontId="20"/>
  </si>
  <si>
    <t>（210）  市立図書館地区別利用登録者状況（各年度共３月末現在）</t>
    <phoneticPr fontId="20"/>
  </si>
  <si>
    <t xml:space="preserve">（211）  市立図書館月別利用者人数                                      　　　　　　　　　　　           </t>
    <phoneticPr fontId="20"/>
  </si>
  <si>
    <t>（212）  市立図書館月別・種別貸出冊数</t>
    <phoneticPr fontId="20"/>
  </si>
  <si>
    <t>（213）  美術館利用者月別入館者数</t>
    <phoneticPr fontId="20"/>
  </si>
  <si>
    <t>（214）  美術館収蔵美術品数及び構成（各年度共３月末現在）</t>
    <phoneticPr fontId="20"/>
  </si>
  <si>
    <t>（215）  美術館主催・共催展示会別入館者数</t>
    <phoneticPr fontId="20"/>
  </si>
  <si>
    <t>平成26年度</t>
    <rPh sb="4" eb="5">
      <t>ネン</t>
    </rPh>
    <phoneticPr fontId="20"/>
  </si>
  <si>
    <t>平成30年度</t>
    <phoneticPr fontId="20"/>
  </si>
  <si>
    <t>平成26年度</t>
    <phoneticPr fontId="20"/>
  </si>
  <si>
    <t>平成28年度</t>
  </si>
  <si>
    <t>平成29年度</t>
  </si>
  <si>
    <t>平成29年度</t>
    <phoneticPr fontId="20"/>
  </si>
  <si>
    <t>30</t>
    <phoneticPr fontId="20"/>
  </si>
  <si>
    <t>平成26年度</t>
    <rPh sb="0" eb="2">
      <t>ヘイセイ</t>
    </rPh>
    <rPh sb="4" eb="6">
      <t>ネンド</t>
    </rPh>
    <phoneticPr fontId="20"/>
  </si>
  <si>
    <t>平成30年度</t>
    <phoneticPr fontId="20"/>
  </si>
  <si>
    <t xml:space="preserve">  10</t>
    <phoneticPr fontId="20"/>
  </si>
  <si>
    <t>会館日数（平成30年度）</t>
    <rPh sb="0" eb="2">
      <t>カイカン</t>
    </rPh>
    <rPh sb="2" eb="4">
      <t>ニッスウ</t>
    </rPh>
    <rPh sb="5" eb="7">
      <t>ヘイセイ</t>
    </rPh>
    <rPh sb="9" eb="10">
      <t>ネン</t>
    </rPh>
    <rPh sb="10" eb="11">
      <t>ド</t>
    </rPh>
    <phoneticPr fontId="20"/>
  </si>
  <si>
    <t>平成30年度</t>
    <rPh sb="0" eb="2">
      <t>ヘイセイ</t>
    </rPh>
    <rPh sb="4" eb="6">
      <t>ネンド</t>
    </rPh>
    <phoneticPr fontId="20"/>
  </si>
  <si>
    <t>←令和元年度訂正</t>
    <rPh sb="1" eb="2">
      <t>レイ</t>
    </rPh>
    <rPh sb="2" eb="3">
      <t>ワ</t>
    </rPh>
    <rPh sb="3" eb="5">
      <t>ガンネン</t>
    </rPh>
    <rPh sb="5" eb="6">
      <t>ド</t>
    </rPh>
    <rPh sb="6" eb="8">
      <t>テイセイ</t>
    </rPh>
    <phoneticPr fontId="20"/>
  </si>
  <si>
    <t>-</t>
    <phoneticPr fontId="20"/>
  </si>
  <si>
    <t>ミュシャ展
アール・スー
ウォーの華一</t>
    <rPh sb="4" eb="5">
      <t>テン</t>
    </rPh>
    <rPh sb="17" eb="18">
      <t>ハナ</t>
    </rPh>
    <rPh sb="18" eb="19">
      <t>イチ</t>
    </rPh>
    <phoneticPr fontId="20"/>
  </si>
  <si>
    <t>平成29年度コレクション展・琉球八景展</t>
    <rPh sb="0" eb="2">
      <t>ヘイセイ</t>
    </rPh>
    <rPh sb="4" eb="5">
      <t>ネン</t>
    </rPh>
    <rPh sb="5" eb="6">
      <t>ド</t>
    </rPh>
    <rPh sb="12" eb="13">
      <t>テン</t>
    </rPh>
    <rPh sb="14" eb="16">
      <t>リュウキュウ</t>
    </rPh>
    <rPh sb="16" eb="18">
      <t>ハッケイ</t>
    </rPh>
    <rPh sb="18" eb="19">
      <t>テン</t>
    </rPh>
    <phoneticPr fontId="20"/>
  </si>
  <si>
    <t>平成29年度新浦添八景展</t>
    <rPh sb="0" eb="2">
      <t>ヘイセイ</t>
    </rPh>
    <rPh sb="4" eb="6">
      <t>ネンド</t>
    </rPh>
    <rPh sb="6" eb="7">
      <t>シン</t>
    </rPh>
    <rPh sb="7" eb="9">
      <t>ウラソエ</t>
    </rPh>
    <rPh sb="9" eb="11">
      <t>ハッケイ</t>
    </rPh>
    <rPh sb="11" eb="12">
      <t>テン</t>
    </rPh>
    <phoneticPr fontId="20"/>
  </si>
  <si>
    <t>平成29年度浦添市美術館実習教室作品展</t>
    <rPh sb="0" eb="2">
      <t>ヘイセイ</t>
    </rPh>
    <rPh sb="4" eb="6">
      <t>ネンド</t>
    </rPh>
    <rPh sb="6" eb="9">
      <t>ウラソエシ</t>
    </rPh>
    <rPh sb="9" eb="11">
      <t>ビジュツ</t>
    </rPh>
    <rPh sb="11" eb="12">
      <t>カン</t>
    </rPh>
    <rPh sb="12" eb="14">
      <t>ジッシュウ</t>
    </rPh>
    <rPh sb="14" eb="16">
      <t>キョウシツ</t>
    </rPh>
    <rPh sb="16" eb="19">
      <t>サクヒンテン</t>
    </rPh>
    <phoneticPr fontId="20"/>
  </si>
  <si>
    <t>第20回浦添市美術館友の会・サークル作品展</t>
    <rPh sb="0" eb="1">
      <t>ダイ</t>
    </rPh>
    <rPh sb="3" eb="4">
      <t>カイ</t>
    </rPh>
    <rPh sb="4" eb="7">
      <t>ウラソエシ</t>
    </rPh>
    <rPh sb="7" eb="10">
      <t>ビジュツカン</t>
    </rPh>
    <rPh sb="10" eb="11">
      <t>トモ</t>
    </rPh>
    <rPh sb="12" eb="13">
      <t>カイ</t>
    </rPh>
    <rPh sb="18" eb="21">
      <t>サクヒンテン</t>
    </rPh>
    <phoneticPr fontId="20"/>
  </si>
  <si>
    <t>儀間比呂志・中山良彦沖縄県版画集『戦がやってきた』原画展</t>
    <rPh sb="0" eb="2">
      <t>ギマ</t>
    </rPh>
    <rPh sb="2" eb="3">
      <t>ヒ</t>
    </rPh>
    <rPh sb="3" eb="4">
      <t>ロ</t>
    </rPh>
    <rPh sb="4" eb="5">
      <t>ココロザシ</t>
    </rPh>
    <rPh sb="6" eb="8">
      <t>ナカヤマ</t>
    </rPh>
    <rPh sb="8" eb="10">
      <t>ヨシヒコ</t>
    </rPh>
    <rPh sb="10" eb="13">
      <t>オキナワケン</t>
    </rPh>
    <rPh sb="13" eb="15">
      <t>ハンガ</t>
    </rPh>
    <rPh sb="15" eb="16">
      <t>シュウ</t>
    </rPh>
    <rPh sb="17" eb="18">
      <t>イクサ</t>
    </rPh>
    <rPh sb="25" eb="28">
      <t>ゲンガテン</t>
    </rPh>
    <phoneticPr fontId="20"/>
  </si>
  <si>
    <t>葛飾北斎　北斎漫画富語嶽八景</t>
    <rPh sb="0" eb="2">
      <t>カツシカ</t>
    </rPh>
    <rPh sb="2" eb="4">
      <t>ホクサイ</t>
    </rPh>
    <rPh sb="5" eb="7">
      <t>ホクサイ</t>
    </rPh>
    <rPh sb="7" eb="9">
      <t>マンガ</t>
    </rPh>
    <rPh sb="9" eb="10">
      <t>トミ</t>
    </rPh>
    <rPh sb="10" eb="11">
      <t>ゴ</t>
    </rPh>
    <rPh sb="11" eb="12">
      <t>ガク</t>
    </rPh>
    <rPh sb="12" eb="14">
      <t>ハッケイ</t>
    </rPh>
    <phoneticPr fontId="20"/>
  </si>
  <si>
    <t>きらきらひかる展</t>
    <rPh sb="7" eb="8">
      <t>テン</t>
    </rPh>
    <phoneticPr fontId="20"/>
  </si>
  <si>
    <t>第58回沖縄県身体障害者福祉展</t>
    <rPh sb="0" eb="1">
      <t>ダイ</t>
    </rPh>
    <rPh sb="3" eb="4">
      <t>カイ</t>
    </rPh>
    <rPh sb="4" eb="7">
      <t>オキナワケン</t>
    </rPh>
    <rPh sb="7" eb="9">
      <t>シンタイ</t>
    </rPh>
    <rPh sb="9" eb="12">
      <t>ショウガイシャ</t>
    </rPh>
    <rPh sb="12" eb="14">
      <t>フクシ</t>
    </rPh>
    <rPh sb="14" eb="15">
      <t>テン</t>
    </rPh>
    <phoneticPr fontId="20"/>
  </si>
  <si>
    <t>大平特別支援学校美術展てぃーだのひかり</t>
    <rPh sb="0" eb="2">
      <t>オオヒラ</t>
    </rPh>
    <rPh sb="2" eb="4">
      <t>トクベツ</t>
    </rPh>
    <rPh sb="4" eb="6">
      <t>シエン</t>
    </rPh>
    <rPh sb="6" eb="8">
      <t>ガッコウ</t>
    </rPh>
    <rPh sb="8" eb="10">
      <t>ビジュツ</t>
    </rPh>
    <rPh sb="10" eb="11">
      <t>テン</t>
    </rPh>
    <phoneticPr fontId="20"/>
  </si>
  <si>
    <t>第19回小中学校美術作品展</t>
    <rPh sb="0" eb="1">
      <t>ダイ</t>
    </rPh>
    <rPh sb="3" eb="4">
      <t>カイ</t>
    </rPh>
    <rPh sb="4" eb="6">
      <t>ショウチュウ</t>
    </rPh>
    <rPh sb="6" eb="8">
      <t>ガッコウ</t>
    </rPh>
    <rPh sb="8" eb="10">
      <t>ビジュツ</t>
    </rPh>
    <rPh sb="10" eb="12">
      <t>サクヒン</t>
    </rPh>
    <rPh sb="12" eb="13">
      <t>テン</t>
    </rPh>
    <phoneticPr fontId="20"/>
  </si>
  <si>
    <t>浦添キャンプ写真展</t>
    <rPh sb="0" eb="2">
      <t>ウラソエ</t>
    </rPh>
    <rPh sb="6" eb="9">
      <t>シャシンテン</t>
    </rPh>
    <phoneticPr fontId="20"/>
  </si>
  <si>
    <t>20回目記念　ヤクルトスワローズ展</t>
    <rPh sb="2" eb="4">
      <t>カイメ</t>
    </rPh>
    <rPh sb="4" eb="6">
      <t>キネン</t>
    </rPh>
    <rPh sb="16" eb="17">
      <t>テン</t>
    </rPh>
    <phoneticPr fontId="20"/>
  </si>
  <si>
    <t>漆芸作家シリーズ2018
－前田國男展－</t>
    <rPh sb="0" eb="1">
      <t>ウルシ</t>
    </rPh>
    <rPh sb="1" eb="2">
      <t>ゲイ</t>
    </rPh>
    <rPh sb="2" eb="4">
      <t>サッカ</t>
    </rPh>
    <rPh sb="14" eb="16">
      <t>マエダ</t>
    </rPh>
    <rPh sb="16" eb="18">
      <t>クニオ</t>
    </rPh>
    <rPh sb="18" eb="19">
      <t>テン</t>
    </rPh>
    <phoneticPr fontId="20"/>
  </si>
  <si>
    <t>MINIATURE　LIFE
－田中　達也　見立ての世界－</t>
    <rPh sb="16" eb="18">
      <t>タナカ</t>
    </rPh>
    <rPh sb="19" eb="21">
      <t>タツヤ</t>
    </rPh>
    <rPh sb="22" eb="24">
      <t>ミタ</t>
    </rPh>
    <rPh sb="26" eb="28">
      <t>セカイ</t>
    </rPh>
    <phoneticPr fontId="20"/>
  </si>
  <si>
    <t>浦添市文化協会　
第37回文化祭</t>
    <rPh sb="0" eb="3">
      <t>ウラソエシ</t>
    </rPh>
    <rPh sb="3" eb="5">
      <t>ブンカ</t>
    </rPh>
    <rPh sb="5" eb="7">
      <t>キョウカイ</t>
    </rPh>
    <rPh sb="9" eb="10">
      <t>ダイ</t>
    </rPh>
    <rPh sb="12" eb="13">
      <t>カイ</t>
    </rPh>
    <rPh sb="13" eb="16">
      <t>ブンカサイ</t>
    </rPh>
    <phoneticPr fontId="20"/>
  </si>
  <si>
    <t>資料：てだこホール</t>
    <phoneticPr fontId="20"/>
  </si>
  <si>
    <r>
      <t>（198） 公共施設状況（</t>
    </r>
    <r>
      <rPr>
        <sz val="10"/>
        <rFont val="ＭＳ 明朝"/>
        <family val="1"/>
        <charset val="128"/>
      </rPr>
      <t>平成31年４月１日現在）</t>
    </r>
    <phoneticPr fontId="20"/>
  </si>
  <si>
    <r>
      <rPr>
        <sz val="10"/>
        <rFont val="ＭＳ 明朝"/>
        <family val="1"/>
        <charset val="128"/>
      </rPr>
      <t>30年４月</t>
    </r>
    <phoneticPr fontId="20"/>
  </si>
  <si>
    <r>
      <rPr>
        <sz val="10"/>
        <rFont val="ＭＳ 明朝"/>
        <family val="1"/>
        <charset val="128"/>
      </rPr>
      <t>31年１月</t>
    </r>
    <phoneticPr fontId="20"/>
  </si>
  <si>
    <r>
      <rPr>
        <sz val="10"/>
        <rFont val="ＭＳ 明朝"/>
        <family val="1"/>
        <charset val="128"/>
      </rPr>
      <t>30年４月</t>
    </r>
    <rPh sb="2" eb="3">
      <t>ネン</t>
    </rPh>
    <rPh sb="4" eb="5">
      <t>ガツ</t>
    </rPh>
    <phoneticPr fontId="20"/>
  </si>
  <si>
    <r>
      <t>（注）開館日数</t>
    </r>
    <r>
      <rPr>
        <sz val="10"/>
        <rFont val="ＭＳ 明朝"/>
        <family val="1"/>
        <charset val="128"/>
      </rPr>
      <t>276日（平成30年度）</t>
    </r>
    <rPh sb="1" eb="2">
      <t>チュウ</t>
    </rPh>
    <rPh sb="3" eb="5">
      <t>カイカン</t>
    </rPh>
    <rPh sb="5" eb="7">
      <t>ニッスウ</t>
    </rPh>
    <rPh sb="10" eb="11">
      <t>ニチ</t>
    </rPh>
    <rPh sb="12" eb="14">
      <t>ヘイセイ</t>
    </rPh>
    <rPh sb="16" eb="18">
      <t>ネンド</t>
    </rPh>
    <phoneticPr fontId="20"/>
  </si>
  <si>
    <r>
      <t>（注）</t>
    </r>
    <r>
      <rPr>
        <sz val="10"/>
        <rFont val="ＭＳ 明朝"/>
        <family val="1"/>
        <charset val="128"/>
      </rPr>
      <t>「大学生」の欄には、高校生が含まれる場合がある。</t>
    </r>
    <phoneticPr fontId="20"/>
  </si>
  <si>
    <r>
      <t xml:space="preserve">    　</t>
    </r>
    <r>
      <rPr>
        <sz val="10"/>
        <rFont val="ＭＳ 明朝"/>
        <family val="1"/>
        <charset val="128"/>
      </rPr>
      <t xml:space="preserve"> 平成28年度より「65歳以上」の種別が新設された。   </t>
    </r>
    <phoneticPr fontId="20"/>
  </si>
  <si>
    <r>
      <t>平成</t>
    </r>
    <r>
      <rPr>
        <sz val="10"/>
        <rFont val="ＭＳ 明朝"/>
        <family val="1"/>
        <charset val="128"/>
      </rPr>
      <t>30年度
までの収蔵数</t>
    </r>
    <phoneticPr fontId="20"/>
  </si>
  <si>
    <r>
      <t>平成</t>
    </r>
    <r>
      <rPr>
        <sz val="10"/>
        <rFont val="ＭＳ 明朝"/>
        <family val="1"/>
        <charset val="128"/>
      </rPr>
      <t>30年度収蔵数</t>
    </r>
    <phoneticPr fontId="20"/>
  </si>
  <si>
    <t xml:space="preserve">（204）  月別中央公民館利用状況（平成30年度）                                                               </t>
    <phoneticPr fontId="20"/>
  </si>
  <si>
    <t>第31回ライオンズクラブ国際平和ポスターコンテスト展</t>
    <rPh sb="0" eb="1">
      <t>ダイ</t>
    </rPh>
    <rPh sb="3" eb="4">
      <t>カイ</t>
    </rPh>
    <rPh sb="12" eb="14">
      <t>コクサイ</t>
    </rPh>
    <rPh sb="14" eb="16">
      <t>ヘイワ</t>
    </rPh>
    <rPh sb="25" eb="26">
      <t>テン</t>
    </rPh>
    <phoneticPr fontId="20"/>
  </si>
  <si>
    <r>
      <rPr>
        <sz val="10"/>
        <rFont val="ＭＳ 明朝"/>
        <family val="1"/>
        <charset val="128"/>
      </rPr>
      <t>平成30年度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</si>
</sst>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#,##0\)\ ;_(\ \-#,##0\)\ ;\(\-\);_ @_ "/>
    <numFmt numFmtId="197" formatCode="&quot;r&quot;#,##0"/>
  </numFmts>
  <fonts count="30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0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>
      <alignment vertical="center"/>
    </xf>
    <xf numFmtId="182" fontId="24" fillId="0" borderId="0" xfId="0" applyNumberFormat="1" applyFont="1" applyFill="1" applyBorder="1" applyAlignment="1">
      <alignment horizontal="right" vertical="center" indent="1"/>
    </xf>
    <xf numFmtId="182" fontId="25" fillId="0" borderId="0" xfId="0" applyNumberFormat="1" applyFont="1" applyFill="1" applyBorder="1" applyAlignment="1">
      <alignment horizontal="right" vertical="center" indent="1"/>
    </xf>
    <xf numFmtId="179" fontId="25" fillId="0" borderId="0" xfId="0" applyNumberFormat="1" applyFont="1" applyFill="1" applyBorder="1" applyAlignment="1">
      <alignment horizontal="left" vertical="center" indent="2"/>
    </xf>
    <xf numFmtId="179" fontId="24" fillId="0" borderId="0" xfId="0" applyNumberFormat="1" applyFont="1" applyFill="1" applyBorder="1" applyAlignment="1">
      <alignment horizontal="right" vertical="center" indent="1"/>
    </xf>
    <xf numFmtId="0" fontId="24" fillId="0" borderId="0" xfId="0" applyFont="1" applyFill="1" applyBorder="1" applyAlignment="1">
      <alignment horizontal="justify" vertical="center" indent="1"/>
    </xf>
    <xf numFmtId="0" fontId="24" fillId="0" borderId="0" xfId="0" applyFont="1" applyFill="1" applyBorder="1">
      <alignment vertic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/>
    <xf numFmtId="178" fontId="24" fillId="0" borderId="0" xfId="0" applyNumberFormat="1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4" fillId="0" borderId="0" xfId="0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188" fontId="0" fillId="0" borderId="0" xfId="0" applyNumberFormat="1" applyFont="1" applyFill="1" applyBorder="1" applyAlignment="1">
      <alignment vertical="center"/>
    </xf>
    <xf numFmtId="186" fontId="0" fillId="0" borderId="36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179" fontId="18" fillId="0" borderId="0" xfId="0" applyNumberFormat="1" applyFont="1" applyFill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21" xfId="0" applyFont="1" applyFill="1" applyBorder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vertical="center"/>
    </xf>
    <xf numFmtId="182" fontId="18" fillId="0" borderId="13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 applyAlignment="1">
      <alignment vertical="center" shrinkToFit="1"/>
    </xf>
    <xf numFmtId="180" fontId="18" fillId="0" borderId="0" xfId="0" applyNumberFormat="1" applyFont="1" applyFill="1" applyBorder="1">
      <alignment vertical="center"/>
    </xf>
    <xf numFmtId="182" fontId="18" fillId="0" borderId="0" xfId="0" applyNumberFormat="1" applyFont="1" applyFill="1" applyBorder="1">
      <alignment vertical="center"/>
    </xf>
    <xf numFmtId="182" fontId="18" fillId="0" borderId="30" xfId="0" applyNumberFormat="1" applyFont="1" applyFill="1" applyBorder="1">
      <alignment vertical="center"/>
    </xf>
    <xf numFmtId="182" fontId="18" fillId="0" borderId="13" xfId="0" applyNumberFormat="1" applyFont="1" applyFill="1" applyBorder="1">
      <alignment vertical="center"/>
    </xf>
    <xf numFmtId="182" fontId="18" fillId="0" borderId="0" xfId="0" applyNumberFormat="1" applyFont="1" applyFill="1">
      <alignment vertical="center"/>
    </xf>
    <xf numFmtId="182" fontId="18" fillId="0" borderId="11" xfId="0" applyNumberFormat="1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11" xfId="0" applyFont="1" applyFill="1" applyBorder="1">
      <alignment vertical="center"/>
    </xf>
    <xf numFmtId="0" fontId="28" fillId="0" borderId="13" xfId="0" applyFont="1" applyFill="1" applyBorder="1" applyAlignment="1">
      <alignment vertical="center"/>
    </xf>
    <xf numFmtId="179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>
      <alignment vertical="center"/>
    </xf>
    <xf numFmtId="188" fontId="28" fillId="0" borderId="0" xfId="0" applyNumberFormat="1" applyFont="1" applyFill="1" applyBorder="1" applyAlignment="1">
      <alignment vertical="center"/>
    </xf>
    <xf numFmtId="188" fontId="28" fillId="0" borderId="0" xfId="34" applyNumberFormat="1" applyFont="1" applyFill="1" applyBorder="1" applyAlignment="1" applyProtection="1">
      <alignment vertical="center"/>
    </xf>
    <xf numFmtId="188" fontId="28" fillId="0" borderId="11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34" applyNumberFormat="1" applyFont="1" applyFill="1" applyBorder="1" applyAlignment="1" applyProtection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188" fontId="0" fillId="0" borderId="11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 shrinkToFit="1"/>
    </xf>
    <xf numFmtId="189" fontId="18" fillId="0" borderId="0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89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vertical="center" shrinkToFit="1"/>
    </xf>
    <xf numFmtId="0" fontId="18" fillId="0" borderId="12" xfId="0" applyFont="1" applyFill="1" applyBorder="1" applyAlignment="1">
      <alignment horizontal="center" vertical="center"/>
    </xf>
    <xf numFmtId="183" fontId="18" fillId="0" borderId="13" xfId="0" applyNumberFormat="1" applyFont="1" applyFill="1" applyBorder="1" applyAlignment="1">
      <alignment horizontal="right" vertical="center" indent="1"/>
    </xf>
    <xf numFmtId="184" fontId="0" fillId="0" borderId="11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right" vertical="center" indent="1"/>
    </xf>
    <xf numFmtId="0" fontId="0" fillId="0" borderId="12" xfId="0" applyFont="1" applyFill="1" applyBorder="1" applyAlignment="1">
      <alignment horizontal="right" vertical="center" indent="1"/>
    </xf>
    <xf numFmtId="1" fontId="0" fillId="0" borderId="29" xfId="0" applyNumberFormat="1" applyFont="1" applyFill="1" applyBorder="1" applyAlignment="1">
      <alignment horizontal="right" vertical="center" indent="1"/>
    </xf>
    <xf numFmtId="0" fontId="24" fillId="0" borderId="0" xfId="0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179" fontId="0" fillId="0" borderId="106" xfId="0" applyNumberFormat="1" applyFont="1" applyFill="1" applyBorder="1" applyAlignment="1">
      <alignment vertical="center"/>
    </xf>
    <xf numFmtId="179" fontId="18" fillId="0" borderId="106" xfId="0" applyNumberFormat="1" applyFont="1" applyFill="1" applyBorder="1" applyAlignment="1">
      <alignment vertical="center"/>
    </xf>
    <xf numFmtId="186" fontId="0" fillId="0" borderId="14" xfId="34" applyNumberFormat="1" applyFont="1" applyFill="1" applyBorder="1" applyAlignment="1" applyProtection="1">
      <alignment horizontal="right" vertical="center"/>
    </xf>
    <xf numFmtId="186" fontId="0" fillId="0" borderId="128" xfId="0" applyNumberFormat="1" applyFont="1" applyFill="1" applyBorder="1" applyAlignment="1">
      <alignment horizontal="right" vertical="center"/>
    </xf>
    <xf numFmtId="182" fontId="0" fillId="0" borderId="13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11" xfId="0" applyNumberFormat="1" applyFont="1" applyFill="1" applyBorder="1" applyAlignment="1">
      <alignment horizontal="right" vertical="center"/>
    </xf>
    <xf numFmtId="182" fontId="0" fillId="0" borderId="1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128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32" xfId="0" applyNumberFormat="1" applyFont="1" applyFill="1" applyBorder="1" applyAlignment="1">
      <alignment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center" vertical="center"/>
    </xf>
    <xf numFmtId="186" fontId="24" fillId="0" borderId="136" xfId="0" applyNumberFormat="1" applyFont="1" applyFill="1" applyBorder="1">
      <alignment vertical="center"/>
    </xf>
    <xf numFmtId="0" fontId="25" fillId="0" borderId="0" xfId="0" applyFont="1" applyFill="1">
      <alignment vertical="center"/>
    </xf>
    <xf numFmtId="18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80" fontId="26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4" fontId="0" fillId="0" borderId="13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183" fontId="0" fillId="0" borderId="35" xfId="0" applyNumberFormat="1" applyFont="1" applyFill="1" applyBorder="1" applyAlignment="1">
      <alignment horizontal="right" vertical="center" indent="1"/>
    </xf>
    <xf numFmtId="184" fontId="0" fillId="0" borderId="14" xfId="0" applyNumberFormat="1" applyFont="1" applyFill="1" applyBorder="1" applyAlignment="1">
      <alignment horizontal="right" vertical="center"/>
    </xf>
    <xf numFmtId="184" fontId="0" fillId="0" borderId="14" xfId="0" applyNumberFormat="1" applyFont="1" applyFill="1" applyBorder="1" applyAlignment="1">
      <alignment vertical="center"/>
    </xf>
    <xf numFmtId="184" fontId="0" fillId="0" borderId="13" xfId="0" applyNumberFormat="1" applyFont="1" applyFill="1" applyBorder="1">
      <alignment vertical="center"/>
    </xf>
    <xf numFmtId="184" fontId="0" fillId="0" borderId="0" xfId="0" applyNumberFormat="1" applyFont="1" applyFill="1" applyBorder="1">
      <alignment vertical="center"/>
    </xf>
    <xf numFmtId="184" fontId="0" fillId="0" borderId="11" xfId="0" applyNumberFormat="1" applyFont="1" applyFill="1" applyBorder="1" applyAlignment="1">
      <alignment vertical="center"/>
    </xf>
    <xf numFmtId="184" fontId="0" fillId="0" borderId="13" xfId="0" applyNumberFormat="1" applyFont="1" applyFill="1" applyBorder="1" applyAlignment="1">
      <alignment vertical="center"/>
    </xf>
    <xf numFmtId="192" fontId="0" fillId="0" borderId="0" xfId="0" applyNumberFormat="1" applyFont="1" applyFill="1" applyBorder="1" applyAlignment="1">
      <alignment horizontal="right" vertical="center" shrinkToFit="1"/>
    </xf>
    <xf numFmtId="184" fontId="18" fillId="0" borderId="123" xfId="0" applyNumberFormat="1" applyFont="1" applyFill="1" applyBorder="1" applyAlignment="1">
      <alignment vertical="center"/>
    </xf>
    <xf numFmtId="184" fontId="18" fillId="0" borderId="16" xfId="0" applyNumberFormat="1" applyFont="1" applyFill="1" applyBorder="1" applyAlignment="1">
      <alignment vertical="center"/>
    </xf>
    <xf numFmtId="179" fontId="0" fillId="0" borderId="36" xfId="0" applyNumberFormat="1" applyFont="1" applyFill="1" applyBorder="1" applyAlignment="1">
      <alignment vertical="center"/>
    </xf>
    <xf numFmtId="181" fontId="0" fillId="0" borderId="14" xfId="0" applyNumberFormat="1" applyFont="1" applyFill="1" applyBorder="1" applyAlignment="1">
      <alignment horizontal="right" vertical="center"/>
    </xf>
    <xf numFmtId="184" fontId="0" fillId="0" borderId="102" xfId="0" applyNumberFormat="1" applyFont="1" applyFill="1" applyBorder="1" applyAlignment="1">
      <alignment horizontal="right" vertical="center"/>
    </xf>
    <xf numFmtId="181" fontId="0" fillId="0" borderId="102" xfId="0" applyNumberFormat="1" applyFont="1" applyFill="1" applyBorder="1" applyAlignment="1">
      <alignment horizontal="right" vertical="center"/>
    </xf>
    <xf numFmtId="184" fontId="0" fillId="0" borderId="11" xfId="0" applyNumberFormat="1" applyFont="1" applyFill="1" applyBorder="1" applyAlignment="1">
      <alignment horizontal="right" vertical="center"/>
    </xf>
    <xf numFmtId="184" fontId="0" fillId="0" borderId="51" xfId="0" applyNumberFormat="1" applyFont="1" applyFill="1" applyBorder="1" applyAlignment="1">
      <alignment vertical="center"/>
    </xf>
    <xf numFmtId="184" fontId="0" fillId="0" borderId="36" xfId="0" applyNumberFormat="1" applyFont="1" applyFill="1" applyBorder="1" applyAlignment="1">
      <alignment horizontal="right" vertical="center"/>
    </xf>
    <xf numFmtId="184" fontId="0" fillId="0" borderId="50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195" fontId="18" fillId="0" borderId="14" xfId="0" applyNumberFormat="1" applyFont="1" applyFill="1" applyBorder="1" applyAlignment="1">
      <alignment horizontal="left" vertical="center" shrinkToFit="1"/>
    </xf>
    <xf numFmtId="195" fontId="0" fillId="25" borderId="0" xfId="0" applyNumberFormat="1" applyFont="1" applyFill="1" applyBorder="1" applyAlignment="1">
      <alignment horizontal="left" vertical="center" shrinkToFit="1"/>
    </xf>
    <xf numFmtId="178" fontId="0" fillId="25" borderId="0" xfId="0" applyNumberFormat="1" applyFont="1" applyFill="1" applyBorder="1" applyAlignment="1">
      <alignment horizontal="right" vertical="center"/>
    </xf>
    <xf numFmtId="191" fontId="0" fillId="25" borderId="0" xfId="0" applyNumberFormat="1" applyFont="1" applyFill="1" applyBorder="1" applyAlignment="1">
      <alignment horizontal="left" vertical="center" shrinkToFit="1"/>
    </xf>
    <xf numFmtId="178" fontId="0" fillId="25" borderId="36" xfId="0" applyNumberFormat="1" applyFont="1" applyFill="1" applyBorder="1" applyAlignment="1">
      <alignment horizontal="right" vertical="center"/>
    </xf>
    <xf numFmtId="195" fontId="0" fillId="25" borderId="102" xfId="0" applyNumberFormat="1" applyFont="1" applyFill="1" applyBorder="1" applyAlignment="1">
      <alignment horizontal="left" vertical="center" shrinkToFit="1"/>
    </xf>
    <xf numFmtId="191" fontId="0" fillId="25" borderId="36" xfId="0" applyNumberFormat="1" applyFont="1" applyFill="1" applyBorder="1" applyAlignment="1">
      <alignment horizontal="left" vertical="center" shrinkToFit="1"/>
    </xf>
    <xf numFmtId="195" fontId="0" fillId="0" borderId="0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vertical="center"/>
    </xf>
    <xf numFmtId="178" fontId="0" fillId="0" borderId="36" xfId="0" applyNumberFormat="1" applyFont="1" applyFill="1" applyBorder="1" applyAlignment="1">
      <alignment horizontal="right" vertical="center"/>
    </xf>
    <xf numFmtId="195" fontId="0" fillId="0" borderId="102" xfId="0" applyNumberFormat="1" applyFont="1" applyFill="1" applyBorder="1" applyAlignment="1">
      <alignment horizontal="left" vertical="center" shrinkToFit="1"/>
    </xf>
    <xf numFmtId="178" fontId="0" fillId="0" borderId="102" xfId="0" applyNumberFormat="1" applyFont="1" applyFill="1" applyBorder="1" applyAlignment="1">
      <alignment vertical="center"/>
    </xf>
    <xf numFmtId="191" fontId="0" fillId="0" borderId="36" xfId="0" applyNumberFormat="1" applyFont="1" applyFill="1" applyBorder="1" applyAlignment="1">
      <alignment horizontal="left" vertical="center" shrinkToFit="1"/>
    </xf>
    <xf numFmtId="179" fontId="0" fillId="0" borderId="129" xfId="0" applyNumberFormat="1" applyFont="1" applyFill="1" applyBorder="1" applyAlignment="1">
      <alignment vertical="center"/>
    </xf>
    <xf numFmtId="184" fontId="0" fillId="0" borderId="129" xfId="0" applyNumberFormat="1" applyFont="1" applyFill="1" applyBorder="1" applyAlignment="1">
      <alignment horizontal="right" vertical="center"/>
    </xf>
    <xf numFmtId="195" fontId="18" fillId="0" borderId="37" xfId="0" applyNumberFormat="1" applyFont="1" applyFill="1" applyBorder="1" applyAlignment="1">
      <alignment horizontal="lef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78" fontId="0" fillId="25" borderId="0" xfId="0" applyNumberFormat="1" applyFont="1" applyFill="1" applyBorder="1" applyAlignment="1">
      <alignment horizontal="right" vertical="center" shrinkToFit="1"/>
    </xf>
    <xf numFmtId="195" fontId="0" fillId="25" borderId="106" xfId="0" applyNumberFormat="1" applyFont="1" applyFill="1" applyBorder="1" applyAlignment="1">
      <alignment horizontal="left" vertical="center" shrinkToFit="1"/>
    </xf>
    <xf numFmtId="178" fontId="0" fillId="25" borderId="36" xfId="0" applyNumberFormat="1" applyFont="1" applyFill="1" applyBorder="1" applyAlignment="1">
      <alignment horizontal="right" vertical="center" shrinkToFit="1"/>
    </xf>
    <xf numFmtId="195" fontId="0" fillId="25" borderId="124" xfId="0" applyNumberFormat="1" applyFont="1" applyFill="1" applyBorder="1" applyAlignment="1">
      <alignment horizontal="lef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195" fontId="0" fillId="25" borderId="11" xfId="0" applyNumberFormat="1" applyFont="1" applyFill="1" applyBorder="1" applyAlignment="1">
      <alignment horizontal="left" vertical="center" shrinkToFit="1"/>
    </xf>
    <xf numFmtId="195" fontId="0" fillId="25" borderId="5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95" fontId="0" fillId="0" borderId="106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95" fontId="0" fillId="0" borderId="124" xfId="0" applyNumberFormat="1" applyFont="1" applyFill="1" applyBorder="1" applyAlignment="1">
      <alignment horizontal="left" vertical="center" shrinkToFit="1"/>
    </xf>
    <xf numFmtId="195" fontId="0" fillId="0" borderId="11" xfId="0" applyNumberFormat="1" applyFont="1" applyFill="1" applyBorder="1" applyAlignment="1">
      <alignment horizontal="left" vertical="center" shrinkToFit="1"/>
    </xf>
    <xf numFmtId="195" fontId="0" fillId="0" borderId="50" xfId="0" applyNumberFormat="1" applyFont="1" applyFill="1" applyBorder="1" applyAlignment="1">
      <alignment horizontal="left" vertical="center" shrinkToFit="1"/>
    </xf>
    <xf numFmtId="0" fontId="0" fillId="0" borderId="2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 shrinkToFit="1"/>
    </xf>
    <xf numFmtId="180" fontId="0" fillId="0" borderId="16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18" fillId="0" borderId="49" xfId="0" applyFont="1" applyFill="1" applyBorder="1" applyAlignment="1">
      <alignment horizontal="center" vertical="center"/>
    </xf>
    <xf numFmtId="182" fontId="0" fillId="0" borderId="16" xfId="0" applyNumberFormat="1" applyFont="1" applyFill="1" applyBorder="1" applyAlignment="1">
      <alignment horizontal="center" vertical="center"/>
    </xf>
    <xf numFmtId="38" fontId="0" fillId="0" borderId="16" xfId="33" applyFont="1" applyFill="1" applyBorder="1" applyAlignment="1" applyProtection="1">
      <alignment horizontal="center" vertical="center"/>
    </xf>
    <xf numFmtId="0" fontId="0" fillId="0" borderId="16" xfId="0" applyFont="1" applyFill="1" applyBorder="1">
      <alignment vertical="center"/>
    </xf>
    <xf numFmtId="179" fontId="0" fillId="0" borderId="16" xfId="0" applyNumberFormat="1" applyFont="1" applyFill="1" applyBorder="1" applyAlignment="1">
      <alignment horizontal="right" vertical="center"/>
    </xf>
    <xf numFmtId="0" fontId="29" fillId="0" borderId="26" xfId="0" applyFont="1" applyFill="1" applyBorder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0" fillId="0" borderId="47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182" fontId="0" fillId="0" borderId="13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0" fillId="0" borderId="0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/>
    </xf>
    <xf numFmtId="182" fontId="0" fillId="0" borderId="13" xfId="0" applyNumberFormat="1" applyFont="1" applyFill="1" applyBorder="1" applyAlignment="1">
      <alignment vertical="center" shrinkToFit="1"/>
    </xf>
    <xf numFmtId="180" fontId="0" fillId="25" borderId="0" xfId="0" applyNumberFormat="1" applyFont="1" applyFill="1" applyBorder="1" applyAlignment="1">
      <alignment vertical="center"/>
    </xf>
    <xf numFmtId="18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 indent="1"/>
    </xf>
    <xf numFmtId="182" fontId="18" fillId="0" borderId="0" xfId="0" applyNumberFormat="1" applyFont="1" applyFill="1" applyBorder="1" applyAlignment="1">
      <alignment horizontal="right" vertical="center" indent="1"/>
    </xf>
    <xf numFmtId="179" fontId="18" fillId="0" borderId="0" xfId="0" applyNumberFormat="1" applyFont="1" applyFill="1" applyBorder="1" applyAlignment="1">
      <alignment horizontal="left" vertical="center" indent="2"/>
    </xf>
    <xf numFmtId="179" fontId="0" fillId="0" borderId="0" xfId="0" applyNumberFormat="1" applyFont="1" applyFill="1" applyBorder="1" applyAlignment="1">
      <alignment horizontal="right" vertical="center" indent="1"/>
    </xf>
    <xf numFmtId="182" fontId="18" fillId="0" borderId="23" xfId="33" applyNumberFormat="1" applyFont="1" applyFill="1" applyBorder="1" applyAlignment="1" applyProtection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 shrinkToFit="1"/>
    </xf>
    <xf numFmtId="182" fontId="18" fillId="0" borderId="23" xfId="0" applyNumberFormat="1" applyFont="1" applyFill="1" applyBorder="1" applyAlignment="1">
      <alignment horizontal="right" vertical="center" shrinkToFit="1"/>
    </xf>
    <xf numFmtId="182" fontId="0" fillId="0" borderId="36" xfId="0" applyNumberFormat="1" applyFont="1" applyFill="1" applyBorder="1" applyAlignment="1">
      <alignment horizontal="right" vertical="center"/>
    </xf>
    <xf numFmtId="182" fontId="0" fillId="0" borderId="102" xfId="0" applyNumberFormat="1" applyFont="1" applyFill="1" applyBorder="1" applyAlignment="1">
      <alignment horizontal="right" vertical="center"/>
    </xf>
    <xf numFmtId="180" fontId="0" fillId="0" borderId="102" xfId="0" applyNumberFormat="1" applyFont="1" applyFill="1" applyBorder="1" applyAlignment="1">
      <alignment vertical="center"/>
    </xf>
    <xf numFmtId="182" fontId="18" fillId="25" borderId="36" xfId="0" applyNumberFormat="1" applyFont="1" applyFill="1" applyBorder="1" applyAlignment="1">
      <alignment vertical="center"/>
    </xf>
    <xf numFmtId="182" fontId="18" fillId="25" borderId="36" xfId="0" applyNumberFormat="1" applyFont="1" applyFill="1" applyBorder="1" applyAlignment="1">
      <alignment horizontal="right" vertical="center"/>
    </xf>
    <xf numFmtId="182" fontId="18" fillId="25" borderId="50" xfId="0" applyNumberFormat="1" applyFont="1" applyFill="1" applyBorder="1" applyAlignment="1">
      <alignment horizontal="right" vertical="center"/>
    </xf>
    <xf numFmtId="182" fontId="18" fillId="25" borderId="51" xfId="0" applyNumberFormat="1" applyFont="1" applyFill="1" applyBorder="1" applyAlignment="1">
      <alignment vertical="center"/>
    </xf>
    <xf numFmtId="182" fontId="18" fillId="25" borderId="5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197" fontId="0" fillId="24" borderId="13" xfId="33" applyNumberFormat="1" applyFont="1" applyFill="1" applyBorder="1" applyAlignment="1" applyProtection="1">
      <alignment vertical="center"/>
    </xf>
    <xf numFmtId="197" fontId="0" fillId="24" borderId="0" xfId="0" applyNumberFormat="1" applyFont="1" applyFill="1" applyBorder="1" applyAlignment="1">
      <alignment vertical="center"/>
    </xf>
    <xf numFmtId="197" fontId="0" fillId="24" borderId="0" xfId="33" applyNumberFormat="1" applyFont="1" applyFill="1" applyBorder="1" applyAlignment="1" applyProtection="1">
      <alignment vertical="center"/>
    </xf>
    <xf numFmtId="197" fontId="0" fillId="24" borderId="11" xfId="0" applyNumberFormat="1" applyFont="1" applyFill="1" applyBorder="1" applyAlignment="1">
      <alignment vertical="center"/>
    </xf>
    <xf numFmtId="182" fontId="0" fillId="0" borderId="13" xfId="33" applyNumberFormat="1" applyFont="1" applyFill="1" applyBorder="1" applyAlignment="1" applyProtection="1">
      <alignment vertical="center"/>
    </xf>
    <xf numFmtId="182" fontId="0" fillId="0" borderId="0" xfId="33" applyNumberFormat="1" applyFont="1" applyFill="1" applyBorder="1" applyAlignment="1" applyProtection="1">
      <alignment vertical="center"/>
    </xf>
    <xf numFmtId="182" fontId="18" fillId="25" borderId="51" xfId="33" applyNumberFormat="1" applyFont="1" applyFill="1" applyBorder="1" applyAlignment="1" applyProtection="1">
      <alignment vertical="center"/>
    </xf>
    <xf numFmtId="182" fontId="18" fillId="25" borderId="36" xfId="33" applyNumberFormat="1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horizontal="center" vertical="center" shrinkToFit="1"/>
    </xf>
    <xf numFmtId="182" fontId="0" fillId="0" borderId="30" xfId="0" applyNumberFormat="1" applyFont="1" applyFill="1" applyBorder="1">
      <alignment vertical="center"/>
    </xf>
    <xf numFmtId="182" fontId="0" fillId="0" borderId="0" xfId="0" applyNumberFormat="1" applyFont="1" applyFill="1">
      <alignment vertical="center"/>
    </xf>
    <xf numFmtId="182" fontId="0" fillId="0" borderId="11" xfId="0" applyNumberFormat="1" applyFont="1" applyFill="1" applyBorder="1">
      <alignment vertical="center"/>
    </xf>
    <xf numFmtId="180" fontId="0" fillId="25" borderId="0" xfId="0" applyNumberFormat="1" applyFont="1" applyFill="1" applyBorder="1" applyAlignment="1">
      <alignment horizontal="right" vertical="center"/>
    </xf>
    <xf numFmtId="180" fontId="0" fillId="25" borderId="95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25" borderId="11" xfId="0" applyNumberFormat="1" applyFont="1" applyFill="1" applyBorder="1" applyAlignment="1">
      <alignment vertical="center"/>
    </xf>
    <xf numFmtId="180" fontId="0" fillId="25" borderId="36" xfId="0" applyNumberFormat="1" applyFont="1" applyFill="1" applyBorder="1" applyAlignment="1">
      <alignment horizontal="right" vertical="center"/>
    </xf>
    <xf numFmtId="180" fontId="0" fillId="25" borderId="109" xfId="0" applyNumberFormat="1" applyFont="1" applyFill="1" applyBorder="1" applyAlignment="1">
      <alignment horizontal="right" vertical="center"/>
    </xf>
    <xf numFmtId="180" fontId="0" fillId="0" borderId="51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horizontal="right" vertical="center"/>
    </xf>
    <xf numFmtId="180" fontId="0" fillId="25" borderId="36" xfId="0" applyNumberFormat="1" applyFont="1" applyFill="1" applyBorder="1" applyAlignment="1">
      <alignment vertical="center"/>
    </xf>
    <xf numFmtId="180" fontId="0" fillId="25" borderId="50" xfId="0" applyNumberFormat="1" applyFont="1" applyFill="1" applyBorder="1" applyAlignment="1">
      <alignment vertical="center"/>
    </xf>
    <xf numFmtId="182" fontId="18" fillId="0" borderId="36" xfId="0" applyNumberFormat="1" applyFont="1" applyFill="1" applyBorder="1" applyAlignment="1">
      <alignment vertical="center"/>
    </xf>
    <xf numFmtId="182" fontId="18" fillId="0" borderId="36" xfId="0" applyNumberFormat="1" applyFont="1" applyFill="1" applyBorder="1" applyAlignment="1">
      <alignment horizontal="right" vertical="center"/>
    </xf>
    <xf numFmtId="182" fontId="18" fillId="0" borderId="50" xfId="0" applyNumberFormat="1" applyFont="1" applyFill="1" applyBorder="1" applyAlignment="1">
      <alignment horizontal="right" vertical="center"/>
    </xf>
    <xf numFmtId="182" fontId="18" fillId="0" borderId="51" xfId="0" applyNumberFormat="1" applyFont="1" applyFill="1" applyBorder="1" applyAlignment="1">
      <alignment vertical="center"/>
    </xf>
    <xf numFmtId="182" fontId="18" fillId="0" borderId="50" xfId="0" applyNumberFormat="1" applyFont="1" applyFill="1" applyBorder="1" applyAlignment="1">
      <alignment vertical="center"/>
    </xf>
    <xf numFmtId="197" fontId="0" fillId="0" borderId="13" xfId="33" applyNumberFormat="1" applyFont="1" applyFill="1" applyBorder="1" applyAlignment="1" applyProtection="1">
      <alignment vertical="center"/>
    </xf>
    <xf numFmtId="197" fontId="0" fillId="0" borderId="0" xfId="0" applyNumberFormat="1" applyFont="1" applyFill="1" applyBorder="1" applyAlignment="1">
      <alignment vertical="center"/>
    </xf>
    <xf numFmtId="197" fontId="0" fillId="0" borderId="0" xfId="33" applyNumberFormat="1" applyFont="1" applyFill="1" applyBorder="1" applyAlignment="1" applyProtection="1">
      <alignment vertical="center"/>
    </xf>
    <xf numFmtId="197" fontId="0" fillId="0" borderId="11" xfId="0" applyNumberFormat="1" applyFont="1" applyFill="1" applyBorder="1" applyAlignment="1">
      <alignment vertical="center"/>
    </xf>
    <xf numFmtId="182" fontId="18" fillId="0" borderId="51" xfId="33" applyNumberFormat="1" applyFont="1" applyFill="1" applyBorder="1" applyAlignment="1" applyProtection="1">
      <alignment vertical="center"/>
    </xf>
    <xf numFmtId="182" fontId="18" fillId="0" borderId="36" xfId="33" applyNumberFormat="1" applyFont="1" applyFill="1" applyBorder="1" applyAlignment="1" applyProtection="1">
      <alignment vertical="center"/>
    </xf>
    <xf numFmtId="182" fontId="18" fillId="0" borderId="96" xfId="0" applyNumberFormat="1" applyFont="1" applyFill="1" applyBorder="1">
      <alignment vertical="center"/>
    </xf>
    <xf numFmtId="182" fontId="18" fillId="0" borderId="16" xfId="0" applyNumberFormat="1" applyFont="1" applyFill="1" applyBorder="1">
      <alignment vertical="center"/>
    </xf>
    <xf numFmtId="180" fontId="0" fillId="0" borderId="95" xfId="0" applyNumberFormat="1" applyFont="1" applyFill="1" applyBorder="1" applyAlignment="1">
      <alignment horizontal="right" vertical="center"/>
    </xf>
    <xf numFmtId="180" fontId="0" fillId="0" borderId="11" xfId="0" applyNumberFormat="1" applyFont="1" applyFill="1" applyBorder="1" applyAlignment="1">
      <alignment vertical="center"/>
    </xf>
    <xf numFmtId="180" fontId="0" fillId="0" borderId="109" xfId="0" applyNumberFormat="1" applyFont="1" applyFill="1" applyBorder="1" applyAlignment="1">
      <alignment horizontal="right" vertical="center"/>
    </xf>
    <xf numFmtId="180" fontId="0" fillId="0" borderId="36" xfId="0" applyNumberFormat="1" applyFont="1" applyFill="1" applyBorder="1" applyAlignment="1">
      <alignment vertical="center"/>
    </xf>
    <xf numFmtId="180" fontId="0" fillId="0" borderId="50" xfId="0" applyNumberFormat="1" applyFont="1" applyFill="1" applyBorder="1" applyAlignment="1">
      <alignment vertical="center"/>
    </xf>
    <xf numFmtId="49" fontId="0" fillId="0" borderId="40" xfId="0" applyNumberFormat="1" applyFont="1" applyFill="1" applyBorder="1" applyAlignment="1">
      <alignment horizontal="center" vertical="center"/>
    </xf>
    <xf numFmtId="184" fontId="0" fillId="0" borderId="106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102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0" fontId="0" fillId="0" borderId="53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184" fontId="0" fillId="0" borderId="54" xfId="0" applyNumberFormat="1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0" fontId="28" fillId="0" borderId="2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0" fillId="0" borderId="133" xfId="0" applyFont="1" applyFill="1" applyBorder="1" applyAlignment="1">
      <alignment vertical="center"/>
    </xf>
    <xf numFmtId="0" fontId="0" fillId="0" borderId="134" xfId="0" applyFont="1" applyFill="1" applyBorder="1" applyAlignment="1">
      <alignment horizontal="center" vertical="center"/>
    </xf>
    <xf numFmtId="0" fontId="18" fillId="0" borderId="1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179" fontId="18" fillId="0" borderId="124" xfId="0" applyNumberFormat="1" applyFont="1" applyFill="1" applyBorder="1" applyAlignment="1">
      <alignment vertical="center"/>
    </xf>
    <xf numFmtId="186" fontId="18" fillId="0" borderId="11" xfId="0" applyNumberFormat="1" applyFont="1" applyFill="1" applyBorder="1" applyAlignment="1">
      <alignment horizontal="right" vertical="center"/>
    </xf>
    <xf numFmtId="186" fontId="18" fillId="0" borderId="127" xfId="0" applyNumberFormat="1" applyFont="1" applyFill="1" applyBorder="1" applyAlignment="1">
      <alignment horizontal="right" vertical="center"/>
    </xf>
    <xf numFmtId="179" fontId="18" fillId="0" borderId="121" xfId="0" applyNumberFormat="1" applyFont="1" applyFill="1" applyBorder="1" applyAlignment="1">
      <alignment vertical="center"/>
    </xf>
    <xf numFmtId="186" fontId="0" fillId="0" borderId="106" xfId="0" applyNumberFormat="1" applyFont="1" applyFill="1" applyBorder="1" applyAlignment="1">
      <alignment vertical="center"/>
    </xf>
    <xf numFmtId="0" fontId="0" fillId="0" borderId="97" xfId="0" applyFont="1" applyFill="1" applyBorder="1" applyAlignment="1">
      <alignment horizontal="right" vertical="center"/>
    </xf>
    <xf numFmtId="0" fontId="0" fillId="0" borderId="98" xfId="0" applyFont="1" applyFill="1" applyBorder="1" applyAlignment="1">
      <alignment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right"/>
    </xf>
    <xf numFmtId="0" fontId="0" fillId="0" borderId="12" xfId="0" applyFont="1" applyFill="1" applyBorder="1" applyAlignment="1">
      <alignment vertical="center"/>
    </xf>
    <xf numFmtId="0" fontId="0" fillId="0" borderId="98" xfId="0" applyFont="1" applyFill="1" applyBorder="1" applyAlignment="1">
      <alignment vertical="top"/>
    </xf>
    <xf numFmtId="0" fontId="0" fillId="0" borderId="25" xfId="0" applyFont="1" applyFill="1" applyBorder="1" applyAlignment="1">
      <alignment horizontal="center" vertical="top"/>
    </xf>
    <xf numFmtId="0" fontId="0" fillId="0" borderId="17" xfId="0" applyFont="1" applyFill="1" applyBorder="1">
      <alignment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18" xfId="0" applyFont="1" applyFill="1" applyBorder="1">
      <alignment vertical="center"/>
    </xf>
    <xf numFmtId="0" fontId="0" fillId="0" borderId="43" xfId="0" applyFont="1" applyFill="1" applyBorder="1" applyAlignment="1">
      <alignment horizontal="left" vertical="center"/>
    </xf>
    <xf numFmtId="0" fontId="0" fillId="0" borderId="15" xfId="0" applyFont="1" applyFill="1" applyBorder="1">
      <alignment vertical="center"/>
    </xf>
    <xf numFmtId="0" fontId="0" fillId="0" borderId="95" xfId="0" applyFont="1" applyFill="1" applyBorder="1" applyAlignment="1">
      <alignment horizontal="right" vertical="center" indent="2"/>
    </xf>
    <xf numFmtId="184" fontId="0" fillId="0" borderId="0" xfId="0" applyNumberFormat="1" applyFont="1" applyFill="1" applyBorder="1" applyAlignment="1">
      <alignment horizontal="right" vertical="center" shrinkToFit="1"/>
    </xf>
    <xf numFmtId="0" fontId="18" fillId="0" borderId="95" xfId="0" applyFont="1" applyFill="1" applyBorder="1" applyAlignment="1">
      <alignment horizontal="right" vertical="center" indent="2"/>
    </xf>
    <xf numFmtId="179" fontId="18" fillId="0" borderId="0" xfId="0" applyNumberFormat="1" applyFont="1" applyFill="1" applyBorder="1" applyAlignment="1">
      <alignment horizontal="right" vertical="center" shrinkToFit="1"/>
    </xf>
    <xf numFmtId="186" fontId="18" fillId="0" borderId="0" xfId="0" applyNumberFormat="1" applyFont="1" applyFill="1" applyBorder="1" applyAlignment="1">
      <alignment horizontal="right" vertical="center" shrinkToFit="1"/>
    </xf>
    <xf numFmtId="0" fontId="0" fillId="0" borderId="95" xfId="0" applyFont="1" applyFill="1" applyBorder="1" applyAlignment="1">
      <alignment horizontal="center" vertical="center"/>
    </xf>
    <xf numFmtId="49" fontId="0" fillId="0" borderId="95" xfId="0" applyNumberFormat="1" applyFont="1" applyFill="1" applyBorder="1" applyAlignment="1">
      <alignment horizontal="center" vertical="center"/>
    </xf>
    <xf numFmtId="1" fontId="0" fillId="0" borderId="95" xfId="0" applyNumberFormat="1" applyFont="1" applyFill="1" applyBorder="1" applyAlignment="1">
      <alignment horizontal="right" vertical="center" indent="2"/>
    </xf>
    <xf numFmtId="0" fontId="0" fillId="0" borderId="20" xfId="0" applyFont="1" applyFill="1" applyBorder="1">
      <alignment vertical="center"/>
    </xf>
    <xf numFmtId="1" fontId="0" fillId="0" borderId="45" xfId="0" applyNumberFormat="1" applyFont="1" applyFill="1" applyBorder="1" applyAlignment="1">
      <alignment horizontal="right" vertical="center" indent="2"/>
    </xf>
    <xf numFmtId="0" fontId="0" fillId="0" borderId="9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horizontal="center" vertical="center" wrapText="1"/>
    </xf>
    <xf numFmtId="189" fontId="0" fillId="0" borderId="13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106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188" fontId="0" fillId="0" borderId="13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>
      <alignment vertical="center"/>
    </xf>
    <xf numFmtId="188" fontId="0" fillId="0" borderId="106" xfId="0" applyNumberFormat="1" applyFont="1" applyFill="1" applyBorder="1" applyAlignment="1">
      <alignment vertical="center"/>
    </xf>
    <xf numFmtId="0" fontId="0" fillId="0" borderId="19" xfId="0" applyFont="1" applyFill="1" applyBorder="1">
      <alignment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9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184" fontId="0" fillId="0" borderId="13" xfId="0" applyNumberFormat="1" applyFont="1" applyFill="1" applyBorder="1" applyAlignment="1">
      <alignment horizontal="right" vertical="center" shrinkToFit="1"/>
    </xf>
    <xf numFmtId="184" fontId="0" fillId="0" borderId="0" xfId="0" applyNumberFormat="1" applyFont="1" applyFill="1" applyBorder="1" applyAlignment="1">
      <alignment horizontal="center" vertical="center" shrinkToFit="1"/>
    </xf>
    <xf numFmtId="184" fontId="0" fillId="0" borderId="22" xfId="0" applyNumberFormat="1" applyFont="1" applyFill="1" applyBorder="1" applyAlignment="1">
      <alignment horizontal="right" vertical="center" shrinkToFit="1"/>
    </xf>
    <xf numFmtId="184" fontId="0" fillId="0" borderId="23" xfId="0" applyNumberFormat="1" applyFont="1" applyFill="1" applyBorder="1" applyAlignment="1">
      <alignment horizontal="right" vertical="center" shrinkToFit="1"/>
    </xf>
    <xf numFmtId="184" fontId="0" fillId="0" borderId="23" xfId="0" applyNumberFormat="1" applyFont="1" applyFill="1" applyBorder="1" applyAlignment="1">
      <alignment horizontal="center" vertical="center" shrinkToFit="1"/>
    </xf>
    <xf numFmtId="184" fontId="0" fillId="0" borderId="121" xfId="0" applyNumberFormat="1" applyFont="1" applyFill="1" applyBorder="1" applyAlignment="1">
      <alignment vertical="center"/>
    </xf>
    <xf numFmtId="192" fontId="0" fillId="0" borderId="13" xfId="0" applyNumberFormat="1" applyFont="1" applyFill="1" applyBorder="1" applyAlignment="1">
      <alignment vertical="center"/>
    </xf>
    <xf numFmtId="189" fontId="0" fillId="0" borderId="13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vertical="center"/>
    </xf>
    <xf numFmtId="196" fontId="0" fillId="0" borderId="106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178" fontId="0" fillId="0" borderId="13" xfId="0" applyNumberFormat="1" applyFont="1" applyFill="1" applyBorder="1" applyAlignment="1">
      <alignment horizontal="right" vertical="center" shrinkToFit="1"/>
    </xf>
    <xf numFmtId="178" fontId="0" fillId="0" borderId="106" xfId="0" applyNumberFormat="1" applyFont="1" applyFill="1" applyBorder="1" applyAlignment="1">
      <alignment horizontal="right" vertical="center" shrinkToFit="1"/>
    </xf>
    <xf numFmtId="178" fontId="18" fillId="0" borderId="123" xfId="0" applyNumberFormat="1" applyFont="1" applyFill="1" applyBorder="1" applyAlignment="1">
      <alignment horizontal="right" vertical="center" shrinkToFit="1"/>
    </xf>
    <xf numFmtId="178" fontId="18" fillId="0" borderId="106" xfId="0" applyNumberFormat="1" applyFont="1" applyFill="1" applyBorder="1" applyAlignment="1">
      <alignment horizontal="right" vertical="center" shrinkToFit="1"/>
    </xf>
    <xf numFmtId="190" fontId="0" fillId="0" borderId="13" xfId="0" applyNumberFormat="1" applyFont="1" applyFill="1" applyBorder="1" applyAlignment="1">
      <alignment horizontal="right" vertical="center" shrinkToFit="1"/>
    </xf>
    <xf numFmtId="190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right" vertical="center" shrinkToFit="1"/>
    </xf>
    <xf numFmtId="179" fontId="0" fillId="0" borderId="106" xfId="0" applyNumberFormat="1" applyFont="1" applyFill="1" applyBorder="1" applyAlignment="1">
      <alignment horizontal="right" vertical="center" shrinkToFit="1"/>
    </xf>
    <xf numFmtId="178" fontId="0" fillId="0" borderId="132" xfId="0" applyNumberFormat="1" applyFont="1" applyFill="1" applyBorder="1" applyAlignment="1">
      <alignment horizontal="right" vertical="center" shrinkToFit="1"/>
    </xf>
    <xf numFmtId="178" fontId="0" fillId="0" borderId="124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horizontal="distributed" vertical="center" shrinkToFit="1"/>
    </xf>
    <xf numFmtId="0" fontId="0" fillId="0" borderId="12" xfId="0" applyFont="1" applyFill="1" applyBorder="1" applyAlignment="1">
      <alignment horizontal="distributed" vertical="center" shrinkToFit="1"/>
    </xf>
    <xf numFmtId="194" fontId="0" fillId="0" borderId="0" xfId="0" applyNumberFormat="1" applyFont="1" applyFill="1" applyBorder="1" applyAlignment="1">
      <alignment horizontal="right" vertical="center"/>
    </xf>
    <xf numFmtId="194" fontId="0" fillId="0" borderId="11" xfId="0" applyNumberFormat="1" applyFont="1" applyFill="1" applyBorder="1" applyAlignment="1">
      <alignment horizontal="right" vertical="center"/>
    </xf>
    <xf numFmtId="194" fontId="0" fillId="0" borderId="16" xfId="0" applyNumberFormat="1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distributed" vertical="center" shrinkToFit="1"/>
    </xf>
    <xf numFmtId="193" fontId="0" fillId="0" borderId="0" xfId="0" applyNumberFormat="1" applyFont="1" applyFill="1" applyBorder="1" applyAlignment="1">
      <alignment horizontal="right" vertical="center"/>
    </xf>
    <xf numFmtId="0" fontId="27" fillId="0" borderId="20" xfId="0" applyFont="1" applyFill="1" applyBorder="1" applyAlignment="1">
      <alignment horizontal="distributed" vertical="center" shrinkToFit="1"/>
    </xf>
    <xf numFmtId="0" fontId="27" fillId="0" borderId="125" xfId="0" applyFont="1" applyFill="1" applyBorder="1" applyAlignment="1">
      <alignment horizontal="distributed" vertical="center" shrinkToFit="1"/>
    </xf>
    <xf numFmtId="193" fontId="0" fillId="0" borderId="11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95" xfId="0" applyNumberFormat="1" applyFont="1" applyFill="1" applyBorder="1" applyAlignment="1">
      <alignment horizontal="right" vertical="center"/>
    </xf>
    <xf numFmtId="193" fontId="0" fillId="0" borderId="74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 applyAlignment="1">
      <alignment horizontal="right" vertical="center"/>
    </xf>
    <xf numFmtId="194" fontId="0" fillId="0" borderId="102" xfId="0" applyNumberFormat="1" applyFont="1" applyFill="1" applyBorder="1" applyAlignment="1">
      <alignment horizontal="right" vertical="center"/>
    </xf>
    <xf numFmtId="0" fontId="0" fillId="0" borderId="39" xfId="0" applyFont="1" applyFill="1" applyBorder="1" applyAlignment="1">
      <alignment horizontal="distributed" vertical="center" shrinkToFit="1"/>
    </xf>
    <xf numFmtId="0" fontId="0" fillId="0" borderId="71" xfId="0" applyFont="1" applyFill="1" applyBorder="1" applyAlignment="1">
      <alignment horizontal="distributed" vertical="center" shrinkToFit="1"/>
    </xf>
    <xf numFmtId="43" fontId="0" fillId="0" borderId="0" xfId="0" applyNumberFormat="1" applyFont="1" applyFill="1" applyBorder="1" applyAlignment="1">
      <alignment horizontal="right" vertical="center"/>
    </xf>
    <xf numFmtId="43" fontId="0" fillId="0" borderId="11" xfId="0" applyNumberFormat="1" applyFont="1" applyFill="1" applyBorder="1" applyAlignment="1">
      <alignment horizontal="right" vertical="center"/>
    </xf>
    <xf numFmtId="43" fontId="0" fillId="0" borderId="16" xfId="0" applyNumberFormat="1" applyFont="1" applyFill="1" applyBorder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73" xfId="0" applyFont="1" applyFill="1" applyBorder="1" applyAlignment="1">
      <alignment horizontal="center" vertical="center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193" fontId="0" fillId="0" borderId="106" xfId="0" applyNumberFormat="1" applyFont="1" applyFill="1" applyBorder="1" applyAlignment="1">
      <alignment horizontal="right" vertical="center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70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right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distributed" vertical="center" justifyLastLine="1"/>
    </xf>
    <xf numFmtId="0" fontId="0" fillId="0" borderId="56" xfId="0" applyFont="1" applyFill="1" applyBorder="1" applyAlignment="1">
      <alignment horizontal="distributed" vertical="center" justifyLastLine="1"/>
    </xf>
    <xf numFmtId="0" fontId="18" fillId="0" borderId="5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115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109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16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41" fontId="0" fillId="0" borderId="23" xfId="0" applyNumberFormat="1" applyFont="1" applyFill="1" applyBorder="1" applyAlignment="1">
      <alignment horizontal="right" vertical="center"/>
    </xf>
    <xf numFmtId="182" fontId="18" fillId="0" borderId="22" xfId="0" applyNumberFormat="1" applyFont="1" applyFill="1" applyBorder="1" applyAlignment="1">
      <alignment horizontal="right" vertical="center"/>
    </xf>
    <xf numFmtId="38" fontId="18" fillId="0" borderId="23" xfId="33" applyFont="1" applyFill="1" applyBorder="1" applyAlignment="1" applyProtection="1">
      <alignment horizontal="right" vertical="center"/>
    </xf>
    <xf numFmtId="38" fontId="0" fillId="0" borderId="0" xfId="33" applyFont="1" applyFill="1" applyBorder="1" applyAlignment="1" applyProtection="1">
      <alignment horizontal="right" vertical="center"/>
    </xf>
    <xf numFmtId="0" fontId="0" fillId="0" borderId="40" xfId="0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41" fontId="0" fillId="0" borderId="14" xfId="0" applyNumberFormat="1" applyFont="1" applyFill="1" applyBorder="1" applyAlignment="1">
      <alignment horizontal="right" vertical="center"/>
    </xf>
    <xf numFmtId="0" fontId="0" fillId="0" borderId="118" xfId="0" applyFont="1" applyFill="1" applyBorder="1" applyAlignment="1">
      <alignment horizontal="center" vertical="center"/>
    </xf>
    <xf numFmtId="0" fontId="0" fillId="0" borderId="11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117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182" fontId="0" fillId="0" borderId="35" xfId="0" applyNumberFormat="1" applyFont="1" applyFill="1" applyBorder="1" applyAlignment="1">
      <alignment horizontal="right" vertical="center"/>
    </xf>
    <xf numFmtId="182" fontId="0" fillId="0" borderId="14" xfId="0" applyNumberFormat="1" applyFont="1" applyFill="1" applyBorder="1" applyAlignment="1">
      <alignment horizontal="right" vertical="center"/>
    </xf>
    <xf numFmtId="182" fontId="0" fillId="0" borderId="14" xfId="33" applyNumberFormat="1" applyFont="1" applyFill="1" applyBorder="1" applyAlignment="1" applyProtection="1">
      <alignment horizontal="right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0" fontId="0" fillId="0" borderId="65" xfId="0" applyFont="1" applyFill="1" applyBorder="1" applyAlignment="1">
      <alignment horizontal="center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111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18" fillId="0" borderId="13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192" fontId="0" fillId="0" borderId="110" xfId="0" applyNumberFormat="1" applyFont="1" applyFill="1" applyBorder="1" applyAlignment="1">
      <alignment horizontal="center" vertical="center"/>
    </xf>
    <xf numFmtId="192" fontId="0" fillId="0" borderId="100" xfId="0" applyNumberFormat="1" applyFont="1" applyFill="1" applyBorder="1" applyAlignment="1">
      <alignment horizontal="center" vertical="center"/>
    </xf>
    <xf numFmtId="192" fontId="0" fillId="0" borderId="126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right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179" fontId="0" fillId="0" borderId="36" xfId="0" applyNumberFormat="1" applyFont="1" applyFill="1" applyBorder="1" applyAlignment="1">
      <alignment horizontal="right" vertical="top"/>
    </xf>
    <xf numFmtId="179" fontId="0" fillId="0" borderId="5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51" xfId="0" applyNumberFormat="1" applyFont="1" applyFill="1" applyBorder="1" applyAlignment="1">
      <alignment horizontal="right" vertical="top"/>
    </xf>
    <xf numFmtId="186" fontId="0" fillId="0" borderId="95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179" fontId="0" fillId="0" borderId="43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38" fontId="18" fillId="0" borderId="0" xfId="34" applyFont="1" applyFill="1" applyBorder="1" applyAlignment="1" applyProtection="1">
      <alignment horizontal="center" vertical="center" shrinkToFit="1"/>
    </xf>
    <xf numFmtId="187" fontId="0" fillId="0" borderId="0" xfId="0" applyNumberFormat="1" applyFont="1" applyFill="1" applyBorder="1" applyAlignment="1">
      <alignment horizontal="center" vertical="center"/>
    </xf>
    <xf numFmtId="179" fontId="0" fillId="0" borderId="95" xfId="0" applyNumberFormat="1" applyFont="1" applyFill="1" applyBorder="1" applyAlignment="1">
      <alignment horizontal="right" vertical="center"/>
    </xf>
    <xf numFmtId="179" fontId="18" fillId="0" borderId="106" xfId="0" applyNumberFormat="1" applyFont="1" applyFill="1" applyBorder="1" applyAlignment="1">
      <alignment horizontal="right" vertical="center"/>
    </xf>
    <xf numFmtId="192" fontId="18" fillId="0" borderId="104" xfId="0" applyNumberFormat="1" applyFont="1" applyFill="1" applyBorder="1" applyAlignment="1">
      <alignment horizontal="center" vertical="center"/>
    </xf>
    <xf numFmtId="192" fontId="18" fillId="0" borderId="100" xfId="0" applyNumberFormat="1" applyFont="1" applyFill="1" applyBorder="1" applyAlignment="1">
      <alignment horizontal="center" vertical="center"/>
    </xf>
    <xf numFmtId="192" fontId="18" fillId="0" borderId="101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181" fontId="0" fillId="0" borderId="13" xfId="0" applyNumberFormat="1" applyFont="1" applyFill="1" applyBorder="1" applyAlignment="1">
      <alignment horizontal="right" vertical="center"/>
    </xf>
    <xf numFmtId="187" fontId="0" fillId="0" borderId="43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81" fontId="18" fillId="0" borderId="14" xfId="0" applyNumberFormat="1" applyFont="1" applyFill="1" applyBorder="1" applyAlignment="1">
      <alignment horizontal="center" vertical="center"/>
    </xf>
    <xf numFmtId="181" fontId="18" fillId="0" borderId="37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91" xfId="0" applyNumberFormat="1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/>
    <xf numFmtId="189" fontId="18" fillId="0" borderId="0" xfId="0" applyNumberFormat="1" applyFont="1" applyFill="1" applyBorder="1" applyAlignment="1">
      <alignment vertical="top" shrinkToFit="1"/>
    </xf>
    <xf numFmtId="189" fontId="18" fillId="0" borderId="23" xfId="0" applyNumberFormat="1" applyFont="1" applyFill="1" applyBorder="1" applyAlignment="1">
      <alignment vertical="top" shrinkToFit="1"/>
    </xf>
    <xf numFmtId="191" fontId="18" fillId="0" borderId="106" xfId="0" applyNumberFormat="1" applyFont="1" applyFill="1" applyBorder="1" applyAlignment="1">
      <alignment vertical="top" shrinkToFit="1"/>
    </xf>
    <xf numFmtId="191" fontId="18" fillId="0" borderId="105" xfId="0" applyNumberFormat="1" applyFont="1" applyFill="1" applyBorder="1" applyAlignment="1">
      <alignment vertical="top" shrinkToFit="1"/>
    </xf>
    <xf numFmtId="179" fontId="18" fillId="0" borderId="106" xfId="0" applyNumberFormat="1" applyFont="1" applyFill="1" applyBorder="1" applyAlignment="1"/>
    <xf numFmtId="0" fontId="18" fillId="0" borderId="87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84" fontId="0" fillId="0" borderId="95" xfId="0" applyNumberFormat="1" applyFont="1" applyFill="1" applyBorder="1" applyAlignment="1">
      <alignment horizontal="right" vertical="center" shrinkToFit="1"/>
    </xf>
    <xf numFmtId="184" fontId="0" fillId="0" borderId="16" xfId="0" applyNumberFormat="1" applyFont="1" applyFill="1" applyBorder="1" applyAlignment="1">
      <alignment horizontal="right" vertical="center" shrinkToFit="1"/>
    </xf>
    <xf numFmtId="0" fontId="0" fillId="0" borderId="6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/>
    </xf>
    <xf numFmtId="184" fontId="0" fillId="0" borderId="45" xfId="0" applyNumberFormat="1" applyFont="1" applyFill="1" applyBorder="1" applyAlignment="1">
      <alignment horizontal="right" vertical="center" shrinkToFit="1"/>
    </xf>
    <xf numFmtId="184" fontId="0" fillId="0" borderId="21" xfId="0" applyNumberFormat="1" applyFont="1" applyFill="1" applyBorder="1" applyAlignment="1">
      <alignment horizontal="right" vertical="center" shrinkToFit="1"/>
    </xf>
    <xf numFmtId="49" fontId="18" fillId="0" borderId="0" xfId="0" applyNumberFormat="1" applyFont="1" applyFill="1" applyBorder="1" applyAlignment="1">
      <alignment horizontal="center" vertical="center"/>
    </xf>
    <xf numFmtId="179" fontId="18" fillId="0" borderId="11" xfId="0" applyNumberFormat="1" applyFont="1" applyFill="1" applyBorder="1" applyAlignment="1">
      <alignment horizontal="right" vertical="center" shrinkToFit="1"/>
    </xf>
    <xf numFmtId="179" fontId="18" fillId="0" borderId="16" xfId="0" applyNumberFormat="1" applyFont="1" applyFill="1" applyBorder="1" applyAlignment="1">
      <alignment horizontal="right" vertical="center" shrinkToFit="1"/>
    </xf>
    <xf numFmtId="179" fontId="0" fillId="0" borderId="11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0" fontId="24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center" vertical="center" wrapTex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106" xfId="0" applyNumberFormat="1" applyFont="1" applyFill="1" applyBorder="1" applyAlignment="1">
      <alignment horizontal="right" vertical="center" shrinkToFit="1"/>
    </xf>
    <xf numFmtId="49" fontId="29" fillId="0" borderId="122" xfId="0" applyNumberFormat="1" applyFont="1" applyFill="1" applyBorder="1" applyAlignment="1">
      <alignment vertical="center" wrapText="1"/>
    </xf>
    <xf numFmtId="49" fontId="29" fillId="0" borderId="38" xfId="0" applyNumberFormat="1" applyFont="1" applyFill="1" applyBorder="1" applyAlignment="1">
      <alignment vertical="center" wrapText="1"/>
    </xf>
    <xf numFmtId="49" fontId="29" fillId="0" borderId="46" xfId="0" applyNumberFormat="1" applyFont="1" applyFill="1" applyBorder="1" applyAlignment="1">
      <alignment vertical="center" wrapText="1"/>
    </xf>
    <xf numFmtId="49" fontId="29" fillId="0" borderId="122" xfId="0" applyNumberFormat="1" applyFont="1" applyFill="1" applyBorder="1" applyAlignment="1">
      <alignment horizontal="center" vertical="center" wrapText="1"/>
    </xf>
    <xf numFmtId="49" fontId="29" fillId="0" borderId="38" xfId="0" applyNumberFormat="1" applyFont="1" applyFill="1" applyBorder="1" applyAlignment="1">
      <alignment horizontal="center" vertical="center" wrapText="1"/>
    </xf>
    <xf numFmtId="49" fontId="29" fillId="0" borderId="46" xfId="0" applyNumberFormat="1" applyFont="1" applyFill="1" applyBorder="1" applyAlignment="1">
      <alignment horizontal="center" vertical="center" wrapText="1"/>
    </xf>
    <xf numFmtId="49" fontId="29" fillId="0" borderId="130" xfId="0" applyNumberFormat="1" applyFont="1" applyFill="1" applyBorder="1" applyAlignment="1">
      <alignment horizontal="left" vertical="center" wrapText="1"/>
    </xf>
    <xf numFmtId="49" fontId="29" fillId="0" borderId="88" xfId="0" applyNumberFormat="1" applyFont="1" applyFill="1" applyBorder="1" applyAlignment="1">
      <alignment horizontal="left" vertical="center" wrapText="1"/>
    </xf>
    <xf numFmtId="49" fontId="29" fillId="0" borderId="131" xfId="0" applyNumberFormat="1" applyFont="1" applyFill="1" applyBorder="1" applyAlignment="1">
      <alignment horizontal="left" vertical="center" wrapText="1"/>
    </xf>
    <xf numFmtId="49" fontId="29" fillId="0" borderId="122" xfId="0" applyNumberFormat="1" applyFont="1" applyFill="1" applyBorder="1" applyAlignment="1">
      <alignment horizontal="left" vertical="center" wrapText="1"/>
    </xf>
    <xf numFmtId="49" fontId="29" fillId="0" borderId="38" xfId="0" applyNumberFormat="1" applyFont="1" applyFill="1" applyBorder="1" applyAlignment="1">
      <alignment horizontal="left" vertical="center" wrapText="1"/>
    </xf>
    <xf numFmtId="49" fontId="29" fillId="0" borderId="46" xfId="0" applyNumberFormat="1" applyFont="1" applyFill="1" applyBorder="1" applyAlignment="1">
      <alignment horizontal="left" vertical="center" wrapText="1"/>
    </xf>
    <xf numFmtId="49" fontId="29" fillId="0" borderId="122" xfId="0" applyNumberFormat="1" applyFont="1" applyFill="1" applyBorder="1" applyAlignment="1">
      <alignment vertical="center" wrapText="1" shrinkToFit="1"/>
    </xf>
    <xf numFmtId="49" fontId="29" fillId="0" borderId="38" xfId="0" applyNumberFormat="1" applyFont="1" applyFill="1" applyBorder="1" applyAlignment="1">
      <alignment vertical="center" wrapText="1" shrinkToFit="1"/>
    </xf>
    <xf numFmtId="49" fontId="29" fillId="0" borderId="46" xfId="0" applyNumberFormat="1" applyFont="1" applyFill="1" applyBorder="1" applyAlignment="1">
      <alignment vertical="center" wrapText="1" shrinkToFit="1"/>
    </xf>
    <xf numFmtId="0" fontId="29" fillId="0" borderId="122" xfId="0" applyFont="1" applyFill="1" applyBorder="1" applyAlignment="1">
      <alignment vertical="center" wrapText="1" shrinkToFit="1"/>
    </xf>
    <xf numFmtId="0" fontId="29" fillId="0" borderId="38" xfId="0" applyFont="1" applyFill="1" applyBorder="1" applyAlignment="1">
      <alignment vertical="center" wrapText="1" shrinkToFit="1"/>
    </xf>
    <xf numFmtId="0" fontId="29" fillId="0" borderId="46" xfId="0" applyFont="1" applyFill="1" applyBorder="1" applyAlignment="1">
      <alignment vertical="center" wrapText="1" shrinkToFit="1"/>
    </xf>
    <xf numFmtId="0" fontId="0" fillId="0" borderId="18" xfId="0" applyFont="1" applyFill="1" applyBorder="1" applyAlignment="1">
      <alignment horizontal="left" vertical="center"/>
    </xf>
    <xf numFmtId="0" fontId="29" fillId="0" borderId="122" xfId="0" applyFont="1" applyFill="1" applyBorder="1" applyAlignment="1">
      <alignment vertical="center" wrapText="1"/>
    </xf>
    <xf numFmtId="0" fontId="29" fillId="0" borderId="38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vertical="center" wrapText="1"/>
    </xf>
    <xf numFmtId="49" fontId="0" fillId="0" borderId="92" xfId="0" applyNumberFormat="1" applyFont="1" applyFill="1" applyBorder="1" applyAlignment="1" applyProtection="1">
      <alignment vertical="center" wrapText="1"/>
      <protection locked="0"/>
    </xf>
    <xf numFmtId="49" fontId="0" fillId="0" borderId="27" xfId="0" applyNumberFormat="1" applyFont="1" applyFill="1" applyBorder="1" applyAlignment="1" applyProtection="1">
      <alignment vertical="center" wrapText="1"/>
      <protection locked="0"/>
    </xf>
    <xf numFmtId="0" fontId="29" fillId="0" borderId="92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>
          <a:extLst>
            <a:ext uri="{FF2B5EF4-FFF2-40B4-BE49-F238E27FC236}">
              <a16:creationId xmlns:a16="http://schemas.microsoft.com/office/drawing/2014/main" id="{00000000-0008-0000-0700-000003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>
          <a:extLst>
            <a:ext uri="{FF2B5EF4-FFF2-40B4-BE49-F238E27FC236}">
              <a16:creationId xmlns:a16="http://schemas.microsoft.com/office/drawing/2014/main" id="{00000000-0008-0000-0700-000004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>
          <a:extLst>
            <a:ext uri="{FF2B5EF4-FFF2-40B4-BE49-F238E27FC236}">
              <a16:creationId xmlns:a16="http://schemas.microsoft.com/office/drawing/2014/main" id="{00000000-0008-0000-0700-000005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>
          <a:extLst>
            <a:ext uri="{FF2B5EF4-FFF2-40B4-BE49-F238E27FC236}">
              <a16:creationId xmlns:a16="http://schemas.microsoft.com/office/drawing/2014/main" id="{00000000-0008-0000-0700-000006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>
          <a:extLst>
            <a:ext uri="{FF2B5EF4-FFF2-40B4-BE49-F238E27FC236}">
              <a16:creationId xmlns:a16="http://schemas.microsoft.com/office/drawing/2014/main" id="{00000000-0008-0000-0700-0000070C0000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>
          <a:extLst>
            <a:ext uri="{FF2B5EF4-FFF2-40B4-BE49-F238E27FC236}">
              <a16:creationId xmlns:a16="http://schemas.microsoft.com/office/drawing/2014/main" id="{00000000-0008-0000-0700-0000080C0000}"/>
            </a:ext>
          </a:extLst>
        </xdr:cNvPr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57152</xdr:colOff>
      <xdr:row>48</xdr:row>
      <xdr:rowOff>38100</xdr:rowOff>
    </xdr:from>
    <xdr:to>
      <xdr:col>40</xdr:col>
      <xdr:colOff>95251</xdr:colOff>
      <xdr:row>48</xdr:row>
      <xdr:rowOff>180975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 bwMode="auto">
        <a:xfrm flipH="1">
          <a:off x="6362702" y="96964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57152</xdr:colOff>
      <xdr:row>47</xdr:row>
      <xdr:rowOff>19050</xdr:rowOff>
    </xdr:from>
    <xdr:to>
      <xdr:col>40</xdr:col>
      <xdr:colOff>114300</xdr:colOff>
      <xdr:row>47</xdr:row>
      <xdr:rowOff>190500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 bwMode="auto">
        <a:xfrm flipH="1">
          <a:off x="6362702" y="9477375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104775</xdr:colOff>
      <xdr:row>4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46"/>
  <sheetViews>
    <sheetView tabSelected="1" view="pageBreakPreview" zoomScale="90" zoomScaleNormal="90" zoomScaleSheetLayoutView="90" workbookViewId="0">
      <selection activeCell="F11" sqref="F11"/>
    </sheetView>
  </sheetViews>
  <sheetFormatPr defaultRowHeight="21" customHeight="1" x14ac:dyDescent="0.15"/>
  <cols>
    <col min="1" max="1" width="10.28515625" style="26" customWidth="1"/>
    <col min="2" max="2" width="7" style="26" customWidth="1"/>
    <col min="3" max="3" width="6.5703125" style="26" customWidth="1"/>
    <col min="4" max="4" width="12.28515625" style="26" bestFit="1" customWidth="1"/>
    <col min="5" max="5" width="6.5703125" style="26" customWidth="1"/>
    <col min="6" max="6" width="12.28515625" style="26" bestFit="1" customWidth="1"/>
    <col min="7" max="7" width="6.5703125" style="26" customWidth="1"/>
    <col min="8" max="8" width="9.7109375" style="26" customWidth="1"/>
    <col min="9" max="9" width="7" style="26" customWidth="1"/>
    <col min="10" max="10" width="10.28515625" style="26" customWidth="1"/>
    <col min="11" max="11" width="6.7109375" style="26" customWidth="1"/>
    <col min="12" max="12" width="9.7109375" style="26" customWidth="1"/>
    <col min="13" max="16384" width="9.140625" style="26"/>
  </cols>
  <sheetData>
    <row r="1" spans="1:13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K1" s="25"/>
      <c r="L1" s="27"/>
    </row>
    <row r="2" spans="1:13" ht="15" customHeight="1" thickBot="1" x14ac:dyDescent="0.2">
      <c r="A2" s="3" t="s">
        <v>317</v>
      </c>
      <c r="B2" s="3"/>
      <c r="C2" s="3"/>
      <c r="D2" s="3"/>
      <c r="E2" s="3"/>
      <c r="F2" s="3"/>
      <c r="G2" s="3"/>
      <c r="H2" s="3"/>
      <c r="I2" s="3"/>
      <c r="J2" s="1"/>
      <c r="K2" s="3"/>
      <c r="L2" s="2" t="s">
        <v>160</v>
      </c>
    </row>
    <row r="3" spans="1:13" ht="24.95" customHeight="1" thickBot="1" x14ac:dyDescent="0.2">
      <c r="A3" s="419" t="s">
        <v>161</v>
      </c>
      <c r="B3" s="420"/>
      <c r="C3" s="423" t="s">
        <v>204</v>
      </c>
      <c r="D3" s="423"/>
      <c r="E3" s="423"/>
      <c r="F3" s="424" t="s">
        <v>162</v>
      </c>
      <c r="G3" s="423" t="s">
        <v>209</v>
      </c>
      <c r="H3" s="423"/>
      <c r="I3" s="423"/>
      <c r="J3" s="414" t="s">
        <v>210</v>
      </c>
      <c r="K3" s="414"/>
      <c r="L3" s="415"/>
    </row>
    <row r="4" spans="1:13" ht="24.95" customHeight="1" x14ac:dyDescent="0.15">
      <c r="A4" s="421"/>
      <c r="B4" s="422"/>
      <c r="C4" s="156" t="s">
        <v>163</v>
      </c>
      <c r="D4" s="156" t="s">
        <v>164</v>
      </c>
      <c r="E4" s="157" t="s">
        <v>165</v>
      </c>
      <c r="F4" s="425"/>
      <c r="G4" s="426"/>
      <c r="H4" s="426"/>
      <c r="I4" s="426"/>
      <c r="J4" s="416"/>
      <c r="K4" s="416"/>
      <c r="L4" s="417"/>
    </row>
    <row r="5" spans="1:13" ht="20.100000000000001" customHeight="1" x14ac:dyDescent="0.15">
      <c r="A5" s="408" t="s">
        <v>166</v>
      </c>
      <c r="B5" s="409"/>
      <c r="C5" s="158">
        <f t="shared" ref="C5:C11" si="0">SUM(D5:E5)</f>
        <v>37</v>
      </c>
      <c r="D5" s="145">
        <v>0</v>
      </c>
      <c r="E5" s="145">
        <v>37</v>
      </c>
      <c r="F5" s="173">
        <v>10</v>
      </c>
      <c r="G5" s="410">
        <v>12441</v>
      </c>
      <c r="H5" s="410"/>
      <c r="I5" s="410"/>
      <c r="J5" s="411">
        <v>11097.05</v>
      </c>
      <c r="K5" s="411"/>
      <c r="L5" s="412"/>
    </row>
    <row r="6" spans="1:13" ht="20.100000000000001" customHeight="1" x14ac:dyDescent="0.15">
      <c r="A6" s="384" t="s">
        <v>177</v>
      </c>
      <c r="B6" s="385"/>
      <c r="C6" s="158">
        <f>SUM(D6:E6)</f>
        <v>26</v>
      </c>
      <c r="D6" s="145">
        <v>7</v>
      </c>
      <c r="E6" s="145">
        <v>19</v>
      </c>
      <c r="F6" s="153">
        <v>1</v>
      </c>
      <c r="G6" s="399">
        <v>3845</v>
      </c>
      <c r="H6" s="399"/>
      <c r="I6" s="399"/>
      <c r="J6" s="404">
        <v>3036.58</v>
      </c>
      <c r="K6" s="404"/>
      <c r="L6" s="418"/>
      <c r="M6" s="33"/>
    </row>
    <row r="7" spans="1:13" ht="20.100000000000001" customHeight="1" x14ac:dyDescent="0.15">
      <c r="A7" s="384" t="s">
        <v>211</v>
      </c>
      <c r="B7" s="385"/>
      <c r="C7" s="158">
        <f t="shared" si="0"/>
        <v>6</v>
      </c>
      <c r="D7" s="145">
        <v>1</v>
      </c>
      <c r="E7" s="145">
        <v>5</v>
      </c>
      <c r="F7" s="153">
        <v>1</v>
      </c>
      <c r="G7" s="413">
        <v>0</v>
      </c>
      <c r="H7" s="413"/>
      <c r="I7" s="413"/>
      <c r="J7" s="387">
        <v>1550.16</v>
      </c>
      <c r="K7" s="387"/>
      <c r="L7" s="388"/>
    </row>
    <row r="8" spans="1:13" ht="20.100000000000001" customHeight="1" x14ac:dyDescent="0.15">
      <c r="A8" s="384" t="s">
        <v>238</v>
      </c>
      <c r="B8" s="385"/>
      <c r="C8" s="158">
        <f t="shared" si="0"/>
        <v>2</v>
      </c>
      <c r="D8" s="145">
        <v>1</v>
      </c>
      <c r="E8" s="145">
        <v>1</v>
      </c>
      <c r="F8" s="153">
        <v>1</v>
      </c>
      <c r="G8" s="386">
        <v>2395.0100000000002</v>
      </c>
      <c r="H8" s="386"/>
      <c r="I8" s="386"/>
      <c r="J8" s="387">
        <v>1632.22</v>
      </c>
      <c r="K8" s="387"/>
      <c r="L8" s="388"/>
    </row>
    <row r="9" spans="1:13" ht="20.100000000000001" customHeight="1" x14ac:dyDescent="0.15">
      <c r="A9" s="384" t="s">
        <v>212</v>
      </c>
      <c r="B9" s="398"/>
      <c r="C9" s="158">
        <f>SUM(D9:E9)</f>
        <v>0</v>
      </c>
      <c r="D9" s="145">
        <v>0</v>
      </c>
      <c r="E9" s="145">
        <v>0</v>
      </c>
      <c r="F9" s="153">
        <v>1</v>
      </c>
      <c r="G9" s="399">
        <v>2897.64</v>
      </c>
      <c r="H9" s="399"/>
      <c r="I9" s="399"/>
      <c r="J9" s="402">
        <v>958.91</v>
      </c>
      <c r="K9" s="402"/>
      <c r="L9" s="403"/>
    </row>
    <row r="10" spans="1:13" ht="20.100000000000001" customHeight="1" x14ac:dyDescent="0.15">
      <c r="A10" s="384" t="s">
        <v>213</v>
      </c>
      <c r="B10" s="385"/>
      <c r="C10" s="158">
        <f t="shared" si="0"/>
        <v>10</v>
      </c>
      <c r="D10" s="145">
        <v>4</v>
      </c>
      <c r="E10" s="145">
        <v>6</v>
      </c>
      <c r="F10" s="153">
        <v>1</v>
      </c>
      <c r="G10" s="399">
        <v>7066</v>
      </c>
      <c r="H10" s="399"/>
      <c r="I10" s="399"/>
      <c r="J10" s="404">
        <v>3360.89</v>
      </c>
      <c r="K10" s="404"/>
      <c r="L10" s="403"/>
      <c r="M10" s="33"/>
    </row>
    <row r="11" spans="1:13" ht="20.100000000000001" customHeight="1" thickBot="1" x14ac:dyDescent="0.2">
      <c r="A11" s="400" t="s">
        <v>214</v>
      </c>
      <c r="B11" s="401"/>
      <c r="C11" s="159">
        <f t="shared" si="0"/>
        <v>10</v>
      </c>
      <c r="D11" s="174">
        <v>5</v>
      </c>
      <c r="E11" s="174">
        <v>5</v>
      </c>
      <c r="F11" s="175">
        <v>1</v>
      </c>
      <c r="G11" s="407">
        <v>1381</v>
      </c>
      <c r="H11" s="407"/>
      <c r="I11" s="407"/>
      <c r="J11" s="405">
        <v>1471.36</v>
      </c>
      <c r="K11" s="405"/>
      <c r="L11" s="406"/>
      <c r="M11" s="33"/>
    </row>
    <row r="12" spans="1:13" ht="15" customHeight="1" x14ac:dyDescent="0.15">
      <c r="A12" s="394" t="s">
        <v>167</v>
      </c>
      <c r="B12" s="394"/>
      <c r="C12" s="394"/>
      <c r="D12" s="394"/>
      <c r="E12" s="394"/>
      <c r="F12" s="394"/>
      <c r="G12" s="394"/>
      <c r="H12" s="150"/>
      <c r="I12" s="150"/>
      <c r="J12" s="391" t="s">
        <v>168</v>
      </c>
      <c r="K12" s="391"/>
      <c r="L12" s="391"/>
    </row>
    <row r="13" spans="1:13" ht="15" customHeight="1" x14ac:dyDescent="0.15">
      <c r="A13" s="394" t="s">
        <v>169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"/>
      <c r="L13" s="1"/>
    </row>
    <row r="14" spans="1:13" ht="15" customHeight="1" x14ac:dyDescent="0.15">
      <c r="A14" s="146" t="s">
        <v>239</v>
      </c>
      <c r="B14" s="146"/>
      <c r="C14" s="146"/>
      <c r="D14" s="146"/>
      <c r="E14" s="146"/>
      <c r="F14" s="146"/>
      <c r="G14" s="146"/>
      <c r="H14" s="146"/>
      <c r="I14" s="146"/>
      <c r="J14" s="146"/>
      <c r="K14" s="3"/>
      <c r="L14" s="1"/>
    </row>
    <row r="15" spans="1:13" ht="15" customHeight="1" x14ac:dyDescent="0.1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3"/>
      <c r="L15" s="1"/>
    </row>
    <row r="16" spans="1:13" ht="15" customHeight="1" thickBot="1" x14ac:dyDescent="0.2">
      <c r="A16" s="3" t="s">
        <v>263</v>
      </c>
      <c r="B16" s="3"/>
      <c r="C16" s="3"/>
      <c r="D16" s="3"/>
      <c r="E16" s="3"/>
      <c r="F16" s="3"/>
      <c r="G16" s="3"/>
      <c r="H16" s="3"/>
      <c r="I16" s="3"/>
      <c r="J16" s="2"/>
      <c r="K16" s="3"/>
      <c r="L16" s="1"/>
    </row>
    <row r="17" spans="1:12" ht="24.95" customHeight="1" x14ac:dyDescent="0.15">
      <c r="A17" s="389" t="s">
        <v>215</v>
      </c>
      <c r="B17" s="396" t="s">
        <v>216</v>
      </c>
      <c r="C17" s="392" t="s">
        <v>170</v>
      </c>
      <c r="D17" s="393"/>
      <c r="E17" s="392" t="s">
        <v>171</v>
      </c>
      <c r="F17" s="393"/>
      <c r="G17" s="392" t="s">
        <v>172</v>
      </c>
      <c r="H17" s="393"/>
      <c r="I17" s="392" t="s">
        <v>173</v>
      </c>
      <c r="J17" s="395"/>
      <c r="K17" s="1"/>
      <c r="L17" s="1"/>
    </row>
    <row r="18" spans="1:12" ht="24.95" customHeight="1" x14ac:dyDescent="0.15">
      <c r="A18" s="390"/>
      <c r="B18" s="397"/>
      <c r="C18" s="30" t="s">
        <v>59</v>
      </c>
      <c r="D18" s="30" t="s">
        <v>174</v>
      </c>
      <c r="E18" s="30" t="s">
        <v>59</v>
      </c>
      <c r="F18" s="30" t="s">
        <v>174</v>
      </c>
      <c r="G18" s="30" t="s">
        <v>59</v>
      </c>
      <c r="H18" s="30" t="s">
        <v>174</v>
      </c>
      <c r="I18" s="28" t="s">
        <v>59</v>
      </c>
      <c r="J18" s="31" t="s">
        <v>174</v>
      </c>
      <c r="K18" s="1"/>
      <c r="L18" s="1"/>
    </row>
    <row r="19" spans="1:12" ht="20.100000000000001" customHeight="1" x14ac:dyDescent="0.15">
      <c r="A19" s="161" t="s">
        <v>175</v>
      </c>
      <c r="B19" s="162"/>
      <c r="C19" s="163"/>
      <c r="D19" s="164"/>
      <c r="E19" s="163"/>
      <c r="F19" s="164">
        <v>1001</v>
      </c>
      <c r="G19" s="163"/>
      <c r="H19" s="164">
        <v>300</v>
      </c>
      <c r="I19" s="6"/>
      <c r="J19" s="115">
        <v>300</v>
      </c>
      <c r="K19" s="1"/>
      <c r="L19" s="1"/>
    </row>
    <row r="20" spans="1:12" ht="20.100000000000001" customHeight="1" x14ac:dyDescent="0.15">
      <c r="A20" s="161" t="s">
        <v>286</v>
      </c>
      <c r="B20" s="165">
        <v>333</v>
      </c>
      <c r="C20" s="166">
        <v>787</v>
      </c>
      <c r="D20" s="6">
        <v>180702</v>
      </c>
      <c r="E20" s="166">
        <v>231</v>
      </c>
      <c r="F20" s="6">
        <v>109394</v>
      </c>
      <c r="G20" s="166">
        <v>306</v>
      </c>
      <c r="H20" s="6">
        <v>32463</v>
      </c>
      <c r="I20" s="166">
        <v>250</v>
      </c>
      <c r="J20" s="167">
        <v>38845</v>
      </c>
      <c r="K20" s="1"/>
      <c r="L20" s="1"/>
    </row>
    <row r="21" spans="1:12" ht="20.100000000000001" customHeight="1" x14ac:dyDescent="0.15">
      <c r="A21" s="161">
        <v>27</v>
      </c>
      <c r="B21" s="168">
        <v>336</v>
      </c>
      <c r="C21" s="169">
        <v>820</v>
      </c>
      <c r="D21" s="123">
        <v>196016</v>
      </c>
      <c r="E21" s="169">
        <v>236</v>
      </c>
      <c r="F21" s="123">
        <v>113510</v>
      </c>
      <c r="G21" s="169">
        <v>324</v>
      </c>
      <c r="H21" s="123">
        <v>38862</v>
      </c>
      <c r="I21" s="169">
        <v>260</v>
      </c>
      <c r="J21" s="154">
        <v>43644</v>
      </c>
      <c r="K21" s="1"/>
      <c r="L21" s="1"/>
    </row>
    <row r="22" spans="1:12" ht="20.100000000000001" customHeight="1" x14ac:dyDescent="0.15">
      <c r="A22" s="161">
        <v>28</v>
      </c>
      <c r="B22" s="168">
        <v>335</v>
      </c>
      <c r="C22" s="169">
        <v>866</v>
      </c>
      <c r="D22" s="123">
        <v>201036</v>
      </c>
      <c r="E22" s="169">
        <v>264</v>
      </c>
      <c r="F22" s="123">
        <v>120887</v>
      </c>
      <c r="G22" s="169">
        <v>340</v>
      </c>
      <c r="H22" s="123">
        <v>37325</v>
      </c>
      <c r="I22" s="169">
        <v>262</v>
      </c>
      <c r="J22" s="154">
        <v>42824</v>
      </c>
      <c r="K22" s="1"/>
      <c r="L22" s="1"/>
    </row>
    <row r="23" spans="1:12" ht="20.100000000000001" customHeight="1" x14ac:dyDescent="0.15">
      <c r="A23" s="161">
        <v>29</v>
      </c>
      <c r="B23" s="168">
        <v>333</v>
      </c>
      <c r="C23" s="169">
        <v>869</v>
      </c>
      <c r="D23" s="123">
        <v>195945</v>
      </c>
      <c r="E23" s="169">
        <v>260</v>
      </c>
      <c r="F23" s="123">
        <v>118086</v>
      </c>
      <c r="G23" s="169">
        <v>335</v>
      </c>
      <c r="H23" s="123">
        <v>36561</v>
      </c>
      <c r="I23" s="169">
        <v>274</v>
      </c>
      <c r="J23" s="154">
        <v>41298</v>
      </c>
      <c r="K23" s="1"/>
      <c r="L23" s="1"/>
    </row>
    <row r="24" spans="1:12" ht="20.100000000000001" customHeight="1" x14ac:dyDescent="0.15">
      <c r="A24" s="113">
        <v>30</v>
      </c>
      <c r="B24" s="170">
        <f>SUM(B26:B37)</f>
        <v>335</v>
      </c>
      <c r="C24" s="10">
        <f>SUM(C26:C37)</f>
        <v>855</v>
      </c>
      <c r="D24" s="10">
        <f t="shared" ref="D24:J24" si="1">SUM(D26:D37)</f>
        <v>217707</v>
      </c>
      <c r="E24" s="10">
        <f t="shared" si="1"/>
        <v>252</v>
      </c>
      <c r="F24" s="10">
        <f t="shared" si="1"/>
        <v>127287</v>
      </c>
      <c r="G24" s="10">
        <f t="shared" si="1"/>
        <v>335</v>
      </c>
      <c r="H24" s="180">
        <f t="shared" si="1"/>
        <v>44273</v>
      </c>
      <c r="I24" s="10">
        <f t="shared" si="1"/>
        <v>268</v>
      </c>
      <c r="J24" s="171">
        <f t="shared" si="1"/>
        <v>46147</v>
      </c>
      <c r="K24" s="1"/>
      <c r="L24" s="1"/>
    </row>
    <row r="25" spans="1:12" ht="20.100000000000001" customHeight="1" x14ac:dyDescent="0.15">
      <c r="A25" s="113"/>
      <c r="B25" s="114"/>
      <c r="C25" s="4"/>
      <c r="D25" s="4"/>
      <c r="E25" s="4"/>
      <c r="F25" s="4"/>
      <c r="G25" s="4"/>
      <c r="H25" s="4"/>
      <c r="I25" s="6"/>
      <c r="J25" s="115"/>
      <c r="K25" s="1"/>
      <c r="L25" s="1"/>
    </row>
    <row r="26" spans="1:12" ht="20.100000000000001" customHeight="1" x14ac:dyDescent="0.15">
      <c r="A26" s="116" t="s">
        <v>318</v>
      </c>
      <c r="B26" s="168">
        <v>28</v>
      </c>
      <c r="C26" s="136">
        <f>SUM(E26+G26+I26)</f>
        <v>50</v>
      </c>
      <c r="D26" s="136">
        <f t="shared" ref="D26:D37" si="2">SUM(F26+H26+J26)</f>
        <v>10352</v>
      </c>
      <c r="E26" s="136">
        <v>10</v>
      </c>
      <c r="F26" s="6">
        <v>4305</v>
      </c>
      <c r="G26" s="136">
        <v>19</v>
      </c>
      <c r="H26" s="6">
        <v>2033</v>
      </c>
      <c r="I26" s="145">
        <v>21</v>
      </c>
      <c r="J26" s="176">
        <v>4014</v>
      </c>
      <c r="K26" s="1"/>
      <c r="L26" s="1"/>
    </row>
    <row r="27" spans="1:12" ht="20.100000000000001" customHeight="1" x14ac:dyDescent="0.15">
      <c r="A27" s="117">
        <v>5</v>
      </c>
      <c r="B27" s="168">
        <v>29</v>
      </c>
      <c r="C27" s="136">
        <f t="shared" ref="C27:C37" si="3">SUM(E27+G27+I27)</f>
        <v>57</v>
      </c>
      <c r="D27" s="136">
        <f t="shared" si="2"/>
        <v>13685</v>
      </c>
      <c r="E27" s="136">
        <v>12</v>
      </c>
      <c r="F27" s="136">
        <v>7050</v>
      </c>
      <c r="G27" s="136">
        <v>25</v>
      </c>
      <c r="H27" s="136">
        <v>3335</v>
      </c>
      <c r="I27" s="145">
        <v>20</v>
      </c>
      <c r="J27" s="176">
        <v>3300</v>
      </c>
      <c r="K27" s="1"/>
      <c r="L27" s="1"/>
    </row>
    <row r="28" spans="1:12" ht="20.100000000000001" customHeight="1" x14ac:dyDescent="0.15">
      <c r="A28" s="117">
        <v>6</v>
      </c>
      <c r="B28" s="168">
        <v>28</v>
      </c>
      <c r="C28" s="136">
        <f t="shared" si="3"/>
        <v>64</v>
      </c>
      <c r="D28" s="136">
        <f t="shared" si="2"/>
        <v>18087</v>
      </c>
      <c r="E28" s="136">
        <v>17</v>
      </c>
      <c r="F28" s="136">
        <v>10087</v>
      </c>
      <c r="G28" s="136">
        <v>26</v>
      </c>
      <c r="H28" s="136">
        <v>4098</v>
      </c>
      <c r="I28" s="145">
        <v>21</v>
      </c>
      <c r="J28" s="176">
        <v>3902</v>
      </c>
      <c r="K28" s="1"/>
      <c r="L28" s="1"/>
    </row>
    <row r="29" spans="1:12" ht="20.100000000000001" customHeight="1" x14ac:dyDescent="0.15">
      <c r="A29" s="117">
        <v>7</v>
      </c>
      <c r="B29" s="168">
        <v>29</v>
      </c>
      <c r="C29" s="136">
        <f t="shared" si="3"/>
        <v>71</v>
      </c>
      <c r="D29" s="136">
        <f t="shared" si="2"/>
        <v>17997</v>
      </c>
      <c r="E29" s="136">
        <v>20</v>
      </c>
      <c r="F29" s="136">
        <v>10421</v>
      </c>
      <c r="G29" s="136">
        <v>29</v>
      </c>
      <c r="H29" s="136">
        <v>3633</v>
      </c>
      <c r="I29" s="145">
        <v>22</v>
      </c>
      <c r="J29" s="176">
        <v>3943</v>
      </c>
      <c r="K29" s="1"/>
      <c r="L29" s="1"/>
    </row>
    <row r="30" spans="1:12" ht="20.100000000000001" customHeight="1" x14ac:dyDescent="0.15">
      <c r="A30" s="117">
        <v>8</v>
      </c>
      <c r="B30" s="168">
        <v>29</v>
      </c>
      <c r="C30" s="136">
        <f t="shared" si="3"/>
        <v>76</v>
      </c>
      <c r="D30" s="136">
        <f t="shared" si="2"/>
        <v>21596</v>
      </c>
      <c r="E30" s="136">
        <v>24</v>
      </c>
      <c r="F30" s="136">
        <v>13938</v>
      </c>
      <c r="G30" s="136">
        <v>34</v>
      </c>
      <c r="H30" s="136">
        <v>4642</v>
      </c>
      <c r="I30" s="6">
        <v>18</v>
      </c>
      <c r="J30" s="115">
        <v>3016</v>
      </c>
      <c r="K30" s="1"/>
      <c r="L30" s="1"/>
    </row>
    <row r="31" spans="1:12" ht="20.100000000000001" customHeight="1" x14ac:dyDescent="0.15">
      <c r="A31" s="117">
        <v>9</v>
      </c>
      <c r="B31" s="168">
        <v>28</v>
      </c>
      <c r="C31" s="136">
        <f t="shared" si="3"/>
        <v>57</v>
      </c>
      <c r="D31" s="136">
        <f t="shared" si="2"/>
        <v>14150</v>
      </c>
      <c r="E31" s="136">
        <v>15</v>
      </c>
      <c r="F31" s="136">
        <v>7953</v>
      </c>
      <c r="G31" s="136">
        <v>29</v>
      </c>
      <c r="H31" s="136">
        <v>3411</v>
      </c>
      <c r="I31" s="6">
        <v>13</v>
      </c>
      <c r="J31" s="115">
        <v>2786</v>
      </c>
      <c r="K31" s="1"/>
      <c r="L31" s="1"/>
    </row>
    <row r="32" spans="1:12" ht="20.100000000000001" customHeight="1" x14ac:dyDescent="0.15">
      <c r="A32" s="118">
        <v>10</v>
      </c>
      <c r="B32" s="168">
        <v>29</v>
      </c>
      <c r="C32" s="136">
        <f t="shared" si="3"/>
        <v>80</v>
      </c>
      <c r="D32" s="136">
        <f t="shared" si="2"/>
        <v>18215</v>
      </c>
      <c r="E32" s="136">
        <v>23</v>
      </c>
      <c r="F32" s="136">
        <v>10472</v>
      </c>
      <c r="G32" s="136">
        <v>29</v>
      </c>
      <c r="H32" s="136">
        <v>3348</v>
      </c>
      <c r="I32" s="6">
        <v>28</v>
      </c>
      <c r="J32" s="115">
        <v>4395</v>
      </c>
      <c r="K32" s="1"/>
      <c r="L32" s="1"/>
    </row>
    <row r="33" spans="1:12" ht="20.100000000000001" customHeight="1" x14ac:dyDescent="0.15">
      <c r="A33" s="118">
        <v>11</v>
      </c>
      <c r="B33" s="168">
        <v>28</v>
      </c>
      <c r="C33" s="136">
        <f t="shared" si="3"/>
        <v>86</v>
      </c>
      <c r="D33" s="136">
        <f t="shared" si="2"/>
        <v>24596</v>
      </c>
      <c r="E33" s="145">
        <v>31</v>
      </c>
      <c r="F33" s="145">
        <v>16476</v>
      </c>
      <c r="G33" s="145">
        <v>30</v>
      </c>
      <c r="H33" s="145">
        <v>4112</v>
      </c>
      <c r="I33" s="145">
        <v>25</v>
      </c>
      <c r="J33" s="176">
        <v>4008</v>
      </c>
      <c r="K33" s="1"/>
      <c r="L33" s="1"/>
    </row>
    <row r="34" spans="1:12" ht="20.100000000000001" customHeight="1" x14ac:dyDescent="0.15">
      <c r="A34" s="118">
        <v>12</v>
      </c>
      <c r="B34" s="168">
        <v>26</v>
      </c>
      <c r="C34" s="136">
        <f t="shared" si="3"/>
        <v>79</v>
      </c>
      <c r="D34" s="136">
        <f t="shared" si="2"/>
        <v>21918</v>
      </c>
      <c r="E34" s="145">
        <v>29</v>
      </c>
      <c r="F34" s="145">
        <v>13055</v>
      </c>
      <c r="G34" s="145">
        <v>27</v>
      </c>
      <c r="H34" s="145">
        <v>4520</v>
      </c>
      <c r="I34" s="145">
        <v>23</v>
      </c>
      <c r="J34" s="176">
        <v>4343</v>
      </c>
      <c r="K34" s="1"/>
      <c r="L34" s="1"/>
    </row>
    <row r="35" spans="1:12" ht="20.100000000000001" customHeight="1" x14ac:dyDescent="0.15">
      <c r="A35" s="116" t="s">
        <v>319</v>
      </c>
      <c r="B35" s="168">
        <v>26</v>
      </c>
      <c r="C35" s="136">
        <f t="shared" si="3"/>
        <v>71</v>
      </c>
      <c r="D35" s="136">
        <f t="shared" si="2"/>
        <v>12833</v>
      </c>
      <c r="E35" s="136">
        <v>23</v>
      </c>
      <c r="F35" s="136">
        <v>7120</v>
      </c>
      <c r="G35" s="136">
        <v>25</v>
      </c>
      <c r="H35" s="136">
        <v>3553</v>
      </c>
      <c r="I35" s="6">
        <v>23</v>
      </c>
      <c r="J35" s="115">
        <v>2160</v>
      </c>
      <c r="K35" s="1"/>
      <c r="L35" s="1"/>
    </row>
    <row r="36" spans="1:12" ht="20.100000000000001" customHeight="1" x14ac:dyDescent="0.15">
      <c r="A36" s="117">
        <v>2</v>
      </c>
      <c r="B36" s="168">
        <v>26</v>
      </c>
      <c r="C36" s="136">
        <f t="shared" si="3"/>
        <v>85</v>
      </c>
      <c r="D36" s="136">
        <f t="shared" si="2"/>
        <v>19126</v>
      </c>
      <c r="E36" s="145">
        <v>25</v>
      </c>
      <c r="F36" s="145">
        <v>10276</v>
      </c>
      <c r="G36" s="145">
        <v>30</v>
      </c>
      <c r="H36" s="145">
        <v>3370</v>
      </c>
      <c r="I36" s="145">
        <v>30</v>
      </c>
      <c r="J36" s="176">
        <v>5480</v>
      </c>
      <c r="K36" s="1"/>
      <c r="L36" s="1"/>
    </row>
    <row r="37" spans="1:12" ht="20.100000000000001" customHeight="1" thickBot="1" x14ac:dyDescent="0.2">
      <c r="A37" s="119">
        <v>3</v>
      </c>
      <c r="B37" s="177">
        <v>29</v>
      </c>
      <c r="C37" s="172">
        <f t="shared" si="3"/>
        <v>79</v>
      </c>
      <c r="D37" s="172">
        <f t="shared" si="2"/>
        <v>25152</v>
      </c>
      <c r="E37" s="178">
        <v>23</v>
      </c>
      <c r="F37" s="178">
        <v>16134</v>
      </c>
      <c r="G37" s="178">
        <v>32</v>
      </c>
      <c r="H37" s="178">
        <v>4218</v>
      </c>
      <c r="I37" s="178">
        <v>24</v>
      </c>
      <c r="J37" s="179">
        <v>4800</v>
      </c>
      <c r="K37" s="1"/>
      <c r="L37" s="1"/>
    </row>
    <row r="38" spans="1:12" ht="15" customHeight="1" x14ac:dyDescent="0.15">
      <c r="A38" s="3" t="s">
        <v>235</v>
      </c>
      <c r="B38" s="3"/>
      <c r="C38" s="3"/>
      <c r="D38" s="3"/>
      <c r="E38" s="3"/>
      <c r="F38" s="3"/>
      <c r="G38" s="3"/>
      <c r="H38" s="150"/>
      <c r="I38" s="150"/>
      <c r="J38" s="150" t="s">
        <v>176</v>
      </c>
      <c r="K38" s="152"/>
      <c r="L38" s="152"/>
    </row>
    <row r="39" spans="1:12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1"/>
    </row>
    <row r="40" spans="1:12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"/>
    </row>
    <row r="41" spans="1:12" ht="21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ht="21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2" ht="21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ht="2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2" ht="21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2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</sheetData>
  <sheetProtection sheet="1" objects="1" scenarios="1" selectLockedCells="1" selectUnlockedCells="1"/>
  <mergeCells count="35">
    <mergeCell ref="J3:L4"/>
    <mergeCell ref="G6:I6"/>
    <mergeCell ref="J6:L6"/>
    <mergeCell ref="A3:B4"/>
    <mergeCell ref="C3:E3"/>
    <mergeCell ref="F3:F4"/>
    <mergeCell ref="G3:I4"/>
    <mergeCell ref="J7:L7"/>
    <mergeCell ref="A5:B5"/>
    <mergeCell ref="G5:I5"/>
    <mergeCell ref="J5:L5"/>
    <mergeCell ref="A6:B6"/>
    <mergeCell ref="A7:B7"/>
    <mergeCell ref="G7:I7"/>
    <mergeCell ref="A10:B10"/>
    <mergeCell ref="G10:I10"/>
    <mergeCell ref="J10:L10"/>
    <mergeCell ref="J11:L11"/>
    <mergeCell ref="G11:I11"/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45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Q29"/>
  <sheetViews>
    <sheetView view="pageBreakPreview" zoomScaleNormal="100" zoomScaleSheetLayoutView="100" workbookViewId="0">
      <selection activeCell="H18" sqref="H18"/>
    </sheetView>
  </sheetViews>
  <sheetFormatPr defaultRowHeight="15.95" customHeight="1" x14ac:dyDescent="0.15"/>
  <cols>
    <col min="1" max="2" width="5.7109375" style="26" customWidth="1"/>
    <col min="3" max="3" width="5.28515625" style="26" customWidth="1"/>
    <col min="4" max="4" width="1.7109375" style="26" customWidth="1"/>
    <col min="5" max="5" width="8.85546875" style="26" customWidth="1"/>
    <col min="6" max="6" width="7.140625" style="26" customWidth="1"/>
    <col min="7" max="8" width="8.85546875" style="26" customWidth="1"/>
    <col min="9" max="9" width="7.7109375" style="26" customWidth="1"/>
    <col min="10" max="10" width="6.85546875" style="26" customWidth="1"/>
    <col min="11" max="12" width="8.140625" style="26" customWidth="1"/>
    <col min="13" max="13" width="8.85546875" style="26" customWidth="1"/>
    <col min="14" max="14" width="9.42578125" style="26" customWidth="1"/>
    <col min="15" max="15" width="11" style="26" bestFit="1" customWidth="1"/>
    <col min="16" max="16384" width="9.140625" style="26"/>
  </cols>
  <sheetData>
    <row r="1" spans="1:17" ht="5.0999999999999996" customHeight="1" x14ac:dyDescent="0.15">
      <c r="A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7"/>
    </row>
    <row r="2" spans="1:17" ht="15" customHeight="1" thickBot="1" x14ac:dyDescent="0.2">
      <c r="A2" s="3" t="s">
        <v>285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 t="s">
        <v>90</v>
      </c>
    </row>
    <row r="3" spans="1:17" ht="24.95" customHeight="1" thickBot="1" x14ac:dyDescent="0.2">
      <c r="A3" s="327"/>
      <c r="B3" s="21"/>
      <c r="C3" s="213" t="s">
        <v>154</v>
      </c>
      <c r="D3" s="213"/>
      <c r="E3" s="456" t="s">
        <v>155</v>
      </c>
      <c r="F3" s="456"/>
      <c r="G3" s="456"/>
      <c r="H3" s="456"/>
      <c r="I3" s="456"/>
      <c r="J3" s="446" t="s">
        <v>156</v>
      </c>
      <c r="K3" s="446"/>
      <c r="L3" s="446"/>
      <c r="M3" s="446"/>
      <c r="N3" s="446"/>
      <c r="O3" s="593" t="s">
        <v>157</v>
      </c>
      <c r="P3" s="460" t="s">
        <v>158</v>
      </c>
    </row>
    <row r="4" spans="1:17" ht="24.95" customHeight="1" x14ac:dyDescent="0.15">
      <c r="A4" s="614" t="s">
        <v>253</v>
      </c>
      <c r="B4" s="592"/>
      <c r="C4" s="592"/>
      <c r="D4" s="370"/>
      <c r="E4" s="156" t="s">
        <v>125</v>
      </c>
      <c r="F4" s="156" t="s">
        <v>250</v>
      </c>
      <c r="G4" s="157" t="s">
        <v>138</v>
      </c>
      <c r="H4" s="157" t="s">
        <v>159</v>
      </c>
      <c r="I4" s="371" t="s">
        <v>149</v>
      </c>
      <c r="J4" s="156" t="s">
        <v>125</v>
      </c>
      <c r="K4" s="156" t="s">
        <v>250</v>
      </c>
      <c r="L4" s="157" t="s">
        <v>138</v>
      </c>
      <c r="M4" s="157" t="s">
        <v>159</v>
      </c>
      <c r="N4" s="372" t="s">
        <v>149</v>
      </c>
      <c r="O4" s="544"/>
      <c r="P4" s="580"/>
    </row>
    <row r="5" spans="1:17" s="43" customFormat="1" ht="20.100000000000001" customHeight="1" x14ac:dyDescent="0.15">
      <c r="A5" s="439" t="s">
        <v>293</v>
      </c>
      <c r="B5" s="440"/>
      <c r="C5" s="440"/>
      <c r="D5" s="441"/>
      <c r="E5" s="373">
        <v>21599</v>
      </c>
      <c r="F5" s="207"/>
      <c r="G5" s="207">
        <v>668</v>
      </c>
      <c r="H5" s="207">
        <v>3035</v>
      </c>
      <c r="I5" s="207">
        <v>25302</v>
      </c>
      <c r="J5" s="207">
        <v>294</v>
      </c>
      <c r="K5" s="207"/>
      <c r="L5" s="207">
        <v>5</v>
      </c>
      <c r="M5" s="207">
        <v>197</v>
      </c>
      <c r="N5" s="207">
        <v>496</v>
      </c>
      <c r="O5" s="207">
        <v>14477</v>
      </c>
      <c r="P5" s="374">
        <v>40275</v>
      </c>
    </row>
    <row r="6" spans="1:17" s="43" customFormat="1" ht="20.100000000000001" customHeight="1" x14ac:dyDescent="0.15">
      <c r="A6" s="439">
        <v>27</v>
      </c>
      <c r="B6" s="440"/>
      <c r="C6" s="440"/>
      <c r="D6" s="441"/>
      <c r="E6" s="373">
        <v>28016</v>
      </c>
      <c r="F6" s="207"/>
      <c r="G6" s="207">
        <v>670</v>
      </c>
      <c r="H6" s="207">
        <v>12104</v>
      </c>
      <c r="I6" s="207">
        <v>40790</v>
      </c>
      <c r="J6" s="207">
        <v>252</v>
      </c>
      <c r="K6" s="207"/>
      <c r="L6" s="207">
        <v>45</v>
      </c>
      <c r="M6" s="207">
        <v>947</v>
      </c>
      <c r="N6" s="207">
        <v>1244</v>
      </c>
      <c r="O6" s="207">
        <v>16181</v>
      </c>
      <c r="P6" s="374">
        <v>58215</v>
      </c>
    </row>
    <row r="7" spans="1:17" s="43" customFormat="1" ht="20.100000000000001" customHeight="1" x14ac:dyDescent="0.15">
      <c r="A7" s="439">
        <v>28</v>
      </c>
      <c r="B7" s="440"/>
      <c r="C7" s="440"/>
      <c r="D7" s="441"/>
      <c r="E7" s="373">
        <v>47844</v>
      </c>
      <c r="F7" s="207">
        <v>68</v>
      </c>
      <c r="G7" s="207">
        <v>495</v>
      </c>
      <c r="H7" s="207">
        <v>13896</v>
      </c>
      <c r="I7" s="207">
        <v>62303</v>
      </c>
      <c r="J7" s="207">
        <v>682</v>
      </c>
      <c r="K7" s="207" t="s">
        <v>42</v>
      </c>
      <c r="L7" s="207" t="s">
        <v>42</v>
      </c>
      <c r="M7" s="207">
        <v>1337</v>
      </c>
      <c r="N7" s="207">
        <v>2019</v>
      </c>
      <c r="O7" s="207">
        <v>19303</v>
      </c>
      <c r="P7" s="374">
        <v>83625</v>
      </c>
    </row>
    <row r="8" spans="1:17" s="43" customFormat="1" ht="20.100000000000001" customHeight="1" x14ac:dyDescent="0.15">
      <c r="A8" s="439">
        <v>29</v>
      </c>
      <c r="B8" s="440"/>
      <c r="C8" s="440"/>
      <c r="D8" s="441"/>
      <c r="E8" s="373">
        <v>27456</v>
      </c>
      <c r="F8" s="207">
        <v>241</v>
      </c>
      <c r="G8" s="207">
        <v>355</v>
      </c>
      <c r="H8" s="207">
        <v>4427</v>
      </c>
      <c r="I8" s="207">
        <v>32479</v>
      </c>
      <c r="J8" s="207">
        <v>9891</v>
      </c>
      <c r="K8" s="207">
        <v>1</v>
      </c>
      <c r="L8" s="207" t="s">
        <v>42</v>
      </c>
      <c r="M8" s="207">
        <v>1951</v>
      </c>
      <c r="N8" s="207">
        <v>11843</v>
      </c>
      <c r="O8" s="207">
        <v>10176</v>
      </c>
      <c r="P8" s="374">
        <v>54498</v>
      </c>
    </row>
    <row r="9" spans="1:17" s="43" customFormat="1" ht="20.100000000000001" customHeight="1" x14ac:dyDescent="0.15">
      <c r="A9" s="622">
        <v>30</v>
      </c>
      <c r="B9" s="623"/>
      <c r="C9" s="623"/>
      <c r="D9" s="623"/>
      <c r="E9" s="375">
        <f t="shared" ref="E9:P9" si="0">SUM(E11:E27)</f>
        <v>54616</v>
      </c>
      <c r="F9" s="181">
        <f t="shared" si="0"/>
        <v>168</v>
      </c>
      <c r="G9" s="181">
        <f t="shared" si="0"/>
        <v>745</v>
      </c>
      <c r="H9" s="181">
        <f t="shared" si="0"/>
        <v>10138</v>
      </c>
      <c r="I9" s="181">
        <f t="shared" si="0"/>
        <v>65667</v>
      </c>
      <c r="J9" s="181">
        <f t="shared" si="0"/>
        <v>7403</v>
      </c>
      <c r="K9" s="181">
        <f t="shared" si="0"/>
        <v>0</v>
      </c>
      <c r="L9" s="181">
        <f t="shared" si="0"/>
        <v>37</v>
      </c>
      <c r="M9" s="181">
        <f t="shared" si="0"/>
        <v>1963</v>
      </c>
      <c r="N9" s="181">
        <f t="shared" si="0"/>
        <v>9403</v>
      </c>
      <c r="O9" s="181">
        <f t="shared" si="0"/>
        <v>14045</v>
      </c>
      <c r="P9" s="376">
        <f t="shared" si="0"/>
        <v>89115</v>
      </c>
    </row>
    <row r="10" spans="1:17" ht="20.100000000000001" customHeight="1" x14ac:dyDescent="0.15">
      <c r="A10" s="331"/>
      <c r="B10" s="440"/>
      <c r="C10" s="440"/>
      <c r="D10" s="29"/>
      <c r="E10" s="377"/>
      <c r="F10" s="378"/>
      <c r="G10" s="379"/>
      <c r="H10" s="379"/>
      <c r="I10" s="379"/>
      <c r="J10" s="379"/>
      <c r="K10" s="379"/>
      <c r="L10" s="379"/>
      <c r="M10" s="379"/>
      <c r="N10" s="379"/>
      <c r="O10" s="378"/>
      <c r="P10" s="380"/>
    </row>
    <row r="11" spans="1:17" ht="44.25" customHeight="1" x14ac:dyDescent="0.15">
      <c r="A11" s="618" t="s">
        <v>300</v>
      </c>
      <c r="B11" s="619"/>
      <c r="C11" s="619"/>
      <c r="D11" s="619"/>
      <c r="E11" s="373">
        <v>7705</v>
      </c>
      <c r="F11" s="207">
        <v>0</v>
      </c>
      <c r="G11" s="207">
        <v>677</v>
      </c>
      <c r="H11" s="207">
        <v>766</v>
      </c>
      <c r="I11" s="207">
        <f>SUM(E11:H11)</f>
        <v>9148</v>
      </c>
      <c r="J11" s="207">
        <v>636</v>
      </c>
      <c r="K11" s="207">
        <v>0</v>
      </c>
      <c r="L11" s="207">
        <v>2</v>
      </c>
      <c r="M11" s="207">
        <v>1</v>
      </c>
      <c r="N11" s="207">
        <f>SUM(J11:M11)</f>
        <v>639</v>
      </c>
      <c r="O11" s="207">
        <v>1173</v>
      </c>
      <c r="P11" s="374">
        <f>O11+I11+N11</f>
        <v>10960</v>
      </c>
      <c r="Q11" s="44"/>
    </row>
    <row r="12" spans="1:17" ht="44.25" customHeight="1" x14ac:dyDescent="0.15">
      <c r="A12" s="618" t="s">
        <v>301</v>
      </c>
      <c r="B12" s="619"/>
      <c r="C12" s="619"/>
      <c r="D12" s="619"/>
      <c r="E12" s="373">
        <v>131</v>
      </c>
      <c r="F12" s="207">
        <v>41</v>
      </c>
      <c r="G12" s="207">
        <v>4</v>
      </c>
      <c r="H12" s="207">
        <v>8</v>
      </c>
      <c r="I12" s="207">
        <f>SUM(E12:H12)</f>
        <v>184</v>
      </c>
      <c r="J12" s="207">
        <v>51</v>
      </c>
      <c r="K12" s="207">
        <v>0</v>
      </c>
      <c r="L12" s="207">
        <v>1</v>
      </c>
      <c r="M12" s="207">
        <v>0</v>
      </c>
      <c r="N12" s="207">
        <f>SUM(J12:M12)</f>
        <v>52</v>
      </c>
      <c r="O12" s="207">
        <v>21</v>
      </c>
      <c r="P12" s="374">
        <f t="shared" ref="P12:P27" si="1">O12+I12+N12</f>
        <v>257</v>
      </c>
      <c r="Q12" s="44"/>
    </row>
    <row r="13" spans="1:17" ht="38.25" customHeight="1" x14ac:dyDescent="0.15">
      <c r="A13" s="620" t="s">
        <v>302</v>
      </c>
      <c r="B13" s="621"/>
      <c r="C13" s="621"/>
      <c r="D13" s="621"/>
      <c r="E13" s="373">
        <v>178</v>
      </c>
      <c r="F13" s="207">
        <v>0</v>
      </c>
      <c r="G13" s="207">
        <v>7</v>
      </c>
      <c r="H13" s="207">
        <v>10</v>
      </c>
      <c r="I13" s="207">
        <f t="shared" ref="I13" si="2">SUM(E13:H13)</f>
        <v>195</v>
      </c>
      <c r="J13" s="207">
        <v>51</v>
      </c>
      <c r="K13" s="207">
        <v>0</v>
      </c>
      <c r="L13" s="207">
        <v>0</v>
      </c>
      <c r="M13" s="207">
        <v>0</v>
      </c>
      <c r="N13" s="207">
        <f t="shared" ref="N13:N27" si="3">SUM(J13:M13)</f>
        <v>51</v>
      </c>
      <c r="O13" s="207">
        <v>22</v>
      </c>
      <c r="P13" s="374">
        <f t="shared" si="1"/>
        <v>268</v>
      </c>
    </row>
    <row r="14" spans="1:17" ht="38.25" customHeight="1" x14ac:dyDescent="0.15">
      <c r="A14" s="620" t="s">
        <v>303</v>
      </c>
      <c r="B14" s="621"/>
      <c r="C14" s="621"/>
      <c r="D14" s="621"/>
      <c r="E14" s="373">
        <v>92</v>
      </c>
      <c r="F14" s="207">
        <v>0</v>
      </c>
      <c r="G14" s="207">
        <v>2</v>
      </c>
      <c r="H14" s="207">
        <v>9</v>
      </c>
      <c r="I14" s="207">
        <f>SUM(E14:H14)</f>
        <v>103</v>
      </c>
      <c r="J14" s="207">
        <v>0</v>
      </c>
      <c r="K14" s="207">
        <v>0</v>
      </c>
      <c r="L14" s="207">
        <v>0</v>
      </c>
      <c r="M14" s="207">
        <v>0</v>
      </c>
      <c r="N14" s="207">
        <f t="shared" si="3"/>
        <v>0</v>
      </c>
      <c r="O14" s="207">
        <v>7</v>
      </c>
      <c r="P14" s="374">
        <f t="shared" si="1"/>
        <v>110</v>
      </c>
    </row>
    <row r="15" spans="1:17" ht="43.5" customHeight="1" x14ac:dyDescent="0.15">
      <c r="A15" s="615" t="s">
        <v>304</v>
      </c>
      <c r="B15" s="616"/>
      <c r="C15" s="616"/>
      <c r="D15" s="617"/>
      <c r="E15" s="373">
        <v>312</v>
      </c>
      <c r="F15" s="207">
        <v>0</v>
      </c>
      <c r="G15" s="207">
        <v>4</v>
      </c>
      <c r="H15" s="207">
        <v>7</v>
      </c>
      <c r="I15" s="207">
        <f t="shared" ref="I15:I27" si="4">SUM(E15:H15)</f>
        <v>323</v>
      </c>
      <c r="J15" s="207">
        <v>0</v>
      </c>
      <c r="K15" s="207">
        <v>0</v>
      </c>
      <c r="L15" s="207">
        <v>0</v>
      </c>
      <c r="M15" s="207">
        <v>0</v>
      </c>
      <c r="N15" s="207">
        <f t="shared" si="3"/>
        <v>0</v>
      </c>
      <c r="O15" s="207">
        <v>16</v>
      </c>
      <c r="P15" s="374">
        <f t="shared" si="1"/>
        <v>339</v>
      </c>
    </row>
    <row r="16" spans="1:17" ht="45" customHeight="1" x14ac:dyDescent="0.15">
      <c r="A16" s="596" t="s">
        <v>305</v>
      </c>
      <c r="B16" s="597"/>
      <c r="C16" s="597"/>
      <c r="D16" s="598"/>
      <c r="E16" s="373">
        <v>139</v>
      </c>
      <c r="F16" s="207">
        <v>0</v>
      </c>
      <c r="G16" s="207">
        <v>4</v>
      </c>
      <c r="H16" s="207">
        <v>20</v>
      </c>
      <c r="I16" s="207">
        <f t="shared" si="4"/>
        <v>163</v>
      </c>
      <c r="J16" s="207">
        <v>20</v>
      </c>
      <c r="K16" s="207">
        <v>0</v>
      </c>
      <c r="L16" s="207">
        <v>0</v>
      </c>
      <c r="M16" s="207">
        <v>0</v>
      </c>
      <c r="N16" s="207">
        <f t="shared" si="3"/>
        <v>20</v>
      </c>
      <c r="O16" s="207">
        <v>27</v>
      </c>
      <c r="P16" s="374">
        <f t="shared" si="1"/>
        <v>210</v>
      </c>
    </row>
    <row r="17" spans="1:16" ht="38.25" customHeight="1" x14ac:dyDescent="0.15">
      <c r="A17" s="608" t="s">
        <v>306</v>
      </c>
      <c r="B17" s="609"/>
      <c r="C17" s="609"/>
      <c r="D17" s="610"/>
      <c r="E17" s="373">
        <v>10674</v>
      </c>
      <c r="F17" s="207">
        <v>0</v>
      </c>
      <c r="G17" s="207">
        <v>0</v>
      </c>
      <c r="H17" s="207">
        <v>1549</v>
      </c>
      <c r="I17" s="207">
        <f t="shared" si="4"/>
        <v>12223</v>
      </c>
      <c r="J17" s="207">
        <v>6465</v>
      </c>
      <c r="K17" s="207">
        <v>0</v>
      </c>
      <c r="L17" s="207">
        <v>0</v>
      </c>
      <c r="M17" s="207">
        <v>1821</v>
      </c>
      <c r="N17" s="207">
        <f t="shared" si="3"/>
        <v>8286</v>
      </c>
      <c r="O17" s="207">
        <v>1628</v>
      </c>
      <c r="P17" s="374">
        <f t="shared" si="1"/>
        <v>22137</v>
      </c>
    </row>
    <row r="18" spans="1:16" ht="38.25" customHeight="1" x14ac:dyDescent="0.15">
      <c r="A18" s="611" t="s">
        <v>327</v>
      </c>
      <c r="B18" s="612"/>
      <c r="C18" s="612"/>
      <c r="D18" s="613"/>
      <c r="E18" s="373">
        <v>83</v>
      </c>
      <c r="F18" s="207">
        <v>0</v>
      </c>
      <c r="G18" s="207">
        <v>2</v>
      </c>
      <c r="H18" s="207">
        <v>30</v>
      </c>
      <c r="I18" s="207">
        <f t="shared" si="4"/>
        <v>115</v>
      </c>
      <c r="J18" s="207">
        <v>0</v>
      </c>
      <c r="K18" s="207">
        <v>0</v>
      </c>
      <c r="L18" s="207">
        <v>0</v>
      </c>
      <c r="M18" s="207">
        <v>0</v>
      </c>
      <c r="N18" s="207">
        <f t="shared" si="3"/>
        <v>0</v>
      </c>
      <c r="O18" s="207">
        <v>11</v>
      </c>
      <c r="P18" s="374">
        <f t="shared" si="1"/>
        <v>126</v>
      </c>
    </row>
    <row r="19" spans="1:16" ht="38.25" customHeight="1" x14ac:dyDescent="0.15">
      <c r="A19" s="611" t="s">
        <v>307</v>
      </c>
      <c r="B19" s="612"/>
      <c r="C19" s="612"/>
      <c r="D19" s="613"/>
      <c r="E19" s="373">
        <v>765</v>
      </c>
      <c r="F19" s="207">
        <v>127</v>
      </c>
      <c r="G19" s="207">
        <v>26</v>
      </c>
      <c r="H19" s="207">
        <v>323</v>
      </c>
      <c r="I19" s="207">
        <f t="shared" si="4"/>
        <v>1241</v>
      </c>
      <c r="J19" s="207">
        <v>9</v>
      </c>
      <c r="K19" s="207">
        <v>0</v>
      </c>
      <c r="L19" s="207">
        <v>28</v>
      </c>
      <c r="M19" s="207">
        <v>0</v>
      </c>
      <c r="N19" s="207">
        <f t="shared" si="3"/>
        <v>37</v>
      </c>
      <c r="O19" s="207">
        <v>487</v>
      </c>
      <c r="P19" s="374">
        <f t="shared" si="1"/>
        <v>1765</v>
      </c>
    </row>
    <row r="20" spans="1:16" ht="39.950000000000003" customHeight="1" x14ac:dyDescent="0.15">
      <c r="A20" s="596" t="s">
        <v>308</v>
      </c>
      <c r="B20" s="597"/>
      <c r="C20" s="597"/>
      <c r="D20" s="598"/>
      <c r="E20" s="373">
        <v>277</v>
      </c>
      <c r="F20" s="207">
        <v>0</v>
      </c>
      <c r="G20" s="207">
        <v>1</v>
      </c>
      <c r="H20" s="207">
        <v>31</v>
      </c>
      <c r="I20" s="207">
        <f t="shared" si="4"/>
        <v>309</v>
      </c>
      <c r="J20" s="207">
        <v>91</v>
      </c>
      <c r="K20" s="207">
        <v>0</v>
      </c>
      <c r="L20" s="207">
        <v>0</v>
      </c>
      <c r="M20" s="207">
        <v>0</v>
      </c>
      <c r="N20" s="207">
        <f t="shared" si="3"/>
        <v>91</v>
      </c>
      <c r="O20" s="207">
        <v>349</v>
      </c>
      <c r="P20" s="374">
        <f t="shared" si="1"/>
        <v>749</v>
      </c>
    </row>
    <row r="21" spans="1:16" ht="38.25" customHeight="1" x14ac:dyDescent="0.15">
      <c r="A21" s="605" t="s">
        <v>315</v>
      </c>
      <c r="B21" s="606"/>
      <c r="C21" s="606"/>
      <c r="D21" s="607"/>
      <c r="E21" s="373">
        <v>408</v>
      </c>
      <c r="F21" s="207">
        <v>0</v>
      </c>
      <c r="G21" s="207">
        <v>0</v>
      </c>
      <c r="H21" s="207">
        <v>20</v>
      </c>
      <c r="I21" s="207">
        <f t="shared" si="4"/>
        <v>428</v>
      </c>
      <c r="J21" s="207">
        <v>0</v>
      </c>
      <c r="K21" s="207">
        <v>0</v>
      </c>
      <c r="L21" s="207">
        <v>0</v>
      </c>
      <c r="M21" s="207">
        <v>0</v>
      </c>
      <c r="N21" s="207">
        <f t="shared" si="3"/>
        <v>0</v>
      </c>
      <c r="O21" s="207">
        <v>21</v>
      </c>
      <c r="P21" s="374">
        <f t="shared" si="1"/>
        <v>449</v>
      </c>
    </row>
    <row r="22" spans="1:16" ht="38.25" customHeight="1" x14ac:dyDescent="0.15">
      <c r="A22" s="605" t="s">
        <v>309</v>
      </c>
      <c r="B22" s="606"/>
      <c r="C22" s="606"/>
      <c r="D22" s="607"/>
      <c r="E22" s="373">
        <v>688</v>
      </c>
      <c r="F22" s="207">
        <v>0</v>
      </c>
      <c r="G22" s="207">
        <v>11</v>
      </c>
      <c r="H22" s="207">
        <v>434</v>
      </c>
      <c r="I22" s="207">
        <f t="shared" si="4"/>
        <v>1133</v>
      </c>
      <c r="J22" s="207">
        <v>30</v>
      </c>
      <c r="K22" s="207">
        <v>0</v>
      </c>
      <c r="L22" s="207">
        <v>6</v>
      </c>
      <c r="M22" s="207">
        <v>76</v>
      </c>
      <c r="N22" s="207">
        <f t="shared" si="3"/>
        <v>112</v>
      </c>
      <c r="O22" s="207">
        <v>96</v>
      </c>
      <c r="P22" s="374">
        <f t="shared" si="1"/>
        <v>1341</v>
      </c>
    </row>
    <row r="23" spans="1:16" ht="38.25" customHeight="1" x14ac:dyDescent="0.15">
      <c r="A23" s="605" t="s">
        <v>310</v>
      </c>
      <c r="B23" s="606"/>
      <c r="C23" s="606"/>
      <c r="D23" s="607"/>
      <c r="E23" s="373">
        <v>695</v>
      </c>
      <c r="F23" s="207">
        <v>0</v>
      </c>
      <c r="G23" s="207">
        <v>1</v>
      </c>
      <c r="H23" s="207">
        <v>318</v>
      </c>
      <c r="I23" s="207">
        <f t="shared" si="4"/>
        <v>1014</v>
      </c>
      <c r="J23" s="207">
        <v>0</v>
      </c>
      <c r="K23" s="207">
        <v>0</v>
      </c>
      <c r="L23" s="207">
        <v>0</v>
      </c>
      <c r="M23" s="207">
        <v>0</v>
      </c>
      <c r="N23" s="207">
        <f t="shared" si="3"/>
        <v>0</v>
      </c>
      <c r="O23" s="207">
        <v>217</v>
      </c>
      <c r="P23" s="374">
        <f t="shared" si="1"/>
        <v>1231</v>
      </c>
    </row>
    <row r="24" spans="1:16" ht="38.25" customHeight="1" x14ac:dyDescent="0.15">
      <c r="A24" s="605" t="s">
        <v>314</v>
      </c>
      <c r="B24" s="606"/>
      <c r="C24" s="606"/>
      <c r="D24" s="607"/>
      <c r="E24" s="373">
        <v>29053</v>
      </c>
      <c r="F24" s="207">
        <v>0</v>
      </c>
      <c r="G24" s="207">
        <v>0</v>
      </c>
      <c r="H24" s="207">
        <v>6451</v>
      </c>
      <c r="I24" s="207">
        <f t="shared" si="4"/>
        <v>35504</v>
      </c>
      <c r="J24" s="207">
        <v>50</v>
      </c>
      <c r="K24" s="207">
        <v>0</v>
      </c>
      <c r="L24" s="207">
        <v>0</v>
      </c>
      <c r="M24" s="207">
        <v>65</v>
      </c>
      <c r="N24" s="207">
        <f t="shared" si="3"/>
        <v>115</v>
      </c>
      <c r="O24" s="207">
        <v>9890</v>
      </c>
      <c r="P24" s="374">
        <f t="shared" si="1"/>
        <v>45509</v>
      </c>
    </row>
    <row r="25" spans="1:16" ht="38.25" customHeight="1" x14ac:dyDescent="0.15">
      <c r="A25" s="596" t="s">
        <v>311</v>
      </c>
      <c r="B25" s="597"/>
      <c r="C25" s="597"/>
      <c r="D25" s="598"/>
      <c r="E25" s="373">
        <v>641</v>
      </c>
      <c r="F25" s="207">
        <v>0</v>
      </c>
      <c r="G25" s="207">
        <v>6</v>
      </c>
      <c r="H25" s="207">
        <v>114</v>
      </c>
      <c r="I25" s="207">
        <f t="shared" si="4"/>
        <v>761</v>
      </c>
      <c r="J25" s="207">
        <v>0</v>
      </c>
      <c r="K25" s="207">
        <v>0</v>
      </c>
      <c r="L25" s="207">
        <v>0</v>
      </c>
      <c r="M25" s="207">
        <v>0</v>
      </c>
      <c r="N25" s="207">
        <f t="shared" si="3"/>
        <v>0</v>
      </c>
      <c r="O25" s="207">
        <v>66</v>
      </c>
      <c r="P25" s="374">
        <f t="shared" si="1"/>
        <v>827</v>
      </c>
    </row>
    <row r="26" spans="1:16" ht="38.25" customHeight="1" x14ac:dyDescent="0.15">
      <c r="A26" s="599" t="s">
        <v>312</v>
      </c>
      <c r="B26" s="600"/>
      <c r="C26" s="600"/>
      <c r="D26" s="601"/>
      <c r="E26" s="373">
        <v>2446</v>
      </c>
      <c r="F26" s="207">
        <v>0</v>
      </c>
      <c r="G26" s="207">
        <v>0</v>
      </c>
      <c r="H26" s="207">
        <v>0</v>
      </c>
      <c r="I26" s="207">
        <f t="shared" si="4"/>
        <v>2446</v>
      </c>
      <c r="J26" s="207">
        <v>0</v>
      </c>
      <c r="K26" s="207">
        <v>0</v>
      </c>
      <c r="L26" s="207">
        <v>0</v>
      </c>
      <c r="M26" s="207">
        <v>0</v>
      </c>
      <c r="N26" s="207">
        <f t="shared" si="3"/>
        <v>0</v>
      </c>
      <c r="O26" s="207">
        <v>0</v>
      </c>
      <c r="P26" s="374">
        <f t="shared" si="1"/>
        <v>2446</v>
      </c>
    </row>
    <row r="27" spans="1:16" ht="37.5" customHeight="1" thickBot="1" x14ac:dyDescent="0.2">
      <c r="A27" s="602" t="s">
        <v>313</v>
      </c>
      <c r="B27" s="603"/>
      <c r="C27" s="603"/>
      <c r="D27" s="604"/>
      <c r="E27" s="383">
        <v>329</v>
      </c>
      <c r="F27" s="381">
        <v>0</v>
      </c>
      <c r="G27" s="381">
        <v>0</v>
      </c>
      <c r="H27" s="381">
        <v>48</v>
      </c>
      <c r="I27" s="381">
        <f t="shared" si="4"/>
        <v>377</v>
      </c>
      <c r="J27" s="381">
        <v>0</v>
      </c>
      <c r="K27" s="381">
        <v>0</v>
      </c>
      <c r="L27" s="381">
        <v>0</v>
      </c>
      <c r="M27" s="381">
        <v>0</v>
      </c>
      <c r="N27" s="381">
        <f t="shared" si="3"/>
        <v>0</v>
      </c>
      <c r="O27" s="381">
        <v>14</v>
      </c>
      <c r="P27" s="382">
        <f t="shared" si="1"/>
        <v>391</v>
      </c>
    </row>
    <row r="28" spans="1:16" ht="15.95" customHeight="1" x14ac:dyDescent="0.15">
      <c r="A28" s="3" t="s">
        <v>233</v>
      </c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 t="s">
        <v>140</v>
      </c>
    </row>
    <row r="29" spans="1:16" ht="15.95" customHeight="1" x14ac:dyDescent="0.15">
      <c r="A29" s="1" t="s">
        <v>323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sheetProtection sheet="1" objects="1" scenarios="1" selectLockedCells="1" selectUnlockedCells="1"/>
  <mergeCells count="28">
    <mergeCell ref="A4:C4"/>
    <mergeCell ref="A15:D15"/>
    <mergeCell ref="A12:D12"/>
    <mergeCell ref="A13:D13"/>
    <mergeCell ref="A14:D14"/>
    <mergeCell ref="A11:D11"/>
    <mergeCell ref="A5:D5"/>
    <mergeCell ref="A6:D6"/>
    <mergeCell ref="B10:C10"/>
    <mergeCell ref="A9:D9"/>
    <mergeCell ref="A8:D8"/>
    <mergeCell ref="A7:D7"/>
    <mergeCell ref="A25:D25"/>
    <mergeCell ref="A26:D26"/>
    <mergeCell ref="P3:P4"/>
    <mergeCell ref="A27:D27"/>
    <mergeCell ref="E3:I3"/>
    <mergeCell ref="J3:N3"/>
    <mergeCell ref="O3:O4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82" firstPageNumber="154" orientation="portrait" useFirstPageNumber="1" r:id="rId1"/>
  <headerFooter scaleWithDoc="0" alignWithMargins="0">
    <oddHeader>&amp;L教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4:G30"/>
  <sheetViews>
    <sheetView view="pageBreakPreview" zoomScaleNormal="100" zoomScaleSheetLayoutView="100" workbookViewId="0">
      <selection activeCell="E10" sqref="E10"/>
    </sheetView>
  </sheetViews>
  <sheetFormatPr defaultRowHeight="12" x14ac:dyDescent="0.15"/>
  <sheetData>
    <row r="4" spans="4:7" x14ac:dyDescent="0.15">
      <c r="D4" s="144"/>
      <c r="E4" s="144"/>
      <c r="F4" s="144"/>
      <c r="G4" s="144"/>
    </row>
    <row r="5" spans="4:7" x14ac:dyDescent="0.15">
      <c r="D5" s="144"/>
      <c r="E5" s="144"/>
      <c r="F5" s="144"/>
      <c r="G5" s="144"/>
    </row>
    <row r="6" spans="4:7" x14ac:dyDescent="0.15">
      <c r="D6" s="144"/>
      <c r="E6" s="144"/>
      <c r="F6" s="144"/>
      <c r="G6" s="144"/>
    </row>
    <row r="7" spans="4:7" x14ac:dyDescent="0.15">
      <c r="D7" s="144"/>
      <c r="E7" s="144"/>
      <c r="F7" s="144"/>
      <c r="G7" s="144"/>
    </row>
    <row r="8" spans="4:7" x14ac:dyDescent="0.15">
      <c r="D8" s="144"/>
      <c r="E8" s="144"/>
      <c r="F8" s="144"/>
      <c r="G8" s="144"/>
    </row>
    <row r="9" spans="4:7" x14ac:dyDescent="0.15">
      <c r="D9" s="144"/>
      <c r="E9" s="144"/>
      <c r="F9" s="144"/>
      <c r="G9" s="144"/>
    </row>
    <row r="10" spans="4:7" x14ac:dyDescent="0.15">
      <c r="D10" s="144"/>
      <c r="E10" s="144"/>
      <c r="F10" s="144"/>
      <c r="G10" s="144"/>
    </row>
    <row r="11" spans="4:7" x14ac:dyDescent="0.15">
      <c r="D11" s="144"/>
      <c r="E11" s="144"/>
      <c r="F11" s="144"/>
      <c r="G11" s="144"/>
    </row>
    <row r="12" spans="4:7" x14ac:dyDescent="0.15">
      <c r="D12" s="144"/>
      <c r="E12" s="144"/>
      <c r="F12" s="144"/>
      <c r="G12" s="144"/>
    </row>
    <row r="13" spans="4:7" x14ac:dyDescent="0.15">
      <c r="D13" s="144"/>
      <c r="E13" s="144"/>
      <c r="F13" s="144"/>
      <c r="G13" s="144"/>
    </row>
    <row r="14" spans="4:7" x14ac:dyDescent="0.15">
      <c r="D14" s="144"/>
      <c r="E14" s="144"/>
      <c r="F14" s="144"/>
      <c r="G14" s="144"/>
    </row>
    <row r="15" spans="4:7" x14ac:dyDescent="0.15">
      <c r="D15" s="144"/>
      <c r="E15" s="144"/>
      <c r="F15" s="144"/>
      <c r="G15" s="144"/>
    </row>
    <row r="30" spans="6:6" x14ac:dyDescent="0.15">
      <c r="F30" t="s">
        <v>203</v>
      </c>
    </row>
  </sheetData>
  <sheetProtection sheet="1"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r:id="rId1"/>
  <headerFooter scaleWithDoc="0" alignWithMargins="0">
    <oddFooter xml:space="preserve">&amp;C&amp;12-155-&amp;10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64"/>
  <sheetViews>
    <sheetView view="pageBreakPreview" zoomScale="120" zoomScaleNormal="100" zoomScaleSheetLayoutView="120" workbookViewId="0">
      <selection activeCell="X18" sqref="X18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hidden="1" customWidth="1"/>
    <col min="20" max="20" width="0" style="1" hidden="1" customWidth="1"/>
    <col min="21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394"/>
      <c r="I1" s="394"/>
      <c r="J1" s="39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56" t="s">
        <v>264</v>
      </c>
      <c r="B2" s="3"/>
      <c r="C2" s="3"/>
      <c r="D2" s="3"/>
      <c r="E2" s="3"/>
      <c r="F2" s="3"/>
      <c r="G2" s="3"/>
      <c r="H2" s="434" t="s">
        <v>0</v>
      </c>
      <c r="I2" s="434"/>
      <c r="J2" s="434"/>
      <c r="K2" s="3"/>
      <c r="L2" s="3"/>
      <c r="M2" s="3"/>
      <c r="N2" s="3"/>
      <c r="O2" s="3"/>
      <c r="P2" s="3"/>
      <c r="Q2" s="3"/>
      <c r="R2" s="3"/>
      <c r="S2" s="59" t="s">
        <v>294</v>
      </c>
      <c r="T2" s="3"/>
      <c r="U2" s="3"/>
    </row>
    <row r="3" spans="1:21" ht="11.1" customHeight="1" x14ac:dyDescent="0.15">
      <c r="A3" s="389" t="s">
        <v>1</v>
      </c>
      <c r="B3" s="428" t="s">
        <v>2</v>
      </c>
      <c r="C3" s="429"/>
      <c r="D3" s="428" t="s">
        <v>179</v>
      </c>
      <c r="E3" s="429"/>
      <c r="F3" s="428" t="s">
        <v>180</v>
      </c>
      <c r="G3" s="429"/>
      <c r="H3" s="428" t="s">
        <v>181</v>
      </c>
      <c r="I3" s="429"/>
      <c r="J3" s="428" t="s">
        <v>182</v>
      </c>
      <c r="K3" s="429"/>
      <c r="L3" s="428" t="s">
        <v>178</v>
      </c>
      <c r="M3" s="429"/>
      <c r="N3" s="428" t="s">
        <v>185</v>
      </c>
      <c r="O3" s="429"/>
      <c r="P3" s="428" t="s">
        <v>186</v>
      </c>
      <c r="Q3" s="429"/>
      <c r="R3" s="428" t="s">
        <v>5</v>
      </c>
      <c r="S3" s="432"/>
    </row>
    <row r="4" spans="1:21" ht="11.1" customHeight="1" x14ac:dyDescent="0.15">
      <c r="A4" s="390"/>
      <c r="B4" s="430"/>
      <c r="C4" s="431"/>
      <c r="D4" s="430"/>
      <c r="E4" s="431"/>
      <c r="F4" s="430"/>
      <c r="G4" s="431"/>
      <c r="H4" s="430"/>
      <c r="I4" s="431"/>
      <c r="J4" s="430"/>
      <c r="K4" s="431"/>
      <c r="L4" s="430"/>
      <c r="M4" s="431"/>
      <c r="N4" s="430"/>
      <c r="O4" s="431"/>
      <c r="P4" s="430"/>
      <c r="Q4" s="431"/>
      <c r="R4" s="430"/>
      <c r="S4" s="433"/>
    </row>
    <row r="5" spans="1:21" ht="15" customHeight="1" x14ac:dyDescent="0.15">
      <c r="A5" s="9" t="s">
        <v>6</v>
      </c>
      <c r="B5" s="181">
        <f>SUM(B7:B18)</f>
        <v>252</v>
      </c>
      <c r="C5" s="182">
        <f>SUM(C7:C18)</f>
        <v>41</v>
      </c>
      <c r="D5" s="181">
        <f>SUM(D7:D18)</f>
        <v>65</v>
      </c>
      <c r="E5" s="182">
        <f>SUM(E7:E18)</f>
        <v>15</v>
      </c>
      <c r="F5" s="181">
        <f t="shared" ref="F5:R5" si="0">SUM(F7:F18)</f>
        <v>21</v>
      </c>
      <c r="G5" s="182">
        <f>SUM(G7:G18)</f>
        <v>11</v>
      </c>
      <c r="H5" s="181">
        <f t="shared" si="0"/>
        <v>29</v>
      </c>
      <c r="I5" s="182">
        <f t="shared" si="0"/>
        <v>0</v>
      </c>
      <c r="J5" s="181">
        <f t="shared" si="0"/>
        <v>10</v>
      </c>
      <c r="K5" s="182">
        <f t="shared" si="0"/>
        <v>0</v>
      </c>
      <c r="L5" s="181">
        <f t="shared" si="0"/>
        <v>0</v>
      </c>
      <c r="M5" s="182">
        <f>SUM(M7:M18)</f>
        <v>0</v>
      </c>
      <c r="N5" s="181">
        <f>SUM(N7:N18)</f>
        <v>61</v>
      </c>
      <c r="O5" s="182">
        <f>SUM(O7:O18)</f>
        <v>8</v>
      </c>
      <c r="P5" s="181">
        <f>SUM(P7:P18)</f>
        <v>62</v>
      </c>
      <c r="Q5" s="182">
        <f>SUM(Q7:Q18)</f>
        <v>7</v>
      </c>
      <c r="R5" s="181">
        <f t="shared" si="0"/>
        <v>4</v>
      </c>
      <c r="S5" s="198">
        <f>SUM(S7:S18)</f>
        <v>0</v>
      </c>
    </row>
    <row r="6" spans="1:21" ht="6" customHeight="1" x14ac:dyDescent="0.15">
      <c r="A6" s="9"/>
      <c r="B6" s="112"/>
      <c r="C6" s="106"/>
      <c r="D6" s="107"/>
      <c r="E6" s="106"/>
      <c r="F6" s="107"/>
      <c r="G6" s="108"/>
      <c r="H6" s="107"/>
      <c r="I6" s="108"/>
      <c r="J6" s="105"/>
      <c r="K6" s="106"/>
      <c r="L6" s="107"/>
      <c r="M6" s="108"/>
      <c r="N6" s="181"/>
      <c r="O6" s="106"/>
      <c r="P6" s="105"/>
      <c r="Q6" s="106"/>
      <c r="R6" s="105"/>
      <c r="S6" s="199"/>
    </row>
    <row r="7" spans="1:21" ht="12" customHeight="1" x14ac:dyDescent="0.15">
      <c r="A7" s="60" t="s">
        <v>318</v>
      </c>
      <c r="B7" s="136">
        <f>D7+F7+H7+J7+L7+N7+P7+R7</f>
        <v>10</v>
      </c>
      <c r="C7" s="189">
        <f>E7+G7+I7+K7+M7+O7+Q7+S7</f>
        <v>0</v>
      </c>
      <c r="D7" s="45">
        <v>2</v>
      </c>
      <c r="E7" s="189">
        <v>0</v>
      </c>
      <c r="F7" s="45">
        <v>0</v>
      </c>
      <c r="G7" s="189">
        <v>0</v>
      </c>
      <c r="H7" s="45">
        <v>5</v>
      </c>
      <c r="I7" s="190">
        <v>0</v>
      </c>
      <c r="J7" s="184">
        <v>0</v>
      </c>
      <c r="K7" s="185">
        <v>0</v>
      </c>
      <c r="L7" s="184">
        <v>0</v>
      </c>
      <c r="M7" s="185">
        <v>0</v>
      </c>
      <c r="N7" s="200">
        <v>3</v>
      </c>
      <c r="O7" s="183">
        <v>0</v>
      </c>
      <c r="P7" s="184">
        <v>0</v>
      </c>
      <c r="Q7" s="183">
        <v>0</v>
      </c>
      <c r="R7" s="184">
        <v>0</v>
      </c>
      <c r="S7" s="201">
        <v>0</v>
      </c>
      <c r="T7" s="45"/>
      <c r="U7" s="46"/>
    </row>
    <row r="8" spans="1:21" ht="12" customHeight="1" x14ac:dyDescent="0.15">
      <c r="A8" s="60" t="s">
        <v>7</v>
      </c>
      <c r="B8" s="136">
        <f t="shared" ref="B8:B18" si="1">D8+F8+H8+J8+L8+N8+P8+R8</f>
        <v>12</v>
      </c>
      <c r="C8" s="189">
        <f t="shared" ref="C8:C18" si="2">E8+G8+I8+K8+M8+O8+Q8+S8</f>
        <v>0</v>
      </c>
      <c r="D8" s="45">
        <v>3</v>
      </c>
      <c r="E8" s="189">
        <v>0</v>
      </c>
      <c r="F8" s="191">
        <v>2</v>
      </c>
      <c r="G8" s="189">
        <v>0</v>
      </c>
      <c r="H8" s="45">
        <v>4</v>
      </c>
      <c r="I8" s="190">
        <v>0</v>
      </c>
      <c r="J8" s="184">
        <v>0</v>
      </c>
      <c r="K8" s="185">
        <v>0</v>
      </c>
      <c r="L8" s="184">
        <v>0</v>
      </c>
      <c r="M8" s="185">
        <v>0</v>
      </c>
      <c r="N8" s="200">
        <v>3</v>
      </c>
      <c r="O8" s="183">
        <v>0</v>
      </c>
      <c r="P8" s="184">
        <v>0</v>
      </c>
      <c r="Q8" s="183">
        <v>0</v>
      </c>
      <c r="R8" s="184">
        <v>0</v>
      </c>
      <c r="S8" s="201">
        <v>0</v>
      </c>
    </row>
    <row r="9" spans="1:21" ht="12" customHeight="1" x14ac:dyDescent="0.15">
      <c r="A9" s="60" t="s">
        <v>8</v>
      </c>
      <c r="B9" s="136">
        <f t="shared" si="1"/>
        <v>17</v>
      </c>
      <c r="C9" s="189">
        <f t="shared" si="2"/>
        <v>8</v>
      </c>
      <c r="D9" s="45">
        <v>5</v>
      </c>
      <c r="E9" s="189">
        <v>2</v>
      </c>
      <c r="F9" s="191">
        <v>4</v>
      </c>
      <c r="G9" s="189">
        <v>4</v>
      </c>
      <c r="H9" s="45">
        <v>3</v>
      </c>
      <c r="I9" s="190">
        <v>0</v>
      </c>
      <c r="J9" s="184">
        <v>0</v>
      </c>
      <c r="K9" s="185">
        <v>0</v>
      </c>
      <c r="L9" s="184">
        <v>0</v>
      </c>
      <c r="M9" s="185">
        <v>0</v>
      </c>
      <c r="N9" s="200">
        <v>3</v>
      </c>
      <c r="O9" s="183">
        <v>0</v>
      </c>
      <c r="P9" s="184">
        <v>2</v>
      </c>
      <c r="Q9" s="183">
        <v>2</v>
      </c>
      <c r="R9" s="184">
        <v>0</v>
      </c>
      <c r="S9" s="201">
        <v>0</v>
      </c>
    </row>
    <row r="10" spans="1:21" ht="12" customHeight="1" x14ac:dyDescent="0.15">
      <c r="A10" s="60" t="s">
        <v>9</v>
      </c>
      <c r="B10" s="136">
        <f t="shared" si="1"/>
        <v>20</v>
      </c>
      <c r="C10" s="189">
        <f t="shared" si="2"/>
        <v>2</v>
      </c>
      <c r="D10" s="45">
        <v>2</v>
      </c>
      <c r="E10" s="189">
        <v>0</v>
      </c>
      <c r="F10" s="191">
        <v>0</v>
      </c>
      <c r="G10" s="189">
        <v>0</v>
      </c>
      <c r="H10" s="45">
        <v>4</v>
      </c>
      <c r="I10" s="189">
        <v>0</v>
      </c>
      <c r="J10" s="184">
        <v>0</v>
      </c>
      <c r="K10" s="185">
        <v>0</v>
      </c>
      <c r="L10" s="184">
        <v>0</v>
      </c>
      <c r="M10" s="185">
        <v>0</v>
      </c>
      <c r="N10" s="200">
        <v>13</v>
      </c>
      <c r="O10" s="183">
        <v>1</v>
      </c>
      <c r="P10" s="184">
        <v>1</v>
      </c>
      <c r="Q10" s="183">
        <v>1</v>
      </c>
      <c r="R10" s="184">
        <v>0</v>
      </c>
      <c r="S10" s="201">
        <v>0</v>
      </c>
    </row>
    <row r="11" spans="1:21" ht="12" customHeight="1" x14ac:dyDescent="0.15">
      <c r="A11" s="60" t="s">
        <v>10</v>
      </c>
      <c r="B11" s="136">
        <f t="shared" si="1"/>
        <v>24</v>
      </c>
      <c r="C11" s="189">
        <f t="shared" si="2"/>
        <v>0</v>
      </c>
      <c r="D11" s="45">
        <v>5</v>
      </c>
      <c r="E11" s="189">
        <v>0</v>
      </c>
      <c r="F11" s="191">
        <v>0</v>
      </c>
      <c r="G11" s="189">
        <v>0</v>
      </c>
      <c r="H11" s="45">
        <v>6</v>
      </c>
      <c r="I11" s="190">
        <v>0</v>
      </c>
      <c r="J11" s="184">
        <v>0</v>
      </c>
      <c r="K11" s="185">
        <v>0</v>
      </c>
      <c r="L11" s="184">
        <v>0</v>
      </c>
      <c r="M11" s="185">
        <v>0</v>
      </c>
      <c r="N11" s="200">
        <v>5</v>
      </c>
      <c r="O11" s="183">
        <v>0</v>
      </c>
      <c r="P11" s="184">
        <v>5</v>
      </c>
      <c r="Q11" s="183">
        <v>0</v>
      </c>
      <c r="R11" s="184">
        <v>3</v>
      </c>
      <c r="S11" s="201">
        <v>0</v>
      </c>
    </row>
    <row r="12" spans="1:21" ht="12" customHeight="1" x14ac:dyDescent="0.15">
      <c r="A12" s="60" t="s">
        <v>11</v>
      </c>
      <c r="B12" s="136">
        <f t="shared" si="1"/>
        <v>15</v>
      </c>
      <c r="C12" s="189">
        <f t="shared" si="2"/>
        <v>2</v>
      </c>
      <c r="D12" s="45">
        <v>2</v>
      </c>
      <c r="E12" s="189">
        <v>0</v>
      </c>
      <c r="F12" s="45">
        <v>4</v>
      </c>
      <c r="G12" s="189">
        <v>0</v>
      </c>
      <c r="H12" s="45">
        <v>2</v>
      </c>
      <c r="I12" s="190">
        <v>0</v>
      </c>
      <c r="J12" s="184">
        <v>2</v>
      </c>
      <c r="K12" s="183">
        <v>0</v>
      </c>
      <c r="L12" s="184">
        <v>0</v>
      </c>
      <c r="M12" s="185">
        <v>0</v>
      </c>
      <c r="N12" s="200">
        <v>2</v>
      </c>
      <c r="O12" s="183">
        <v>2</v>
      </c>
      <c r="P12" s="184">
        <v>2</v>
      </c>
      <c r="Q12" s="183">
        <v>0</v>
      </c>
      <c r="R12" s="184">
        <v>1</v>
      </c>
      <c r="S12" s="201">
        <v>0</v>
      </c>
    </row>
    <row r="13" spans="1:21" ht="12" customHeight="1" x14ac:dyDescent="0.15">
      <c r="A13" s="60" t="s">
        <v>12</v>
      </c>
      <c r="B13" s="136">
        <f t="shared" si="1"/>
        <v>23</v>
      </c>
      <c r="C13" s="189">
        <f t="shared" si="2"/>
        <v>5</v>
      </c>
      <c r="D13" s="45">
        <v>7</v>
      </c>
      <c r="E13" s="189">
        <v>3</v>
      </c>
      <c r="F13" s="191">
        <v>0</v>
      </c>
      <c r="G13" s="189">
        <v>0</v>
      </c>
      <c r="H13" s="45">
        <v>1</v>
      </c>
      <c r="I13" s="190">
        <v>0</v>
      </c>
      <c r="J13" s="184">
        <v>3</v>
      </c>
      <c r="K13" s="185">
        <v>0</v>
      </c>
      <c r="L13" s="184">
        <v>0</v>
      </c>
      <c r="M13" s="185">
        <v>0</v>
      </c>
      <c r="N13" s="200">
        <v>6</v>
      </c>
      <c r="O13" s="183">
        <v>0</v>
      </c>
      <c r="P13" s="184">
        <v>6</v>
      </c>
      <c r="Q13" s="183">
        <v>2</v>
      </c>
      <c r="R13" s="184">
        <v>0</v>
      </c>
      <c r="S13" s="201">
        <v>0</v>
      </c>
    </row>
    <row r="14" spans="1:21" ht="12" customHeight="1" x14ac:dyDescent="0.15">
      <c r="A14" s="60" t="s">
        <v>13</v>
      </c>
      <c r="B14" s="136">
        <f t="shared" si="1"/>
        <v>31</v>
      </c>
      <c r="C14" s="189">
        <f t="shared" si="2"/>
        <v>7</v>
      </c>
      <c r="D14" s="45">
        <v>12</v>
      </c>
      <c r="E14" s="189">
        <v>5</v>
      </c>
      <c r="F14" s="191">
        <v>1</v>
      </c>
      <c r="G14" s="189">
        <v>0</v>
      </c>
      <c r="H14" s="45">
        <v>3</v>
      </c>
      <c r="I14" s="190">
        <v>0</v>
      </c>
      <c r="J14" s="184">
        <v>1</v>
      </c>
      <c r="K14" s="185">
        <v>0</v>
      </c>
      <c r="L14" s="184">
        <v>0</v>
      </c>
      <c r="M14" s="185">
        <v>0</v>
      </c>
      <c r="N14" s="200">
        <v>4</v>
      </c>
      <c r="O14" s="183">
        <v>0</v>
      </c>
      <c r="P14" s="184">
        <v>10</v>
      </c>
      <c r="Q14" s="183">
        <v>2</v>
      </c>
      <c r="R14" s="184">
        <v>0</v>
      </c>
      <c r="S14" s="201">
        <v>0</v>
      </c>
    </row>
    <row r="15" spans="1:21" ht="12" customHeight="1" x14ac:dyDescent="0.15">
      <c r="A15" s="60" t="s">
        <v>14</v>
      </c>
      <c r="B15" s="136">
        <f t="shared" si="1"/>
        <v>29</v>
      </c>
      <c r="C15" s="189">
        <f t="shared" si="2"/>
        <v>2</v>
      </c>
      <c r="D15" s="45">
        <v>7</v>
      </c>
      <c r="E15" s="189">
        <v>2</v>
      </c>
      <c r="F15" s="45">
        <v>2</v>
      </c>
      <c r="G15" s="189">
        <v>0</v>
      </c>
      <c r="H15" s="45">
        <v>0</v>
      </c>
      <c r="I15" s="190">
        <v>0</v>
      </c>
      <c r="J15" s="184">
        <v>1</v>
      </c>
      <c r="K15" s="185">
        <v>0</v>
      </c>
      <c r="L15" s="184">
        <v>0</v>
      </c>
      <c r="M15" s="185">
        <v>0</v>
      </c>
      <c r="N15" s="200">
        <v>1</v>
      </c>
      <c r="O15" s="183">
        <v>0</v>
      </c>
      <c r="P15" s="184">
        <v>18</v>
      </c>
      <c r="Q15" s="183">
        <v>0</v>
      </c>
      <c r="R15" s="184">
        <v>0</v>
      </c>
      <c r="S15" s="201">
        <v>0</v>
      </c>
    </row>
    <row r="16" spans="1:21" ht="12" customHeight="1" x14ac:dyDescent="0.15">
      <c r="A16" s="60" t="s">
        <v>319</v>
      </c>
      <c r="B16" s="136">
        <f t="shared" si="1"/>
        <v>23</v>
      </c>
      <c r="C16" s="189">
        <f t="shared" si="2"/>
        <v>3</v>
      </c>
      <c r="D16" s="45">
        <v>4</v>
      </c>
      <c r="E16" s="189">
        <v>2</v>
      </c>
      <c r="F16" s="191">
        <v>0</v>
      </c>
      <c r="G16" s="189">
        <v>0</v>
      </c>
      <c r="H16" s="45">
        <v>0</v>
      </c>
      <c r="I16" s="190">
        <v>0</v>
      </c>
      <c r="J16" s="184">
        <v>1</v>
      </c>
      <c r="K16" s="185">
        <v>0</v>
      </c>
      <c r="L16" s="184">
        <v>0</v>
      </c>
      <c r="M16" s="185">
        <v>0</v>
      </c>
      <c r="N16" s="200">
        <v>12</v>
      </c>
      <c r="O16" s="183">
        <v>1</v>
      </c>
      <c r="P16" s="184">
        <v>6</v>
      </c>
      <c r="Q16" s="183">
        <v>0</v>
      </c>
      <c r="R16" s="184">
        <v>0</v>
      </c>
      <c r="S16" s="201">
        <v>0</v>
      </c>
    </row>
    <row r="17" spans="1:20" ht="12" customHeight="1" x14ac:dyDescent="0.15">
      <c r="A17" s="60" t="s">
        <v>15</v>
      </c>
      <c r="B17" s="136">
        <f t="shared" si="1"/>
        <v>25</v>
      </c>
      <c r="C17" s="189">
        <f t="shared" si="2"/>
        <v>7</v>
      </c>
      <c r="D17" s="45">
        <v>5</v>
      </c>
      <c r="E17" s="189">
        <v>0</v>
      </c>
      <c r="F17" s="191">
        <v>5</v>
      </c>
      <c r="G17" s="189">
        <v>5</v>
      </c>
      <c r="H17" s="45">
        <v>0</v>
      </c>
      <c r="I17" s="190">
        <v>0</v>
      </c>
      <c r="J17" s="184">
        <v>2</v>
      </c>
      <c r="K17" s="185">
        <v>0</v>
      </c>
      <c r="L17" s="184">
        <v>0</v>
      </c>
      <c r="M17" s="185">
        <v>0</v>
      </c>
      <c r="N17" s="200">
        <v>3</v>
      </c>
      <c r="O17" s="183">
        <v>2</v>
      </c>
      <c r="P17" s="184">
        <v>10</v>
      </c>
      <c r="Q17" s="183">
        <v>0</v>
      </c>
      <c r="R17" s="184">
        <v>0</v>
      </c>
      <c r="S17" s="201">
        <v>0</v>
      </c>
    </row>
    <row r="18" spans="1:20" ht="12" customHeight="1" thickBot="1" x14ac:dyDescent="0.2">
      <c r="A18" s="61" t="s">
        <v>16</v>
      </c>
      <c r="B18" s="136">
        <f t="shared" si="1"/>
        <v>23</v>
      </c>
      <c r="C18" s="189">
        <f t="shared" si="2"/>
        <v>5</v>
      </c>
      <c r="D18" s="192">
        <v>11</v>
      </c>
      <c r="E18" s="193">
        <v>1</v>
      </c>
      <c r="F18" s="194">
        <v>3</v>
      </c>
      <c r="G18" s="193">
        <v>2</v>
      </c>
      <c r="H18" s="192">
        <v>1</v>
      </c>
      <c r="I18" s="195">
        <v>0</v>
      </c>
      <c r="J18" s="186">
        <v>0</v>
      </c>
      <c r="K18" s="188">
        <v>0</v>
      </c>
      <c r="L18" s="186">
        <v>0</v>
      </c>
      <c r="M18" s="188">
        <v>0</v>
      </c>
      <c r="N18" s="202">
        <v>6</v>
      </c>
      <c r="O18" s="187">
        <v>2</v>
      </c>
      <c r="P18" s="186">
        <v>2</v>
      </c>
      <c r="Q18" s="187">
        <v>0</v>
      </c>
      <c r="R18" s="186">
        <v>0</v>
      </c>
      <c r="S18" s="203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34" t="s">
        <v>17</v>
      </c>
      <c r="I20" s="434"/>
      <c r="J20" s="434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389" t="s">
        <v>1</v>
      </c>
      <c r="B21" s="428" t="s">
        <v>2</v>
      </c>
      <c r="C21" s="429"/>
      <c r="D21" s="428" t="s">
        <v>3</v>
      </c>
      <c r="E21" s="429"/>
      <c r="F21" s="428" t="s">
        <v>18</v>
      </c>
      <c r="G21" s="429"/>
      <c r="H21" s="428" t="s">
        <v>4</v>
      </c>
      <c r="I21" s="429"/>
      <c r="J21" s="428" t="s">
        <v>183</v>
      </c>
      <c r="K21" s="429"/>
      <c r="L21" s="428" t="s">
        <v>179</v>
      </c>
      <c r="M21" s="429"/>
      <c r="N21" s="428" t="s">
        <v>184</v>
      </c>
      <c r="O21" s="429"/>
      <c r="P21" s="428" t="s">
        <v>5</v>
      </c>
      <c r="Q21" s="432"/>
    </row>
    <row r="22" spans="1:20" ht="11.1" customHeight="1" x14ac:dyDescent="0.15">
      <c r="A22" s="390"/>
      <c r="B22" s="430"/>
      <c r="C22" s="431"/>
      <c r="D22" s="430"/>
      <c r="E22" s="431"/>
      <c r="F22" s="430"/>
      <c r="G22" s="431"/>
      <c r="H22" s="430"/>
      <c r="I22" s="431"/>
      <c r="J22" s="430"/>
      <c r="K22" s="431"/>
      <c r="L22" s="430"/>
      <c r="M22" s="431"/>
      <c r="N22" s="430"/>
      <c r="O22" s="431"/>
      <c r="P22" s="430"/>
      <c r="Q22" s="433"/>
    </row>
    <row r="23" spans="1:20" ht="15" customHeight="1" x14ac:dyDescent="0.15">
      <c r="A23" s="9" t="s">
        <v>6</v>
      </c>
      <c r="B23" s="181">
        <f t="shared" ref="B23:Q23" si="3">SUM(B25:B36)</f>
        <v>335</v>
      </c>
      <c r="C23" s="182">
        <f t="shared" si="3"/>
        <v>24</v>
      </c>
      <c r="D23" s="181">
        <f t="shared" si="3"/>
        <v>26</v>
      </c>
      <c r="E23" s="182">
        <f t="shared" si="3"/>
        <v>0</v>
      </c>
      <c r="F23" s="181">
        <f t="shared" si="3"/>
        <v>98</v>
      </c>
      <c r="G23" s="182">
        <f t="shared" si="3"/>
        <v>8</v>
      </c>
      <c r="H23" s="181">
        <f t="shared" si="3"/>
        <v>111</v>
      </c>
      <c r="I23" s="182">
        <f t="shared" si="3"/>
        <v>1</v>
      </c>
      <c r="J23" s="181">
        <f t="shared" si="3"/>
        <v>47</v>
      </c>
      <c r="K23" s="182">
        <f t="shared" si="3"/>
        <v>0</v>
      </c>
      <c r="L23" s="181">
        <f t="shared" si="3"/>
        <v>9</v>
      </c>
      <c r="M23" s="182">
        <f t="shared" si="3"/>
        <v>1</v>
      </c>
      <c r="N23" s="181">
        <f t="shared" si="3"/>
        <v>31</v>
      </c>
      <c r="O23" s="182">
        <f t="shared" si="3"/>
        <v>13</v>
      </c>
      <c r="P23" s="181">
        <f t="shared" si="3"/>
        <v>13</v>
      </c>
      <c r="Q23" s="198">
        <f t="shared" si="3"/>
        <v>1</v>
      </c>
    </row>
    <row r="24" spans="1:20" ht="6" customHeight="1" x14ac:dyDescent="0.15">
      <c r="A24" s="9"/>
      <c r="B24" s="109"/>
      <c r="C24" s="106"/>
      <c r="D24" s="105"/>
      <c r="E24" s="111"/>
      <c r="F24" s="105"/>
      <c r="G24" s="110"/>
      <c r="H24" s="105"/>
      <c r="I24" s="106"/>
      <c r="J24" s="105"/>
      <c r="K24" s="108"/>
      <c r="L24" s="105"/>
      <c r="M24" s="108"/>
      <c r="N24" s="181"/>
      <c r="O24" s="106"/>
      <c r="P24" s="105"/>
      <c r="Q24" s="199"/>
    </row>
    <row r="25" spans="1:20" ht="12" customHeight="1" x14ac:dyDescent="0.15">
      <c r="A25" s="60" t="s">
        <v>318</v>
      </c>
      <c r="B25" s="136">
        <f>D25+F25+H25+J25+L25+N25+P25</f>
        <v>19</v>
      </c>
      <c r="C25" s="189">
        <f>E25+G25+I25+K25+M25+O25+Q25</f>
        <v>0</v>
      </c>
      <c r="D25" s="45">
        <v>0</v>
      </c>
      <c r="E25" s="189">
        <v>0</v>
      </c>
      <c r="F25" s="45">
        <v>14</v>
      </c>
      <c r="G25" s="189">
        <v>0</v>
      </c>
      <c r="H25" s="45">
        <v>2</v>
      </c>
      <c r="I25" s="189">
        <v>0</v>
      </c>
      <c r="J25" s="184">
        <v>1</v>
      </c>
      <c r="K25" s="183">
        <v>0</v>
      </c>
      <c r="L25" s="184">
        <v>0</v>
      </c>
      <c r="M25" s="183">
        <v>0</v>
      </c>
      <c r="N25" s="200">
        <v>2</v>
      </c>
      <c r="O25" s="183">
        <v>0</v>
      </c>
      <c r="P25" s="184">
        <v>0</v>
      </c>
      <c r="Q25" s="201">
        <v>0</v>
      </c>
    </row>
    <row r="26" spans="1:20" ht="12" customHeight="1" x14ac:dyDescent="0.15">
      <c r="A26" s="60" t="s">
        <v>7</v>
      </c>
      <c r="B26" s="136">
        <f t="shared" ref="B26:C36" si="4">D26+F26+H26+J26+L26+N26+P26</f>
        <v>25</v>
      </c>
      <c r="C26" s="189">
        <f>E26+G26+I26+K26+M26+O26+Q26</f>
        <v>0</v>
      </c>
      <c r="D26" s="45">
        <v>1</v>
      </c>
      <c r="E26" s="189">
        <v>0</v>
      </c>
      <c r="F26" s="45">
        <v>12</v>
      </c>
      <c r="G26" s="189">
        <v>0</v>
      </c>
      <c r="H26" s="45">
        <v>5</v>
      </c>
      <c r="I26" s="189">
        <v>0</v>
      </c>
      <c r="J26" s="184">
        <v>2</v>
      </c>
      <c r="K26" s="183">
        <v>0</v>
      </c>
      <c r="L26" s="184">
        <v>0</v>
      </c>
      <c r="M26" s="183">
        <v>0</v>
      </c>
      <c r="N26" s="200">
        <v>4</v>
      </c>
      <c r="O26" s="183">
        <v>0</v>
      </c>
      <c r="P26" s="184">
        <v>1</v>
      </c>
      <c r="Q26" s="201">
        <v>0</v>
      </c>
    </row>
    <row r="27" spans="1:20" ht="12" customHeight="1" x14ac:dyDescent="0.15">
      <c r="A27" s="60" t="s">
        <v>8</v>
      </c>
      <c r="B27" s="136">
        <f t="shared" si="4"/>
        <v>26</v>
      </c>
      <c r="C27" s="189">
        <f t="shared" si="4"/>
        <v>3</v>
      </c>
      <c r="D27" s="45">
        <v>0</v>
      </c>
      <c r="E27" s="189">
        <v>0</v>
      </c>
      <c r="F27" s="45">
        <v>7</v>
      </c>
      <c r="G27" s="189">
        <v>0</v>
      </c>
      <c r="H27" s="45">
        <v>9</v>
      </c>
      <c r="I27" s="189">
        <v>0</v>
      </c>
      <c r="J27" s="184">
        <v>6</v>
      </c>
      <c r="K27" s="183">
        <v>0</v>
      </c>
      <c r="L27" s="184">
        <v>1</v>
      </c>
      <c r="M27" s="183">
        <v>1</v>
      </c>
      <c r="N27" s="200">
        <v>3</v>
      </c>
      <c r="O27" s="183">
        <v>2</v>
      </c>
      <c r="P27" s="184">
        <v>0</v>
      </c>
      <c r="Q27" s="201">
        <v>0</v>
      </c>
    </row>
    <row r="28" spans="1:20" ht="12" customHeight="1" x14ac:dyDescent="0.15">
      <c r="A28" s="60" t="s">
        <v>9</v>
      </c>
      <c r="B28" s="136">
        <f t="shared" si="4"/>
        <v>29</v>
      </c>
      <c r="C28" s="189">
        <f t="shared" si="4"/>
        <v>0</v>
      </c>
      <c r="D28" s="45">
        <v>1</v>
      </c>
      <c r="E28" s="189">
        <v>0</v>
      </c>
      <c r="F28" s="45">
        <v>8</v>
      </c>
      <c r="G28" s="189">
        <v>0</v>
      </c>
      <c r="H28" s="45">
        <v>9</v>
      </c>
      <c r="I28" s="189">
        <v>0</v>
      </c>
      <c r="J28" s="184">
        <v>8</v>
      </c>
      <c r="K28" s="183">
        <v>0</v>
      </c>
      <c r="L28" s="184">
        <v>0</v>
      </c>
      <c r="M28" s="183">
        <v>0</v>
      </c>
      <c r="N28" s="200">
        <v>0</v>
      </c>
      <c r="O28" s="183">
        <v>0</v>
      </c>
      <c r="P28" s="184">
        <v>3</v>
      </c>
      <c r="Q28" s="201">
        <v>0</v>
      </c>
    </row>
    <row r="29" spans="1:20" ht="12" customHeight="1" x14ac:dyDescent="0.15">
      <c r="A29" s="60" t="s">
        <v>10</v>
      </c>
      <c r="B29" s="136">
        <f t="shared" si="4"/>
        <v>34</v>
      </c>
      <c r="C29" s="189">
        <f t="shared" si="4"/>
        <v>0</v>
      </c>
      <c r="D29" s="45">
        <v>2</v>
      </c>
      <c r="E29" s="189">
        <v>0</v>
      </c>
      <c r="F29" s="45">
        <v>10</v>
      </c>
      <c r="G29" s="189">
        <v>0</v>
      </c>
      <c r="H29" s="45">
        <v>17</v>
      </c>
      <c r="I29" s="189">
        <v>0</v>
      </c>
      <c r="J29" s="184">
        <v>4</v>
      </c>
      <c r="K29" s="183">
        <v>0</v>
      </c>
      <c r="L29" s="184">
        <v>0</v>
      </c>
      <c r="M29" s="183">
        <v>0</v>
      </c>
      <c r="N29" s="200">
        <v>0</v>
      </c>
      <c r="O29" s="183">
        <v>0</v>
      </c>
      <c r="P29" s="184">
        <v>1</v>
      </c>
      <c r="Q29" s="201">
        <v>0</v>
      </c>
    </row>
    <row r="30" spans="1:20" ht="12" customHeight="1" x14ac:dyDescent="0.15">
      <c r="A30" s="60" t="s">
        <v>11</v>
      </c>
      <c r="B30" s="136">
        <f t="shared" si="4"/>
        <v>29</v>
      </c>
      <c r="C30" s="189">
        <f t="shared" si="4"/>
        <v>1</v>
      </c>
      <c r="D30" s="45">
        <v>3</v>
      </c>
      <c r="E30" s="189">
        <v>0</v>
      </c>
      <c r="F30" s="45">
        <v>5</v>
      </c>
      <c r="G30" s="189">
        <v>0</v>
      </c>
      <c r="H30" s="45">
        <v>12</v>
      </c>
      <c r="I30" s="189">
        <v>1</v>
      </c>
      <c r="J30" s="184">
        <v>4</v>
      </c>
      <c r="K30" s="183">
        <v>0</v>
      </c>
      <c r="L30" s="184">
        <v>3</v>
      </c>
      <c r="M30" s="183">
        <v>0</v>
      </c>
      <c r="N30" s="200">
        <v>2</v>
      </c>
      <c r="O30" s="183">
        <v>0</v>
      </c>
      <c r="P30" s="184">
        <v>0</v>
      </c>
      <c r="Q30" s="201">
        <v>0</v>
      </c>
    </row>
    <row r="31" spans="1:20" ht="12" customHeight="1" x14ac:dyDescent="0.15">
      <c r="A31" s="60" t="s">
        <v>12</v>
      </c>
      <c r="B31" s="136">
        <f t="shared" si="4"/>
        <v>29</v>
      </c>
      <c r="C31" s="189">
        <f t="shared" si="4"/>
        <v>2</v>
      </c>
      <c r="D31" s="45">
        <v>3</v>
      </c>
      <c r="E31" s="189">
        <v>0</v>
      </c>
      <c r="F31" s="45">
        <v>0</v>
      </c>
      <c r="G31" s="189">
        <v>0</v>
      </c>
      <c r="H31" s="45">
        <v>17</v>
      </c>
      <c r="I31" s="189">
        <v>0</v>
      </c>
      <c r="J31" s="184">
        <v>4</v>
      </c>
      <c r="K31" s="183">
        <v>0</v>
      </c>
      <c r="L31" s="184">
        <v>0</v>
      </c>
      <c r="M31" s="183">
        <v>0</v>
      </c>
      <c r="N31" s="200">
        <v>2</v>
      </c>
      <c r="O31" s="183">
        <v>2</v>
      </c>
      <c r="P31" s="184">
        <v>3</v>
      </c>
      <c r="Q31" s="201">
        <v>0</v>
      </c>
    </row>
    <row r="32" spans="1:20" ht="12" customHeight="1" x14ac:dyDescent="0.15">
      <c r="A32" s="60" t="s">
        <v>13</v>
      </c>
      <c r="B32" s="136">
        <f t="shared" si="4"/>
        <v>30</v>
      </c>
      <c r="C32" s="189">
        <f t="shared" si="4"/>
        <v>3</v>
      </c>
      <c r="D32" s="45">
        <v>5</v>
      </c>
      <c r="E32" s="189">
        <v>0</v>
      </c>
      <c r="F32" s="45">
        <v>7</v>
      </c>
      <c r="G32" s="189">
        <v>3</v>
      </c>
      <c r="H32" s="45">
        <v>8</v>
      </c>
      <c r="I32" s="189">
        <v>0</v>
      </c>
      <c r="J32" s="184">
        <v>8</v>
      </c>
      <c r="K32" s="183">
        <v>0</v>
      </c>
      <c r="L32" s="184">
        <v>0</v>
      </c>
      <c r="M32" s="183">
        <v>0</v>
      </c>
      <c r="N32" s="200">
        <v>2</v>
      </c>
      <c r="O32" s="183">
        <v>0</v>
      </c>
      <c r="P32" s="184">
        <v>0</v>
      </c>
      <c r="Q32" s="201">
        <v>0</v>
      </c>
    </row>
    <row r="33" spans="1:25" ht="12" customHeight="1" x14ac:dyDescent="0.15">
      <c r="A33" s="60" t="s">
        <v>14</v>
      </c>
      <c r="B33" s="136">
        <f t="shared" si="4"/>
        <v>27</v>
      </c>
      <c r="C33" s="189">
        <f t="shared" si="4"/>
        <v>2</v>
      </c>
      <c r="D33" s="45">
        <v>0</v>
      </c>
      <c r="E33" s="189">
        <v>0</v>
      </c>
      <c r="F33" s="45">
        <v>12</v>
      </c>
      <c r="G33" s="189">
        <v>2</v>
      </c>
      <c r="H33" s="45">
        <v>8</v>
      </c>
      <c r="I33" s="189">
        <v>0</v>
      </c>
      <c r="J33" s="184">
        <v>3</v>
      </c>
      <c r="K33" s="183">
        <v>0</v>
      </c>
      <c r="L33" s="184">
        <v>2</v>
      </c>
      <c r="M33" s="183">
        <v>0</v>
      </c>
      <c r="N33" s="200">
        <v>2</v>
      </c>
      <c r="O33" s="183">
        <v>0</v>
      </c>
      <c r="P33" s="184">
        <v>0</v>
      </c>
      <c r="Q33" s="201">
        <v>0</v>
      </c>
    </row>
    <row r="34" spans="1:25" ht="12" customHeight="1" x14ac:dyDescent="0.15">
      <c r="A34" s="60" t="s">
        <v>319</v>
      </c>
      <c r="B34" s="136">
        <f t="shared" si="4"/>
        <v>25</v>
      </c>
      <c r="C34" s="189">
        <f t="shared" si="4"/>
        <v>5</v>
      </c>
      <c r="D34" s="45">
        <v>0</v>
      </c>
      <c r="E34" s="189">
        <v>0</v>
      </c>
      <c r="F34" s="45">
        <v>9</v>
      </c>
      <c r="G34" s="189">
        <v>3</v>
      </c>
      <c r="H34" s="45">
        <v>8</v>
      </c>
      <c r="I34" s="189">
        <v>0</v>
      </c>
      <c r="J34" s="184">
        <v>4</v>
      </c>
      <c r="K34" s="183">
        <v>0</v>
      </c>
      <c r="L34" s="184">
        <v>0</v>
      </c>
      <c r="M34" s="183">
        <v>0</v>
      </c>
      <c r="N34" s="200">
        <v>3</v>
      </c>
      <c r="O34" s="183">
        <v>2</v>
      </c>
      <c r="P34" s="184">
        <v>1</v>
      </c>
      <c r="Q34" s="201">
        <v>0</v>
      </c>
    </row>
    <row r="35" spans="1:25" ht="12" customHeight="1" x14ac:dyDescent="0.15">
      <c r="A35" s="60" t="s">
        <v>15</v>
      </c>
      <c r="B35" s="136">
        <f t="shared" si="4"/>
        <v>30</v>
      </c>
      <c r="C35" s="189">
        <f t="shared" si="4"/>
        <v>6</v>
      </c>
      <c r="D35" s="45">
        <v>6</v>
      </c>
      <c r="E35" s="189">
        <v>0</v>
      </c>
      <c r="F35" s="45">
        <v>4</v>
      </c>
      <c r="G35" s="189">
        <v>0</v>
      </c>
      <c r="H35" s="45">
        <v>9</v>
      </c>
      <c r="I35" s="189">
        <v>0</v>
      </c>
      <c r="J35" s="184">
        <v>1</v>
      </c>
      <c r="K35" s="183">
        <v>0</v>
      </c>
      <c r="L35" s="184">
        <v>1</v>
      </c>
      <c r="M35" s="183">
        <v>0</v>
      </c>
      <c r="N35" s="200">
        <v>6</v>
      </c>
      <c r="O35" s="183">
        <v>5</v>
      </c>
      <c r="P35" s="184">
        <v>3</v>
      </c>
      <c r="Q35" s="201">
        <v>1</v>
      </c>
    </row>
    <row r="36" spans="1:25" ht="12" customHeight="1" thickBot="1" x14ac:dyDescent="0.2">
      <c r="A36" s="61" t="s">
        <v>16</v>
      </c>
      <c r="B36" s="196">
        <f t="shared" si="4"/>
        <v>32</v>
      </c>
      <c r="C36" s="193">
        <f t="shared" si="4"/>
        <v>2</v>
      </c>
      <c r="D36" s="192">
        <v>5</v>
      </c>
      <c r="E36" s="193">
        <v>0</v>
      </c>
      <c r="F36" s="192">
        <v>10</v>
      </c>
      <c r="G36" s="193">
        <v>0</v>
      </c>
      <c r="H36" s="192">
        <v>7</v>
      </c>
      <c r="I36" s="193">
        <v>0</v>
      </c>
      <c r="J36" s="186">
        <v>2</v>
      </c>
      <c r="K36" s="187">
        <v>0</v>
      </c>
      <c r="L36" s="186">
        <v>2</v>
      </c>
      <c r="M36" s="187">
        <v>0</v>
      </c>
      <c r="N36" s="202">
        <v>5</v>
      </c>
      <c r="O36" s="187">
        <v>2</v>
      </c>
      <c r="P36" s="186">
        <v>1</v>
      </c>
      <c r="Q36" s="203">
        <v>0</v>
      </c>
    </row>
    <row r="37" spans="1:25" ht="8.1" customHeight="1" x14ac:dyDescent="0.15">
      <c r="A37" s="47"/>
      <c r="B37" s="45"/>
      <c r="C37" s="77"/>
      <c r="D37" s="48"/>
      <c r="E37" s="48"/>
      <c r="F37" s="77"/>
      <c r="G37" s="77"/>
      <c r="H37" s="48"/>
      <c r="I37" s="48"/>
      <c r="J37" s="45"/>
      <c r="K37" s="49"/>
      <c r="L37" s="50"/>
      <c r="M37" s="49"/>
      <c r="N37" s="49"/>
      <c r="O37" s="49"/>
      <c r="P37" s="51"/>
      <c r="Q37" s="49"/>
      <c r="R37" s="51"/>
      <c r="S37" s="49"/>
      <c r="T37" s="32"/>
      <c r="U37" s="32"/>
      <c r="V37" s="3"/>
      <c r="W37" s="3"/>
      <c r="X37" s="3"/>
      <c r="Y37" s="3"/>
    </row>
    <row r="38" spans="1:25" ht="14.1" customHeight="1" thickBot="1" x14ac:dyDescent="0.2">
      <c r="A38" s="47"/>
      <c r="B38" s="45"/>
      <c r="C38" s="77"/>
      <c r="D38" s="48"/>
      <c r="E38" s="48"/>
      <c r="F38" s="77"/>
      <c r="G38" s="77"/>
      <c r="H38" s="48" t="s">
        <v>19</v>
      </c>
      <c r="I38" s="48"/>
      <c r="J38" s="45"/>
      <c r="K38" s="49"/>
      <c r="L38" s="50"/>
      <c r="M38" s="49"/>
      <c r="N38" s="49"/>
      <c r="O38" s="49"/>
      <c r="P38" s="51"/>
      <c r="Q38" s="49"/>
      <c r="R38" s="51"/>
      <c r="S38" s="49"/>
      <c r="T38" s="32"/>
      <c r="U38" s="32"/>
      <c r="V38" s="3"/>
      <c r="W38" s="3"/>
      <c r="X38" s="3"/>
      <c r="Y38" s="3"/>
    </row>
    <row r="39" spans="1:25" ht="11.1" customHeight="1" x14ac:dyDescent="0.15">
      <c r="A39" s="389" t="s">
        <v>1</v>
      </c>
      <c r="B39" s="428" t="s">
        <v>2</v>
      </c>
      <c r="C39" s="429"/>
      <c r="D39" s="428" t="s">
        <v>179</v>
      </c>
      <c r="E39" s="429"/>
      <c r="F39" s="428" t="s">
        <v>180</v>
      </c>
      <c r="G39" s="429"/>
      <c r="H39" s="428" t="s">
        <v>181</v>
      </c>
      <c r="I39" s="429"/>
      <c r="J39" s="428" t="s">
        <v>182</v>
      </c>
      <c r="K39" s="429"/>
      <c r="L39" s="428" t="s">
        <v>217</v>
      </c>
      <c r="M39" s="429"/>
      <c r="N39" s="428" t="s">
        <v>185</v>
      </c>
      <c r="O39" s="429"/>
      <c r="P39" s="428" t="s">
        <v>186</v>
      </c>
      <c r="Q39" s="429"/>
      <c r="R39" s="428" t="s">
        <v>5</v>
      </c>
      <c r="S39" s="432"/>
      <c r="T39" s="32"/>
      <c r="U39" s="32"/>
      <c r="V39" s="3"/>
      <c r="W39" s="3"/>
      <c r="X39" s="3"/>
      <c r="Y39" s="3"/>
    </row>
    <row r="40" spans="1:25" ht="11.1" customHeight="1" x14ac:dyDescent="0.15">
      <c r="A40" s="390"/>
      <c r="B40" s="430"/>
      <c r="C40" s="431"/>
      <c r="D40" s="430"/>
      <c r="E40" s="431"/>
      <c r="F40" s="430"/>
      <c r="G40" s="431"/>
      <c r="H40" s="430"/>
      <c r="I40" s="431"/>
      <c r="J40" s="430"/>
      <c r="K40" s="431"/>
      <c r="L40" s="430"/>
      <c r="M40" s="431"/>
      <c r="N40" s="430"/>
      <c r="O40" s="431"/>
      <c r="P40" s="430"/>
      <c r="Q40" s="431"/>
      <c r="R40" s="430"/>
      <c r="S40" s="433"/>
      <c r="T40" s="32"/>
      <c r="U40" s="32"/>
      <c r="V40" s="3"/>
      <c r="W40" s="3"/>
      <c r="X40" s="3"/>
      <c r="Y40" s="3"/>
    </row>
    <row r="41" spans="1:25" ht="15" customHeight="1" x14ac:dyDescent="0.15">
      <c r="A41" s="9" t="s">
        <v>6</v>
      </c>
      <c r="B41" s="181">
        <f>SUM(B43:B54)</f>
        <v>268</v>
      </c>
      <c r="C41" s="182">
        <f>SUM(C43:C54)</f>
        <v>22</v>
      </c>
      <c r="D41" s="181">
        <f t="shared" ref="D41:H41" si="5">SUM(D43:D54)</f>
        <v>91</v>
      </c>
      <c r="E41" s="182">
        <f>SUM(E43:E54)</f>
        <v>4</v>
      </c>
      <c r="F41" s="181">
        <f t="shared" si="5"/>
        <v>15</v>
      </c>
      <c r="G41" s="182">
        <f>SUM(G43:G54)</f>
        <v>4</v>
      </c>
      <c r="H41" s="181">
        <f t="shared" si="5"/>
        <v>10</v>
      </c>
      <c r="I41" s="182">
        <f>SUM(I43:I54)</f>
        <v>0</v>
      </c>
      <c r="J41" s="181">
        <f t="shared" ref="J41:S41" si="6">SUM(J43:J54)</f>
        <v>6</v>
      </c>
      <c r="K41" s="182">
        <f t="shared" si="6"/>
        <v>0</v>
      </c>
      <c r="L41" s="204">
        <f>SUM(L43:L54)</f>
        <v>7</v>
      </c>
      <c r="M41" s="182">
        <f>SUM(M43:M54)</f>
        <v>3</v>
      </c>
      <c r="N41" s="181">
        <f>SUM(N43:N54)</f>
        <v>90</v>
      </c>
      <c r="O41" s="182">
        <f>SUM(O43:O54)</f>
        <v>4</v>
      </c>
      <c r="P41" s="181">
        <f t="shared" si="6"/>
        <v>45</v>
      </c>
      <c r="Q41" s="182">
        <f>SUM(Q43:Q54)</f>
        <v>7</v>
      </c>
      <c r="R41" s="181">
        <f t="shared" si="6"/>
        <v>4</v>
      </c>
      <c r="S41" s="198">
        <f t="shared" si="6"/>
        <v>0</v>
      </c>
      <c r="T41" s="32"/>
      <c r="U41" s="32"/>
      <c r="V41" s="3"/>
      <c r="W41" s="3"/>
      <c r="X41" s="3"/>
      <c r="Y41" s="3"/>
    </row>
    <row r="42" spans="1:25" ht="6" customHeight="1" x14ac:dyDescent="0.15">
      <c r="A42" s="9"/>
      <c r="B42" s="109"/>
      <c r="C42" s="110"/>
      <c r="D42" s="105"/>
      <c r="E42" s="110"/>
      <c r="F42" s="105"/>
      <c r="G42" s="108"/>
      <c r="H42" s="105"/>
      <c r="I42" s="106"/>
      <c r="J42" s="105"/>
      <c r="K42" s="108"/>
      <c r="L42" s="181"/>
      <c r="M42" s="108"/>
      <c r="N42" s="181"/>
      <c r="O42" s="108"/>
      <c r="P42" s="105"/>
      <c r="Q42" s="106"/>
      <c r="R42" s="105"/>
      <c r="S42" s="199"/>
      <c r="T42" s="32"/>
      <c r="U42" s="32"/>
      <c r="V42" s="3"/>
      <c r="W42" s="3"/>
      <c r="X42" s="3"/>
      <c r="Y42" s="3"/>
    </row>
    <row r="43" spans="1:25" ht="12" customHeight="1" x14ac:dyDescent="0.15">
      <c r="A43" s="60" t="s">
        <v>318</v>
      </c>
      <c r="B43" s="145">
        <f t="shared" ref="B43:C54" si="7">D43+F43+H43+J43+L43+N43+P43+R43</f>
        <v>21</v>
      </c>
      <c r="C43" s="189">
        <f>E43+G43+I43+K43+M43+O43+Q43+S43</f>
        <v>2</v>
      </c>
      <c r="D43" s="45">
        <v>7</v>
      </c>
      <c r="E43" s="189">
        <v>1</v>
      </c>
      <c r="F43" s="45">
        <v>0</v>
      </c>
      <c r="G43" s="189">
        <v>0</v>
      </c>
      <c r="H43" s="45">
        <v>0</v>
      </c>
      <c r="I43" s="189">
        <v>0</v>
      </c>
      <c r="J43" s="184">
        <v>2</v>
      </c>
      <c r="K43" s="185">
        <v>0</v>
      </c>
      <c r="L43" s="184">
        <v>1</v>
      </c>
      <c r="M43" s="183">
        <v>0</v>
      </c>
      <c r="N43" s="200">
        <v>11</v>
      </c>
      <c r="O43" s="183">
        <v>1</v>
      </c>
      <c r="P43" s="184">
        <v>0</v>
      </c>
      <c r="Q43" s="183">
        <v>0</v>
      </c>
      <c r="R43" s="184">
        <v>0</v>
      </c>
      <c r="S43" s="205">
        <v>0</v>
      </c>
      <c r="T43" s="32"/>
      <c r="U43" s="32"/>
      <c r="V43" s="3"/>
      <c r="W43" s="3"/>
      <c r="X43" s="3"/>
      <c r="Y43" s="3"/>
    </row>
    <row r="44" spans="1:25" ht="12" customHeight="1" x14ac:dyDescent="0.15">
      <c r="A44" s="60" t="s">
        <v>7</v>
      </c>
      <c r="B44" s="145">
        <f t="shared" si="7"/>
        <v>20</v>
      </c>
      <c r="C44" s="189">
        <f t="shared" si="7"/>
        <v>2</v>
      </c>
      <c r="D44" s="45">
        <v>8</v>
      </c>
      <c r="E44" s="189">
        <v>0</v>
      </c>
      <c r="F44" s="45">
        <v>0</v>
      </c>
      <c r="G44" s="189">
        <v>0</v>
      </c>
      <c r="H44" s="45">
        <v>1</v>
      </c>
      <c r="I44" s="189">
        <v>0</v>
      </c>
      <c r="J44" s="184">
        <v>0</v>
      </c>
      <c r="K44" s="185">
        <v>0</v>
      </c>
      <c r="L44" s="184">
        <v>3</v>
      </c>
      <c r="M44" s="183">
        <v>2</v>
      </c>
      <c r="N44" s="200">
        <v>8</v>
      </c>
      <c r="O44" s="183">
        <v>0</v>
      </c>
      <c r="P44" s="184">
        <v>0</v>
      </c>
      <c r="Q44" s="183">
        <v>0</v>
      </c>
      <c r="R44" s="184">
        <v>0</v>
      </c>
      <c r="S44" s="205">
        <v>0</v>
      </c>
      <c r="T44" s="32"/>
      <c r="U44" s="32"/>
      <c r="V44" s="3"/>
      <c r="W44" s="3"/>
      <c r="X44" s="3"/>
      <c r="Y44" s="3"/>
    </row>
    <row r="45" spans="1:25" ht="12" customHeight="1" x14ac:dyDescent="0.15">
      <c r="A45" s="60" t="s">
        <v>8</v>
      </c>
      <c r="B45" s="145">
        <f t="shared" si="7"/>
        <v>21</v>
      </c>
      <c r="C45" s="189">
        <f t="shared" si="7"/>
        <v>4</v>
      </c>
      <c r="D45" s="45">
        <v>5</v>
      </c>
      <c r="E45" s="189">
        <v>0</v>
      </c>
      <c r="F45" s="45">
        <v>4</v>
      </c>
      <c r="G45" s="189">
        <v>4</v>
      </c>
      <c r="H45" s="45">
        <v>1</v>
      </c>
      <c r="I45" s="189">
        <v>0</v>
      </c>
      <c r="J45" s="184">
        <v>0</v>
      </c>
      <c r="K45" s="185">
        <v>0</v>
      </c>
      <c r="L45" s="184">
        <v>0</v>
      </c>
      <c r="M45" s="183">
        <v>0</v>
      </c>
      <c r="N45" s="200">
        <v>9</v>
      </c>
      <c r="O45" s="183">
        <v>0</v>
      </c>
      <c r="P45" s="184">
        <v>1</v>
      </c>
      <c r="Q45" s="183">
        <v>0</v>
      </c>
      <c r="R45" s="184">
        <v>1</v>
      </c>
      <c r="S45" s="205">
        <v>0</v>
      </c>
      <c r="T45" s="32"/>
      <c r="U45" s="32"/>
      <c r="V45" s="3"/>
      <c r="W45" s="3"/>
      <c r="X45" s="3"/>
      <c r="Y45" s="3"/>
    </row>
    <row r="46" spans="1:25" ht="12" customHeight="1" x14ac:dyDescent="0.15">
      <c r="A46" s="60" t="s">
        <v>9</v>
      </c>
      <c r="B46" s="145">
        <f t="shared" si="7"/>
        <v>22</v>
      </c>
      <c r="C46" s="189">
        <f t="shared" si="7"/>
        <v>0</v>
      </c>
      <c r="D46" s="45">
        <v>12</v>
      </c>
      <c r="E46" s="189">
        <v>0</v>
      </c>
      <c r="F46" s="45">
        <v>0</v>
      </c>
      <c r="G46" s="189">
        <v>0</v>
      </c>
      <c r="H46" s="45">
        <v>0</v>
      </c>
      <c r="I46" s="189">
        <v>0</v>
      </c>
      <c r="J46" s="184">
        <v>0</v>
      </c>
      <c r="K46" s="185">
        <v>0</v>
      </c>
      <c r="L46" s="184">
        <v>0</v>
      </c>
      <c r="M46" s="183">
        <v>0</v>
      </c>
      <c r="N46" s="200">
        <v>10</v>
      </c>
      <c r="O46" s="183">
        <v>0</v>
      </c>
      <c r="P46" s="184">
        <v>0</v>
      </c>
      <c r="Q46" s="183">
        <v>0</v>
      </c>
      <c r="R46" s="184">
        <v>0</v>
      </c>
      <c r="S46" s="205">
        <v>0</v>
      </c>
      <c r="T46" s="32"/>
      <c r="U46" s="32"/>
      <c r="V46" s="3"/>
      <c r="W46" s="3"/>
      <c r="X46" s="3"/>
      <c r="Y46" s="3"/>
    </row>
    <row r="47" spans="1:25" ht="12" customHeight="1" x14ac:dyDescent="0.15">
      <c r="A47" s="60" t="s">
        <v>10</v>
      </c>
      <c r="B47" s="145">
        <f t="shared" si="7"/>
        <v>18</v>
      </c>
      <c r="C47" s="189">
        <f t="shared" si="7"/>
        <v>0</v>
      </c>
      <c r="D47" s="45">
        <v>8</v>
      </c>
      <c r="E47" s="189">
        <v>0</v>
      </c>
      <c r="F47" s="45">
        <v>2</v>
      </c>
      <c r="G47" s="189">
        <v>0</v>
      </c>
      <c r="H47" s="45">
        <v>1</v>
      </c>
      <c r="I47" s="189">
        <v>0</v>
      </c>
      <c r="J47" s="184">
        <v>0</v>
      </c>
      <c r="K47" s="185">
        <v>0</v>
      </c>
      <c r="L47" s="184">
        <v>2</v>
      </c>
      <c r="M47" s="183">
        <v>0</v>
      </c>
      <c r="N47" s="200">
        <v>5</v>
      </c>
      <c r="O47" s="183">
        <v>0</v>
      </c>
      <c r="P47" s="184">
        <v>0</v>
      </c>
      <c r="Q47" s="183">
        <v>0</v>
      </c>
      <c r="R47" s="184">
        <v>0</v>
      </c>
      <c r="S47" s="205">
        <v>0</v>
      </c>
      <c r="T47" s="32"/>
      <c r="U47" s="32"/>
      <c r="V47" s="3"/>
      <c r="W47" s="3"/>
      <c r="X47" s="3"/>
      <c r="Y47" s="3"/>
    </row>
    <row r="48" spans="1:25" ht="12" customHeight="1" x14ac:dyDescent="0.15">
      <c r="A48" s="60" t="s">
        <v>11</v>
      </c>
      <c r="B48" s="145">
        <f t="shared" si="7"/>
        <v>13</v>
      </c>
      <c r="C48" s="189">
        <f t="shared" si="7"/>
        <v>1</v>
      </c>
      <c r="D48" s="45">
        <v>8</v>
      </c>
      <c r="E48" s="189">
        <v>0</v>
      </c>
      <c r="F48" s="45">
        <v>0</v>
      </c>
      <c r="G48" s="189">
        <v>0</v>
      </c>
      <c r="H48" s="45">
        <v>0</v>
      </c>
      <c r="I48" s="189">
        <v>0</v>
      </c>
      <c r="J48" s="184">
        <v>0</v>
      </c>
      <c r="K48" s="185">
        <v>0</v>
      </c>
      <c r="L48" s="184">
        <v>1</v>
      </c>
      <c r="M48" s="183">
        <v>1</v>
      </c>
      <c r="N48" s="200">
        <v>3</v>
      </c>
      <c r="O48" s="183">
        <v>0</v>
      </c>
      <c r="P48" s="184">
        <v>0</v>
      </c>
      <c r="Q48" s="183">
        <v>0</v>
      </c>
      <c r="R48" s="184">
        <v>1</v>
      </c>
      <c r="S48" s="205">
        <v>0</v>
      </c>
      <c r="T48" s="32"/>
      <c r="U48" s="32"/>
      <c r="V48" s="3"/>
      <c r="W48" s="3"/>
      <c r="X48" s="3"/>
      <c r="Y48" s="3"/>
    </row>
    <row r="49" spans="1:25" ht="12" customHeight="1" x14ac:dyDescent="0.15">
      <c r="A49" s="60" t="s">
        <v>12</v>
      </c>
      <c r="B49" s="145">
        <f t="shared" si="7"/>
        <v>28</v>
      </c>
      <c r="C49" s="189">
        <f t="shared" si="7"/>
        <v>6</v>
      </c>
      <c r="D49" s="45">
        <v>10</v>
      </c>
      <c r="E49" s="189">
        <v>3</v>
      </c>
      <c r="F49" s="45">
        <v>0</v>
      </c>
      <c r="G49" s="189">
        <v>0</v>
      </c>
      <c r="H49" s="45">
        <v>0</v>
      </c>
      <c r="I49" s="189">
        <v>0</v>
      </c>
      <c r="J49" s="184">
        <v>2</v>
      </c>
      <c r="K49" s="185">
        <v>0</v>
      </c>
      <c r="L49" s="184">
        <v>0</v>
      </c>
      <c r="M49" s="183">
        <v>0</v>
      </c>
      <c r="N49" s="200">
        <v>11</v>
      </c>
      <c r="O49" s="183">
        <v>0</v>
      </c>
      <c r="P49" s="184">
        <v>3</v>
      </c>
      <c r="Q49" s="183">
        <v>3</v>
      </c>
      <c r="R49" s="184">
        <v>2</v>
      </c>
      <c r="S49" s="205">
        <v>0</v>
      </c>
      <c r="T49" s="32"/>
      <c r="U49" s="32"/>
      <c r="V49" s="3"/>
      <c r="W49" s="3"/>
      <c r="X49" s="3"/>
      <c r="Y49" s="3"/>
    </row>
    <row r="50" spans="1:25" ht="12" customHeight="1" x14ac:dyDescent="0.15">
      <c r="A50" s="60" t="s">
        <v>13</v>
      </c>
      <c r="B50" s="145">
        <f t="shared" si="7"/>
        <v>25</v>
      </c>
      <c r="C50" s="189">
        <f t="shared" si="7"/>
        <v>5</v>
      </c>
      <c r="D50" s="45">
        <v>8</v>
      </c>
      <c r="E50" s="189">
        <v>0</v>
      </c>
      <c r="F50" s="45">
        <v>0</v>
      </c>
      <c r="G50" s="189">
        <v>0</v>
      </c>
      <c r="H50" s="45">
        <v>0</v>
      </c>
      <c r="I50" s="189">
        <v>0</v>
      </c>
      <c r="J50" s="184">
        <v>0</v>
      </c>
      <c r="K50" s="185">
        <v>0</v>
      </c>
      <c r="L50" s="184">
        <v>0</v>
      </c>
      <c r="M50" s="183">
        <v>0</v>
      </c>
      <c r="N50" s="200">
        <v>11</v>
      </c>
      <c r="O50" s="183">
        <v>2</v>
      </c>
      <c r="P50" s="184">
        <v>6</v>
      </c>
      <c r="Q50" s="183">
        <v>3</v>
      </c>
      <c r="R50" s="184">
        <v>0</v>
      </c>
      <c r="S50" s="205">
        <v>0</v>
      </c>
      <c r="T50" s="32"/>
      <c r="U50" s="32"/>
      <c r="V50" s="3"/>
      <c r="W50" s="3"/>
      <c r="X50" s="3"/>
      <c r="Y50" s="3"/>
    </row>
    <row r="51" spans="1:25" ht="12" customHeight="1" x14ac:dyDescent="0.15">
      <c r="A51" s="60" t="s">
        <v>14</v>
      </c>
      <c r="B51" s="145">
        <f t="shared" si="7"/>
        <v>23</v>
      </c>
      <c r="C51" s="189">
        <f t="shared" si="7"/>
        <v>1</v>
      </c>
      <c r="D51" s="45">
        <v>7</v>
      </c>
      <c r="E51" s="189">
        <v>0</v>
      </c>
      <c r="F51" s="45">
        <v>0</v>
      </c>
      <c r="G51" s="189">
        <v>0</v>
      </c>
      <c r="H51" s="45">
        <v>0</v>
      </c>
      <c r="I51" s="189">
        <v>0</v>
      </c>
      <c r="J51" s="184">
        <v>1</v>
      </c>
      <c r="K51" s="185">
        <v>0</v>
      </c>
      <c r="L51" s="184">
        <v>0</v>
      </c>
      <c r="M51" s="183">
        <v>0</v>
      </c>
      <c r="N51" s="200">
        <v>3</v>
      </c>
      <c r="O51" s="183">
        <v>0</v>
      </c>
      <c r="P51" s="184">
        <v>12</v>
      </c>
      <c r="Q51" s="183">
        <v>1</v>
      </c>
      <c r="R51" s="184">
        <v>0</v>
      </c>
      <c r="S51" s="205">
        <v>0</v>
      </c>
      <c r="T51" s="32"/>
      <c r="U51" s="32"/>
      <c r="V51" s="3"/>
      <c r="W51" s="3"/>
      <c r="X51" s="3"/>
      <c r="Y51" s="3"/>
    </row>
    <row r="52" spans="1:25" ht="12" customHeight="1" x14ac:dyDescent="0.15">
      <c r="A52" s="60" t="s">
        <v>319</v>
      </c>
      <c r="B52" s="145">
        <f t="shared" si="7"/>
        <v>23</v>
      </c>
      <c r="C52" s="189">
        <f t="shared" si="7"/>
        <v>1</v>
      </c>
      <c r="D52" s="45">
        <v>6</v>
      </c>
      <c r="E52" s="189">
        <v>0</v>
      </c>
      <c r="F52" s="45">
        <v>4</v>
      </c>
      <c r="G52" s="189">
        <v>0</v>
      </c>
      <c r="H52" s="45">
        <v>1</v>
      </c>
      <c r="I52" s="189">
        <v>0</v>
      </c>
      <c r="J52" s="184">
        <v>0</v>
      </c>
      <c r="K52" s="185">
        <v>0</v>
      </c>
      <c r="L52" s="184">
        <v>0</v>
      </c>
      <c r="M52" s="183">
        <v>0</v>
      </c>
      <c r="N52" s="200">
        <v>6</v>
      </c>
      <c r="O52" s="183">
        <v>1</v>
      </c>
      <c r="P52" s="184">
        <v>6</v>
      </c>
      <c r="Q52" s="183">
        <v>0</v>
      </c>
      <c r="R52" s="184">
        <v>0</v>
      </c>
      <c r="S52" s="205">
        <v>0</v>
      </c>
      <c r="T52" s="32"/>
      <c r="U52" s="32"/>
      <c r="V52" s="3"/>
      <c r="W52" s="3"/>
      <c r="X52" s="3"/>
      <c r="Y52" s="3"/>
    </row>
    <row r="53" spans="1:25" ht="12" customHeight="1" x14ac:dyDescent="0.15">
      <c r="A53" s="60" t="s">
        <v>15</v>
      </c>
      <c r="B53" s="145">
        <f t="shared" si="7"/>
        <v>30</v>
      </c>
      <c r="C53" s="189">
        <f t="shared" si="7"/>
        <v>0</v>
      </c>
      <c r="D53" s="45">
        <v>5</v>
      </c>
      <c r="E53" s="189">
        <v>0</v>
      </c>
      <c r="F53" s="45">
        <v>2</v>
      </c>
      <c r="G53" s="189">
        <v>0</v>
      </c>
      <c r="H53" s="45">
        <v>2</v>
      </c>
      <c r="I53" s="189">
        <v>0</v>
      </c>
      <c r="J53" s="184">
        <v>0</v>
      </c>
      <c r="K53" s="185">
        <v>0</v>
      </c>
      <c r="L53" s="184">
        <v>0</v>
      </c>
      <c r="M53" s="183">
        <v>0</v>
      </c>
      <c r="N53" s="200">
        <v>8</v>
      </c>
      <c r="O53" s="183">
        <v>0</v>
      </c>
      <c r="P53" s="184">
        <v>13</v>
      </c>
      <c r="Q53" s="183">
        <v>0</v>
      </c>
      <c r="R53" s="184">
        <v>0</v>
      </c>
      <c r="S53" s="205">
        <v>0</v>
      </c>
      <c r="T53" s="32"/>
      <c r="U53" s="32"/>
      <c r="V53" s="3"/>
      <c r="W53" s="3"/>
      <c r="X53" s="3"/>
      <c r="Y53" s="3"/>
    </row>
    <row r="54" spans="1:25" ht="12" customHeight="1" thickBot="1" x14ac:dyDescent="0.2">
      <c r="A54" s="61" t="s">
        <v>16</v>
      </c>
      <c r="B54" s="197">
        <f t="shared" si="7"/>
        <v>24</v>
      </c>
      <c r="C54" s="193">
        <f t="shared" si="7"/>
        <v>0</v>
      </c>
      <c r="D54" s="192">
        <v>7</v>
      </c>
      <c r="E54" s="193">
        <v>0</v>
      </c>
      <c r="F54" s="192">
        <v>3</v>
      </c>
      <c r="G54" s="193">
        <v>0</v>
      </c>
      <c r="H54" s="192">
        <v>4</v>
      </c>
      <c r="I54" s="193">
        <v>0</v>
      </c>
      <c r="J54" s="186">
        <v>1</v>
      </c>
      <c r="K54" s="188">
        <v>0</v>
      </c>
      <c r="L54" s="186">
        <v>0</v>
      </c>
      <c r="M54" s="187">
        <v>0</v>
      </c>
      <c r="N54" s="202">
        <v>5</v>
      </c>
      <c r="O54" s="187">
        <v>0</v>
      </c>
      <c r="P54" s="186">
        <v>4</v>
      </c>
      <c r="Q54" s="187">
        <v>0</v>
      </c>
      <c r="R54" s="186">
        <v>0</v>
      </c>
      <c r="S54" s="206">
        <v>0</v>
      </c>
      <c r="T54" s="32"/>
      <c r="U54" s="32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27" t="s">
        <v>316</v>
      </c>
      <c r="Q55" s="427"/>
      <c r="R55" s="427"/>
      <c r="S55" s="427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187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75" t="s">
        <v>229</v>
      </c>
    </row>
    <row r="59" spans="1:25" ht="12" customHeight="1" x14ac:dyDescent="0.15">
      <c r="A59" s="76" t="s">
        <v>230</v>
      </c>
    </row>
    <row r="60" spans="1:25" ht="12" customHeight="1" x14ac:dyDescent="0.15">
      <c r="A60" s="76" t="s">
        <v>231</v>
      </c>
    </row>
    <row r="61" spans="1:25" ht="12" customHeight="1" x14ac:dyDescent="0.15">
      <c r="A61" s="76" t="s">
        <v>228</v>
      </c>
    </row>
    <row r="62" spans="1:25" ht="12" customHeight="1" x14ac:dyDescent="0.15">
      <c r="A62" s="75" t="s">
        <v>232</v>
      </c>
    </row>
    <row r="63" spans="1:25" ht="12" customHeight="1" x14ac:dyDescent="0.15">
      <c r="A63" s="1" t="s">
        <v>188</v>
      </c>
    </row>
    <row r="64" spans="1:25" ht="12" customHeight="1" x14ac:dyDescent="0.15">
      <c r="A64" s="1" t="s">
        <v>254</v>
      </c>
    </row>
  </sheetData>
  <sheetProtection sheet="1" objects="1" scenarios="1" selectLockedCells="1" selectUnlockedCells="1"/>
  <mergeCells count="33">
    <mergeCell ref="H1:J1"/>
    <mergeCell ref="H2:J2"/>
    <mergeCell ref="F21:G22"/>
    <mergeCell ref="F3:G4"/>
    <mergeCell ref="H3:I4"/>
    <mergeCell ref="J3:K4"/>
    <mergeCell ref="H20:J20"/>
    <mergeCell ref="A3:A4"/>
    <mergeCell ref="B3:C4"/>
    <mergeCell ref="D3:E4"/>
    <mergeCell ref="A21:A22"/>
    <mergeCell ref="B21:C22"/>
    <mergeCell ref="D21:E22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65"/>
  <sheetViews>
    <sheetView view="pageBreakPreview" topLeftCell="J1" zoomScaleNormal="100" zoomScaleSheetLayoutView="100" workbookViewId="0">
      <selection activeCell="AA14" sqref="AA14"/>
    </sheetView>
  </sheetViews>
  <sheetFormatPr defaultRowHeight="15.6" customHeight="1" x14ac:dyDescent="0.15"/>
  <cols>
    <col min="1" max="1" width="9.7109375" style="1" hidden="1" customWidth="1"/>
    <col min="2" max="9" width="10.7109375" style="1" hidden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133"/>
      <c r="I1" s="133"/>
      <c r="J1" s="133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56" t="s">
        <v>265</v>
      </c>
      <c r="B2" s="3"/>
      <c r="C2" s="3"/>
      <c r="D2" s="3"/>
      <c r="E2" s="3"/>
      <c r="F2" s="3"/>
      <c r="G2" s="3"/>
      <c r="H2" s="135" t="s">
        <v>0</v>
      </c>
      <c r="I2" s="135"/>
      <c r="J2" s="135"/>
      <c r="K2" s="3"/>
      <c r="L2" s="3"/>
      <c r="M2" s="3"/>
      <c r="N2" s="3"/>
      <c r="O2" s="3"/>
      <c r="P2" s="3"/>
      <c r="Q2" s="3"/>
      <c r="R2" s="3"/>
      <c r="S2" s="2" t="s">
        <v>328</v>
      </c>
      <c r="T2" s="3"/>
      <c r="U2" s="3"/>
    </row>
    <row r="3" spans="1:21" ht="11.1" customHeight="1" x14ac:dyDescent="0.15">
      <c r="A3" s="389" t="s">
        <v>1</v>
      </c>
      <c r="B3" s="428" t="s">
        <v>2</v>
      </c>
      <c r="C3" s="429"/>
      <c r="D3" s="428" t="s">
        <v>179</v>
      </c>
      <c r="E3" s="429"/>
      <c r="F3" s="428" t="s">
        <v>180</v>
      </c>
      <c r="G3" s="429"/>
      <c r="H3" s="428" t="s">
        <v>181</v>
      </c>
      <c r="I3" s="429"/>
      <c r="J3" s="428" t="s">
        <v>182</v>
      </c>
      <c r="K3" s="429"/>
      <c r="L3" s="428" t="s">
        <v>178</v>
      </c>
      <c r="M3" s="429"/>
      <c r="N3" s="428" t="s">
        <v>185</v>
      </c>
      <c r="O3" s="429"/>
      <c r="P3" s="428" t="s">
        <v>186</v>
      </c>
      <c r="Q3" s="429"/>
      <c r="R3" s="428" t="s">
        <v>5</v>
      </c>
      <c r="S3" s="432"/>
    </row>
    <row r="4" spans="1:21" ht="11.1" customHeight="1" x14ac:dyDescent="0.15">
      <c r="A4" s="390"/>
      <c r="B4" s="430"/>
      <c r="C4" s="431"/>
      <c r="D4" s="430"/>
      <c r="E4" s="431"/>
      <c r="F4" s="430"/>
      <c r="G4" s="431"/>
      <c r="H4" s="430"/>
      <c r="I4" s="431"/>
      <c r="J4" s="430"/>
      <c r="K4" s="431"/>
      <c r="L4" s="430"/>
      <c r="M4" s="431"/>
      <c r="N4" s="430"/>
      <c r="O4" s="431"/>
      <c r="P4" s="430"/>
      <c r="Q4" s="431"/>
      <c r="R4" s="430"/>
      <c r="S4" s="433"/>
    </row>
    <row r="5" spans="1:21" ht="15" customHeight="1" x14ac:dyDescent="0.15">
      <c r="A5" s="9" t="s">
        <v>6</v>
      </c>
      <c r="B5" s="181">
        <f>SUM(B7:B18)</f>
        <v>252</v>
      </c>
      <c r="C5" s="182">
        <f>SUM(C7:C18)</f>
        <v>41</v>
      </c>
      <c r="D5" s="181">
        <f>SUM(D7:D18)</f>
        <v>65</v>
      </c>
      <c r="E5" s="182">
        <f>SUM(E7:E18)</f>
        <v>15</v>
      </c>
      <c r="F5" s="181">
        <f t="shared" ref="F5:R5" si="0">SUM(F7:F18)</f>
        <v>21</v>
      </c>
      <c r="G5" s="182">
        <f>SUM(G7:G18)</f>
        <v>11</v>
      </c>
      <c r="H5" s="181">
        <f t="shared" si="0"/>
        <v>29</v>
      </c>
      <c r="I5" s="182">
        <f t="shared" si="0"/>
        <v>0</v>
      </c>
      <c r="J5" s="181">
        <f t="shared" si="0"/>
        <v>10</v>
      </c>
      <c r="K5" s="182">
        <f t="shared" si="0"/>
        <v>0</v>
      </c>
      <c r="L5" s="181">
        <f t="shared" si="0"/>
        <v>0</v>
      </c>
      <c r="M5" s="182">
        <f>SUM(M7:M18)</f>
        <v>0</v>
      </c>
      <c r="N5" s="181">
        <f>SUM(N7:N18)</f>
        <v>61</v>
      </c>
      <c r="O5" s="182">
        <f>SUM(O7:O18)</f>
        <v>8</v>
      </c>
      <c r="P5" s="181">
        <f>SUM(P7:P18)</f>
        <v>62</v>
      </c>
      <c r="Q5" s="182">
        <f>SUM(Q7:Q18)</f>
        <v>7</v>
      </c>
      <c r="R5" s="181">
        <f t="shared" si="0"/>
        <v>4</v>
      </c>
      <c r="S5" s="198">
        <f>SUM(S7:S18)</f>
        <v>0</v>
      </c>
    </row>
    <row r="6" spans="1:21" ht="6" customHeight="1" x14ac:dyDescent="0.15">
      <c r="A6" s="9"/>
      <c r="B6" s="112"/>
      <c r="C6" s="106"/>
      <c r="D6" s="107"/>
      <c r="E6" s="106"/>
      <c r="F6" s="107"/>
      <c r="G6" s="108"/>
      <c r="H6" s="107"/>
      <c r="I6" s="108"/>
      <c r="J6" s="105"/>
      <c r="K6" s="106"/>
      <c r="L6" s="107"/>
      <c r="M6" s="108"/>
      <c r="N6" s="181"/>
      <c r="O6" s="106"/>
      <c r="P6" s="105"/>
      <c r="Q6" s="106"/>
      <c r="R6" s="105"/>
      <c r="S6" s="199"/>
    </row>
    <row r="7" spans="1:21" ht="12" customHeight="1" x14ac:dyDescent="0.15">
      <c r="A7" s="60" t="s">
        <v>318</v>
      </c>
      <c r="B7" s="136">
        <f>D7+F7+H7+J7+L7+N7+P7+R7</f>
        <v>10</v>
      </c>
      <c r="C7" s="189">
        <f>E7+G7+I7+K7+M7+O7+Q7+S7</f>
        <v>0</v>
      </c>
      <c r="D7" s="45">
        <v>2</v>
      </c>
      <c r="E7" s="189">
        <v>0</v>
      </c>
      <c r="F7" s="45">
        <v>0</v>
      </c>
      <c r="G7" s="189">
        <v>0</v>
      </c>
      <c r="H7" s="45">
        <v>5</v>
      </c>
      <c r="I7" s="190">
        <v>0</v>
      </c>
      <c r="J7" s="45">
        <v>0</v>
      </c>
      <c r="K7" s="190">
        <v>0</v>
      </c>
      <c r="L7" s="45">
        <v>0</v>
      </c>
      <c r="M7" s="190">
        <v>0</v>
      </c>
      <c r="N7" s="207">
        <v>3</v>
      </c>
      <c r="O7" s="189">
        <v>0</v>
      </c>
      <c r="P7" s="45">
        <v>0</v>
      </c>
      <c r="Q7" s="189">
        <v>0</v>
      </c>
      <c r="R7" s="45">
        <v>0</v>
      </c>
      <c r="S7" s="208">
        <v>0</v>
      </c>
      <c r="T7" s="45"/>
      <c r="U7" s="46"/>
    </row>
    <row r="8" spans="1:21" ht="12" customHeight="1" x14ac:dyDescent="0.15">
      <c r="A8" s="60" t="s">
        <v>7</v>
      </c>
      <c r="B8" s="136">
        <f t="shared" ref="B8:C18" si="1">D8+F8+H8+J8+L8+N8+P8+R8</f>
        <v>12</v>
      </c>
      <c r="C8" s="189">
        <f t="shared" si="1"/>
        <v>0</v>
      </c>
      <c r="D8" s="45">
        <v>3</v>
      </c>
      <c r="E8" s="189">
        <v>0</v>
      </c>
      <c r="F8" s="191">
        <v>2</v>
      </c>
      <c r="G8" s="189">
        <v>0</v>
      </c>
      <c r="H8" s="45">
        <v>4</v>
      </c>
      <c r="I8" s="190">
        <v>0</v>
      </c>
      <c r="J8" s="45">
        <v>0</v>
      </c>
      <c r="K8" s="190">
        <v>0</v>
      </c>
      <c r="L8" s="45">
        <v>0</v>
      </c>
      <c r="M8" s="190">
        <v>0</v>
      </c>
      <c r="N8" s="207">
        <v>3</v>
      </c>
      <c r="O8" s="189">
        <v>0</v>
      </c>
      <c r="P8" s="45">
        <v>0</v>
      </c>
      <c r="Q8" s="189">
        <v>0</v>
      </c>
      <c r="R8" s="45">
        <v>0</v>
      </c>
      <c r="S8" s="208">
        <v>0</v>
      </c>
    </row>
    <row r="9" spans="1:21" ht="12" customHeight="1" x14ac:dyDescent="0.15">
      <c r="A9" s="60" t="s">
        <v>8</v>
      </c>
      <c r="B9" s="136">
        <f t="shared" si="1"/>
        <v>17</v>
      </c>
      <c r="C9" s="189">
        <f t="shared" si="1"/>
        <v>8</v>
      </c>
      <c r="D9" s="45">
        <v>5</v>
      </c>
      <c r="E9" s="189">
        <v>2</v>
      </c>
      <c r="F9" s="191">
        <v>4</v>
      </c>
      <c r="G9" s="189">
        <v>4</v>
      </c>
      <c r="H9" s="45">
        <v>3</v>
      </c>
      <c r="I9" s="190">
        <v>0</v>
      </c>
      <c r="J9" s="45">
        <v>0</v>
      </c>
      <c r="K9" s="190">
        <v>0</v>
      </c>
      <c r="L9" s="45">
        <v>0</v>
      </c>
      <c r="M9" s="190">
        <v>0</v>
      </c>
      <c r="N9" s="207">
        <v>3</v>
      </c>
      <c r="O9" s="189">
        <v>0</v>
      </c>
      <c r="P9" s="45">
        <v>2</v>
      </c>
      <c r="Q9" s="189">
        <v>2</v>
      </c>
      <c r="R9" s="45">
        <v>0</v>
      </c>
      <c r="S9" s="208">
        <v>0</v>
      </c>
    </row>
    <row r="10" spans="1:21" ht="12" customHeight="1" x14ac:dyDescent="0.15">
      <c r="A10" s="60" t="s">
        <v>9</v>
      </c>
      <c r="B10" s="136">
        <f t="shared" si="1"/>
        <v>20</v>
      </c>
      <c r="C10" s="189">
        <f t="shared" si="1"/>
        <v>2</v>
      </c>
      <c r="D10" s="45">
        <v>2</v>
      </c>
      <c r="E10" s="189">
        <v>0</v>
      </c>
      <c r="F10" s="191">
        <v>0</v>
      </c>
      <c r="G10" s="189">
        <v>0</v>
      </c>
      <c r="H10" s="45">
        <v>4</v>
      </c>
      <c r="I10" s="189">
        <v>0</v>
      </c>
      <c r="J10" s="45">
        <v>0</v>
      </c>
      <c r="K10" s="190">
        <v>0</v>
      </c>
      <c r="L10" s="45">
        <v>0</v>
      </c>
      <c r="M10" s="190">
        <v>0</v>
      </c>
      <c r="N10" s="207">
        <v>13</v>
      </c>
      <c r="O10" s="189">
        <v>1</v>
      </c>
      <c r="P10" s="45">
        <v>1</v>
      </c>
      <c r="Q10" s="189">
        <v>1</v>
      </c>
      <c r="R10" s="45">
        <v>0</v>
      </c>
      <c r="S10" s="208">
        <v>0</v>
      </c>
    </row>
    <row r="11" spans="1:21" ht="12" customHeight="1" x14ac:dyDescent="0.15">
      <c r="A11" s="60" t="s">
        <v>10</v>
      </c>
      <c r="B11" s="136">
        <f t="shared" si="1"/>
        <v>24</v>
      </c>
      <c r="C11" s="189">
        <f t="shared" si="1"/>
        <v>0</v>
      </c>
      <c r="D11" s="45">
        <v>5</v>
      </c>
      <c r="E11" s="189">
        <v>0</v>
      </c>
      <c r="F11" s="191">
        <v>0</v>
      </c>
      <c r="G11" s="189">
        <v>0</v>
      </c>
      <c r="H11" s="45">
        <v>6</v>
      </c>
      <c r="I11" s="190">
        <v>0</v>
      </c>
      <c r="J11" s="45">
        <v>0</v>
      </c>
      <c r="K11" s="190">
        <v>0</v>
      </c>
      <c r="L11" s="45">
        <v>0</v>
      </c>
      <c r="M11" s="190">
        <v>0</v>
      </c>
      <c r="N11" s="207">
        <v>5</v>
      </c>
      <c r="O11" s="189">
        <v>0</v>
      </c>
      <c r="P11" s="45">
        <v>5</v>
      </c>
      <c r="Q11" s="189">
        <v>0</v>
      </c>
      <c r="R11" s="45">
        <v>3</v>
      </c>
      <c r="S11" s="208">
        <v>0</v>
      </c>
    </row>
    <row r="12" spans="1:21" ht="12" customHeight="1" x14ac:dyDescent="0.15">
      <c r="A12" s="60" t="s">
        <v>11</v>
      </c>
      <c r="B12" s="136">
        <f t="shared" si="1"/>
        <v>15</v>
      </c>
      <c r="C12" s="189">
        <f t="shared" si="1"/>
        <v>2</v>
      </c>
      <c r="D12" s="45">
        <v>2</v>
      </c>
      <c r="E12" s="189">
        <v>0</v>
      </c>
      <c r="F12" s="45">
        <v>4</v>
      </c>
      <c r="G12" s="189">
        <v>0</v>
      </c>
      <c r="H12" s="45">
        <v>2</v>
      </c>
      <c r="I12" s="190">
        <v>0</v>
      </c>
      <c r="J12" s="45">
        <v>2</v>
      </c>
      <c r="K12" s="189">
        <v>0</v>
      </c>
      <c r="L12" s="45">
        <v>0</v>
      </c>
      <c r="M12" s="190">
        <v>0</v>
      </c>
      <c r="N12" s="207">
        <v>2</v>
      </c>
      <c r="O12" s="189">
        <v>2</v>
      </c>
      <c r="P12" s="45">
        <v>2</v>
      </c>
      <c r="Q12" s="189">
        <v>0</v>
      </c>
      <c r="R12" s="45">
        <v>1</v>
      </c>
      <c r="S12" s="208">
        <v>0</v>
      </c>
    </row>
    <row r="13" spans="1:21" ht="12" customHeight="1" x14ac:dyDescent="0.15">
      <c r="A13" s="60" t="s">
        <v>295</v>
      </c>
      <c r="B13" s="136">
        <f t="shared" si="1"/>
        <v>23</v>
      </c>
      <c r="C13" s="189">
        <f t="shared" si="1"/>
        <v>5</v>
      </c>
      <c r="D13" s="45">
        <v>7</v>
      </c>
      <c r="E13" s="189">
        <v>3</v>
      </c>
      <c r="F13" s="191">
        <v>0</v>
      </c>
      <c r="G13" s="189">
        <v>0</v>
      </c>
      <c r="H13" s="45">
        <v>1</v>
      </c>
      <c r="I13" s="190">
        <v>0</v>
      </c>
      <c r="J13" s="45">
        <v>3</v>
      </c>
      <c r="K13" s="190">
        <v>0</v>
      </c>
      <c r="L13" s="45">
        <v>0</v>
      </c>
      <c r="M13" s="190">
        <v>0</v>
      </c>
      <c r="N13" s="207">
        <v>6</v>
      </c>
      <c r="O13" s="189">
        <v>0</v>
      </c>
      <c r="P13" s="45">
        <v>6</v>
      </c>
      <c r="Q13" s="189">
        <v>2</v>
      </c>
      <c r="R13" s="45">
        <v>0</v>
      </c>
      <c r="S13" s="208">
        <v>0</v>
      </c>
    </row>
    <row r="14" spans="1:21" ht="12" customHeight="1" x14ac:dyDescent="0.15">
      <c r="A14" s="60" t="s">
        <v>13</v>
      </c>
      <c r="B14" s="136">
        <f t="shared" si="1"/>
        <v>31</v>
      </c>
      <c r="C14" s="189">
        <f t="shared" si="1"/>
        <v>7</v>
      </c>
      <c r="D14" s="45">
        <v>12</v>
      </c>
      <c r="E14" s="189">
        <v>5</v>
      </c>
      <c r="F14" s="191">
        <v>1</v>
      </c>
      <c r="G14" s="189">
        <v>0</v>
      </c>
      <c r="H14" s="45">
        <v>3</v>
      </c>
      <c r="I14" s="190">
        <v>0</v>
      </c>
      <c r="J14" s="45">
        <v>1</v>
      </c>
      <c r="K14" s="190">
        <v>0</v>
      </c>
      <c r="L14" s="45">
        <v>0</v>
      </c>
      <c r="M14" s="190">
        <v>0</v>
      </c>
      <c r="N14" s="207">
        <v>4</v>
      </c>
      <c r="O14" s="189">
        <v>0</v>
      </c>
      <c r="P14" s="45">
        <v>10</v>
      </c>
      <c r="Q14" s="189">
        <v>2</v>
      </c>
      <c r="R14" s="45">
        <v>0</v>
      </c>
      <c r="S14" s="208">
        <v>0</v>
      </c>
    </row>
    <row r="15" spans="1:21" ht="12" customHeight="1" x14ac:dyDescent="0.15">
      <c r="A15" s="60" t="s">
        <v>14</v>
      </c>
      <c r="B15" s="136">
        <f t="shared" si="1"/>
        <v>29</v>
      </c>
      <c r="C15" s="189">
        <f t="shared" si="1"/>
        <v>2</v>
      </c>
      <c r="D15" s="45">
        <v>7</v>
      </c>
      <c r="E15" s="189">
        <v>2</v>
      </c>
      <c r="F15" s="45">
        <v>2</v>
      </c>
      <c r="G15" s="189">
        <v>0</v>
      </c>
      <c r="H15" s="45">
        <v>0</v>
      </c>
      <c r="I15" s="190">
        <v>0</v>
      </c>
      <c r="J15" s="45">
        <v>1</v>
      </c>
      <c r="K15" s="190">
        <v>0</v>
      </c>
      <c r="L15" s="45">
        <v>0</v>
      </c>
      <c r="M15" s="190">
        <v>0</v>
      </c>
      <c r="N15" s="207">
        <v>1</v>
      </c>
      <c r="O15" s="189">
        <v>0</v>
      </c>
      <c r="P15" s="45">
        <v>18</v>
      </c>
      <c r="Q15" s="189">
        <v>0</v>
      </c>
      <c r="R15" s="45">
        <v>0</v>
      </c>
      <c r="S15" s="208">
        <v>0</v>
      </c>
    </row>
    <row r="16" spans="1:21" ht="12" customHeight="1" x14ac:dyDescent="0.15">
      <c r="A16" s="60" t="s">
        <v>319</v>
      </c>
      <c r="B16" s="136">
        <f t="shared" si="1"/>
        <v>23</v>
      </c>
      <c r="C16" s="189">
        <f t="shared" si="1"/>
        <v>3</v>
      </c>
      <c r="D16" s="45">
        <v>4</v>
      </c>
      <c r="E16" s="189">
        <v>2</v>
      </c>
      <c r="F16" s="191">
        <v>0</v>
      </c>
      <c r="G16" s="189">
        <v>0</v>
      </c>
      <c r="H16" s="45">
        <v>0</v>
      </c>
      <c r="I16" s="190">
        <v>0</v>
      </c>
      <c r="J16" s="45">
        <v>1</v>
      </c>
      <c r="K16" s="190">
        <v>0</v>
      </c>
      <c r="L16" s="45">
        <v>0</v>
      </c>
      <c r="M16" s="190">
        <v>0</v>
      </c>
      <c r="N16" s="207">
        <v>12</v>
      </c>
      <c r="O16" s="189">
        <v>1</v>
      </c>
      <c r="P16" s="45">
        <v>6</v>
      </c>
      <c r="Q16" s="189">
        <v>0</v>
      </c>
      <c r="R16" s="45">
        <v>0</v>
      </c>
      <c r="S16" s="208">
        <v>0</v>
      </c>
    </row>
    <row r="17" spans="1:20" ht="12" customHeight="1" x14ac:dyDescent="0.15">
      <c r="A17" s="60" t="s">
        <v>15</v>
      </c>
      <c r="B17" s="136">
        <f t="shared" si="1"/>
        <v>25</v>
      </c>
      <c r="C17" s="189">
        <f t="shared" si="1"/>
        <v>7</v>
      </c>
      <c r="D17" s="45">
        <v>5</v>
      </c>
      <c r="E17" s="189">
        <v>0</v>
      </c>
      <c r="F17" s="191">
        <v>5</v>
      </c>
      <c r="G17" s="189">
        <v>5</v>
      </c>
      <c r="H17" s="45">
        <v>0</v>
      </c>
      <c r="I17" s="190">
        <v>0</v>
      </c>
      <c r="J17" s="45">
        <v>2</v>
      </c>
      <c r="K17" s="190">
        <v>0</v>
      </c>
      <c r="L17" s="45">
        <v>0</v>
      </c>
      <c r="M17" s="190">
        <v>0</v>
      </c>
      <c r="N17" s="207">
        <v>3</v>
      </c>
      <c r="O17" s="189">
        <v>2</v>
      </c>
      <c r="P17" s="45">
        <v>10</v>
      </c>
      <c r="Q17" s="189">
        <v>0</v>
      </c>
      <c r="R17" s="45">
        <v>0</v>
      </c>
      <c r="S17" s="208">
        <v>0</v>
      </c>
    </row>
    <row r="18" spans="1:20" ht="12" customHeight="1" thickBot="1" x14ac:dyDescent="0.2">
      <c r="A18" s="61" t="s">
        <v>16</v>
      </c>
      <c r="B18" s="136">
        <f t="shared" si="1"/>
        <v>23</v>
      </c>
      <c r="C18" s="189">
        <f t="shared" si="1"/>
        <v>5</v>
      </c>
      <c r="D18" s="192">
        <v>11</v>
      </c>
      <c r="E18" s="193">
        <v>1</v>
      </c>
      <c r="F18" s="194">
        <v>3</v>
      </c>
      <c r="G18" s="193">
        <v>2</v>
      </c>
      <c r="H18" s="192">
        <v>1</v>
      </c>
      <c r="I18" s="195">
        <v>0</v>
      </c>
      <c r="J18" s="192">
        <v>0</v>
      </c>
      <c r="K18" s="195">
        <v>0</v>
      </c>
      <c r="L18" s="192">
        <v>0</v>
      </c>
      <c r="M18" s="195">
        <v>0</v>
      </c>
      <c r="N18" s="209">
        <v>6</v>
      </c>
      <c r="O18" s="193">
        <v>2</v>
      </c>
      <c r="P18" s="192">
        <v>2</v>
      </c>
      <c r="Q18" s="193">
        <v>0</v>
      </c>
      <c r="R18" s="192">
        <v>0</v>
      </c>
      <c r="S18" s="210">
        <v>0</v>
      </c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134" t="s">
        <v>17</v>
      </c>
      <c r="I20" s="134"/>
      <c r="J20" s="134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389" t="s">
        <v>1</v>
      </c>
      <c r="B21" s="428" t="s">
        <v>2</v>
      </c>
      <c r="C21" s="429"/>
      <c r="D21" s="428" t="s">
        <v>3</v>
      </c>
      <c r="E21" s="429"/>
      <c r="F21" s="428" t="s">
        <v>18</v>
      </c>
      <c r="G21" s="429"/>
      <c r="H21" s="428" t="s">
        <v>4</v>
      </c>
      <c r="I21" s="429"/>
      <c r="J21" s="428" t="s">
        <v>183</v>
      </c>
      <c r="K21" s="429"/>
      <c r="L21" s="428" t="s">
        <v>179</v>
      </c>
      <c r="M21" s="429"/>
      <c r="N21" s="428" t="s">
        <v>184</v>
      </c>
      <c r="O21" s="429"/>
      <c r="P21" s="428" t="s">
        <v>5</v>
      </c>
      <c r="Q21" s="432"/>
    </row>
    <row r="22" spans="1:20" ht="11.1" customHeight="1" x14ac:dyDescent="0.15">
      <c r="A22" s="390"/>
      <c r="B22" s="430"/>
      <c r="C22" s="431"/>
      <c r="D22" s="430"/>
      <c r="E22" s="431"/>
      <c r="F22" s="430"/>
      <c r="G22" s="431"/>
      <c r="H22" s="430"/>
      <c r="I22" s="431"/>
      <c r="J22" s="430"/>
      <c r="K22" s="431"/>
      <c r="L22" s="430"/>
      <c r="M22" s="431"/>
      <c r="N22" s="430"/>
      <c r="O22" s="431"/>
      <c r="P22" s="430"/>
      <c r="Q22" s="433"/>
    </row>
    <row r="23" spans="1:20" ht="15" customHeight="1" x14ac:dyDescent="0.15">
      <c r="A23" s="9" t="s">
        <v>6</v>
      </c>
      <c r="B23" s="181">
        <f t="shared" ref="B23:Q23" si="2">SUM(B25:B36)</f>
        <v>335</v>
      </c>
      <c r="C23" s="182">
        <f t="shared" si="2"/>
        <v>24</v>
      </c>
      <c r="D23" s="181">
        <f t="shared" si="2"/>
        <v>26</v>
      </c>
      <c r="E23" s="182">
        <f t="shared" si="2"/>
        <v>0</v>
      </c>
      <c r="F23" s="181">
        <f t="shared" si="2"/>
        <v>98</v>
      </c>
      <c r="G23" s="182">
        <f t="shared" si="2"/>
        <v>8</v>
      </c>
      <c r="H23" s="181">
        <f t="shared" si="2"/>
        <v>111</v>
      </c>
      <c r="I23" s="182">
        <f t="shared" si="2"/>
        <v>1</v>
      </c>
      <c r="J23" s="181">
        <f t="shared" si="2"/>
        <v>47</v>
      </c>
      <c r="K23" s="182">
        <f t="shared" si="2"/>
        <v>0</v>
      </c>
      <c r="L23" s="181">
        <f t="shared" si="2"/>
        <v>9</v>
      </c>
      <c r="M23" s="182">
        <f t="shared" si="2"/>
        <v>1</v>
      </c>
      <c r="N23" s="181">
        <f t="shared" si="2"/>
        <v>31</v>
      </c>
      <c r="O23" s="182">
        <f t="shared" si="2"/>
        <v>13</v>
      </c>
      <c r="P23" s="181">
        <f t="shared" si="2"/>
        <v>13</v>
      </c>
      <c r="Q23" s="198">
        <f t="shared" si="2"/>
        <v>1</v>
      </c>
    </row>
    <row r="24" spans="1:20" ht="6" customHeight="1" x14ac:dyDescent="0.15">
      <c r="A24" s="9"/>
      <c r="B24" s="109"/>
      <c r="C24" s="106"/>
      <c r="D24" s="105"/>
      <c r="E24" s="111"/>
      <c r="F24" s="105"/>
      <c r="G24" s="110"/>
      <c r="H24" s="105"/>
      <c r="I24" s="106"/>
      <c r="J24" s="105"/>
      <c r="K24" s="108"/>
      <c r="L24" s="105"/>
      <c r="M24" s="108"/>
      <c r="N24" s="181"/>
      <c r="O24" s="106"/>
      <c r="P24" s="105"/>
      <c r="Q24" s="199"/>
    </row>
    <row r="25" spans="1:20" ht="12" customHeight="1" x14ac:dyDescent="0.15">
      <c r="A25" s="60" t="s">
        <v>318</v>
      </c>
      <c r="B25" s="136">
        <f>D25+F25+H25+J25+L25+N25+P25</f>
        <v>19</v>
      </c>
      <c r="C25" s="189">
        <f>E25+G25+I25+K25+M25+O25+Q25</f>
        <v>0</v>
      </c>
      <c r="D25" s="45">
        <v>0</v>
      </c>
      <c r="E25" s="189">
        <v>0</v>
      </c>
      <c r="F25" s="45">
        <v>14</v>
      </c>
      <c r="G25" s="189">
        <v>0</v>
      </c>
      <c r="H25" s="45">
        <v>2</v>
      </c>
      <c r="I25" s="189">
        <v>0</v>
      </c>
      <c r="J25" s="45">
        <v>1</v>
      </c>
      <c r="K25" s="189">
        <v>0</v>
      </c>
      <c r="L25" s="45">
        <v>0</v>
      </c>
      <c r="M25" s="189">
        <v>0</v>
      </c>
      <c r="N25" s="207">
        <v>2</v>
      </c>
      <c r="O25" s="189">
        <v>0</v>
      </c>
      <c r="P25" s="45">
        <v>0</v>
      </c>
      <c r="Q25" s="208">
        <v>0</v>
      </c>
    </row>
    <row r="26" spans="1:20" ht="12" customHeight="1" x14ac:dyDescent="0.15">
      <c r="A26" s="60" t="s">
        <v>7</v>
      </c>
      <c r="B26" s="136">
        <f t="shared" ref="B26:C36" si="3">D26+F26+H26+J26+L26+N26+P26</f>
        <v>25</v>
      </c>
      <c r="C26" s="189">
        <f>E26+G26+I26+K26+M26+O26+Q26</f>
        <v>0</v>
      </c>
      <c r="D26" s="45">
        <v>1</v>
      </c>
      <c r="E26" s="189">
        <v>0</v>
      </c>
      <c r="F26" s="45">
        <v>12</v>
      </c>
      <c r="G26" s="189">
        <v>0</v>
      </c>
      <c r="H26" s="45">
        <v>5</v>
      </c>
      <c r="I26" s="189">
        <v>0</v>
      </c>
      <c r="J26" s="45">
        <v>2</v>
      </c>
      <c r="K26" s="189">
        <v>0</v>
      </c>
      <c r="L26" s="45">
        <v>0</v>
      </c>
      <c r="M26" s="189">
        <v>0</v>
      </c>
      <c r="N26" s="207">
        <v>4</v>
      </c>
      <c r="O26" s="189">
        <v>0</v>
      </c>
      <c r="P26" s="45">
        <v>1</v>
      </c>
      <c r="Q26" s="208">
        <v>0</v>
      </c>
    </row>
    <row r="27" spans="1:20" ht="12" customHeight="1" x14ac:dyDescent="0.15">
      <c r="A27" s="60" t="s">
        <v>8</v>
      </c>
      <c r="B27" s="136">
        <f t="shared" si="3"/>
        <v>26</v>
      </c>
      <c r="C27" s="189">
        <f t="shared" si="3"/>
        <v>3</v>
      </c>
      <c r="D27" s="45">
        <v>0</v>
      </c>
      <c r="E27" s="189">
        <v>0</v>
      </c>
      <c r="F27" s="45">
        <v>7</v>
      </c>
      <c r="G27" s="189">
        <v>0</v>
      </c>
      <c r="H27" s="45">
        <v>9</v>
      </c>
      <c r="I27" s="189">
        <v>0</v>
      </c>
      <c r="J27" s="45">
        <v>6</v>
      </c>
      <c r="K27" s="189">
        <v>0</v>
      </c>
      <c r="L27" s="45">
        <v>1</v>
      </c>
      <c r="M27" s="189">
        <v>1</v>
      </c>
      <c r="N27" s="207">
        <v>3</v>
      </c>
      <c r="O27" s="189">
        <v>2</v>
      </c>
      <c r="P27" s="45">
        <v>0</v>
      </c>
      <c r="Q27" s="208">
        <v>0</v>
      </c>
    </row>
    <row r="28" spans="1:20" ht="12" customHeight="1" x14ac:dyDescent="0.15">
      <c r="A28" s="60" t="s">
        <v>9</v>
      </c>
      <c r="B28" s="136">
        <f t="shared" si="3"/>
        <v>29</v>
      </c>
      <c r="C28" s="189">
        <f t="shared" si="3"/>
        <v>0</v>
      </c>
      <c r="D28" s="45">
        <v>1</v>
      </c>
      <c r="E28" s="189">
        <v>0</v>
      </c>
      <c r="F28" s="45">
        <v>8</v>
      </c>
      <c r="G28" s="189">
        <v>0</v>
      </c>
      <c r="H28" s="45">
        <v>9</v>
      </c>
      <c r="I28" s="189">
        <v>0</v>
      </c>
      <c r="J28" s="45">
        <v>8</v>
      </c>
      <c r="K28" s="189">
        <v>0</v>
      </c>
      <c r="L28" s="45">
        <v>0</v>
      </c>
      <c r="M28" s="189">
        <v>0</v>
      </c>
      <c r="N28" s="207">
        <v>0</v>
      </c>
      <c r="O28" s="189">
        <v>0</v>
      </c>
      <c r="P28" s="45">
        <v>3</v>
      </c>
      <c r="Q28" s="208">
        <v>0</v>
      </c>
    </row>
    <row r="29" spans="1:20" ht="12" customHeight="1" x14ac:dyDescent="0.15">
      <c r="A29" s="60" t="s">
        <v>10</v>
      </c>
      <c r="B29" s="136">
        <f t="shared" si="3"/>
        <v>34</v>
      </c>
      <c r="C29" s="189">
        <f t="shared" si="3"/>
        <v>0</v>
      </c>
      <c r="D29" s="45">
        <v>2</v>
      </c>
      <c r="E29" s="189">
        <v>0</v>
      </c>
      <c r="F29" s="45">
        <v>10</v>
      </c>
      <c r="G29" s="189">
        <v>0</v>
      </c>
      <c r="H29" s="45">
        <v>17</v>
      </c>
      <c r="I29" s="189">
        <v>0</v>
      </c>
      <c r="J29" s="45">
        <v>4</v>
      </c>
      <c r="K29" s="189">
        <v>0</v>
      </c>
      <c r="L29" s="45">
        <v>0</v>
      </c>
      <c r="M29" s="189">
        <v>0</v>
      </c>
      <c r="N29" s="207">
        <v>0</v>
      </c>
      <c r="O29" s="189">
        <v>0</v>
      </c>
      <c r="P29" s="45">
        <v>1</v>
      </c>
      <c r="Q29" s="208">
        <v>0</v>
      </c>
    </row>
    <row r="30" spans="1:20" ht="12" customHeight="1" x14ac:dyDescent="0.15">
      <c r="A30" s="60" t="s">
        <v>11</v>
      </c>
      <c r="B30" s="136">
        <f t="shared" si="3"/>
        <v>29</v>
      </c>
      <c r="C30" s="189">
        <f t="shared" si="3"/>
        <v>1</v>
      </c>
      <c r="D30" s="45">
        <v>3</v>
      </c>
      <c r="E30" s="189">
        <v>0</v>
      </c>
      <c r="F30" s="45">
        <v>5</v>
      </c>
      <c r="G30" s="189">
        <v>0</v>
      </c>
      <c r="H30" s="45">
        <v>12</v>
      </c>
      <c r="I30" s="189">
        <v>1</v>
      </c>
      <c r="J30" s="45">
        <v>4</v>
      </c>
      <c r="K30" s="189">
        <v>0</v>
      </c>
      <c r="L30" s="45">
        <v>3</v>
      </c>
      <c r="M30" s="189">
        <v>0</v>
      </c>
      <c r="N30" s="207">
        <v>2</v>
      </c>
      <c r="O30" s="189">
        <v>0</v>
      </c>
      <c r="P30" s="45">
        <v>0</v>
      </c>
      <c r="Q30" s="208">
        <v>0</v>
      </c>
    </row>
    <row r="31" spans="1:20" ht="12" customHeight="1" x14ac:dyDescent="0.15">
      <c r="A31" s="60" t="s">
        <v>295</v>
      </c>
      <c r="B31" s="136">
        <f t="shared" si="3"/>
        <v>29</v>
      </c>
      <c r="C31" s="189">
        <f t="shared" si="3"/>
        <v>2</v>
      </c>
      <c r="D31" s="45">
        <v>3</v>
      </c>
      <c r="E31" s="189">
        <v>0</v>
      </c>
      <c r="F31" s="45">
        <v>0</v>
      </c>
      <c r="G31" s="189">
        <v>0</v>
      </c>
      <c r="H31" s="45">
        <v>17</v>
      </c>
      <c r="I31" s="189">
        <v>0</v>
      </c>
      <c r="J31" s="45">
        <v>4</v>
      </c>
      <c r="K31" s="189">
        <v>0</v>
      </c>
      <c r="L31" s="45">
        <v>0</v>
      </c>
      <c r="M31" s="189">
        <v>0</v>
      </c>
      <c r="N31" s="207">
        <v>2</v>
      </c>
      <c r="O31" s="189">
        <v>2</v>
      </c>
      <c r="P31" s="45">
        <v>3</v>
      </c>
      <c r="Q31" s="208">
        <v>0</v>
      </c>
    </row>
    <row r="32" spans="1:20" ht="12" customHeight="1" x14ac:dyDescent="0.15">
      <c r="A32" s="60" t="s">
        <v>13</v>
      </c>
      <c r="B32" s="136">
        <f t="shared" si="3"/>
        <v>30</v>
      </c>
      <c r="C32" s="189">
        <f t="shared" si="3"/>
        <v>3</v>
      </c>
      <c r="D32" s="45">
        <v>5</v>
      </c>
      <c r="E32" s="189">
        <v>0</v>
      </c>
      <c r="F32" s="45">
        <v>7</v>
      </c>
      <c r="G32" s="189">
        <v>3</v>
      </c>
      <c r="H32" s="45">
        <v>8</v>
      </c>
      <c r="I32" s="189">
        <v>0</v>
      </c>
      <c r="J32" s="45">
        <v>8</v>
      </c>
      <c r="K32" s="189">
        <v>0</v>
      </c>
      <c r="L32" s="45">
        <v>0</v>
      </c>
      <c r="M32" s="189">
        <v>0</v>
      </c>
      <c r="N32" s="207">
        <v>2</v>
      </c>
      <c r="O32" s="189">
        <v>0</v>
      </c>
      <c r="P32" s="45">
        <v>0</v>
      </c>
      <c r="Q32" s="208">
        <v>0</v>
      </c>
    </row>
    <row r="33" spans="1:25" ht="12" customHeight="1" x14ac:dyDescent="0.15">
      <c r="A33" s="60" t="s">
        <v>14</v>
      </c>
      <c r="B33" s="136">
        <f t="shared" si="3"/>
        <v>27</v>
      </c>
      <c r="C33" s="189">
        <f t="shared" si="3"/>
        <v>2</v>
      </c>
      <c r="D33" s="45">
        <v>0</v>
      </c>
      <c r="E33" s="189">
        <v>0</v>
      </c>
      <c r="F33" s="45">
        <v>12</v>
      </c>
      <c r="G33" s="189">
        <v>2</v>
      </c>
      <c r="H33" s="45">
        <v>8</v>
      </c>
      <c r="I33" s="189">
        <v>0</v>
      </c>
      <c r="J33" s="45">
        <v>3</v>
      </c>
      <c r="K33" s="189">
        <v>0</v>
      </c>
      <c r="L33" s="45">
        <v>2</v>
      </c>
      <c r="M33" s="189">
        <v>0</v>
      </c>
      <c r="N33" s="207">
        <v>2</v>
      </c>
      <c r="O33" s="189">
        <v>0</v>
      </c>
      <c r="P33" s="45">
        <v>0</v>
      </c>
      <c r="Q33" s="208">
        <v>0</v>
      </c>
    </row>
    <row r="34" spans="1:25" ht="12" customHeight="1" x14ac:dyDescent="0.15">
      <c r="A34" s="60" t="s">
        <v>319</v>
      </c>
      <c r="B34" s="136">
        <f t="shared" si="3"/>
        <v>25</v>
      </c>
      <c r="C34" s="189">
        <f t="shared" si="3"/>
        <v>5</v>
      </c>
      <c r="D34" s="45">
        <v>0</v>
      </c>
      <c r="E34" s="189">
        <v>0</v>
      </c>
      <c r="F34" s="45">
        <v>9</v>
      </c>
      <c r="G34" s="189">
        <v>3</v>
      </c>
      <c r="H34" s="45">
        <v>8</v>
      </c>
      <c r="I34" s="189">
        <v>0</v>
      </c>
      <c r="J34" s="45">
        <v>4</v>
      </c>
      <c r="K34" s="189">
        <v>0</v>
      </c>
      <c r="L34" s="45">
        <v>0</v>
      </c>
      <c r="M34" s="189">
        <v>0</v>
      </c>
      <c r="N34" s="207">
        <v>3</v>
      </c>
      <c r="O34" s="189">
        <v>2</v>
      </c>
      <c r="P34" s="45">
        <v>1</v>
      </c>
      <c r="Q34" s="208">
        <v>0</v>
      </c>
    </row>
    <row r="35" spans="1:25" ht="12" customHeight="1" x14ac:dyDescent="0.15">
      <c r="A35" s="60" t="s">
        <v>15</v>
      </c>
      <c r="B35" s="136">
        <f t="shared" si="3"/>
        <v>30</v>
      </c>
      <c r="C35" s="189">
        <f t="shared" si="3"/>
        <v>6</v>
      </c>
      <c r="D35" s="45">
        <v>6</v>
      </c>
      <c r="E35" s="189">
        <v>0</v>
      </c>
      <c r="F35" s="45">
        <v>4</v>
      </c>
      <c r="G35" s="189">
        <v>0</v>
      </c>
      <c r="H35" s="45">
        <v>9</v>
      </c>
      <c r="I35" s="189">
        <v>0</v>
      </c>
      <c r="J35" s="45">
        <v>1</v>
      </c>
      <c r="K35" s="189">
        <v>0</v>
      </c>
      <c r="L35" s="45">
        <v>1</v>
      </c>
      <c r="M35" s="189">
        <v>0</v>
      </c>
      <c r="N35" s="207">
        <v>6</v>
      </c>
      <c r="O35" s="189">
        <v>5</v>
      </c>
      <c r="P35" s="45">
        <v>3</v>
      </c>
      <c r="Q35" s="208">
        <v>1</v>
      </c>
    </row>
    <row r="36" spans="1:25" ht="12" customHeight="1" thickBot="1" x14ac:dyDescent="0.2">
      <c r="A36" s="61" t="s">
        <v>16</v>
      </c>
      <c r="B36" s="196">
        <f t="shared" si="3"/>
        <v>32</v>
      </c>
      <c r="C36" s="193">
        <f t="shared" si="3"/>
        <v>2</v>
      </c>
      <c r="D36" s="192">
        <v>5</v>
      </c>
      <c r="E36" s="193">
        <v>0</v>
      </c>
      <c r="F36" s="192">
        <v>10</v>
      </c>
      <c r="G36" s="193">
        <v>0</v>
      </c>
      <c r="H36" s="192">
        <v>7</v>
      </c>
      <c r="I36" s="193">
        <v>0</v>
      </c>
      <c r="J36" s="192">
        <v>2</v>
      </c>
      <c r="K36" s="193">
        <v>0</v>
      </c>
      <c r="L36" s="192">
        <v>2</v>
      </c>
      <c r="M36" s="193">
        <v>0</v>
      </c>
      <c r="N36" s="209">
        <v>5</v>
      </c>
      <c r="O36" s="193">
        <v>2</v>
      </c>
      <c r="P36" s="192">
        <v>1</v>
      </c>
      <c r="Q36" s="210">
        <v>0</v>
      </c>
    </row>
    <row r="37" spans="1:25" ht="8.1" customHeight="1" x14ac:dyDescent="0.15">
      <c r="A37" s="47"/>
      <c r="B37" s="45"/>
      <c r="C37" s="150"/>
      <c r="D37" s="48"/>
      <c r="E37" s="48"/>
      <c r="F37" s="150"/>
      <c r="G37" s="150"/>
      <c r="H37" s="48"/>
      <c r="I37" s="48"/>
      <c r="J37" s="45"/>
      <c r="K37" s="49"/>
      <c r="L37" s="50"/>
      <c r="M37" s="49"/>
      <c r="N37" s="49"/>
      <c r="O37" s="49"/>
      <c r="P37" s="51"/>
      <c r="Q37" s="49"/>
      <c r="R37" s="51"/>
      <c r="S37" s="49"/>
      <c r="T37" s="32"/>
      <c r="U37" s="32"/>
      <c r="V37" s="3"/>
      <c r="W37" s="3"/>
      <c r="X37" s="3"/>
      <c r="Y37" s="3"/>
    </row>
    <row r="38" spans="1:25" ht="14.1" customHeight="1" thickBot="1" x14ac:dyDescent="0.2">
      <c r="A38" s="47"/>
      <c r="B38" s="45"/>
      <c r="C38" s="150"/>
      <c r="D38" s="48"/>
      <c r="E38" s="48"/>
      <c r="F38" s="150"/>
      <c r="G38" s="150"/>
      <c r="H38" s="48" t="s">
        <v>19</v>
      </c>
      <c r="I38" s="48"/>
      <c r="J38" s="45"/>
      <c r="K38" s="49"/>
      <c r="L38" s="50"/>
      <c r="M38" s="49"/>
      <c r="N38" s="49"/>
      <c r="O38" s="49"/>
      <c r="P38" s="51"/>
      <c r="Q38" s="49"/>
      <c r="R38" s="51"/>
      <c r="S38" s="49"/>
      <c r="T38" s="32"/>
      <c r="U38" s="32"/>
      <c r="V38" s="3"/>
      <c r="W38" s="3"/>
      <c r="X38" s="3"/>
      <c r="Y38" s="3"/>
    </row>
    <row r="39" spans="1:25" ht="11.1" customHeight="1" x14ac:dyDescent="0.15">
      <c r="A39" s="389" t="s">
        <v>1</v>
      </c>
      <c r="B39" s="428" t="s">
        <v>2</v>
      </c>
      <c r="C39" s="429"/>
      <c r="D39" s="428" t="s">
        <v>179</v>
      </c>
      <c r="E39" s="429"/>
      <c r="F39" s="428" t="s">
        <v>180</v>
      </c>
      <c r="G39" s="429"/>
      <c r="H39" s="428" t="s">
        <v>181</v>
      </c>
      <c r="I39" s="429"/>
      <c r="J39" s="428" t="s">
        <v>182</v>
      </c>
      <c r="K39" s="429"/>
      <c r="L39" s="428" t="s">
        <v>217</v>
      </c>
      <c r="M39" s="429"/>
      <c r="N39" s="428" t="s">
        <v>185</v>
      </c>
      <c r="O39" s="429"/>
      <c r="P39" s="428" t="s">
        <v>186</v>
      </c>
      <c r="Q39" s="429"/>
      <c r="R39" s="428" t="s">
        <v>5</v>
      </c>
      <c r="S39" s="432"/>
      <c r="T39" s="32"/>
      <c r="U39" s="32"/>
      <c r="V39" s="3"/>
      <c r="W39" s="3"/>
      <c r="X39" s="3"/>
      <c r="Y39" s="3"/>
    </row>
    <row r="40" spans="1:25" ht="11.1" customHeight="1" x14ac:dyDescent="0.15">
      <c r="A40" s="390"/>
      <c r="B40" s="430"/>
      <c r="C40" s="431"/>
      <c r="D40" s="430"/>
      <c r="E40" s="431"/>
      <c r="F40" s="430"/>
      <c r="G40" s="431"/>
      <c r="H40" s="430"/>
      <c r="I40" s="431"/>
      <c r="J40" s="430"/>
      <c r="K40" s="431"/>
      <c r="L40" s="430"/>
      <c r="M40" s="431"/>
      <c r="N40" s="430"/>
      <c r="O40" s="431"/>
      <c r="P40" s="430"/>
      <c r="Q40" s="431"/>
      <c r="R40" s="430"/>
      <c r="S40" s="433"/>
      <c r="T40" s="32"/>
      <c r="U40" s="32"/>
      <c r="V40" s="3"/>
      <c r="W40" s="3"/>
      <c r="X40" s="3"/>
      <c r="Y40" s="3"/>
    </row>
    <row r="41" spans="1:25" ht="15" customHeight="1" x14ac:dyDescent="0.15">
      <c r="A41" s="9" t="s">
        <v>6</v>
      </c>
      <c r="B41" s="181">
        <f>SUM(B43:B54)</f>
        <v>268</v>
      </c>
      <c r="C41" s="182">
        <f>SUM(C43:C54)</f>
        <v>22</v>
      </c>
      <c r="D41" s="181">
        <f t="shared" ref="D41:H41" si="4">SUM(D43:D54)</f>
        <v>91</v>
      </c>
      <c r="E41" s="182">
        <f>SUM(E43:E54)</f>
        <v>4</v>
      </c>
      <c r="F41" s="181">
        <f t="shared" si="4"/>
        <v>15</v>
      </c>
      <c r="G41" s="182">
        <f>SUM(G43:G54)</f>
        <v>4</v>
      </c>
      <c r="H41" s="181">
        <f t="shared" si="4"/>
        <v>10</v>
      </c>
      <c r="I41" s="182">
        <f>SUM(I43:I54)</f>
        <v>0</v>
      </c>
      <c r="J41" s="181">
        <f t="shared" ref="J41:S41" si="5">SUM(J43:J54)</f>
        <v>6</v>
      </c>
      <c r="K41" s="182">
        <f t="shared" si="5"/>
        <v>0</v>
      </c>
      <c r="L41" s="204">
        <f>SUM(L43:L54)</f>
        <v>7</v>
      </c>
      <c r="M41" s="182">
        <f>SUM(M43:M54)</f>
        <v>3</v>
      </c>
      <c r="N41" s="181">
        <f>SUM(N43:N54)</f>
        <v>90</v>
      </c>
      <c r="O41" s="182">
        <f>SUM(O43:O54)</f>
        <v>4</v>
      </c>
      <c r="P41" s="181">
        <f t="shared" si="5"/>
        <v>45</v>
      </c>
      <c r="Q41" s="182">
        <f>SUM(Q43:Q54)</f>
        <v>7</v>
      </c>
      <c r="R41" s="181">
        <f t="shared" si="5"/>
        <v>4</v>
      </c>
      <c r="S41" s="198">
        <f t="shared" si="5"/>
        <v>0</v>
      </c>
      <c r="T41" s="32"/>
      <c r="U41" s="32"/>
      <c r="V41" s="3"/>
      <c r="W41" s="3"/>
      <c r="X41" s="3"/>
      <c r="Y41" s="3"/>
    </row>
    <row r="42" spans="1:25" ht="6" customHeight="1" x14ac:dyDescent="0.15">
      <c r="A42" s="9"/>
      <c r="B42" s="109"/>
      <c r="C42" s="110"/>
      <c r="D42" s="105"/>
      <c r="E42" s="110"/>
      <c r="F42" s="105"/>
      <c r="G42" s="108"/>
      <c r="H42" s="105"/>
      <c r="I42" s="106"/>
      <c r="J42" s="105"/>
      <c r="K42" s="108"/>
      <c r="L42" s="181"/>
      <c r="M42" s="108"/>
      <c r="N42" s="181"/>
      <c r="O42" s="108"/>
      <c r="P42" s="105"/>
      <c r="Q42" s="106"/>
      <c r="R42" s="105"/>
      <c r="S42" s="199"/>
      <c r="T42" s="32"/>
      <c r="U42" s="32"/>
      <c r="V42" s="3"/>
      <c r="W42" s="3"/>
      <c r="X42" s="3"/>
      <c r="Y42" s="3"/>
    </row>
    <row r="43" spans="1:25" ht="12" customHeight="1" x14ac:dyDescent="0.15">
      <c r="A43" s="60" t="s">
        <v>318</v>
      </c>
      <c r="B43" s="145">
        <f t="shared" ref="B43:C54" si="6">D43+F43+H43+J43+L43+N43+P43+R43</f>
        <v>21</v>
      </c>
      <c r="C43" s="189">
        <f>E43+G43+I43+K43+M43+O43+Q43+S43</f>
        <v>2</v>
      </c>
      <c r="D43" s="45">
        <v>7</v>
      </c>
      <c r="E43" s="189">
        <v>1</v>
      </c>
      <c r="F43" s="45">
        <v>0</v>
      </c>
      <c r="G43" s="189">
        <v>0</v>
      </c>
      <c r="H43" s="45">
        <v>0</v>
      </c>
      <c r="I43" s="189">
        <v>0</v>
      </c>
      <c r="J43" s="45">
        <v>2</v>
      </c>
      <c r="K43" s="190">
        <v>0</v>
      </c>
      <c r="L43" s="45">
        <v>1</v>
      </c>
      <c r="M43" s="189">
        <v>0</v>
      </c>
      <c r="N43" s="207">
        <v>11</v>
      </c>
      <c r="O43" s="189">
        <v>1</v>
      </c>
      <c r="P43" s="45">
        <v>0</v>
      </c>
      <c r="Q43" s="189">
        <v>0</v>
      </c>
      <c r="R43" s="45">
        <v>0</v>
      </c>
      <c r="S43" s="211">
        <v>0</v>
      </c>
      <c r="T43" s="32"/>
      <c r="U43" s="32"/>
      <c r="V43" s="3"/>
      <c r="W43" s="3"/>
      <c r="X43" s="3"/>
      <c r="Y43" s="3"/>
    </row>
    <row r="44" spans="1:25" ht="12" customHeight="1" x14ac:dyDescent="0.15">
      <c r="A44" s="60" t="s">
        <v>7</v>
      </c>
      <c r="B44" s="145">
        <f t="shared" si="6"/>
        <v>20</v>
      </c>
      <c r="C44" s="189">
        <f t="shared" si="6"/>
        <v>2</v>
      </c>
      <c r="D44" s="45">
        <v>8</v>
      </c>
      <c r="E44" s="189">
        <v>0</v>
      </c>
      <c r="F44" s="45">
        <v>0</v>
      </c>
      <c r="G44" s="189">
        <v>0</v>
      </c>
      <c r="H44" s="45">
        <v>1</v>
      </c>
      <c r="I44" s="189">
        <v>0</v>
      </c>
      <c r="J44" s="45">
        <v>0</v>
      </c>
      <c r="K44" s="190">
        <v>0</v>
      </c>
      <c r="L44" s="45">
        <v>3</v>
      </c>
      <c r="M44" s="189">
        <v>2</v>
      </c>
      <c r="N44" s="207">
        <v>8</v>
      </c>
      <c r="O44" s="189">
        <v>0</v>
      </c>
      <c r="P44" s="45">
        <v>0</v>
      </c>
      <c r="Q44" s="189">
        <v>0</v>
      </c>
      <c r="R44" s="45">
        <v>0</v>
      </c>
      <c r="S44" s="211">
        <v>0</v>
      </c>
      <c r="T44" s="32"/>
      <c r="U44" s="32"/>
      <c r="V44" s="3"/>
      <c r="W44" s="3"/>
      <c r="X44" s="3"/>
      <c r="Y44" s="3"/>
    </row>
    <row r="45" spans="1:25" ht="12" customHeight="1" x14ac:dyDescent="0.15">
      <c r="A45" s="60" t="s">
        <v>8</v>
      </c>
      <c r="B45" s="145">
        <f t="shared" si="6"/>
        <v>21</v>
      </c>
      <c r="C45" s="189">
        <f t="shared" si="6"/>
        <v>4</v>
      </c>
      <c r="D45" s="45">
        <v>5</v>
      </c>
      <c r="E45" s="189">
        <v>0</v>
      </c>
      <c r="F45" s="45">
        <v>4</v>
      </c>
      <c r="G45" s="189">
        <v>4</v>
      </c>
      <c r="H45" s="45">
        <v>1</v>
      </c>
      <c r="I45" s="189">
        <v>0</v>
      </c>
      <c r="J45" s="45">
        <v>0</v>
      </c>
      <c r="K45" s="190">
        <v>0</v>
      </c>
      <c r="L45" s="45">
        <v>0</v>
      </c>
      <c r="M45" s="189">
        <v>0</v>
      </c>
      <c r="N45" s="207">
        <v>9</v>
      </c>
      <c r="O45" s="189">
        <v>0</v>
      </c>
      <c r="P45" s="45">
        <v>1</v>
      </c>
      <c r="Q45" s="189">
        <v>0</v>
      </c>
      <c r="R45" s="45">
        <v>1</v>
      </c>
      <c r="S45" s="211">
        <v>0</v>
      </c>
      <c r="T45" s="32"/>
      <c r="U45" s="32"/>
      <c r="V45" s="3"/>
      <c r="W45" s="3"/>
      <c r="X45" s="3"/>
      <c r="Y45" s="3"/>
    </row>
    <row r="46" spans="1:25" ht="12" customHeight="1" x14ac:dyDescent="0.15">
      <c r="A46" s="60" t="s">
        <v>9</v>
      </c>
      <c r="B46" s="145">
        <f t="shared" si="6"/>
        <v>22</v>
      </c>
      <c r="C46" s="189">
        <f t="shared" si="6"/>
        <v>0</v>
      </c>
      <c r="D46" s="45">
        <v>12</v>
      </c>
      <c r="E46" s="189">
        <v>0</v>
      </c>
      <c r="F46" s="45">
        <v>0</v>
      </c>
      <c r="G46" s="189">
        <v>0</v>
      </c>
      <c r="H46" s="45">
        <v>0</v>
      </c>
      <c r="I46" s="189">
        <v>0</v>
      </c>
      <c r="J46" s="45">
        <v>0</v>
      </c>
      <c r="K46" s="190">
        <v>0</v>
      </c>
      <c r="L46" s="45">
        <v>0</v>
      </c>
      <c r="M46" s="189">
        <v>0</v>
      </c>
      <c r="N46" s="207">
        <v>10</v>
      </c>
      <c r="O46" s="189">
        <v>0</v>
      </c>
      <c r="P46" s="45">
        <v>0</v>
      </c>
      <c r="Q46" s="189">
        <v>0</v>
      </c>
      <c r="R46" s="45">
        <v>0</v>
      </c>
      <c r="S46" s="211">
        <v>0</v>
      </c>
      <c r="T46" s="32"/>
      <c r="U46" s="32"/>
      <c r="V46" s="3"/>
      <c r="W46" s="3"/>
      <c r="X46" s="3"/>
      <c r="Y46" s="3"/>
    </row>
    <row r="47" spans="1:25" ht="12" customHeight="1" x14ac:dyDescent="0.15">
      <c r="A47" s="60" t="s">
        <v>10</v>
      </c>
      <c r="B47" s="145">
        <f t="shared" si="6"/>
        <v>18</v>
      </c>
      <c r="C47" s="189">
        <f t="shared" si="6"/>
        <v>0</v>
      </c>
      <c r="D47" s="45">
        <v>8</v>
      </c>
      <c r="E47" s="189">
        <v>0</v>
      </c>
      <c r="F47" s="45">
        <v>2</v>
      </c>
      <c r="G47" s="189">
        <v>0</v>
      </c>
      <c r="H47" s="45">
        <v>1</v>
      </c>
      <c r="I47" s="189">
        <v>0</v>
      </c>
      <c r="J47" s="45">
        <v>0</v>
      </c>
      <c r="K47" s="190">
        <v>0</v>
      </c>
      <c r="L47" s="45">
        <v>2</v>
      </c>
      <c r="M47" s="189">
        <v>0</v>
      </c>
      <c r="N47" s="207">
        <v>5</v>
      </c>
      <c r="O47" s="189">
        <v>0</v>
      </c>
      <c r="P47" s="45">
        <v>0</v>
      </c>
      <c r="Q47" s="189">
        <v>0</v>
      </c>
      <c r="R47" s="45">
        <v>0</v>
      </c>
      <c r="S47" s="211">
        <v>0</v>
      </c>
      <c r="T47" s="32"/>
      <c r="U47" s="32"/>
      <c r="V47" s="3"/>
      <c r="W47" s="3"/>
      <c r="X47" s="3"/>
      <c r="Y47" s="3"/>
    </row>
    <row r="48" spans="1:25" ht="12" customHeight="1" x14ac:dyDescent="0.15">
      <c r="A48" s="60" t="s">
        <v>11</v>
      </c>
      <c r="B48" s="145">
        <f t="shared" si="6"/>
        <v>13</v>
      </c>
      <c r="C48" s="189">
        <f t="shared" si="6"/>
        <v>1</v>
      </c>
      <c r="D48" s="45">
        <v>8</v>
      </c>
      <c r="E48" s="189">
        <v>0</v>
      </c>
      <c r="F48" s="45">
        <v>0</v>
      </c>
      <c r="G48" s="189">
        <v>0</v>
      </c>
      <c r="H48" s="45">
        <v>0</v>
      </c>
      <c r="I48" s="189">
        <v>0</v>
      </c>
      <c r="J48" s="45">
        <v>0</v>
      </c>
      <c r="K48" s="190">
        <v>0</v>
      </c>
      <c r="L48" s="45">
        <v>1</v>
      </c>
      <c r="M48" s="189">
        <v>1</v>
      </c>
      <c r="N48" s="207">
        <v>3</v>
      </c>
      <c r="O48" s="189">
        <v>0</v>
      </c>
      <c r="P48" s="45">
        <v>0</v>
      </c>
      <c r="Q48" s="189">
        <v>0</v>
      </c>
      <c r="R48" s="45">
        <v>1</v>
      </c>
      <c r="S48" s="211">
        <v>0</v>
      </c>
      <c r="T48" s="32"/>
      <c r="U48" s="32"/>
      <c r="V48" s="3"/>
      <c r="W48" s="3"/>
      <c r="X48" s="3"/>
      <c r="Y48" s="3"/>
    </row>
    <row r="49" spans="1:25" ht="12" customHeight="1" x14ac:dyDescent="0.15">
      <c r="A49" s="60" t="s">
        <v>295</v>
      </c>
      <c r="B49" s="145">
        <f t="shared" si="6"/>
        <v>28</v>
      </c>
      <c r="C49" s="189">
        <f t="shared" si="6"/>
        <v>6</v>
      </c>
      <c r="D49" s="45">
        <v>10</v>
      </c>
      <c r="E49" s="189">
        <v>3</v>
      </c>
      <c r="F49" s="45">
        <v>0</v>
      </c>
      <c r="G49" s="189">
        <v>0</v>
      </c>
      <c r="H49" s="45">
        <v>0</v>
      </c>
      <c r="I49" s="189">
        <v>0</v>
      </c>
      <c r="J49" s="45">
        <v>2</v>
      </c>
      <c r="K49" s="190">
        <v>0</v>
      </c>
      <c r="L49" s="45">
        <v>0</v>
      </c>
      <c r="M49" s="189">
        <v>0</v>
      </c>
      <c r="N49" s="207">
        <v>11</v>
      </c>
      <c r="O49" s="189">
        <v>0</v>
      </c>
      <c r="P49" s="45">
        <v>3</v>
      </c>
      <c r="Q49" s="189">
        <v>3</v>
      </c>
      <c r="R49" s="45">
        <v>2</v>
      </c>
      <c r="S49" s="211">
        <v>0</v>
      </c>
      <c r="T49" s="32"/>
      <c r="U49" s="32"/>
      <c r="V49" s="3"/>
      <c r="W49" s="3"/>
      <c r="X49" s="3"/>
      <c r="Y49" s="3"/>
    </row>
    <row r="50" spans="1:25" ht="12" customHeight="1" x14ac:dyDescent="0.15">
      <c r="A50" s="60" t="s">
        <v>13</v>
      </c>
      <c r="B50" s="145">
        <f t="shared" si="6"/>
        <v>25</v>
      </c>
      <c r="C50" s="189">
        <f t="shared" si="6"/>
        <v>5</v>
      </c>
      <c r="D50" s="45">
        <v>8</v>
      </c>
      <c r="E50" s="189">
        <v>0</v>
      </c>
      <c r="F50" s="45">
        <v>0</v>
      </c>
      <c r="G50" s="189">
        <v>0</v>
      </c>
      <c r="H50" s="45">
        <v>0</v>
      </c>
      <c r="I50" s="189">
        <v>0</v>
      </c>
      <c r="J50" s="45">
        <v>0</v>
      </c>
      <c r="K50" s="190">
        <v>0</v>
      </c>
      <c r="L50" s="45">
        <v>0</v>
      </c>
      <c r="M50" s="189">
        <v>0</v>
      </c>
      <c r="N50" s="207">
        <v>11</v>
      </c>
      <c r="O50" s="189">
        <v>2</v>
      </c>
      <c r="P50" s="45">
        <v>6</v>
      </c>
      <c r="Q50" s="189">
        <v>3</v>
      </c>
      <c r="R50" s="45">
        <v>0</v>
      </c>
      <c r="S50" s="211">
        <v>0</v>
      </c>
      <c r="T50" s="32"/>
      <c r="U50" s="32"/>
      <c r="V50" s="3"/>
      <c r="W50" s="3"/>
      <c r="X50" s="3"/>
      <c r="Y50" s="3"/>
    </row>
    <row r="51" spans="1:25" ht="12" customHeight="1" x14ac:dyDescent="0.15">
      <c r="A51" s="60" t="s">
        <v>14</v>
      </c>
      <c r="B51" s="145">
        <f t="shared" si="6"/>
        <v>23</v>
      </c>
      <c r="C51" s="189">
        <f t="shared" si="6"/>
        <v>1</v>
      </c>
      <c r="D51" s="45">
        <v>7</v>
      </c>
      <c r="E51" s="189">
        <v>0</v>
      </c>
      <c r="F51" s="45">
        <v>0</v>
      </c>
      <c r="G51" s="189">
        <v>0</v>
      </c>
      <c r="H51" s="45">
        <v>0</v>
      </c>
      <c r="I51" s="189">
        <v>0</v>
      </c>
      <c r="J51" s="45">
        <v>1</v>
      </c>
      <c r="K51" s="190">
        <v>0</v>
      </c>
      <c r="L51" s="45">
        <v>0</v>
      </c>
      <c r="M51" s="189">
        <v>0</v>
      </c>
      <c r="N51" s="207">
        <v>3</v>
      </c>
      <c r="O51" s="189">
        <v>0</v>
      </c>
      <c r="P51" s="45">
        <v>12</v>
      </c>
      <c r="Q51" s="189">
        <v>1</v>
      </c>
      <c r="R51" s="45">
        <v>0</v>
      </c>
      <c r="S51" s="211">
        <v>0</v>
      </c>
      <c r="T51" s="32"/>
      <c r="U51" s="32"/>
      <c r="V51" s="3"/>
      <c r="W51" s="3"/>
      <c r="X51" s="3"/>
      <c r="Y51" s="3"/>
    </row>
    <row r="52" spans="1:25" ht="12" customHeight="1" x14ac:dyDescent="0.15">
      <c r="A52" s="60" t="s">
        <v>319</v>
      </c>
      <c r="B52" s="145">
        <f t="shared" si="6"/>
        <v>23</v>
      </c>
      <c r="C52" s="189">
        <f t="shared" si="6"/>
        <v>1</v>
      </c>
      <c r="D52" s="45">
        <v>6</v>
      </c>
      <c r="E52" s="189">
        <v>0</v>
      </c>
      <c r="F52" s="45">
        <v>4</v>
      </c>
      <c r="G52" s="189">
        <v>0</v>
      </c>
      <c r="H52" s="45">
        <v>1</v>
      </c>
      <c r="I52" s="189">
        <v>0</v>
      </c>
      <c r="J52" s="45">
        <v>0</v>
      </c>
      <c r="K52" s="190">
        <v>0</v>
      </c>
      <c r="L52" s="45">
        <v>0</v>
      </c>
      <c r="M52" s="189">
        <v>0</v>
      </c>
      <c r="N52" s="207">
        <v>6</v>
      </c>
      <c r="O52" s="189">
        <v>1</v>
      </c>
      <c r="P52" s="45">
        <v>6</v>
      </c>
      <c r="Q52" s="189">
        <v>0</v>
      </c>
      <c r="R52" s="45">
        <v>0</v>
      </c>
      <c r="S52" s="211">
        <v>0</v>
      </c>
      <c r="T52" s="32"/>
      <c r="U52" s="32"/>
      <c r="V52" s="3"/>
      <c r="W52" s="3"/>
      <c r="X52" s="3"/>
      <c r="Y52" s="3"/>
    </row>
    <row r="53" spans="1:25" ht="12" customHeight="1" x14ac:dyDescent="0.15">
      <c r="A53" s="60" t="s">
        <v>15</v>
      </c>
      <c r="B53" s="145">
        <f t="shared" si="6"/>
        <v>30</v>
      </c>
      <c r="C53" s="189">
        <f t="shared" si="6"/>
        <v>0</v>
      </c>
      <c r="D53" s="45">
        <v>5</v>
      </c>
      <c r="E53" s="189">
        <v>0</v>
      </c>
      <c r="F53" s="45">
        <v>2</v>
      </c>
      <c r="G53" s="189">
        <v>0</v>
      </c>
      <c r="H53" s="45">
        <v>2</v>
      </c>
      <c r="I53" s="189">
        <v>0</v>
      </c>
      <c r="J53" s="45">
        <v>0</v>
      </c>
      <c r="K53" s="190">
        <v>0</v>
      </c>
      <c r="L53" s="45">
        <v>0</v>
      </c>
      <c r="M53" s="189">
        <v>0</v>
      </c>
      <c r="N53" s="207">
        <v>8</v>
      </c>
      <c r="O53" s="189">
        <v>0</v>
      </c>
      <c r="P53" s="45">
        <v>13</v>
      </c>
      <c r="Q53" s="189">
        <v>0</v>
      </c>
      <c r="R53" s="45">
        <v>0</v>
      </c>
      <c r="S53" s="211">
        <v>0</v>
      </c>
      <c r="T53" s="32"/>
      <c r="U53" s="32"/>
      <c r="V53" s="3"/>
      <c r="W53" s="3"/>
      <c r="X53" s="3"/>
      <c r="Y53" s="3"/>
    </row>
    <row r="54" spans="1:25" ht="12" customHeight="1" thickBot="1" x14ac:dyDescent="0.2">
      <c r="A54" s="61" t="s">
        <v>16</v>
      </c>
      <c r="B54" s="197">
        <f t="shared" si="6"/>
        <v>24</v>
      </c>
      <c r="C54" s="193">
        <f t="shared" si="6"/>
        <v>0</v>
      </c>
      <c r="D54" s="192">
        <v>7</v>
      </c>
      <c r="E54" s="193">
        <v>0</v>
      </c>
      <c r="F54" s="192">
        <v>3</v>
      </c>
      <c r="G54" s="193">
        <v>0</v>
      </c>
      <c r="H54" s="192">
        <v>4</v>
      </c>
      <c r="I54" s="193">
        <v>0</v>
      </c>
      <c r="J54" s="192">
        <v>1</v>
      </c>
      <c r="K54" s="195">
        <v>0</v>
      </c>
      <c r="L54" s="192">
        <v>0</v>
      </c>
      <c r="M54" s="193">
        <v>0</v>
      </c>
      <c r="N54" s="209">
        <v>5</v>
      </c>
      <c r="O54" s="193">
        <v>0</v>
      </c>
      <c r="P54" s="192">
        <v>4</v>
      </c>
      <c r="Q54" s="193">
        <v>0</v>
      </c>
      <c r="R54" s="192">
        <v>0</v>
      </c>
      <c r="S54" s="212">
        <v>0</v>
      </c>
      <c r="T54" s="32"/>
      <c r="U54" s="32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27" t="s">
        <v>21</v>
      </c>
      <c r="Q55" s="427"/>
      <c r="R55" s="427"/>
      <c r="S55" s="427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187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75" t="s">
        <v>229</v>
      </c>
    </row>
    <row r="59" spans="1:25" ht="12" customHeight="1" x14ac:dyDescent="0.15">
      <c r="A59" s="76" t="s">
        <v>230</v>
      </c>
    </row>
    <row r="60" spans="1:25" ht="12" customHeight="1" x14ac:dyDescent="0.15">
      <c r="A60" s="76" t="s">
        <v>231</v>
      </c>
    </row>
    <row r="61" spans="1:25" ht="12" customHeight="1" x14ac:dyDescent="0.15">
      <c r="A61" s="76" t="s">
        <v>228</v>
      </c>
    </row>
    <row r="62" spans="1:25" ht="12" customHeight="1" x14ac:dyDescent="0.15">
      <c r="A62" s="75" t="s">
        <v>232</v>
      </c>
    </row>
    <row r="63" spans="1:25" ht="12" customHeight="1" x14ac:dyDescent="0.15">
      <c r="A63" s="1" t="s">
        <v>188</v>
      </c>
    </row>
    <row r="64" spans="1:25" ht="12" customHeight="1" x14ac:dyDescent="0.15">
      <c r="A64" s="1" t="s">
        <v>254</v>
      </c>
    </row>
    <row r="65" ht="12" customHeight="1" x14ac:dyDescent="0.15"/>
  </sheetData>
  <sheetProtection sheet="1" objects="1" scenarios="1" selectLockedCells="1" selectUnlockedCells="1"/>
  <mergeCells count="30">
    <mergeCell ref="A3:A4"/>
    <mergeCell ref="B3:C4"/>
    <mergeCell ref="D3:E4"/>
    <mergeCell ref="F3:G4"/>
    <mergeCell ref="H3:I4"/>
    <mergeCell ref="L3:M4"/>
    <mergeCell ref="N3:O4"/>
    <mergeCell ref="P3:Q4"/>
    <mergeCell ref="R3:S4"/>
    <mergeCell ref="J3:K4"/>
    <mergeCell ref="A21:A22"/>
    <mergeCell ref="B21:C22"/>
    <mergeCell ref="D21:E22"/>
    <mergeCell ref="F21:G22"/>
    <mergeCell ref="H21:I22"/>
    <mergeCell ref="A39:A40"/>
    <mergeCell ref="B39:C40"/>
    <mergeCell ref="D39:E40"/>
    <mergeCell ref="F39:G40"/>
    <mergeCell ref="H39:I40"/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Z57"/>
  <sheetViews>
    <sheetView view="pageBreakPreview" zoomScaleNormal="100" zoomScaleSheetLayoutView="100" workbookViewId="0">
      <selection activeCell="AF16" sqref="AF16"/>
    </sheetView>
  </sheetViews>
  <sheetFormatPr defaultRowHeight="18.95" customHeight="1" x14ac:dyDescent="0.15"/>
  <cols>
    <col min="1" max="1" width="11.5703125" style="26" customWidth="1"/>
    <col min="2" max="2" width="7.42578125" style="26" customWidth="1"/>
    <col min="3" max="3" width="8.42578125" style="26" customWidth="1"/>
    <col min="4" max="4" width="7" style="26" customWidth="1"/>
    <col min="5" max="5" width="8.7109375" style="26" customWidth="1"/>
    <col min="6" max="6" width="7.42578125" style="26" customWidth="1"/>
    <col min="7" max="7" width="8.42578125" style="26" customWidth="1"/>
    <col min="8" max="8" width="5" style="26" customWidth="1"/>
    <col min="9" max="9" width="7.28515625" style="26" customWidth="1"/>
    <col min="10" max="10" width="5.7109375" style="26" customWidth="1"/>
    <col min="11" max="11" width="9.5703125" style="26" customWidth="1"/>
    <col min="12" max="12" width="5.28515625" style="26" customWidth="1"/>
    <col min="13" max="13" width="8.42578125" style="26" customWidth="1"/>
    <col min="14" max="14" width="0.7109375" style="26" customWidth="1"/>
    <col min="15" max="15" width="5.7109375" style="26" hidden="1" customWidth="1"/>
    <col min="16" max="16" width="8.7109375" style="26" hidden="1" customWidth="1"/>
    <col min="17" max="17" width="7.7109375" style="26" hidden="1" customWidth="1"/>
    <col min="18" max="18" width="8.7109375" style="26" hidden="1" customWidth="1"/>
    <col min="19" max="24" width="10.7109375" style="26" hidden="1" customWidth="1"/>
    <col min="25" max="25" width="0" style="26" hidden="1" customWidth="1"/>
    <col min="26" max="16384" width="9.140625" style="26"/>
  </cols>
  <sheetData>
    <row r="1" spans="1:26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6" ht="15" customHeight="1" thickBot="1" x14ac:dyDescent="0.2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22</v>
      </c>
      <c r="N2" s="2"/>
      <c r="O2" s="3" t="s">
        <v>272</v>
      </c>
      <c r="P2" s="3"/>
      <c r="Q2" s="3"/>
      <c r="R2" s="3"/>
      <c r="S2" s="3"/>
      <c r="T2" s="1"/>
      <c r="U2" s="3"/>
      <c r="V2" s="3"/>
      <c r="W2" s="3"/>
      <c r="X2" s="2" t="s">
        <v>22</v>
      </c>
      <c r="Y2" s="1"/>
      <c r="Z2" s="1"/>
    </row>
    <row r="3" spans="1:26" ht="17.100000000000001" customHeight="1" thickBot="1" x14ac:dyDescent="0.2">
      <c r="A3" s="435" t="s">
        <v>23</v>
      </c>
      <c r="B3" s="482"/>
      <c r="C3" s="482"/>
      <c r="D3" s="21"/>
      <c r="E3" s="213" t="s">
        <v>24</v>
      </c>
      <c r="F3" s="213"/>
      <c r="G3" s="21"/>
      <c r="H3" s="483" t="s">
        <v>25</v>
      </c>
      <c r="I3" s="483"/>
      <c r="J3" s="483"/>
      <c r="K3" s="483"/>
      <c r="L3" s="483"/>
      <c r="M3" s="483"/>
      <c r="N3" s="484"/>
      <c r="O3" s="463" t="s">
        <v>26</v>
      </c>
      <c r="P3" s="464"/>
      <c r="Q3" s="464"/>
      <c r="R3" s="429"/>
      <c r="S3" s="392" t="s">
        <v>27</v>
      </c>
      <c r="T3" s="393"/>
      <c r="U3" s="392" t="s">
        <v>28</v>
      </c>
      <c r="V3" s="395"/>
      <c r="W3" s="1"/>
      <c r="X3" s="1"/>
      <c r="Y3" s="1"/>
      <c r="Z3" s="1"/>
    </row>
    <row r="4" spans="1:26" ht="17.100000000000001" customHeight="1" x14ac:dyDescent="0.15">
      <c r="A4" s="436"/>
      <c r="B4" s="457" t="s">
        <v>6</v>
      </c>
      <c r="C4" s="457"/>
      <c r="D4" s="457" t="s">
        <v>29</v>
      </c>
      <c r="E4" s="457"/>
      <c r="F4" s="457" t="s">
        <v>30</v>
      </c>
      <c r="G4" s="457"/>
      <c r="H4" s="457" t="s">
        <v>6</v>
      </c>
      <c r="I4" s="457"/>
      <c r="J4" s="458" t="s">
        <v>29</v>
      </c>
      <c r="K4" s="458"/>
      <c r="L4" s="461" t="s">
        <v>30</v>
      </c>
      <c r="M4" s="461"/>
      <c r="N4" s="462"/>
      <c r="O4" s="465"/>
      <c r="P4" s="466"/>
      <c r="Q4" s="466"/>
      <c r="R4" s="431"/>
      <c r="S4" s="30" t="s">
        <v>31</v>
      </c>
      <c r="T4" s="30" t="s">
        <v>32</v>
      </c>
      <c r="U4" s="30" t="s">
        <v>31</v>
      </c>
      <c r="V4" s="31" t="s">
        <v>32</v>
      </c>
      <c r="W4" s="1"/>
      <c r="X4" s="1"/>
      <c r="Y4" s="1"/>
      <c r="Z4" s="1"/>
    </row>
    <row r="5" spans="1:26" ht="15" customHeight="1" x14ac:dyDescent="0.15">
      <c r="A5" s="214" t="s">
        <v>241</v>
      </c>
      <c r="B5" s="485">
        <f>G5+E5</f>
        <v>4379</v>
      </c>
      <c r="C5" s="486"/>
      <c r="D5" s="149" t="s">
        <v>33</v>
      </c>
      <c r="E5" s="149">
        <v>464</v>
      </c>
      <c r="F5" s="149" t="s">
        <v>34</v>
      </c>
      <c r="G5" s="215">
        <v>3915</v>
      </c>
      <c r="H5" s="487">
        <f>K5+M5</f>
        <v>169601</v>
      </c>
      <c r="I5" s="487"/>
      <c r="J5" s="149" t="s">
        <v>33</v>
      </c>
      <c r="K5" s="216">
        <v>112041</v>
      </c>
      <c r="L5" s="149" t="s">
        <v>34</v>
      </c>
      <c r="M5" s="215">
        <v>57560</v>
      </c>
      <c r="N5" s="217"/>
      <c r="O5" s="442" t="s">
        <v>241</v>
      </c>
      <c r="P5" s="442"/>
      <c r="Q5" s="442"/>
      <c r="R5" s="442"/>
      <c r="S5" s="130">
        <v>325</v>
      </c>
      <c r="T5" s="130">
        <v>23996</v>
      </c>
      <c r="U5" s="130">
        <v>468</v>
      </c>
      <c r="V5" s="132">
        <v>95347</v>
      </c>
      <c r="W5" s="1"/>
      <c r="X5" s="1"/>
      <c r="Y5" s="1"/>
      <c r="Z5" s="1"/>
    </row>
    <row r="6" spans="1:26" ht="15" customHeight="1" x14ac:dyDescent="0.15">
      <c r="A6" s="218">
        <v>27</v>
      </c>
      <c r="B6" s="437">
        <f>G6+E6</f>
        <v>4960</v>
      </c>
      <c r="C6" s="438"/>
      <c r="D6" s="149" t="s">
        <v>33</v>
      </c>
      <c r="E6" s="149">
        <v>454</v>
      </c>
      <c r="F6" s="149" t="s">
        <v>34</v>
      </c>
      <c r="G6" s="215">
        <v>4506</v>
      </c>
      <c r="H6" s="488">
        <f>K6+M6</f>
        <v>179781</v>
      </c>
      <c r="I6" s="488"/>
      <c r="J6" s="149" t="s">
        <v>33</v>
      </c>
      <c r="K6" s="216">
        <v>118088</v>
      </c>
      <c r="L6" s="149" t="s">
        <v>34</v>
      </c>
      <c r="M6" s="215">
        <v>61693</v>
      </c>
      <c r="N6" s="217"/>
      <c r="O6" s="439">
        <v>27</v>
      </c>
      <c r="P6" s="440"/>
      <c r="Q6" s="440"/>
      <c r="R6" s="441"/>
      <c r="S6" s="130">
        <v>364</v>
      </c>
      <c r="T6" s="130">
        <v>28239</v>
      </c>
      <c r="U6" s="130">
        <v>408</v>
      </c>
      <c r="V6" s="132">
        <v>79996</v>
      </c>
      <c r="W6" s="1"/>
      <c r="X6" s="1"/>
      <c r="Y6" s="1"/>
      <c r="Z6" s="1"/>
    </row>
    <row r="7" spans="1:26" ht="15" customHeight="1" x14ac:dyDescent="0.15">
      <c r="A7" s="218">
        <v>28</v>
      </c>
      <c r="B7" s="437">
        <f>G7+E7</f>
        <v>5019</v>
      </c>
      <c r="C7" s="437"/>
      <c r="D7" s="149" t="s">
        <v>192</v>
      </c>
      <c r="E7" s="149">
        <v>542</v>
      </c>
      <c r="F7" s="149" t="s">
        <v>193</v>
      </c>
      <c r="G7" s="215">
        <v>4477</v>
      </c>
      <c r="H7" s="488">
        <f>K7+M7</f>
        <v>178534</v>
      </c>
      <c r="I7" s="488"/>
      <c r="J7" s="149" t="s">
        <v>33</v>
      </c>
      <c r="K7" s="216">
        <v>122149</v>
      </c>
      <c r="L7" s="149" t="s">
        <v>193</v>
      </c>
      <c r="M7" s="215">
        <v>56385</v>
      </c>
      <c r="N7" s="219"/>
      <c r="O7" s="439">
        <v>28</v>
      </c>
      <c r="P7" s="440"/>
      <c r="Q7" s="440"/>
      <c r="R7" s="441"/>
      <c r="S7" s="129">
        <v>350</v>
      </c>
      <c r="T7" s="149">
        <v>24140</v>
      </c>
      <c r="U7" s="130">
        <v>350</v>
      </c>
      <c r="V7" s="131">
        <v>54697</v>
      </c>
      <c r="W7" s="1"/>
      <c r="X7" s="1"/>
      <c r="Y7" s="1"/>
      <c r="Z7" s="1"/>
    </row>
    <row r="8" spans="1:26" ht="15" customHeight="1" x14ac:dyDescent="0.15">
      <c r="A8" s="218">
        <v>29</v>
      </c>
      <c r="B8" s="437">
        <f>G8+E8</f>
        <v>7192</v>
      </c>
      <c r="C8" s="437"/>
      <c r="D8" s="149" t="s">
        <v>192</v>
      </c>
      <c r="E8" s="149">
        <v>342</v>
      </c>
      <c r="F8" s="149" t="s">
        <v>193</v>
      </c>
      <c r="G8" s="215">
        <v>6850</v>
      </c>
      <c r="H8" s="488">
        <f>K8+M8</f>
        <v>165868</v>
      </c>
      <c r="I8" s="488"/>
      <c r="J8" s="149" t="s">
        <v>33</v>
      </c>
      <c r="K8" s="216">
        <v>112190</v>
      </c>
      <c r="L8" s="149" t="s">
        <v>193</v>
      </c>
      <c r="M8" s="215">
        <v>53678</v>
      </c>
      <c r="N8" s="219"/>
      <c r="O8" s="439">
        <v>29</v>
      </c>
      <c r="P8" s="440"/>
      <c r="Q8" s="440"/>
      <c r="R8" s="441"/>
      <c r="S8" s="130">
        <v>315</v>
      </c>
      <c r="T8" s="130">
        <v>22484</v>
      </c>
      <c r="U8" s="130">
        <v>437</v>
      </c>
      <c r="V8" s="132">
        <v>58764</v>
      </c>
      <c r="W8" s="1"/>
      <c r="X8" s="1"/>
      <c r="Y8" s="1"/>
      <c r="Z8" s="1"/>
    </row>
    <row r="9" spans="1:26" ht="15" customHeight="1" thickBot="1" x14ac:dyDescent="0.2">
      <c r="A9" s="220">
        <v>30</v>
      </c>
      <c r="B9" s="468">
        <f>G9+E9</f>
        <v>7867</v>
      </c>
      <c r="C9" s="468"/>
      <c r="D9" s="138" t="s">
        <v>33</v>
      </c>
      <c r="E9" s="138">
        <v>257</v>
      </c>
      <c r="F9" s="138" t="s">
        <v>34</v>
      </c>
      <c r="G9" s="242">
        <v>7610</v>
      </c>
      <c r="H9" s="490">
        <f>K9+M9</f>
        <v>192068</v>
      </c>
      <c r="I9" s="490"/>
      <c r="J9" s="138" t="s">
        <v>33</v>
      </c>
      <c r="K9" s="243">
        <v>134811</v>
      </c>
      <c r="L9" s="138" t="s">
        <v>34</v>
      </c>
      <c r="M9" s="242">
        <v>57257</v>
      </c>
      <c r="N9" s="83"/>
      <c r="O9" s="448">
        <v>30</v>
      </c>
      <c r="P9" s="449"/>
      <c r="Q9" s="449"/>
      <c r="R9" s="450"/>
      <c r="S9" s="248">
        <v>328</v>
      </c>
      <c r="T9" s="249">
        <v>18596</v>
      </c>
      <c r="U9" s="248">
        <v>425</v>
      </c>
      <c r="V9" s="250">
        <v>83169</v>
      </c>
      <c r="W9" s="1"/>
      <c r="X9" s="1"/>
      <c r="Y9" s="1"/>
      <c r="Z9" s="1"/>
    </row>
    <row r="10" spans="1:26" ht="15" customHeight="1" x14ac:dyDescent="0.15">
      <c r="A10" s="3" t="s">
        <v>35</v>
      </c>
      <c r="B10" s="3"/>
      <c r="C10" s="3"/>
      <c r="D10" s="3"/>
      <c r="E10" s="152"/>
      <c r="F10" s="152"/>
      <c r="G10" s="152"/>
      <c r="H10" s="152"/>
      <c r="I10" s="152"/>
      <c r="J10" s="152"/>
      <c r="K10" s="152"/>
      <c r="L10" s="152"/>
      <c r="M10" s="150" t="s">
        <v>36</v>
      </c>
      <c r="N10" s="150"/>
      <c r="O10" s="3"/>
      <c r="P10" s="3"/>
      <c r="Q10" s="3"/>
      <c r="R10" s="1"/>
      <c r="S10" s="3"/>
      <c r="T10" s="3"/>
      <c r="U10" s="152"/>
      <c r="V10" s="3"/>
      <c r="W10" s="1"/>
      <c r="X10" s="2" t="s">
        <v>36</v>
      </c>
      <c r="Y10" s="1"/>
      <c r="Z10" s="1"/>
    </row>
    <row r="11" spans="1:26" ht="15" customHeight="1" x14ac:dyDescent="0.15">
      <c r="A11" s="3" t="s">
        <v>256</v>
      </c>
      <c r="B11" s="3"/>
      <c r="C11" s="3"/>
      <c r="D11" s="3"/>
      <c r="E11" s="152"/>
      <c r="F11" s="152"/>
      <c r="G11" s="152"/>
      <c r="H11" s="152"/>
      <c r="I11" s="152"/>
      <c r="J11" s="152"/>
      <c r="K11" s="152"/>
      <c r="L11" s="152"/>
      <c r="M11" s="150"/>
      <c r="N11" s="150"/>
      <c r="O11" s="3"/>
      <c r="P11" s="3"/>
      <c r="Q11" s="3"/>
      <c r="R11" s="1"/>
      <c r="S11" s="3"/>
      <c r="T11" s="3"/>
      <c r="U11" s="152"/>
      <c r="V11" s="3"/>
      <c r="W11" s="1"/>
      <c r="X11" s="2"/>
      <c r="Y11" s="1"/>
      <c r="Z11" s="1"/>
    </row>
    <row r="12" spans="1:26" ht="15" customHeight="1" x14ac:dyDescent="0.15">
      <c r="A12" s="3"/>
      <c r="B12" s="3"/>
      <c r="C12" s="3"/>
      <c r="D12" s="3"/>
      <c r="E12" s="152"/>
      <c r="F12" s="152"/>
      <c r="G12" s="152"/>
      <c r="H12" s="152"/>
      <c r="I12" s="152"/>
      <c r="J12" s="152"/>
      <c r="K12" s="152"/>
      <c r="L12" s="152"/>
      <c r="M12" s="150"/>
      <c r="N12" s="150"/>
      <c r="O12" s="3"/>
      <c r="P12" s="3"/>
      <c r="Q12" s="3"/>
      <c r="R12" s="1"/>
      <c r="S12" s="3"/>
      <c r="T12" s="3"/>
      <c r="U12" s="152"/>
      <c r="V12" s="3"/>
      <c r="W12" s="1"/>
      <c r="X12" s="2"/>
      <c r="Y12" s="1"/>
      <c r="Z12" s="1"/>
    </row>
    <row r="13" spans="1:26" ht="15" customHeight="1" thickBot="1" x14ac:dyDescent="0.2">
      <c r="A13" s="3" t="s">
        <v>267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 t="s">
        <v>22</v>
      </c>
      <c r="N13" s="2"/>
      <c r="O13" s="3" t="s">
        <v>273</v>
      </c>
      <c r="P13" s="3"/>
      <c r="Q13" s="3"/>
      <c r="R13" s="1"/>
      <c r="S13" s="3"/>
      <c r="T13" s="3"/>
      <c r="U13" s="3"/>
      <c r="V13" s="3"/>
      <c r="W13" s="3"/>
      <c r="X13" s="2" t="s">
        <v>22</v>
      </c>
      <c r="Y13" s="1"/>
      <c r="Z13" s="1"/>
    </row>
    <row r="14" spans="1:26" ht="17.100000000000001" customHeight="1" thickBot="1" x14ac:dyDescent="0.2">
      <c r="A14" s="435" t="s">
        <v>23</v>
      </c>
      <c r="B14" s="489" t="s">
        <v>24</v>
      </c>
      <c r="C14" s="489"/>
      <c r="D14" s="489"/>
      <c r="E14" s="489"/>
      <c r="F14" s="489"/>
      <c r="G14" s="489"/>
      <c r="H14" s="459" t="s">
        <v>25</v>
      </c>
      <c r="I14" s="459"/>
      <c r="J14" s="459"/>
      <c r="K14" s="459"/>
      <c r="L14" s="459"/>
      <c r="M14" s="459"/>
      <c r="N14" s="460"/>
      <c r="O14" s="463" t="s">
        <v>26</v>
      </c>
      <c r="P14" s="464"/>
      <c r="Q14" s="464"/>
      <c r="R14" s="429"/>
      <c r="S14" s="392" t="s">
        <v>38</v>
      </c>
      <c r="T14" s="479"/>
      <c r="U14" s="479"/>
      <c r="V14" s="393"/>
      <c r="W14" s="392" t="s">
        <v>39</v>
      </c>
      <c r="X14" s="395"/>
      <c r="Y14" s="1"/>
      <c r="Z14" s="1"/>
    </row>
    <row r="15" spans="1:26" ht="17.100000000000001" customHeight="1" x14ac:dyDescent="0.15">
      <c r="A15" s="436"/>
      <c r="B15" s="457" t="s">
        <v>6</v>
      </c>
      <c r="C15" s="457"/>
      <c r="D15" s="457" t="s">
        <v>29</v>
      </c>
      <c r="E15" s="457"/>
      <c r="F15" s="457" t="s">
        <v>30</v>
      </c>
      <c r="G15" s="457"/>
      <c r="H15" s="457" t="s">
        <v>6</v>
      </c>
      <c r="I15" s="457"/>
      <c r="J15" s="458" t="s">
        <v>29</v>
      </c>
      <c r="K15" s="458"/>
      <c r="L15" s="461" t="s">
        <v>30</v>
      </c>
      <c r="M15" s="461"/>
      <c r="N15" s="462"/>
      <c r="O15" s="439"/>
      <c r="P15" s="440"/>
      <c r="Q15" s="440"/>
      <c r="R15" s="441"/>
      <c r="S15" s="458" t="s">
        <v>40</v>
      </c>
      <c r="T15" s="478"/>
      <c r="U15" s="458" t="s">
        <v>41</v>
      </c>
      <c r="V15" s="478"/>
      <c r="W15" s="480" t="s">
        <v>31</v>
      </c>
      <c r="X15" s="476" t="s">
        <v>32</v>
      </c>
      <c r="Y15" s="1"/>
      <c r="Z15" s="1"/>
    </row>
    <row r="16" spans="1:26" ht="15" customHeight="1" x14ac:dyDescent="0.15">
      <c r="A16" s="214" t="s">
        <v>288</v>
      </c>
      <c r="B16" s="437">
        <v>201</v>
      </c>
      <c r="C16" s="438"/>
      <c r="D16" s="438">
        <v>201</v>
      </c>
      <c r="E16" s="438"/>
      <c r="F16" s="475" t="s">
        <v>42</v>
      </c>
      <c r="G16" s="475"/>
      <c r="H16" s="470">
        <f>SUM(J16:N16)</f>
        <v>482547</v>
      </c>
      <c r="I16" s="470"/>
      <c r="J16" s="470">
        <v>259572</v>
      </c>
      <c r="K16" s="470"/>
      <c r="L16" s="470">
        <v>222975</v>
      </c>
      <c r="M16" s="470"/>
      <c r="N16" s="221"/>
      <c r="O16" s="465"/>
      <c r="P16" s="466"/>
      <c r="Q16" s="466"/>
      <c r="R16" s="431"/>
      <c r="S16" s="30" t="s">
        <v>29</v>
      </c>
      <c r="T16" s="30" t="s">
        <v>30</v>
      </c>
      <c r="U16" s="30" t="s">
        <v>29</v>
      </c>
      <c r="V16" s="30" t="s">
        <v>30</v>
      </c>
      <c r="W16" s="481"/>
      <c r="X16" s="477"/>
      <c r="Y16" s="1"/>
      <c r="Z16" s="1"/>
    </row>
    <row r="17" spans="1:26" ht="15" customHeight="1" x14ac:dyDescent="0.15">
      <c r="A17" s="218">
        <v>27</v>
      </c>
      <c r="B17" s="437">
        <v>861</v>
      </c>
      <c r="C17" s="438"/>
      <c r="D17" s="438">
        <v>861</v>
      </c>
      <c r="E17" s="438"/>
      <c r="F17" s="472" t="s">
        <v>42</v>
      </c>
      <c r="G17" s="472"/>
      <c r="H17" s="470">
        <f>SUM(J17:N17)</f>
        <v>505595</v>
      </c>
      <c r="I17" s="470"/>
      <c r="J17" s="470">
        <v>184654</v>
      </c>
      <c r="K17" s="470"/>
      <c r="L17" s="470">
        <v>320941</v>
      </c>
      <c r="M17" s="470"/>
      <c r="N17" s="222"/>
      <c r="O17" s="473" t="s">
        <v>257</v>
      </c>
      <c r="P17" s="473"/>
      <c r="Q17" s="473"/>
      <c r="R17" s="473"/>
      <c r="S17" s="129">
        <v>555</v>
      </c>
      <c r="T17" s="130">
        <v>47302</v>
      </c>
      <c r="U17" s="130">
        <v>14603</v>
      </c>
      <c r="V17" s="130">
        <v>46192</v>
      </c>
      <c r="W17" s="130">
        <v>202</v>
      </c>
      <c r="X17" s="132">
        <v>3621</v>
      </c>
      <c r="Y17" s="1"/>
      <c r="Z17" s="1"/>
    </row>
    <row r="18" spans="1:26" ht="15" customHeight="1" x14ac:dyDescent="0.15">
      <c r="A18" s="218">
        <v>28</v>
      </c>
      <c r="B18" s="437">
        <v>935</v>
      </c>
      <c r="C18" s="438"/>
      <c r="D18" s="438">
        <v>935</v>
      </c>
      <c r="E18" s="438"/>
      <c r="F18" s="472">
        <v>0</v>
      </c>
      <c r="G18" s="472"/>
      <c r="H18" s="470">
        <f>SUM(J18:N18)</f>
        <v>498804</v>
      </c>
      <c r="I18" s="470"/>
      <c r="J18" s="470">
        <v>196081</v>
      </c>
      <c r="K18" s="470"/>
      <c r="L18" s="470">
        <v>302723</v>
      </c>
      <c r="M18" s="470"/>
      <c r="N18" s="222"/>
      <c r="O18" s="439">
        <v>28</v>
      </c>
      <c r="P18" s="440"/>
      <c r="Q18" s="440"/>
      <c r="R18" s="474"/>
      <c r="S18" s="129">
        <v>728</v>
      </c>
      <c r="T18" s="130">
        <v>48813</v>
      </c>
      <c r="U18" s="130">
        <v>32737</v>
      </c>
      <c r="V18" s="130">
        <v>48817</v>
      </c>
      <c r="W18" s="130">
        <v>189</v>
      </c>
      <c r="X18" s="132">
        <v>3379</v>
      </c>
      <c r="Y18" s="1"/>
      <c r="Z18" s="1"/>
    </row>
    <row r="19" spans="1:26" ht="15" customHeight="1" x14ac:dyDescent="0.15">
      <c r="A19" s="218">
        <v>29</v>
      </c>
      <c r="B19" s="437">
        <f>SUM(D19:G19)</f>
        <v>873</v>
      </c>
      <c r="C19" s="438"/>
      <c r="D19" s="438">
        <v>873</v>
      </c>
      <c r="E19" s="438"/>
      <c r="F19" s="472">
        <v>0</v>
      </c>
      <c r="G19" s="472"/>
      <c r="H19" s="470">
        <f>SUM(J19:N19)</f>
        <v>655517</v>
      </c>
      <c r="I19" s="470"/>
      <c r="J19" s="470">
        <v>205745</v>
      </c>
      <c r="K19" s="470"/>
      <c r="L19" s="470">
        <v>449772</v>
      </c>
      <c r="M19" s="470"/>
      <c r="N19" s="223"/>
      <c r="O19" s="471">
        <v>29</v>
      </c>
      <c r="P19" s="442"/>
      <c r="Q19" s="442"/>
      <c r="R19" s="442"/>
      <c r="S19" s="129">
        <v>631</v>
      </c>
      <c r="T19" s="130">
        <v>13277</v>
      </c>
      <c r="U19" s="130">
        <v>18389</v>
      </c>
      <c r="V19" s="130">
        <v>13141</v>
      </c>
      <c r="W19" s="130">
        <v>165</v>
      </c>
      <c r="X19" s="132">
        <v>3697</v>
      </c>
      <c r="Y19" s="1"/>
      <c r="Z19" s="1"/>
    </row>
    <row r="20" spans="1:26" ht="15" customHeight="1" thickBot="1" x14ac:dyDescent="0.2">
      <c r="A20" s="220">
        <v>30</v>
      </c>
      <c r="B20" s="468">
        <f>SUM(D20:G20)</f>
        <v>218</v>
      </c>
      <c r="C20" s="468"/>
      <c r="D20" s="455">
        <v>218</v>
      </c>
      <c r="E20" s="455"/>
      <c r="F20" s="467">
        <v>0</v>
      </c>
      <c r="G20" s="467"/>
      <c r="H20" s="469">
        <f>SUM(J20:N20)</f>
        <v>427085</v>
      </c>
      <c r="I20" s="469"/>
      <c r="J20" s="469">
        <v>225470</v>
      </c>
      <c r="K20" s="469"/>
      <c r="L20" s="469">
        <v>201615</v>
      </c>
      <c r="M20" s="469"/>
      <c r="N20" s="79"/>
      <c r="O20" s="448">
        <v>30</v>
      </c>
      <c r="P20" s="449"/>
      <c r="Q20" s="449"/>
      <c r="R20" s="450"/>
      <c r="S20" s="251">
        <v>497</v>
      </c>
      <c r="T20" s="248">
        <v>12799</v>
      </c>
      <c r="U20" s="248">
        <v>34468</v>
      </c>
      <c r="V20" s="248">
        <v>12799</v>
      </c>
      <c r="W20" s="248">
        <v>740</v>
      </c>
      <c r="X20" s="252">
        <v>2616</v>
      </c>
      <c r="Y20" s="1"/>
      <c r="Z20" s="1"/>
    </row>
    <row r="21" spans="1:26" ht="15" customHeight="1" x14ac:dyDescent="0.15">
      <c r="A21" s="3"/>
      <c r="B21" s="2"/>
      <c r="C21" s="2"/>
      <c r="D21" s="2"/>
      <c r="E21" s="2"/>
      <c r="F21" s="2"/>
      <c r="G21" s="2"/>
      <c r="H21" s="3"/>
      <c r="I21" s="3"/>
      <c r="J21" s="3"/>
      <c r="K21" s="1"/>
      <c r="L21" s="1"/>
      <c r="M21" s="2" t="s">
        <v>36</v>
      </c>
      <c r="N21" s="2"/>
      <c r="O21" s="152" t="s">
        <v>43</v>
      </c>
      <c r="P21" s="152"/>
      <c r="Q21" s="152"/>
      <c r="R21" s="152"/>
      <c r="S21" s="152"/>
      <c r="T21" s="152"/>
      <c r="U21" s="152"/>
      <c r="V21" s="152"/>
      <c r="W21" s="253"/>
      <c r="X21" s="2" t="s">
        <v>36</v>
      </c>
      <c r="Y21" s="1"/>
      <c r="Z21" s="1"/>
    </row>
    <row r="22" spans="1:26" ht="15" customHeight="1" x14ac:dyDescent="0.15">
      <c r="A22" s="3"/>
      <c r="B22" s="3"/>
      <c r="C22" s="3"/>
      <c r="D22" s="3"/>
      <c r="E22" s="2"/>
      <c r="F22" s="3"/>
      <c r="G22" s="3"/>
      <c r="H22" s="3"/>
      <c r="I22" s="3"/>
      <c r="J22" s="3"/>
      <c r="K22" s="1"/>
      <c r="L22" s="1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1"/>
      <c r="Z22" s="1"/>
    </row>
    <row r="23" spans="1:26" ht="15" customHeight="1" thickBot="1" x14ac:dyDescent="0.2">
      <c r="A23" s="3" t="s">
        <v>268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" t="s">
        <v>22</v>
      </c>
      <c r="N23" s="2"/>
      <c r="O23" s="3" t="s">
        <v>274</v>
      </c>
      <c r="P23" s="3"/>
      <c r="Q23" s="3"/>
      <c r="R23" s="3"/>
      <c r="S23" s="3"/>
      <c r="T23" s="1"/>
      <c r="U23" s="3"/>
      <c r="V23" s="3"/>
      <c r="W23" s="3"/>
      <c r="X23" s="2" t="s">
        <v>22</v>
      </c>
      <c r="Y23" s="1"/>
      <c r="Z23" s="1"/>
    </row>
    <row r="24" spans="1:26" ht="17.100000000000001" customHeight="1" thickBot="1" x14ac:dyDescent="0.2">
      <c r="A24" s="435" t="s">
        <v>23</v>
      </c>
      <c r="B24" s="446" t="s">
        <v>44</v>
      </c>
      <c r="C24" s="446"/>
      <c r="D24" s="446"/>
      <c r="E24" s="446"/>
      <c r="F24" s="446"/>
      <c r="G24" s="446"/>
      <c r="H24" s="459" t="s">
        <v>45</v>
      </c>
      <c r="I24" s="459"/>
      <c r="J24" s="459"/>
      <c r="K24" s="459"/>
      <c r="L24" s="459"/>
      <c r="M24" s="459"/>
      <c r="N24" s="460"/>
      <c r="O24" s="463" t="s">
        <v>26</v>
      </c>
      <c r="P24" s="464"/>
      <c r="Q24" s="464"/>
      <c r="R24" s="429"/>
      <c r="S24" s="392" t="s">
        <v>46</v>
      </c>
      <c r="T24" s="393"/>
      <c r="U24" s="392" t="s">
        <v>47</v>
      </c>
      <c r="V24" s="393"/>
      <c r="W24" s="392" t="s">
        <v>48</v>
      </c>
      <c r="X24" s="395"/>
      <c r="Y24" s="1"/>
      <c r="Z24" s="1"/>
    </row>
    <row r="25" spans="1:26" ht="17.100000000000001" customHeight="1" x14ac:dyDescent="0.15">
      <c r="A25" s="436"/>
      <c r="B25" s="457" t="s">
        <v>6</v>
      </c>
      <c r="C25" s="457"/>
      <c r="D25" s="457" t="s">
        <v>29</v>
      </c>
      <c r="E25" s="457"/>
      <c r="F25" s="457" t="s">
        <v>30</v>
      </c>
      <c r="G25" s="457"/>
      <c r="H25" s="457" t="s">
        <v>6</v>
      </c>
      <c r="I25" s="457"/>
      <c r="J25" s="458" t="s">
        <v>29</v>
      </c>
      <c r="K25" s="458"/>
      <c r="L25" s="461" t="s">
        <v>30</v>
      </c>
      <c r="M25" s="461"/>
      <c r="N25" s="462"/>
      <c r="O25" s="465"/>
      <c r="P25" s="466"/>
      <c r="Q25" s="466"/>
      <c r="R25" s="431"/>
      <c r="S25" s="30" t="s">
        <v>31</v>
      </c>
      <c r="T25" s="30" t="s">
        <v>32</v>
      </c>
      <c r="U25" s="30" t="s">
        <v>31</v>
      </c>
      <c r="V25" s="30" t="s">
        <v>32</v>
      </c>
      <c r="W25" s="30" t="s">
        <v>31</v>
      </c>
      <c r="X25" s="31" t="s">
        <v>32</v>
      </c>
      <c r="Y25" s="1"/>
      <c r="Z25" s="1"/>
    </row>
    <row r="26" spans="1:26" ht="15" customHeight="1" x14ac:dyDescent="0.15">
      <c r="A26" s="214" t="s">
        <v>241</v>
      </c>
      <c r="B26" s="437">
        <f>E26+G26</f>
        <v>2641</v>
      </c>
      <c r="C26" s="438"/>
      <c r="D26" s="149" t="s">
        <v>33</v>
      </c>
      <c r="E26" s="149">
        <v>316</v>
      </c>
      <c r="F26" s="149" t="s">
        <v>34</v>
      </c>
      <c r="G26" s="149">
        <v>2325</v>
      </c>
      <c r="H26" s="438">
        <f>M26+K26</f>
        <v>69975</v>
      </c>
      <c r="I26" s="438"/>
      <c r="J26" s="149" t="s">
        <v>33</v>
      </c>
      <c r="K26" s="74">
        <v>30500</v>
      </c>
      <c r="L26" s="149" t="s">
        <v>34</v>
      </c>
      <c r="M26" s="74">
        <v>39475</v>
      </c>
      <c r="N26" s="224"/>
      <c r="O26" s="442" t="s">
        <v>241</v>
      </c>
      <c r="P26" s="442"/>
      <c r="Q26" s="442"/>
      <c r="R26" s="442"/>
      <c r="S26" s="254">
        <v>1899</v>
      </c>
      <c r="T26" s="255">
        <v>30012</v>
      </c>
      <c r="U26" s="256">
        <v>4536</v>
      </c>
      <c r="V26" s="255">
        <v>32540</v>
      </c>
      <c r="W26" s="255">
        <v>356</v>
      </c>
      <c r="X26" s="257">
        <v>18041</v>
      </c>
      <c r="Y26" s="1" t="s">
        <v>298</v>
      </c>
      <c r="Z26" s="1"/>
    </row>
    <row r="27" spans="1:26" ht="15" customHeight="1" x14ac:dyDescent="0.15">
      <c r="A27" s="218">
        <v>27</v>
      </c>
      <c r="B27" s="437">
        <f>E27+G27</f>
        <v>2983</v>
      </c>
      <c r="C27" s="438"/>
      <c r="D27" s="149" t="s">
        <v>33</v>
      </c>
      <c r="E27" s="149">
        <v>422</v>
      </c>
      <c r="F27" s="149" t="s">
        <v>193</v>
      </c>
      <c r="G27" s="149">
        <v>2561</v>
      </c>
      <c r="H27" s="438">
        <f>M27+K27</f>
        <v>77744</v>
      </c>
      <c r="I27" s="438"/>
      <c r="J27" s="149" t="s">
        <v>33</v>
      </c>
      <c r="K27" s="74">
        <v>40299</v>
      </c>
      <c r="L27" s="149" t="s">
        <v>193</v>
      </c>
      <c r="M27" s="74">
        <v>37445</v>
      </c>
      <c r="N27" s="224"/>
      <c r="O27" s="439">
        <v>27</v>
      </c>
      <c r="P27" s="440"/>
      <c r="Q27" s="440"/>
      <c r="R27" s="441"/>
      <c r="S27" s="258">
        <v>1852</v>
      </c>
      <c r="T27" s="130">
        <v>32640</v>
      </c>
      <c r="U27" s="259">
        <v>5354</v>
      </c>
      <c r="V27" s="130">
        <v>32235</v>
      </c>
      <c r="W27" s="130">
        <v>329</v>
      </c>
      <c r="X27" s="132">
        <v>18125</v>
      </c>
      <c r="Y27" s="1"/>
      <c r="Z27" s="1"/>
    </row>
    <row r="28" spans="1:26" ht="15" customHeight="1" x14ac:dyDescent="0.15">
      <c r="A28" s="218">
        <v>28</v>
      </c>
      <c r="B28" s="437">
        <f>E28+G28</f>
        <v>3020</v>
      </c>
      <c r="C28" s="438"/>
      <c r="D28" s="149" t="s">
        <v>33</v>
      </c>
      <c r="E28" s="149">
        <v>448</v>
      </c>
      <c r="F28" s="149" t="s">
        <v>193</v>
      </c>
      <c r="G28" s="149">
        <v>2572</v>
      </c>
      <c r="H28" s="438">
        <f>M28+K28</f>
        <v>79441</v>
      </c>
      <c r="I28" s="438"/>
      <c r="J28" s="149" t="s">
        <v>33</v>
      </c>
      <c r="K28" s="74">
        <v>41270</v>
      </c>
      <c r="L28" s="149" t="s">
        <v>193</v>
      </c>
      <c r="M28" s="74">
        <v>38171</v>
      </c>
      <c r="N28" s="224"/>
      <c r="O28" s="439">
        <v>28</v>
      </c>
      <c r="P28" s="440"/>
      <c r="Q28" s="440"/>
      <c r="R28" s="441"/>
      <c r="S28" s="258">
        <v>1740</v>
      </c>
      <c r="T28" s="130">
        <v>29130</v>
      </c>
      <c r="U28" s="259">
        <v>5880</v>
      </c>
      <c r="V28" s="130">
        <v>30907</v>
      </c>
      <c r="W28" s="130">
        <v>418</v>
      </c>
      <c r="X28" s="132">
        <v>14704</v>
      </c>
      <c r="Y28" s="1"/>
      <c r="Z28" s="1"/>
    </row>
    <row r="29" spans="1:26" ht="15" customHeight="1" x14ac:dyDescent="0.15">
      <c r="A29" s="218">
        <v>29</v>
      </c>
      <c r="B29" s="437">
        <f>E29+G29</f>
        <v>2968</v>
      </c>
      <c r="C29" s="438"/>
      <c r="D29" s="149" t="s">
        <v>192</v>
      </c>
      <c r="E29" s="149">
        <v>271</v>
      </c>
      <c r="F29" s="149" t="s">
        <v>193</v>
      </c>
      <c r="G29" s="149">
        <v>2697</v>
      </c>
      <c r="H29" s="438">
        <f>M29+K29</f>
        <v>76166</v>
      </c>
      <c r="I29" s="438"/>
      <c r="J29" s="149" t="s">
        <v>192</v>
      </c>
      <c r="K29" s="74">
        <v>40749</v>
      </c>
      <c r="L29" s="149" t="s">
        <v>193</v>
      </c>
      <c r="M29" s="74">
        <v>35417</v>
      </c>
      <c r="N29" s="155"/>
      <c r="O29" s="439">
        <v>29</v>
      </c>
      <c r="P29" s="454"/>
      <c r="Q29" s="454"/>
      <c r="R29" s="454"/>
      <c r="S29" s="258">
        <v>1631</v>
      </c>
      <c r="T29" s="130">
        <v>26930</v>
      </c>
      <c r="U29" s="259">
        <v>5339</v>
      </c>
      <c r="V29" s="130">
        <v>27898</v>
      </c>
      <c r="W29" s="130">
        <v>335</v>
      </c>
      <c r="X29" s="132">
        <v>17918</v>
      </c>
      <c r="Y29" s="1"/>
      <c r="Z29" s="1"/>
    </row>
    <row r="30" spans="1:26" ht="15" customHeight="1" thickBot="1" x14ac:dyDescent="0.2">
      <c r="A30" s="220">
        <v>30</v>
      </c>
      <c r="B30" s="455">
        <f>E30+G30</f>
        <v>2728</v>
      </c>
      <c r="C30" s="455"/>
      <c r="D30" s="138" t="s">
        <v>33</v>
      </c>
      <c r="E30" s="138">
        <v>244</v>
      </c>
      <c r="F30" s="138" t="s">
        <v>34</v>
      </c>
      <c r="G30" s="138">
        <v>2484</v>
      </c>
      <c r="H30" s="455">
        <f>M30+K30</f>
        <v>83058</v>
      </c>
      <c r="I30" s="455"/>
      <c r="J30" s="138" t="s">
        <v>33</v>
      </c>
      <c r="K30" s="244">
        <v>43031</v>
      </c>
      <c r="L30" s="138" t="s">
        <v>34</v>
      </c>
      <c r="M30" s="244">
        <v>40027</v>
      </c>
      <c r="N30" s="80"/>
      <c r="O30" s="448">
        <v>30</v>
      </c>
      <c r="P30" s="449"/>
      <c r="Q30" s="449"/>
      <c r="R30" s="450"/>
      <c r="S30" s="260">
        <v>1267</v>
      </c>
      <c r="T30" s="248">
        <v>20871</v>
      </c>
      <c r="U30" s="261">
        <v>4383</v>
      </c>
      <c r="V30" s="248">
        <v>21146</v>
      </c>
      <c r="W30" s="248">
        <v>349</v>
      </c>
      <c r="X30" s="252">
        <v>16300</v>
      </c>
      <c r="Y30" s="1"/>
      <c r="Z30" s="1"/>
    </row>
    <row r="31" spans="1:26" ht="15" customHeight="1" x14ac:dyDescent="0.15">
      <c r="A31" s="3" t="s">
        <v>226</v>
      </c>
      <c r="B31" s="3"/>
      <c r="C31" s="3"/>
      <c r="D31" s="3"/>
      <c r="E31" s="3"/>
      <c r="F31" s="3"/>
      <c r="G31" s="3"/>
      <c r="H31" s="3"/>
      <c r="I31" s="3"/>
      <c r="J31" s="3"/>
      <c r="K31" s="21"/>
      <c r="L31" s="225" t="s">
        <v>227</v>
      </c>
      <c r="M31" s="21"/>
      <c r="N31" s="3"/>
      <c r="O31" s="3" t="s">
        <v>245</v>
      </c>
      <c r="P31" s="3"/>
      <c r="Q31" s="3"/>
      <c r="R31" s="3"/>
      <c r="S31" s="3"/>
      <c r="T31" s="3"/>
      <c r="U31" s="3"/>
      <c r="V31" s="3"/>
      <c r="W31" s="427" t="s">
        <v>36</v>
      </c>
      <c r="X31" s="427"/>
      <c r="Y31" s="1"/>
      <c r="Z31" s="1"/>
    </row>
    <row r="32" spans="1:26" ht="15" customHeight="1" x14ac:dyDescent="0.15">
      <c r="A32" s="3" t="s">
        <v>255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"/>
      <c r="S32" s="3"/>
      <c r="T32" s="3"/>
      <c r="U32" s="152"/>
      <c r="V32" s="3"/>
      <c r="W32" s="1"/>
      <c r="X32" s="2"/>
      <c r="Y32" s="1"/>
      <c r="Z32" s="1"/>
    </row>
    <row r="33" spans="1:26" ht="15" customHeight="1" x14ac:dyDescent="0.15">
      <c r="A33" s="3"/>
      <c r="B33" s="3"/>
      <c r="C33" s="3"/>
      <c r="D33" s="3"/>
      <c r="E33" s="3"/>
      <c r="F33" s="22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"/>
      <c r="S33" s="3"/>
      <c r="T33" s="3"/>
      <c r="U33" s="152"/>
      <c r="V33" s="3"/>
      <c r="W33" s="1"/>
      <c r="X33" s="2"/>
      <c r="Y33" s="1"/>
      <c r="Z33" s="1"/>
    </row>
    <row r="34" spans="1:26" ht="15" customHeight="1" thickBot="1" x14ac:dyDescent="0.2">
      <c r="A34" s="3" t="s">
        <v>326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" t="s">
        <v>49</v>
      </c>
      <c r="W34" s="1"/>
      <c r="X34" s="1"/>
      <c r="Y34" s="1"/>
      <c r="Z34" s="1"/>
    </row>
    <row r="35" spans="1:26" ht="15.95" customHeight="1" x14ac:dyDescent="0.15">
      <c r="A35" s="443" t="s">
        <v>207</v>
      </c>
      <c r="B35" s="445" t="s">
        <v>6</v>
      </c>
      <c r="C35" s="445"/>
      <c r="D35" s="446" t="s">
        <v>50</v>
      </c>
      <c r="E35" s="446"/>
      <c r="F35" s="446" t="s">
        <v>51</v>
      </c>
      <c r="G35" s="446"/>
      <c r="H35" s="451" t="s">
        <v>52</v>
      </c>
      <c r="I35" s="451"/>
      <c r="J35" s="446" t="s">
        <v>53</v>
      </c>
      <c r="K35" s="446"/>
      <c r="L35" s="456" t="s">
        <v>54</v>
      </c>
      <c r="M35" s="456"/>
      <c r="N35" s="227"/>
      <c r="O35" s="447" t="s">
        <v>55</v>
      </c>
      <c r="P35" s="393"/>
      <c r="Q35" s="452" t="s">
        <v>56</v>
      </c>
      <c r="R35" s="453"/>
      <c r="S35" s="392" t="s">
        <v>57</v>
      </c>
      <c r="T35" s="393"/>
      <c r="U35" s="392" t="s">
        <v>58</v>
      </c>
      <c r="V35" s="395"/>
      <c r="W35" s="1"/>
      <c r="X35" s="1"/>
      <c r="Y35" s="1"/>
      <c r="Z35" s="1"/>
    </row>
    <row r="36" spans="1:26" ht="15.95" customHeight="1" x14ac:dyDescent="0.15">
      <c r="A36" s="444"/>
      <c r="B36" s="228" t="s">
        <v>59</v>
      </c>
      <c r="C36" s="228" t="s">
        <v>32</v>
      </c>
      <c r="D36" s="228" t="s">
        <v>59</v>
      </c>
      <c r="E36" s="228" t="s">
        <v>32</v>
      </c>
      <c r="F36" s="228" t="s">
        <v>59</v>
      </c>
      <c r="G36" s="228" t="s">
        <v>32</v>
      </c>
      <c r="H36" s="228" t="s">
        <v>59</v>
      </c>
      <c r="I36" s="228" t="s">
        <v>32</v>
      </c>
      <c r="J36" s="228" t="s">
        <v>59</v>
      </c>
      <c r="K36" s="228" t="s">
        <v>32</v>
      </c>
      <c r="L36" s="228" t="s">
        <v>59</v>
      </c>
      <c r="M36" s="228" t="s">
        <v>32</v>
      </c>
      <c r="N36" s="229"/>
      <c r="O36" s="228" t="s">
        <v>59</v>
      </c>
      <c r="P36" s="262" t="s">
        <v>32</v>
      </c>
      <c r="Q36" s="263" t="s">
        <v>246</v>
      </c>
      <c r="R36" s="228" t="s">
        <v>32</v>
      </c>
      <c r="S36" s="30" t="s">
        <v>60</v>
      </c>
      <c r="T36" s="30" t="s">
        <v>32</v>
      </c>
      <c r="U36" s="30" t="s">
        <v>60</v>
      </c>
      <c r="V36" s="31" t="s">
        <v>32</v>
      </c>
      <c r="W36" s="1"/>
      <c r="X36" s="1"/>
      <c r="Y36" s="1"/>
      <c r="Z36" s="1"/>
    </row>
    <row r="37" spans="1:26" ht="15" customHeight="1" x14ac:dyDescent="0.15">
      <c r="A37" s="53" t="s">
        <v>257</v>
      </c>
      <c r="B37" s="230">
        <v>6072</v>
      </c>
      <c r="C37" s="231">
        <v>106347</v>
      </c>
      <c r="D37" s="232">
        <v>1202</v>
      </c>
      <c r="E37" s="232">
        <v>47919</v>
      </c>
      <c r="F37" s="232">
        <v>2650</v>
      </c>
      <c r="G37" s="232">
        <v>32747</v>
      </c>
      <c r="H37" s="232">
        <v>888</v>
      </c>
      <c r="I37" s="232">
        <v>9842</v>
      </c>
      <c r="J37" s="232">
        <v>458</v>
      </c>
      <c r="K37" s="232">
        <v>4212</v>
      </c>
      <c r="L37" s="232">
        <v>285</v>
      </c>
      <c r="M37" s="232">
        <v>5775</v>
      </c>
      <c r="N37" s="233"/>
      <c r="O37" s="231">
        <v>589</v>
      </c>
      <c r="P37" s="264">
        <v>5852</v>
      </c>
      <c r="Q37" s="230">
        <v>2062</v>
      </c>
      <c r="R37" s="265">
        <v>35319</v>
      </c>
      <c r="S37" s="265">
        <v>771</v>
      </c>
      <c r="T37" s="265">
        <v>18832</v>
      </c>
      <c r="U37" s="265">
        <v>1291</v>
      </c>
      <c r="V37" s="266">
        <v>16487</v>
      </c>
      <c r="W37" s="1"/>
      <c r="X37" s="1"/>
      <c r="Y37" s="1"/>
      <c r="Z37" s="1"/>
    </row>
    <row r="38" spans="1:26" ht="15" customHeight="1" x14ac:dyDescent="0.15">
      <c r="A38" s="53">
        <v>28</v>
      </c>
      <c r="B38" s="234">
        <v>5769</v>
      </c>
      <c r="C38" s="232">
        <v>93096</v>
      </c>
      <c r="D38" s="232">
        <v>1106</v>
      </c>
      <c r="E38" s="232">
        <v>39422</v>
      </c>
      <c r="F38" s="232">
        <v>2569</v>
      </c>
      <c r="G38" s="232">
        <v>31746</v>
      </c>
      <c r="H38" s="232">
        <v>875</v>
      </c>
      <c r="I38" s="232">
        <v>8655</v>
      </c>
      <c r="J38" s="232">
        <v>494</v>
      </c>
      <c r="K38" s="232">
        <v>4313</v>
      </c>
      <c r="L38" s="232">
        <v>263</v>
      </c>
      <c r="M38" s="232">
        <v>4820</v>
      </c>
      <c r="N38" s="233"/>
      <c r="O38" s="231">
        <v>462</v>
      </c>
      <c r="P38" s="264">
        <v>4140</v>
      </c>
      <c r="Q38" s="230">
        <v>2895</v>
      </c>
      <c r="R38" s="265">
        <v>51712</v>
      </c>
      <c r="S38" s="265">
        <v>865</v>
      </c>
      <c r="T38" s="265">
        <v>25815</v>
      </c>
      <c r="U38" s="265">
        <v>2030</v>
      </c>
      <c r="V38" s="266">
        <v>25897</v>
      </c>
      <c r="W38" s="1"/>
      <c r="X38" s="1"/>
      <c r="Y38" s="1"/>
      <c r="Z38" s="1"/>
    </row>
    <row r="39" spans="1:26" ht="15" customHeight="1" x14ac:dyDescent="0.15">
      <c r="A39" s="53">
        <v>29</v>
      </c>
      <c r="B39" s="234">
        <v>10710</v>
      </c>
      <c r="C39" s="232">
        <v>67165</v>
      </c>
      <c r="D39" s="232">
        <v>1962</v>
      </c>
      <c r="E39" s="232">
        <v>25497</v>
      </c>
      <c r="F39" s="232">
        <v>4985</v>
      </c>
      <c r="G39" s="232">
        <v>24874</v>
      </c>
      <c r="H39" s="232">
        <v>1667</v>
      </c>
      <c r="I39" s="232">
        <v>8567</v>
      </c>
      <c r="J39" s="232">
        <v>969</v>
      </c>
      <c r="K39" s="232">
        <v>3351</v>
      </c>
      <c r="L39" s="232">
        <v>445</v>
      </c>
      <c r="M39" s="232">
        <v>1837</v>
      </c>
      <c r="N39" s="233"/>
      <c r="O39" s="231">
        <v>682</v>
      </c>
      <c r="P39" s="264">
        <v>3039</v>
      </c>
      <c r="Q39" s="230">
        <v>4924</v>
      </c>
      <c r="R39" s="265">
        <v>28767</v>
      </c>
      <c r="S39" s="265">
        <v>1464</v>
      </c>
      <c r="T39" s="265">
        <v>12830</v>
      </c>
      <c r="U39" s="265">
        <v>3460</v>
      </c>
      <c r="V39" s="266">
        <v>15937</v>
      </c>
      <c r="W39" s="1"/>
      <c r="X39" s="1"/>
      <c r="Y39" s="1"/>
      <c r="Z39" s="1"/>
    </row>
    <row r="40" spans="1:26" ht="15" customHeight="1" x14ac:dyDescent="0.15">
      <c r="A40" s="139">
        <v>30</v>
      </c>
      <c r="B40" s="84">
        <f>SUM(B42:B53)</f>
        <v>10864</v>
      </c>
      <c r="C40" s="85">
        <f t="shared" ref="C40:M40" si="0">SUM(C42:C53)</f>
        <v>65831</v>
      </c>
      <c r="D40" s="85">
        <f t="shared" si="0"/>
        <v>1847</v>
      </c>
      <c r="E40" s="85">
        <f t="shared" si="0"/>
        <v>23430</v>
      </c>
      <c r="F40" s="85">
        <f t="shared" si="0"/>
        <v>5128</v>
      </c>
      <c r="G40" s="85">
        <f t="shared" si="0"/>
        <v>24831</v>
      </c>
      <c r="H40" s="85">
        <f t="shared" si="0"/>
        <v>1673</v>
      </c>
      <c r="I40" s="85">
        <f t="shared" si="0"/>
        <v>8706</v>
      </c>
      <c r="J40" s="85">
        <f t="shared" si="0"/>
        <v>997</v>
      </c>
      <c r="K40" s="85">
        <f t="shared" si="0"/>
        <v>3735</v>
      </c>
      <c r="L40" s="85">
        <f t="shared" si="0"/>
        <v>495</v>
      </c>
      <c r="M40" s="85">
        <f t="shared" si="0"/>
        <v>1983</v>
      </c>
      <c r="N40" s="86"/>
      <c r="O40" s="87">
        <f>SUM(O42:O53)</f>
        <v>724</v>
      </c>
      <c r="P40" s="88">
        <f>SUM(P42:P53)</f>
        <v>3146</v>
      </c>
      <c r="Q40" s="89">
        <f>SUM(Q42:Q53)</f>
        <v>6014</v>
      </c>
      <c r="R40" s="90">
        <f>SUM(R42:R53)</f>
        <v>29493</v>
      </c>
      <c r="S40" s="90">
        <f>SUM(S42:S53)</f>
        <v>1634</v>
      </c>
      <c r="T40" s="90">
        <f t="shared" ref="T40:U40" si="1">SUM(T42:T53)</f>
        <v>13301</v>
      </c>
      <c r="U40" s="90">
        <f t="shared" si="1"/>
        <v>4380</v>
      </c>
      <c r="V40" s="91">
        <f>SUM(V42:V53)</f>
        <v>16192</v>
      </c>
      <c r="W40" s="1"/>
      <c r="X40" s="1"/>
      <c r="Y40" s="1"/>
      <c r="Z40" s="1"/>
    </row>
    <row r="41" spans="1:26" ht="15" customHeight="1" x14ac:dyDescent="0.15">
      <c r="A41" s="139"/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7"/>
      <c r="P41" s="88"/>
      <c r="Q41" s="89"/>
      <c r="R41" s="90"/>
      <c r="S41" s="90"/>
      <c r="T41" s="90"/>
      <c r="U41" s="90"/>
      <c r="V41" s="91"/>
      <c r="W41" s="1"/>
      <c r="X41" s="1"/>
      <c r="Y41" s="1"/>
      <c r="Z41" s="1"/>
    </row>
    <row r="42" spans="1:26" ht="15" customHeight="1" x14ac:dyDescent="0.15">
      <c r="A42" s="62" t="s">
        <v>318</v>
      </c>
      <c r="B42" s="148">
        <f>SUM(D42+F42+H42+J42+L42+O42)</f>
        <v>838</v>
      </c>
      <c r="C42" s="149">
        <f t="shared" ref="C42:C49" si="2">SUM(E42+G42+I42+K42+M42+P42)</f>
        <v>5177</v>
      </c>
      <c r="D42" s="149">
        <v>155</v>
      </c>
      <c r="E42" s="149">
        <v>1942</v>
      </c>
      <c r="F42" s="149">
        <v>417</v>
      </c>
      <c r="G42" s="149">
        <v>2145</v>
      </c>
      <c r="H42" s="149">
        <v>120</v>
      </c>
      <c r="I42" s="149">
        <v>544</v>
      </c>
      <c r="J42" s="149">
        <v>67</v>
      </c>
      <c r="K42" s="149">
        <v>260</v>
      </c>
      <c r="L42" s="149">
        <v>20</v>
      </c>
      <c r="M42" s="149">
        <v>49</v>
      </c>
      <c r="N42" s="233"/>
      <c r="O42" s="267">
        <v>59</v>
      </c>
      <c r="P42" s="268">
        <v>237</v>
      </c>
      <c r="Q42" s="269">
        <f>S42+U42</f>
        <v>407</v>
      </c>
      <c r="R42" s="269">
        <f>T42+V42</f>
        <v>2524</v>
      </c>
      <c r="S42" s="235">
        <v>108</v>
      </c>
      <c r="T42" s="235">
        <v>1175</v>
      </c>
      <c r="U42" s="235">
        <v>299</v>
      </c>
      <c r="V42" s="270">
        <v>1349</v>
      </c>
      <c r="W42" s="1"/>
      <c r="X42" s="1"/>
      <c r="Y42" s="1"/>
      <c r="Z42" s="1"/>
    </row>
    <row r="43" spans="1:26" ht="15" customHeight="1" x14ac:dyDescent="0.15">
      <c r="A43" s="62" t="s">
        <v>7</v>
      </c>
      <c r="B43" s="148">
        <f>SUM(D43+F43+H43+J43+L43+O43)</f>
        <v>875</v>
      </c>
      <c r="C43" s="149">
        <f t="shared" si="2"/>
        <v>5919</v>
      </c>
      <c r="D43" s="149">
        <v>161</v>
      </c>
      <c r="E43" s="149">
        <v>2309</v>
      </c>
      <c r="F43" s="149">
        <v>378</v>
      </c>
      <c r="G43" s="149">
        <v>1943</v>
      </c>
      <c r="H43" s="149">
        <v>178</v>
      </c>
      <c r="I43" s="149">
        <v>987</v>
      </c>
      <c r="J43" s="149">
        <v>46</v>
      </c>
      <c r="K43" s="149">
        <v>226</v>
      </c>
      <c r="L43" s="149">
        <v>36</v>
      </c>
      <c r="M43" s="149">
        <v>125</v>
      </c>
      <c r="N43" s="233"/>
      <c r="O43" s="267">
        <v>76</v>
      </c>
      <c r="P43" s="268">
        <v>329</v>
      </c>
      <c r="Q43" s="269">
        <f t="shared" ref="Q43:R53" si="3">S43+U43</f>
        <v>442</v>
      </c>
      <c r="R43" s="269">
        <f t="shared" si="3"/>
        <v>2480</v>
      </c>
      <c r="S43" s="235">
        <v>124</v>
      </c>
      <c r="T43" s="235">
        <v>1105</v>
      </c>
      <c r="U43" s="235">
        <v>318</v>
      </c>
      <c r="V43" s="270">
        <v>1375</v>
      </c>
      <c r="W43" s="1"/>
      <c r="X43" s="1"/>
      <c r="Y43" s="1"/>
      <c r="Z43" s="1"/>
    </row>
    <row r="44" spans="1:26" ht="15" customHeight="1" x14ac:dyDescent="0.15">
      <c r="A44" s="62" t="s">
        <v>8</v>
      </c>
      <c r="B44" s="148">
        <f>SUM(D44+F44+H44+J44+L44+O44)</f>
        <v>838</v>
      </c>
      <c r="C44" s="149">
        <f t="shared" si="2"/>
        <v>5041</v>
      </c>
      <c r="D44" s="149">
        <v>154</v>
      </c>
      <c r="E44" s="149">
        <v>1885</v>
      </c>
      <c r="F44" s="149">
        <v>363</v>
      </c>
      <c r="G44" s="149">
        <v>1730</v>
      </c>
      <c r="H44" s="149">
        <v>140</v>
      </c>
      <c r="I44" s="149">
        <v>700</v>
      </c>
      <c r="J44" s="149">
        <v>83</v>
      </c>
      <c r="K44" s="149">
        <v>293</v>
      </c>
      <c r="L44" s="149">
        <v>29</v>
      </c>
      <c r="M44" s="149">
        <v>126</v>
      </c>
      <c r="N44" s="233"/>
      <c r="O44" s="267">
        <v>69</v>
      </c>
      <c r="P44" s="268">
        <v>307</v>
      </c>
      <c r="Q44" s="269">
        <f t="shared" si="3"/>
        <v>615</v>
      </c>
      <c r="R44" s="269">
        <f t="shared" si="3"/>
        <v>2776</v>
      </c>
      <c r="S44" s="235">
        <v>152</v>
      </c>
      <c r="T44" s="235">
        <v>1116</v>
      </c>
      <c r="U44" s="235">
        <v>463</v>
      </c>
      <c r="V44" s="270">
        <v>1660</v>
      </c>
      <c r="W44" s="1"/>
      <c r="X44" s="1"/>
      <c r="Y44" s="1"/>
      <c r="Z44" s="1"/>
    </row>
    <row r="45" spans="1:26" ht="15" customHeight="1" x14ac:dyDescent="0.15">
      <c r="A45" s="62" t="s">
        <v>9</v>
      </c>
      <c r="B45" s="148">
        <f t="shared" ref="B45:B53" si="4">SUM(D45+F45+H45+J45+L45+O45)</f>
        <v>868</v>
      </c>
      <c r="C45" s="149">
        <f t="shared" si="2"/>
        <v>5263</v>
      </c>
      <c r="D45" s="149">
        <v>144</v>
      </c>
      <c r="E45" s="149">
        <v>2042</v>
      </c>
      <c r="F45" s="149">
        <v>415</v>
      </c>
      <c r="G45" s="149">
        <v>1855</v>
      </c>
      <c r="H45" s="149">
        <v>117</v>
      </c>
      <c r="I45" s="149">
        <v>572</v>
      </c>
      <c r="J45" s="149">
        <v>82</v>
      </c>
      <c r="K45" s="149">
        <v>309</v>
      </c>
      <c r="L45" s="149">
        <v>40</v>
      </c>
      <c r="M45" s="149">
        <v>161</v>
      </c>
      <c r="N45" s="233"/>
      <c r="O45" s="267">
        <v>70</v>
      </c>
      <c r="P45" s="268">
        <v>324</v>
      </c>
      <c r="Q45" s="269">
        <f t="shared" si="3"/>
        <v>454</v>
      </c>
      <c r="R45" s="269">
        <f t="shared" si="3"/>
        <v>2349</v>
      </c>
      <c r="S45" s="235">
        <v>138</v>
      </c>
      <c r="T45" s="235">
        <v>1071</v>
      </c>
      <c r="U45" s="235">
        <v>316</v>
      </c>
      <c r="V45" s="270">
        <v>1278</v>
      </c>
      <c r="W45" s="1"/>
      <c r="X45" s="1"/>
      <c r="Y45" s="1"/>
      <c r="Z45" s="1"/>
    </row>
    <row r="46" spans="1:26" ht="15" customHeight="1" x14ac:dyDescent="0.15">
      <c r="A46" s="62" t="s">
        <v>10</v>
      </c>
      <c r="B46" s="148">
        <f t="shared" si="4"/>
        <v>909</v>
      </c>
      <c r="C46" s="149">
        <f t="shared" si="2"/>
        <v>5090</v>
      </c>
      <c r="D46" s="149">
        <v>168</v>
      </c>
      <c r="E46" s="149">
        <v>1652</v>
      </c>
      <c r="F46" s="149">
        <v>428</v>
      </c>
      <c r="G46" s="149">
        <v>2099</v>
      </c>
      <c r="H46" s="149">
        <v>136</v>
      </c>
      <c r="I46" s="149">
        <v>652</v>
      </c>
      <c r="J46" s="149">
        <v>76</v>
      </c>
      <c r="K46" s="149">
        <v>263</v>
      </c>
      <c r="L46" s="149">
        <v>30</v>
      </c>
      <c r="M46" s="149">
        <v>125</v>
      </c>
      <c r="N46" s="233"/>
      <c r="O46" s="267">
        <v>71</v>
      </c>
      <c r="P46" s="268">
        <v>299</v>
      </c>
      <c r="Q46" s="269">
        <f t="shared" si="3"/>
        <v>424</v>
      </c>
      <c r="R46" s="269">
        <f t="shared" si="3"/>
        <v>2503</v>
      </c>
      <c r="S46" s="235">
        <v>125</v>
      </c>
      <c r="T46" s="235">
        <v>1205</v>
      </c>
      <c r="U46" s="235">
        <v>299</v>
      </c>
      <c r="V46" s="270">
        <v>1298</v>
      </c>
      <c r="W46" s="1"/>
      <c r="X46" s="1"/>
      <c r="Y46" s="1"/>
      <c r="Z46" s="1"/>
    </row>
    <row r="47" spans="1:26" ht="15" customHeight="1" x14ac:dyDescent="0.15">
      <c r="A47" s="62" t="s">
        <v>11</v>
      </c>
      <c r="B47" s="148">
        <f t="shared" si="4"/>
        <v>931</v>
      </c>
      <c r="C47" s="149">
        <f t="shared" si="2"/>
        <v>5849</v>
      </c>
      <c r="D47" s="149">
        <v>170</v>
      </c>
      <c r="E47" s="149">
        <v>2265</v>
      </c>
      <c r="F47" s="149">
        <v>432</v>
      </c>
      <c r="G47" s="149">
        <v>2108</v>
      </c>
      <c r="H47" s="149">
        <v>142</v>
      </c>
      <c r="I47" s="149">
        <v>723</v>
      </c>
      <c r="J47" s="149">
        <v>94</v>
      </c>
      <c r="K47" s="149">
        <v>372</v>
      </c>
      <c r="L47" s="149">
        <v>47</v>
      </c>
      <c r="M47" s="149">
        <v>176</v>
      </c>
      <c r="N47" s="233"/>
      <c r="O47" s="267">
        <v>46</v>
      </c>
      <c r="P47" s="268">
        <v>205</v>
      </c>
      <c r="Q47" s="269">
        <f t="shared" si="3"/>
        <v>476</v>
      </c>
      <c r="R47" s="269">
        <f t="shared" si="3"/>
        <v>2622</v>
      </c>
      <c r="S47" s="235">
        <v>143</v>
      </c>
      <c r="T47" s="235">
        <v>1215</v>
      </c>
      <c r="U47" s="235">
        <v>333</v>
      </c>
      <c r="V47" s="270">
        <v>1407</v>
      </c>
      <c r="W47" s="1"/>
      <c r="X47" s="1"/>
      <c r="Y47" s="1"/>
      <c r="Z47" s="1"/>
    </row>
    <row r="48" spans="1:26" ht="15" customHeight="1" x14ac:dyDescent="0.15">
      <c r="A48" s="62" t="s">
        <v>12</v>
      </c>
      <c r="B48" s="148">
        <f t="shared" si="4"/>
        <v>820</v>
      </c>
      <c r="C48" s="149">
        <f t="shared" si="2"/>
        <v>4772</v>
      </c>
      <c r="D48" s="149">
        <v>103</v>
      </c>
      <c r="E48" s="149">
        <v>1167</v>
      </c>
      <c r="F48" s="149">
        <v>414</v>
      </c>
      <c r="G48" s="149">
        <v>2142</v>
      </c>
      <c r="H48" s="149">
        <v>148</v>
      </c>
      <c r="I48" s="149">
        <v>869</v>
      </c>
      <c r="J48" s="149">
        <v>59</v>
      </c>
      <c r="K48" s="149">
        <v>196</v>
      </c>
      <c r="L48" s="149">
        <v>45</v>
      </c>
      <c r="M48" s="149">
        <v>171</v>
      </c>
      <c r="N48" s="233"/>
      <c r="O48" s="267">
        <v>51</v>
      </c>
      <c r="P48" s="268">
        <v>227</v>
      </c>
      <c r="Q48" s="269">
        <f t="shared" si="3"/>
        <v>545</v>
      </c>
      <c r="R48" s="269">
        <f t="shared" si="3"/>
        <v>2578</v>
      </c>
      <c r="S48" s="235">
        <v>146</v>
      </c>
      <c r="T48" s="235">
        <v>1143</v>
      </c>
      <c r="U48" s="235">
        <v>399</v>
      </c>
      <c r="V48" s="270">
        <v>1435</v>
      </c>
      <c r="W48" s="1"/>
      <c r="X48" s="1"/>
      <c r="Y48" s="1"/>
      <c r="Z48" s="1"/>
    </row>
    <row r="49" spans="1:26" ht="15" customHeight="1" x14ac:dyDescent="0.15">
      <c r="A49" s="62" t="s">
        <v>13</v>
      </c>
      <c r="B49" s="148">
        <f t="shared" si="4"/>
        <v>1065</v>
      </c>
      <c r="C49" s="149">
        <f t="shared" si="2"/>
        <v>6618</v>
      </c>
      <c r="D49" s="149">
        <v>175</v>
      </c>
      <c r="E49" s="149">
        <v>2358</v>
      </c>
      <c r="F49" s="149">
        <v>488</v>
      </c>
      <c r="G49" s="149">
        <v>2494</v>
      </c>
      <c r="H49" s="149">
        <v>167</v>
      </c>
      <c r="I49" s="149">
        <v>812</v>
      </c>
      <c r="J49" s="149">
        <v>117</v>
      </c>
      <c r="K49" s="149">
        <v>448</v>
      </c>
      <c r="L49" s="149">
        <v>51</v>
      </c>
      <c r="M49" s="149">
        <v>197</v>
      </c>
      <c r="N49" s="233"/>
      <c r="O49" s="267">
        <v>67</v>
      </c>
      <c r="P49" s="268">
        <v>309</v>
      </c>
      <c r="Q49" s="269">
        <f t="shared" si="3"/>
        <v>545</v>
      </c>
      <c r="R49" s="269">
        <f t="shared" si="3"/>
        <v>2453</v>
      </c>
      <c r="S49" s="235">
        <v>150</v>
      </c>
      <c r="T49" s="235">
        <v>1122</v>
      </c>
      <c r="U49" s="235">
        <v>395</v>
      </c>
      <c r="V49" s="270">
        <v>1331</v>
      </c>
      <c r="W49" s="1"/>
      <c r="X49" s="1"/>
      <c r="Y49" s="1"/>
      <c r="Z49" s="1"/>
    </row>
    <row r="50" spans="1:26" ht="15" customHeight="1" x14ac:dyDescent="0.15">
      <c r="A50" s="62" t="s">
        <v>14</v>
      </c>
      <c r="B50" s="148">
        <f t="shared" si="4"/>
        <v>886</v>
      </c>
      <c r="C50" s="149">
        <f>SUM(E50+G50+I50+K50+M50+P50)</f>
        <v>5524</v>
      </c>
      <c r="D50" s="149">
        <v>114</v>
      </c>
      <c r="E50" s="149">
        <v>2017</v>
      </c>
      <c r="F50" s="149">
        <v>430</v>
      </c>
      <c r="G50" s="149">
        <v>2007</v>
      </c>
      <c r="H50" s="149">
        <v>122</v>
      </c>
      <c r="I50" s="149">
        <v>572</v>
      </c>
      <c r="J50" s="149">
        <v>96</v>
      </c>
      <c r="K50" s="149">
        <v>389</v>
      </c>
      <c r="L50" s="149">
        <v>65</v>
      </c>
      <c r="M50" s="149">
        <v>268</v>
      </c>
      <c r="N50" s="233"/>
      <c r="O50" s="267">
        <v>59</v>
      </c>
      <c r="P50" s="268">
        <v>271</v>
      </c>
      <c r="Q50" s="269">
        <f t="shared" si="3"/>
        <v>496</v>
      </c>
      <c r="R50" s="269">
        <f t="shared" si="3"/>
        <v>2314</v>
      </c>
      <c r="S50" s="235">
        <v>139</v>
      </c>
      <c r="T50" s="235">
        <v>1035</v>
      </c>
      <c r="U50" s="235">
        <v>357</v>
      </c>
      <c r="V50" s="270">
        <v>1279</v>
      </c>
      <c r="W50" s="1"/>
      <c r="X50" s="1"/>
      <c r="Y50" s="1"/>
      <c r="Z50" s="1"/>
    </row>
    <row r="51" spans="1:26" ht="15" customHeight="1" x14ac:dyDescent="0.15">
      <c r="A51" s="62" t="s">
        <v>319</v>
      </c>
      <c r="B51" s="148">
        <f t="shared" si="4"/>
        <v>1032</v>
      </c>
      <c r="C51" s="149">
        <f>SUM(E51+G51+I51+K51+M51+P51)</f>
        <v>6665</v>
      </c>
      <c r="D51" s="149">
        <v>176</v>
      </c>
      <c r="E51" s="149">
        <v>2443</v>
      </c>
      <c r="F51" s="149">
        <v>468</v>
      </c>
      <c r="G51" s="149">
        <v>2404</v>
      </c>
      <c r="H51" s="149">
        <v>153</v>
      </c>
      <c r="I51" s="149">
        <v>921</v>
      </c>
      <c r="J51" s="149">
        <v>119</v>
      </c>
      <c r="K51" s="149">
        <v>436</v>
      </c>
      <c r="L51" s="149">
        <v>50</v>
      </c>
      <c r="M51" s="149">
        <v>240</v>
      </c>
      <c r="N51" s="233"/>
      <c r="O51" s="267">
        <v>66</v>
      </c>
      <c r="P51" s="268">
        <v>221</v>
      </c>
      <c r="Q51" s="269">
        <f t="shared" si="3"/>
        <v>649</v>
      </c>
      <c r="R51" s="269">
        <f t="shared" si="3"/>
        <v>2530</v>
      </c>
      <c r="S51" s="235">
        <v>149</v>
      </c>
      <c r="T51" s="235">
        <v>932</v>
      </c>
      <c r="U51" s="235">
        <v>500</v>
      </c>
      <c r="V51" s="270">
        <v>1598</v>
      </c>
      <c r="W51" s="1"/>
      <c r="X51" s="1"/>
      <c r="Y51" s="1"/>
      <c r="Z51" s="1"/>
    </row>
    <row r="52" spans="1:26" ht="15" customHeight="1" x14ac:dyDescent="0.15">
      <c r="A52" s="62" t="s">
        <v>15</v>
      </c>
      <c r="B52" s="148">
        <f t="shared" si="4"/>
        <v>981</v>
      </c>
      <c r="C52" s="149">
        <f>SUM(E52+G52+I52+K52+M52+P52)</f>
        <v>5655</v>
      </c>
      <c r="D52" s="149">
        <v>170</v>
      </c>
      <c r="E52" s="149">
        <v>2044</v>
      </c>
      <c r="F52" s="149">
        <v>499</v>
      </c>
      <c r="G52" s="149">
        <v>2212</v>
      </c>
      <c r="H52" s="149">
        <v>121</v>
      </c>
      <c r="I52" s="149">
        <v>639</v>
      </c>
      <c r="J52" s="149">
        <v>86</v>
      </c>
      <c r="K52" s="149">
        <v>303</v>
      </c>
      <c r="L52" s="149">
        <v>55</v>
      </c>
      <c r="M52" s="149">
        <v>246</v>
      </c>
      <c r="N52" s="233"/>
      <c r="O52" s="267">
        <v>50</v>
      </c>
      <c r="P52" s="268">
        <v>211</v>
      </c>
      <c r="Q52" s="269">
        <f t="shared" si="3"/>
        <v>604</v>
      </c>
      <c r="R52" s="269">
        <f t="shared" si="3"/>
        <v>2456</v>
      </c>
      <c r="S52" s="235">
        <v>142</v>
      </c>
      <c r="T52" s="235">
        <v>1130</v>
      </c>
      <c r="U52" s="235">
        <v>462</v>
      </c>
      <c r="V52" s="270">
        <v>1326</v>
      </c>
      <c r="W52" s="1"/>
      <c r="X52" s="1"/>
      <c r="Y52" s="1"/>
      <c r="Z52" s="1"/>
    </row>
    <row r="53" spans="1:26" ht="15" customHeight="1" thickBot="1" x14ac:dyDescent="0.2">
      <c r="A53" s="63" t="s">
        <v>61</v>
      </c>
      <c r="B53" s="236">
        <f t="shared" si="4"/>
        <v>821</v>
      </c>
      <c r="C53" s="237">
        <f>SUM(E53+G53+I53+K53+M53+P53)</f>
        <v>4258</v>
      </c>
      <c r="D53" s="245">
        <v>157</v>
      </c>
      <c r="E53" s="245">
        <v>1306</v>
      </c>
      <c r="F53" s="245">
        <v>396</v>
      </c>
      <c r="G53" s="245">
        <v>1692</v>
      </c>
      <c r="H53" s="245">
        <v>129</v>
      </c>
      <c r="I53" s="245">
        <v>715</v>
      </c>
      <c r="J53" s="245">
        <v>72</v>
      </c>
      <c r="K53" s="245">
        <v>240</v>
      </c>
      <c r="L53" s="245">
        <v>27</v>
      </c>
      <c r="M53" s="246">
        <v>99</v>
      </c>
      <c r="N53" s="247"/>
      <c r="O53" s="271">
        <v>40</v>
      </c>
      <c r="P53" s="272">
        <v>206</v>
      </c>
      <c r="Q53" s="273">
        <f t="shared" si="3"/>
        <v>357</v>
      </c>
      <c r="R53" s="274">
        <f t="shared" si="3"/>
        <v>1908</v>
      </c>
      <c r="S53" s="275">
        <v>118</v>
      </c>
      <c r="T53" s="275">
        <v>1052</v>
      </c>
      <c r="U53" s="275">
        <v>239</v>
      </c>
      <c r="V53" s="276">
        <v>856</v>
      </c>
      <c r="W53" s="1"/>
      <c r="X53" s="1"/>
      <c r="Y53" s="1"/>
      <c r="Z53" s="1"/>
    </row>
    <row r="54" spans="1:26" ht="15" customHeight="1" x14ac:dyDescent="0.15">
      <c r="A54" s="143" t="s">
        <v>260</v>
      </c>
      <c r="B54" s="143"/>
      <c r="C54" s="238"/>
      <c r="D54" s="238"/>
      <c r="E54" s="136"/>
      <c r="F54" s="136"/>
      <c r="G54" s="239"/>
      <c r="H54" s="136"/>
      <c r="I54" s="136"/>
      <c r="J54" s="136"/>
      <c r="K54" s="240"/>
      <c r="L54" s="241"/>
      <c r="M54" s="136"/>
      <c r="N54" s="136"/>
      <c r="O54" s="238"/>
      <c r="P54" s="238"/>
      <c r="Q54" s="238"/>
      <c r="R54" s="136"/>
      <c r="S54" s="238"/>
      <c r="T54" s="136"/>
      <c r="U54" s="238"/>
      <c r="V54" s="2" t="s">
        <v>62</v>
      </c>
      <c r="W54" s="1"/>
      <c r="X54" s="1"/>
      <c r="Y54" s="1"/>
      <c r="Z54" s="1"/>
    </row>
    <row r="55" spans="1:26" ht="18.95" customHeight="1" x14ac:dyDescent="0.1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95" customHeight="1" x14ac:dyDescent="0.1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95" customHeight="1" x14ac:dyDescent="0.1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sheetProtection sheet="1" objects="1" scenarios="1" selectLockedCells="1" selectUnlockedCells="1"/>
  <mergeCells count="117"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N4"/>
    <mergeCell ref="B8:C8"/>
    <mergeCell ref="H8:I8"/>
    <mergeCell ref="H6:I6"/>
    <mergeCell ref="B6:C6"/>
    <mergeCell ref="A14:A15"/>
    <mergeCell ref="B14:G14"/>
    <mergeCell ref="H14:N14"/>
    <mergeCell ref="H9:I9"/>
    <mergeCell ref="B9:C9"/>
    <mergeCell ref="X15:X16"/>
    <mergeCell ref="O9:R9"/>
    <mergeCell ref="W14:X14"/>
    <mergeCell ref="S15:T15"/>
    <mergeCell ref="S14:V14"/>
    <mergeCell ref="W15:W16"/>
    <mergeCell ref="O8:R8"/>
    <mergeCell ref="U15:V15"/>
    <mergeCell ref="U3:V3"/>
    <mergeCell ref="S3:T3"/>
    <mergeCell ref="O3:R4"/>
    <mergeCell ref="O7:R7"/>
    <mergeCell ref="O5:R5"/>
    <mergeCell ref="O6:R6"/>
    <mergeCell ref="O14:R16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B16:C16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U35:V35"/>
    <mergeCell ref="B29:C29"/>
    <mergeCell ref="H29:I29"/>
    <mergeCell ref="O29:R29"/>
    <mergeCell ref="W31:X31"/>
    <mergeCell ref="B30:C30"/>
    <mergeCell ref="H30:I30"/>
    <mergeCell ref="L35:M35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A24:A2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4:G2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r:id="rId1"/>
  <headerFooter scaleWithDoc="0" alignWithMargins="0">
    <oddHeader>&amp;L教　育</oddHeader>
    <oddFooter>&amp;C&amp;12&amp;A</oddFooter>
  </headerFooter>
  <ignoredErrors>
    <ignoredError sqref="H18:I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Z54"/>
  <sheetViews>
    <sheetView view="pageBreakPreview" topLeftCell="O1" zoomScaleNormal="100" zoomScaleSheetLayoutView="100" workbookViewId="0">
      <selection activeCell="Z29" sqref="Z29"/>
    </sheetView>
  </sheetViews>
  <sheetFormatPr defaultRowHeight="18.95" customHeight="1" x14ac:dyDescent="0.15"/>
  <cols>
    <col min="1" max="1" width="12.7109375" style="26" hidden="1" customWidth="1"/>
    <col min="2" max="2" width="6.7109375" style="26" hidden="1" customWidth="1"/>
    <col min="3" max="3" width="8.7109375" style="26" hidden="1" customWidth="1"/>
    <col min="4" max="4" width="6.7109375" style="26" hidden="1" customWidth="1"/>
    <col min="5" max="5" width="7.7109375" style="26" hidden="1" customWidth="1"/>
    <col min="6" max="6" width="6.7109375" style="26" hidden="1" customWidth="1"/>
    <col min="7" max="7" width="7.7109375" style="26" hidden="1" customWidth="1"/>
    <col min="8" max="8" width="6.7109375" style="26" hidden="1" customWidth="1"/>
    <col min="9" max="9" width="7.7109375" style="26" hidden="1" customWidth="1"/>
    <col min="10" max="10" width="5.7109375" style="26" hidden="1" customWidth="1"/>
    <col min="11" max="11" width="8.7109375" style="26" hidden="1" customWidth="1"/>
    <col min="12" max="12" width="5.7109375" style="26" hidden="1" customWidth="1"/>
    <col min="13" max="13" width="8.7109375" style="26" hidden="1" customWidth="1"/>
    <col min="14" max="14" width="0.7109375" style="26" hidden="1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19" width="12.140625" style="26" customWidth="1"/>
    <col min="20" max="20" width="9.7109375" style="26" bestFit="1" customWidth="1"/>
    <col min="21" max="22" width="12.140625" style="26" customWidth="1"/>
    <col min="23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3" t="s">
        <v>269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22</v>
      </c>
      <c r="N2" s="2"/>
      <c r="O2" s="3" t="s">
        <v>275</v>
      </c>
      <c r="P2" s="3"/>
      <c r="Q2" s="3"/>
      <c r="R2" s="3"/>
      <c r="S2" s="3"/>
      <c r="T2" s="1"/>
      <c r="U2" s="3"/>
      <c r="V2" s="2" t="s">
        <v>22</v>
      </c>
      <c r="W2" s="3"/>
    </row>
    <row r="3" spans="1:24" ht="17.100000000000001" customHeight="1" thickBot="1" x14ac:dyDescent="0.2">
      <c r="A3" s="497" t="s">
        <v>23</v>
      </c>
      <c r="B3" s="456"/>
      <c r="C3" s="499"/>
      <c r="D3" s="21"/>
      <c r="E3" s="213" t="s">
        <v>24</v>
      </c>
      <c r="F3" s="213"/>
      <c r="G3" s="21"/>
      <c r="H3" s="456" t="s">
        <v>25</v>
      </c>
      <c r="I3" s="499"/>
      <c r="J3" s="499"/>
      <c r="K3" s="499"/>
      <c r="L3" s="499"/>
      <c r="M3" s="499"/>
      <c r="N3" s="500"/>
      <c r="O3" s="491" t="s">
        <v>26</v>
      </c>
      <c r="P3" s="491"/>
      <c r="Q3" s="491"/>
      <c r="R3" s="491"/>
      <c r="S3" s="492" t="s">
        <v>27</v>
      </c>
      <c r="T3" s="492"/>
      <c r="U3" s="493" t="s">
        <v>28</v>
      </c>
      <c r="V3" s="493"/>
      <c r="W3" s="1"/>
    </row>
    <row r="4" spans="1:24" ht="17.100000000000001" customHeight="1" x14ac:dyDescent="0.15">
      <c r="A4" s="498"/>
      <c r="B4" s="458" t="s">
        <v>6</v>
      </c>
      <c r="C4" s="478"/>
      <c r="D4" s="458" t="s">
        <v>29</v>
      </c>
      <c r="E4" s="478"/>
      <c r="F4" s="458" t="s">
        <v>30</v>
      </c>
      <c r="G4" s="478"/>
      <c r="H4" s="458" t="s">
        <v>6</v>
      </c>
      <c r="I4" s="478"/>
      <c r="J4" s="458" t="s">
        <v>29</v>
      </c>
      <c r="K4" s="478"/>
      <c r="L4" s="458" t="s">
        <v>30</v>
      </c>
      <c r="M4" s="494"/>
      <c r="N4" s="495"/>
      <c r="O4" s="491"/>
      <c r="P4" s="491"/>
      <c r="Q4" s="491"/>
      <c r="R4" s="491"/>
      <c r="S4" s="30" t="s">
        <v>31</v>
      </c>
      <c r="T4" s="30" t="s">
        <v>32</v>
      </c>
      <c r="U4" s="30" t="s">
        <v>31</v>
      </c>
      <c r="V4" s="31" t="s">
        <v>32</v>
      </c>
      <c r="W4" s="1"/>
    </row>
    <row r="5" spans="1:24" ht="15" customHeight="1" x14ac:dyDescent="0.15">
      <c r="A5" s="214" t="s">
        <v>241</v>
      </c>
      <c r="B5" s="485">
        <f>G5+E5</f>
        <v>4379</v>
      </c>
      <c r="C5" s="486"/>
      <c r="D5" s="149" t="s">
        <v>33</v>
      </c>
      <c r="E5" s="149">
        <v>464</v>
      </c>
      <c r="F5" s="149" t="s">
        <v>34</v>
      </c>
      <c r="G5" s="215">
        <v>3915</v>
      </c>
      <c r="H5" s="487">
        <f>K5+M5</f>
        <v>169601</v>
      </c>
      <c r="I5" s="487"/>
      <c r="J5" s="149" t="s">
        <v>33</v>
      </c>
      <c r="K5" s="216">
        <v>112041</v>
      </c>
      <c r="L5" s="149" t="s">
        <v>34</v>
      </c>
      <c r="M5" s="215">
        <v>57560</v>
      </c>
      <c r="N5" s="217"/>
      <c r="O5" s="442" t="s">
        <v>241</v>
      </c>
      <c r="P5" s="442"/>
      <c r="Q5" s="442"/>
      <c r="R5" s="442"/>
      <c r="S5" s="130">
        <v>325</v>
      </c>
      <c r="T5" s="130">
        <v>23996</v>
      </c>
      <c r="U5" s="130">
        <v>468</v>
      </c>
      <c r="V5" s="132">
        <v>95347</v>
      </c>
      <c r="W5" s="1"/>
    </row>
    <row r="6" spans="1:24" ht="15" customHeight="1" x14ac:dyDescent="0.15">
      <c r="A6" s="218">
        <v>27</v>
      </c>
      <c r="B6" s="437">
        <f>G6+E6</f>
        <v>4960</v>
      </c>
      <c r="C6" s="438"/>
      <c r="D6" s="149" t="s">
        <v>33</v>
      </c>
      <c r="E6" s="149">
        <v>454</v>
      </c>
      <c r="F6" s="149" t="s">
        <v>34</v>
      </c>
      <c r="G6" s="215">
        <v>4506</v>
      </c>
      <c r="H6" s="488">
        <f>K6+M6</f>
        <v>179781</v>
      </c>
      <c r="I6" s="488"/>
      <c r="J6" s="149" t="s">
        <v>33</v>
      </c>
      <c r="K6" s="216">
        <v>118088</v>
      </c>
      <c r="L6" s="149" t="s">
        <v>34</v>
      </c>
      <c r="M6" s="215">
        <v>61693</v>
      </c>
      <c r="N6" s="217"/>
      <c r="O6" s="439">
        <v>27</v>
      </c>
      <c r="P6" s="440"/>
      <c r="Q6" s="440"/>
      <c r="R6" s="441"/>
      <c r="S6" s="130">
        <v>364</v>
      </c>
      <c r="T6" s="130">
        <v>28239</v>
      </c>
      <c r="U6" s="130">
        <v>408</v>
      </c>
      <c r="V6" s="132">
        <v>79996</v>
      </c>
      <c r="W6" s="1"/>
    </row>
    <row r="7" spans="1:24" ht="15" customHeight="1" x14ac:dyDescent="0.15">
      <c r="A7" s="218">
        <v>28</v>
      </c>
      <c r="B7" s="437">
        <f>G7+E7</f>
        <v>5019</v>
      </c>
      <c r="C7" s="437"/>
      <c r="D7" s="149" t="s">
        <v>192</v>
      </c>
      <c r="E7" s="149">
        <v>542</v>
      </c>
      <c r="F7" s="149" t="s">
        <v>193</v>
      </c>
      <c r="G7" s="215">
        <v>4477</v>
      </c>
      <c r="H7" s="488">
        <f>K7+M7</f>
        <v>178534</v>
      </c>
      <c r="I7" s="488"/>
      <c r="J7" s="149" t="s">
        <v>33</v>
      </c>
      <c r="K7" s="216">
        <v>122149</v>
      </c>
      <c r="L7" s="149" t="s">
        <v>193</v>
      </c>
      <c r="M7" s="215">
        <v>56385</v>
      </c>
      <c r="N7" s="219"/>
      <c r="O7" s="439">
        <v>28</v>
      </c>
      <c r="P7" s="440"/>
      <c r="Q7" s="440"/>
      <c r="R7" s="441"/>
      <c r="S7" s="130">
        <v>350</v>
      </c>
      <c r="T7" s="130">
        <v>24140</v>
      </c>
      <c r="U7" s="130">
        <v>350</v>
      </c>
      <c r="V7" s="132">
        <v>54697</v>
      </c>
      <c r="W7" s="1"/>
    </row>
    <row r="8" spans="1:24" ht="15" customHeight="1" x14ac:dyDescent="0.15">
      <c r="A8" s="218">
        <v>29</v>
      </c>
      <c r="B8" s="437">
        <f>G8+E8</f>
        <v>7192</v>
      </c>
      <c r="C8" s="437"/>
      <c r="D8" s="149" t="s">
        <v>192</v>
      </c>
      <c r="E8" s="149">
        <v>342</v>
      </c>
      <c r="F8" s="149" t="s">
        <v>193</v>
      </c>
      <c r="G8" s="215">
        <v>6850</v>
      </c>
      <c r="H8" s="488">
        <f>K8+M8</f>
        <v>165868</v>
      </c>
      <c r="I8" s="488"/>
      <c r="J8" s="149" t="s">
        <v>33</v>
      </c>
      <c r="K8" s="216">
        <v>112190</v>
      </c>
      <c r="L8" s="149" t="s">
        <v>193</v>
      </c>
      <c r="M8" s="215">
        <v>53678</v>
      </c>
      <c r="N8" s="219"/>
      <c r="O8" s="439">
        <v>29</v>
      </c>
      <c r="P8" s="440"/>
      <c r="Q8" s="440"/>
      <c r="R8" s="441"/>
      <c r="S8" s="129">
        <v>315</v>
      </c>
      <c r="T8" s="149">
        <v>22484</v>
      </c>
      <c r="U8" s="130">
        <v>437</v>
      </c>
      <c r="V8" s="131">
        <v>58764</v>
      </c>
      <c r="W8" s="1"/>
    </row>
    <row r="9" spans="1:24" ht="15" customHeight="1" thickBot="1" x14ac:dyDescent="0.2">
      <c r="A9" s="220">
        <v>30</v>
      </c>
      <c r="B9" s="468">
        <f>G9+E9</f>
        <v>7867</v>
      </c>
      <c r="C9" s="468"/>
      <c r="D9" s="138" t="s">
        <v>33</v>
      </c>
      <c r="E9" s="138">
        <v>257</v>
      </c>
      <c r="F9" s="138" t="s">
        <v>34</v>
      </c>
      <c r="G9" s="242">
        <v>7610</v>
      </c>
      <c r="H9" s="490">
        <f>K9+M9</f>
        <v>192068</v>
      </c>
      <c r="I9" s="490"/>
      <c r="J9" s="138" t="s">
        <v>33</v>
      </c>
      <c r="K9" s="243">
        <v>134811</v>
      </c>
      <c r="L9" s="138" t="s">
        <v>34</v>
      </c>
      <c r="M9" s="242">
        <v>57257</v>
      </c>
      <c r="N9" s="83"/>
      <c r="O9" s="448">
        <v>30</v>
      </c>
      <c r="P9" s="449"/>
      <c r="Q9" s="449"/>
      <c r="R9" s="450"/>
      <c r="S9" s="277">
        <v>328</v>
      </c>
      <c r="T9" s="278">
        <v>18596</v>
      </c>
      <c r="U9" s="277">
        <v>425</v>
      </c>
      <c r="V9" s="279">
        <v>83169</v>
      </c>
      <c r="W9" s="1"/>
    </row>
    <row r="10" spans="1:24" ht="15" customHeight="1" x14ac:dyDescent="0.15">
      <c r="A10" s="3" t="s">
        <v>35</v>
      </c>
      <c r="B10" s="3"/>
      <c r="C10" s="3"/>
      <c r="D10" s="3"/>
      <c r="E10" s="152"/>
      <c r="F10" s="152"/>
      <c r="G10" s="152"/>
      <c r="H10" s="152"/>
      <c r="I10" s="152"/>
      <c r="J10" s="152"/>
      <c r="K10" s="152"/>
      <c r="L10" s="152"/>
      <c r="M10" s="150" t="s">
        <v>36</v>
      </c>
      <c r="N10" s="150"/>
      <c r="O10" s="3"/>
      <c r="P10" s="3"/>
      <c r="Q10" s="3"/>
      <c r="R10" s="1"/>
      <c r="S10" s="3"/>
      <c r="T10" s="3"/>
      <c r="U10" s="152"/>
      <c r="V10" s="2" t="s">
        <v>36</v>
      </c>
      <c r="W10" s="1"/>
    </row>
    <row r="11" spans="1:24" ht="15" customHeight="1" x14ac:dyDescent="0.15">
      <c r="A11" s="3" t="s">
        <v>37</v>
      </c>
      <c r="B11" s="3"/>
      <c r="C11" s="3"/>
      <c r="D11" s="3"/>
      <c r="E11" s="152"/>
      <c r="F11" s="152"/>
      <c r="G11" s="152"/>
      <c r="H11" s="152"/>
      <c r="I11" s="152"/>
      <c r="J11" s="152"/>
      <c r="K11" s="152"/>
      <c r="L11" s="152"/>
      <c r="M11" s="150"/>
      <c r="N11" s="150"/>
      <c r="O11" s="3"/>
      <c r="P11" s="3"/>
      <c r="Q11" s="3"/>
      <c r="R11" s="1"/>
      <c r="S11" s="3"/>
      <c r="T11" s="3"/>
      <c r="U11" s="152"/>
      <c r="V11" s="3"/>
      <c r="W11" s="1"/>
      <c r="X11" s="27"/>
    </row>
    <row r="12" spans="1:24" ht="15" customHeight="1" x14ac:dyDescent="0.15">
      <c r="A12" s="25"/>
      <c r="B12" s="25"/>
      <c r="C12" s="25"/>
      <c r="D12" s="25"/>
      <c r="E12" s="73"/>
      <c r="F12" s="73"/>
      <c r="G12" s="73"/>
      <c r="H12" s="73"/>
      <c r="I12" s="73"/>
      <c r="J12" s="73"/>
      <c r="K12" s="73"/>
      <c r="L12" s="73"/>
      <c r="M12" s="120"/>
      <c r="N12" s="120"/>
      <c r="O12" s="25"/>
      <c r="P12" s="25"/>
      <c r="Q12" s="25"/>
      <c r="S12" s="25"/>
      <c r="T12" s="25"/>
      <c r="U12" s="65"/>
      <c r="V12" s="25"/>
      <c r="X12" s="27"/>
    </row>
    <row r="13" spans="1:24" ht="15" customHeight="1" thickBot="1" x14ac:dyDescent="0.2">
      <c r="A13" s="3" t="s">
        <v>270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2" t="s">
        <v>22</v>
      </c>
      <c r="N13" s="2"/>
      <c r="O13" s="3" t="s">
        <v>276</v>
      </c>
      <c r="P13" s="3"/>
      <c r="Q13" s="3"/>
      <c r="R13" s="1"/>
      <c r="S13" s="3"/>
      <c r="T13" s="3"/>
      <c r="U13" s="3"/>
      <c r="V13" s="3"/>
      <c r="W13" s="3"/>
      <c r="X13" s="2" t="s">
        <v>22</v>
      </c>
    </row>
    <row r="14" spans="1:24" ht="17.100000000000001" customHeight="1" thickBot="1" x14ac:dyDescent="0.2">
      <c r="A14" s="497" t="s">
        <v>23</v>
      </c>
      <c r="B14" s="456" t="s">
        <v>24</v>
      </c>
      <c r="C14" s="499"/>
      <c r="D14" s="499"/>
      <c r="E14" s="499"/>
      <c r="F14" s="499"/>
      <c r="G14" s="451"/>
      <c r="H14" s="456" t="s">
        <v>25</v>
      </c>
      <c r="I14" s="499"/>
      <c r="J14" s="499"/>
      <c r="K14" s="499"/>
      <c r="L14" s="499"/>
      <c r="M14" s="499"/>
      <c r="N14" s="500"/>
      <c r="O14" s="491" t="s">
        <v>26</v>
      </c>
      <c r="P14" s="491"/>
      <c r="Q14" s="491"/>
      <c r="R14" s="491"/>
      <c r="S14" s="492" t="s">
        <v>38</v>
      </c>
      <c r="T14" s="492"/>
      <c r="U14" s="492"/>
      <c r="V14" s="492"/>
      <c r="W14" s="496" t="s">
        <v>39</v>
      </c>
      <c r="X14" s="496"/>
    </row>
    <row r="15" spans="1:24" ht="17.100000000000001" customHeight="1" thickBot="1" x14ac:dyDescent="0.2">
      <c r="A15" s="498"/>
      <c r="B15" s="458" t="s">
        <v>6</v>
      </c>
      <c r="C15" s="478"/>
      <c r="D15" s="458" t="s">
        <v>29</v>
      </c>
      <c r="E15" s="478"/>
      <c r="F15" s="458" t="s">
        <v>30</v>
      </c>
      <c r="G15" s="478"/>
      <c r="H15" s="458" t="s">
        <v>6</v>
      </c>
      <c r="I15" s="478"/>
      <c r="J15" s="458" t="s">
        <v>29</v>
      </c>
      <c r="K15" s="478"/>
      <c r="L15" s="458" t="s">
        <v>30</v>
      </c>
      <c r="M15" s="494"/>
      <c r="N15" s="495"/>
      <c r="O15" s="491"/>
      <c r="P15" s="491"/>
      <c r="Q15" s="491"/>
      <c r="R15" s="491"/>
      <c r="S15" s="481" t="s">
        <v>40</v>
      </c>
      <c r="T15" s="481"/>
      <c r="U15" s="430" t="s">
        <v>41</v>
      </c>
      <c r="V15" s="430"/>
      <c r="W15" s="457" t="s">
        <v>31</v>
      </c>
      <c r="X15" s="495" t="s">
        <v>32</v>
      </c>
    </row>
    <row r="16" spans="1:24" ht="15" customHeight="1" x14ac:dyDescent="0.15">
      <c r="A16" s="214" t="s">
        <v>241</v>
      </c>
      <c r="B16" s="437">
        <v>201</v>
      </c>
      <c r="C16" s="438"/>
      <c r="D16" s="438">
        <v>201</v>
      </c>
      <c r="E16" s="438"/>
      <c r="F16" s="475" t="s">
        <v>42</v>
      </c>
      <c r="G16" s="475"/>
      <c r="H16" s="470">
        <f>SUM(J16:N16)</f>
        <v>482547</v>
      </c>
      <c r="I16" s="470"/>
      <c r="J16" s="470">
        <v>259572</v>
      </c>
      <c r="K16" s="470"/>
      <c r="L16" s="470">
        <v>222975</v>
      </c>
      <c r="M16" s="470"/>
      <c r="N16" s="221"/>
      <c r="O16" s="491"/>
      <c r="P16" s="491"/>
      <c r="Q16" s="491"/>
      <c r="R16" s="491"/>
      <c r="S16" s="30" t="s">
        <v>29</v>
      </c>
      <c r="T16" s="30" t="s">
        <v>30</v>
      </c>
      <c r="U16" s="30" t="s">
        <v>29</v>
      </c>
      <c r="V16" s="30" t="s">
        <v>30</v>
      </c>
      <c r="W16" s="457"/>
      <c r="X16" s="495"/>
    </row>
    <row r="17" spans="1:26" ht="15" customHeight="1" x14ac:dyDescent="0.15">
      <c r="A17" s="218">
        <v>27</v>
      </c>
      <c r="B17" s="437">
        <v>861</v>
      </c>
      <c r="C17" s="438"/>
      <c r="D17" s="438">
        <v>861</v>
      </c>
      <c r="E17" s="438"/>
      <c r="F17" s="472" t="s">
        <v>42</v>
      </c>
      <c r="G17" s="472"/>
      <c r="H17" s="470">
        <f>SUM(J17:N17)</f>
        <v>505595</v>
      </c>
      <c r="I17" s="470"/>
      <c r="J17" s="470">
        <v>184654</v>
      </c>
      <c r="K17" s="470"/>
      <c r="L17" s="470">
        <v>320941</v>
      </c>
      <c r="M17" s="470"/>
      <c r="N17" s="222"/>
      <c r="O17" s="473" t="s">
        <v>257</v>
      </c>
      <c r="P17" s="473"/>
      <c r="Q17" s="473"/>
      <c r="R17" s="473"/>
      <c r="S17" s="129">
        <v>555</v>
      </c>
      <c r="T17" s="130">
        <v>47302</v>
      </c>
      <c r="U17" s="130">
        <v>14603</v>
      </c>
      <c r="V17" s="130">
        <v>46192</v>
      </c>
      <c r="W17" s="130">
        <v>202</v>
      </c>
      <c r="X17" s="132">
        <v>3621</v>
      </c>
    </row>
    <row r="18" spans="1:26" ht="15" customHeight="1" x14ac:dyDescent="0.15">
      <c r="A18" s="218">
        <v>28</v>
      </c>
      <c r="B18" s="437">
        <v>935</v>
      </c>
      <c r="C18" s="438"/>
      <c r="D18" s="438">
        <v>935</v>
      </c>
      <c r="E18" s="438"/>
      <c r="F18" s="472">
        <v>0</v>
      </c>
      <c r="G18" s="472"/>
      <c r="H18" s="470">
        <f>SUM(J18:N18)</f>
        <v>498804</v>
      </c>
      <c r="I18" s="470"/>
      <c r="J18" s="470">
        <v>196081</v>
      </c>
      <c r="K18" s="470"/>
      <c r="L18" s="470">
        <v>302723</v>
      </c>
      <c r="M18" s="470"/>
      <c r="N18" s="222"/>
      <c r="O18" s="439">
        <v>28</v>
      </c>
      <c r="P18" s="440"/>
      <c r="Q18" s="440"/>
      <c r="R18" s="474"/>
      <c r="S18" s="129">
        <v>728</v>
      </c>
      <c r="T18" s="130">
        <v>48813</v>
      </c>
      <c r="U18" s="130">
        <v>32737</v>
      </c>
      <c r="V18" s="130">
        <v>48817</v>
      </c>
      <c r="W18" s="130">
        <v>189</v>
      </c>
      <c r="X18" s="132">
        <v>3379</v>
      </c>
    </row>
    <row r="19" spans="1:26" ht="15" customHeight="1" x14ac:dyDescent="0.15">
      <c r="A19" s="218">
        <v>29</v>
      </c>
      <c r="B19" s="437">
        <f>SUM(D19:G19)</f>
        <v>873</v>
      </c>
      <c r="C19" s="438"/>
      <c r="D19" s="438">
        <v>873</v>
      </c>
      <c r="E19" s="438"/>
      <c r="F19" s="472">
        <v>0</v>
      </c>
      <c r="G19" s="472"/>
      <c r="H19" s="470">
        <f>SUM(J19:N19)</f>
        <v>655517</v>
      </c>
      <c r="I19" s="470"/>
      <c r="J19" s="470">
        <v>205745</v>
      </c>
      <c r="K19" s="470"/>
      <c r="L19" s="470">
        <v>449772</v>
      </c>
      <c r="M19" s="470"/>
      <c r="N19" s="223"/>
      <c r="O19" s="471">
        <v>29</v>
      </c>
      <c r="P19" s="442"/>
      <c r="Q19" s="442"/>
      <c r="R19" s="442"/>
      <c r="S19" s="129">
        <v>631</v>
      </c>
      <c r="T19" s="130">
        <v>13277</v>
      </c>
      <c r="U19" s="130">
        <v>18389</v>
      </c>
      <c r="V19" s="130">
        <v>13141</v>
      </c>
      <c r="W19" s="130">
        <v>165</v>
      </c>
      <c r="X19" s="132">
        <v>3697</v>
      </c>
    </row>
    <row r="20" spans="1:26" ht="15" customHeight="1" thickBot="1" x14ac:dyDescent="0.2">
      <c r="A20" s="220">
        <v>30</v>
      </c>
      <c r="B20" s="468">
        <f>SUM(D20:G20)</f>
        <v>218</v>
      </c>
      <c r="C20" s="468"/>
      <c r="D20" s="455">
        <v>218</v>
      </c>
      <c r="E20" s="455"/>
      <c r="F20" s="467">
        <v>0</v>
      </c>
      <c r="G20" s="467"/>
      <c r="H20" s="469">
        <f>SUM(J20:N20)</f>
        <v>427085</v>
      </c>
      <c r="I20" s="469"/>
      <c r="J20" s="469">
        <v>225470</v>
      </c>
      <c r="K20" s="469"/>
      <c r="L20" s="469">
        <v>201615</v>
      </c>
      <c r="M20" s="469"/>
      <c r="N20" s="79"/>
      <c r="O20" s="448">
        <v>30</v>
      </c>
      <c r="P20" s="449"/>
      <c r="Q20" s="449"/>
      <c r="R20" s="450"/>
      <c r="S20" s="280">
        <v>497</v>
      </c>
      <c r="T20" s="277">
        <v>12799</v>
      </c>
      <c r="U20" s="277">
        <v>34468</v>
      </c>
      <c r="V20" s="277">
        <v>12799</v>
      </c>
      <c r="W20" s="277">
        <v>740</v>
      </c>
      <c r="X20" s="281">
        <v>2616</v>
      </c>
    </row>
    <row r="21" spans="1:26" ht="15" customHeight="1" x14ac:dyDescent="0.15">
      <c r="A21" s="3"/>
      <c r="B21" s="2"/>
      <c r="C21" s="2"/>
      <c r="D21" s="2"/>
      <c r="E21" s="2"/>
      <c r="F21" s="2"/>
      <c r="G21" s="2"/>
      <c r="H21" s="3"/>
      <c r="I21" s="3"/>
      <c r="J21" s="3"/>
      <c r="K21" s="1"/>
      <c r="L21" s="1"/>
      <c r="M21" s="2" t="s">
        <v>36</v>
      </c>
      <c r="N21" s="2"/>
      <c r="O21" s="152" t="s">
        <v>43</v>
      </c>
      <c r="P21" s="152"/>
      <c r="Q21" s="152"/>
      <c r="R21" s="152"/>
      <c r="S21" s="152"/>
      <c r="T21" s="152"/>
      <c r="U21" s="152"/>
      <c r="V21" s="152"/>
      <c r="W21" s="253"/>
      <c r="X21" s="2" t="s">
        <v>36</v>
      </c>
    </row>
    <row r="22" spans="1:26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6" ht="15" customHeight="1" thickBot="1" x14ac:dyDescent="0.2">
      <c r="A23" s="3" t="s">
        <v>271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" t="s">
        <v>22</v>
      </c>
      <c r="N23" s="2"/>
      <c r="O23" s="3" t="s">
        <v>277</v>
      </c>
      <c r="P23" s="3"/>
      <c r="Q23" s="3"/>
      <c r="R23" s="3"/>
      <c r="S23" s="3"/>
      <c r="T23" s="1"/>
      <c r="U23" s="3"/>
      <c r="V23" s="3"/>
      <c r="W23" s="3"/>
      <c r="X23" s="2" t="s">
        <v>22</v>
      </c>
      <c r="Y23" s="1"/>
      <c r="Z23" s="1"/>
    </row>
    <row r="24" spans="1:26" ht="17.100000000000001" customHeight="1" thickBot="1" x14ac:dyDescent="0.2">
      <c r="A24" s="497" t="s">
        <v>23</v>
      </c>
      <c r="B24" s="456" t="s">
        <v>44</v>
      </c>
      <c r="C24" s="499"/>
      <c r="D24" s="499"/>
      <c r="E24" s="499"/>
      <c r="F24" s="499"/>
      <c r="G24" s="451"/>
      <c r="H24" s="456" t="s">
        <v>45</v>
      </c>
      <c r="I24" s="499"/>
      <c r="J24" s="499"/>
      <c r="K24" s="499"/>
      <c r="L24" s="499"/>
      <c r="M24" s="499"/>
      <c r="N24" s="500"/>
      <c r="O24" s="491" t="s">
        <v>26</v>
      </c>
      <c r="P24" s="491"/>
      <c r="Q24" s="491"/>
      <c r="R24" s="491"/>
      <c r="S24" s="492" t="s">
        <v>46</v>
      </c>
      <c r="T24" s="492"/>
      <c r="U24" s="492" t="s">
        <v>47</v>
      </c>
      <c r="V24" s="492"/>
      <c r="W24" s="493" t="s">
        <v>48</v>
      </c>
      <c r="X24" s="493"/>
      <c r="Y24" s="1"/>
      <c r="Z24" s="1"/>
    </row>
    <row r="25" spans="1:26" ht="17.100000000000001" customHeight="1" x14ac:dyDescent="0.15">
      <c r="A25" s="498"/>
      <c r="B25" s="458" t="s">
        <v>6</v>
      </c>
      <c r="C25" s="478"/>
      <c r="D25" s="458" t="s">
        <v>29</v>
      </c>
      <c r="E25" s="478"/>
      <c r="F25" s="458" t="s">
        <v>30</v>
      </c>
      <c r="G25" s="478"/>
      <c r="H25" s="458" t="s">
        <v>6</v>
      </c>
      <c r="I25" s="478"/>
      <c r="J25" s="458" t="s">
        <v>29</v>
      </c>
      <c r="K25" s="478"/>
      <c r="L25" s="458" t="s">
        <v>30</v>
      </c>
      <c r="M25" s="494"/>
      <c r="N25" s="495"/>
      <c r="O25" s="491"/>
      <c r="P25" s="491"/>
      <c r="Q25" s="491"/>
      <c r="R25" s="491"/>
      <c r="S25" s="30" t="s">
        <v>205</v>
      </c>
      <c r="T25" s="30" t="s">
        <v>206</v>
      </c>
      <c r="U25" s="30" t="s">
        <v>205</v>
      </c>
      <c r="V25" s="30" t="s">
        <v>206</v>
      </c>
      <c r="W25" s="30" t="s">
        <v>205</v>
      </c>
      <c r="X25" s="31" t="s">
        <v>206</v>
      </c>
      <c r="Y25" s="1"/>
      <c r="Z25" s="1"/>
    </row>
    <row r="26" spans="1:26" ht="15" customHeight="1" x14ac:dyDescent="0.15">
      <c r="A26" s="214" t="s">
        <v>241</v>
      </c>
      <c r="B26" s="437">
        <f>E26+G26</f>
        <v>2641</v>
      </c>
      <c r="C26" s="438"/>
      <c r="D26" s="149" t="s">
        <v>33</v>
      </c>
      <c r="E26" s="149">
        <v>316</v>
      </c>
      <c r="F26" s="149" t="s">
        <v>34</v>
      </c>
      <c r="G26" s="149">
        <v>2325</v>
      </c>
      <c r="H26" s="438">
        <f>M26+K26</f>
        <v>69975</v>
      </c>
      <c r="I26" s="438"/>
      <c r="J26" s="149" t="s">
        <v>33</v>
      </c>
      <c r="K26" s="74">
        <v>30500</v>
      </c>
      <c r="L26" s="149" t="s">
        <v>34</v>
      </c>
      <c r="M26" s="74">
        <v>39475</v>
      </c>
      <c r="N26" s="224"/>
      <c r="O26" s="442" t="s">
        <v>241</v>
      </c>
      <c r="P26" s="442"/>
      <c r="Q26" s="442"/>
      <c r="R26" s="442"/>
      <c r="S26" s="282">
        <v>1899</v>
      </c>
      <c r="T26" s="283">
        <v>30012</v>
      </c>
      <c r="U26" s="284">
        <v>4536</v>
      </c>
      <c r="V26" s="283">
        <v>32540</v>
      </c>
      <c r="W26" s="283">
        <v>356</v>
      </c>
      <c r="X26" s="285">
        <v>18041</v>
      </c>
      <c r="Y26" s="1"/>
      <c r="Z26" s="1"/>
    </row>
    <row r="27" spans="1:26" ht="15" customHeight="1" x14ac:dyDescent="0.15">
      <c r="A27" s="218">
        <v>27</v>
      </c>
      <c r="B27" s="437">
        <f>E27+G27</f>
        <v>2983</v>
      </c>
      <c r="C27" s="438"/>
      <c r="D27" s="149" t="s">
        <v>33</v>
      </c>
      <c r="E27" s="149">
        <v>422</v>
      </c>
      <c r="F27" s="149" t="s">
        <v>193</v>
      </c>
      <c r="G27" s="149">
        <v>2561</v>
      </c>
      <c r="H27" s="438">
        <f>M27+K27</f>
        <v>77744</v>
      </c>
      <c r="I27" s="438"/>
      <c r="J27" s="149" t="s">
        <v>33</v>
      </c>
      <c r="K27" s="74">
        <v>40299</v>
      </c>
      <c r="L27" s="149" t="s">
        <v>193</v>
      </c>
      <c r="M27" s="74">
        <v>37445</v>
      </c>
      <c r="N27" s="224"/>
      <c r="O27" s="439">
        <v>27</v>
      </c>
      <c r="P27" s="440"/>
      <c r="Q27" s="440"/>
      <c r="R27" s="441"/>
      <c r="S27" s="258">
        <v>1852</v>
      </c>
      <c r="T27" s="130">
        <v>32640</v>
      </c>
      <c r="U27" s="259">
        <v>5354</v>
      </c>
      <c r="V27" s="130">
        <v>32235</v>
      </c>
      <c r="W27" s="130">
        <v>329</v>
      </c>
      <c r="X27" s="132">
        <v>18125</v>
      </c>
      <c r="Y27" s="1"/>
      <c r="Z27" s="1"/>
    </row>
    <row r="28" spans="1:26" ht="15" customHeight="1" x14ac:dyDescent="0.15">
      <c r="A28" s="218">
        <v>28</v>
      </c>
      <c r="B28" s="437">
        <f>E28+G28</f>
        <v>3020</v>
      </c>
      <c r="C28" s="438"/>
      <c r="D28" s="149" t="s">
        <v>33</v>
      </c>
      <c r="E28" s="149">
        <v>448</v>
      </c>
      <c r="F28" s="149" t="s">
        <v>193</v>
      </c>
      <c r="G28" s="149">
        <v>2572</v>
      </c>
      <c r="H28" s="438">
        <f>M28+K28</f>
        <v>79441</v>
      </c>
      <c r="I28" s="438"/>
      <c r="J28" s="149" t="s">
        <v>33</v>
      </c>
      <c r="K28" s="74">
        <v>41270</v>
      </c>
      <c r="L28" s="149" t="s">
        <v>193</v>
      </c>
      <c r="M28" s="74">
        <v>38171</v>
      </c>
      <c r="N28" s="224"/>
      <c r="O28" s="439">
        <v>28</v>
      </c>
      <c r="P28" s="440"/>
      <c r="Q28" s="440"/>
      <c r="R28" s="441"/>
      <c r="S28" s="258">
        <v>1740</v>
      </c>
      <c r="T28" s="130">
        <v>29130</v>
      </c>
      <c r="U28" s="259">
        <v>5880</v>
      </c>
      <c r="V28" s="130">
        <v>30907</v>
      </c>
      <c r="W28" s="130">
        <v>418</v>
      </c>
      <c r="X28" s="132">
        <v>14704</v>
      </c>
      <c r="Y28" s="1"/>
      <c r="Z28" s="1"/>
    </row>
    <row r="29" spans="1:26" ht="15" customHeight="1" x14ac:dyDescent="0.15">
      <c r="A29" s="218">
        <v>29</v>
      </c>
      <c r="B29" s="437">
        <f>E29+G29</f>
        <v>2968</v>
      </c>
      <c r="C29" s="438"/>
      <c r="D29" s="149" t="s">
        <v>192</v>
      </c>
      <c r="E29" s="149">
        <v>271</v>
      </c>
      <c r="F29" s="149" t="s">
        <v>193</v>
      </c>
      <c r="G29" s="149">
        <v>2697</v>
      </c>
      <c r="H29" s="438">
        <f>M29+K29</f>
        <v>76166</v>
      </c>
      <c r="I29" s="438"/>
      <c r="J29" s="149" t="s">
        <v>192</v>
      </c>
      <c r="K29" s="74">
        <v>40749</v>
      </c>
      <c r="L29" s="149" t="s">
        <v>193</v>
      </c>
      <c r="M29" s="74">
        <v>35417</v>
      </c>
      <c r="N29" s="155"/>
      <c r="O29" s="439">
        <v>29</v>
      </c>
      <c r="P29" s="454"/>
      <c r="Q29" s="454"/>
      <c r="R29" s="454"/>
      <c r="S29" s="258">
        <v>1631</v>
      </c>
      <c r="T29" s="130">
        <v>26930</v>
      </c>
      <c r="U29" s="259">
        <v>5339</v>
      </c>
      <c r="V29" s="130">
        <v>27898</v>
      </c>
      <c r="W29" s="130">
        <v>335</v>
      </c>
      <c r="X29" s="132">
        <v>17918</v>
      </c>
      <c r="Y29" s="1"/>
      <c r="Z29" s="1"/>
    </row>
    <row r="30" spans="1:26" ht="15" customHeight="1" thickBot="1" x14ac:dyDescent="0.2">
      <c r="A30" s="220">
        <v>30</v>
      </c>
      <c r="B30" s="455">
        <f>E30+G30</f>
        <v>2728</v>
      </c>
      <c r="C30" s="455"/>
      <c r="D30" s="138" t="s">
        <v>33</v>
      </c>
      <c r="E30" s="138">
        <v>244</v>
      </c>
      <c r="F30" s="138" t="s">
        <v>34</v>
      </c>
      <c r="G30" s="138">
        <v>2484</v>
      </c>
      <c r="H30" s="455">
        <f>M30+K30</f>
        <v>83058</v>
      </c>
      <c r="I30" s="455"/>
      <c r="J30" s="138" t="s">
        <v>33</v>
      </c>
      <c r="K30" s="244">
        <v>43031</v>
      </c>
      <c r="L30" s="138" t="s">
        <v>34</v>
      </c>
      <c r="M30" s="244">
        <v>40027</v>
      </c>
      <c r="N30" s="80"/>
      <c r="O30" s="448">
        <v>30</v>
      </c>
      <c r="P30" s="449"/>
      <c r="Q30" s="449"/>
      <c r="R30" s="450"/>
      <c r="S30" s="286">
        <v>1267</v>
      </c>
      <c r="T30" s="277">
        <v>20871</v>
      </c>
      <c r="U30" s="287">
        <v>4383</v>
      </c>
      <c r="V30" s="277">
        <v>21146</v>
      </c>
      <c r="W30" s="277">
        <v>349</v>
      </c>
      <c r="X30" s="281">
        <v>16300</v>
      </c>
      <c r="Y30" s="1"/>
      <c r="Z30" s="1"/>
    </row>
    <row r="31" spans="1:26" ht="15" customHeight="1" x14ac:dyDescent="0.1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21"/>
      <c r="L31" s="225" t="s">
        <v>36</v>
      </c>
      <c r="M31" s="21"/>
      <c r="N31" s="3"/>
      <c r="O31" s="3" t="s">
        <v>225</v>
      </c>
      <c r="P31" s="3"/>
      <c r="Q31" s="3"/>
      <c r="R31" s="3"/>
      <c r="S31" s="3"/>
      <c r="T31" s="3"/>
      <c r="U31" s="3"/>
      <c r="V31" s="3"/>
      <c r="W31" s="391" t="s">
        <v>36</v>
      </c>
      <c r="X31" s="391"/>
      <c r="Y31" s="1"/>
      <c r="Z31" s="1"/>
    </row>
    <row r="32" spans="1:26" ht="15" customHeight="1" x14ac:dyDescent="0.15">
      <c r="A32" s="25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57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57"/>
      <c r="V33" s="25"/>
      <c r="X33" s="27"/>
    </row>
    <row r="34" spans="1:24" ht="15" customHeight="1" thickBot="1" x14ac:dyDescent="0.2">
      <c r="A34" s="3" t="s">
        <v>326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" t="s">
        <v>49</v>
      </c>
      <c r="X34" s="27"/>
    </row>
    <row r="35" spans="1:24" ht="15.95" customHeight="1" x14ac:dyDescent="0.15">
      <c r="A35" s="443" t="s">
        <v>247</v>
      </c>
      <c r="B35" s="501" t="s">
        <v>6</v>
      </c>
      <c r="C35" s="502"/>
      <c r="D35" s="456" t="s">
        <v>50</v>
      </c>
      <c r="E35" s="451"/>
      <c r="F35" s="456" t="s">
        <v>51</v>
      </c>
      <c r="G35" s="451"/>
      <c r="H35" s="456" t="s">
        <v>52</v>
      </c>
      <c r="I35" s="451"/>
      <c r="J35" s="456" t="s">
        <v>53</v>
      </c>
      <c r="K35" s="451"/>
      <c r="L35" s="456" t="s">
        <v>54</v>
      </c>
      <c r="M35" s="499"/>
      <c r="N35" s="227"/>
      <c r="O35" s="492" t="s">
        <v>55</v>
      </c>
      <c r="P35" s="492"/>
      <c r="Q35" s="453" t="s">
        <v>56</v>
      </c>
      <c r="R35" s="453"/>
      <c r="S35" s="492" t="s">
        <v>57</v>
      </c>
      <c r="T35" s="492"/>
      <c r="U35" s="496" t="s">
        <v>58</v>
      </c>
      <c r="V35" s="496"/>
    </row>
    <row r="36" spans="1:24" ht="15.95" customHeight="1" x14ac:dyDescent="0.15">
      <c r="A36" s="444"/>
      <c r="B36" s="228" t="s">
        <v>59</v>
      </c>
      <c r="C36" s="228" t="s">
        <v>32</v>
      </c>
      <c r="D36" s="228" t="s">
        <v>59</v>
      </c>
      <c r="E36" s="228" t="s">
        <v>32</v>
      </c>
      <c r="F36" s="228" t="s">
        <v>59</v>
      </c>
      <c r="G36" s="228" t="s">
        <v>32</v>
      </c>
      <c r="H36" s="228" t="s">
        <v>59</v>
      </c>
      <c r="I36" s="228" t="s">
        <v>32</v>
      </c>
      <c r="J36" s="228" t="s">
        <v>59</v>
      </c>
      <c r="K36" s="228" t="s">
        <v>32</v>
      </c>
      <c r="L36" s="228" t="s">
        <v>59</v>
      </c>
      <c r="M36" s="228" t="s">
        <v>32</v>
      </c>
      <c r="N36" s="229"/>
      <c r="O36" s="228" t="s">
        <v>59</v>
      </c>
      <c r="P36" s="262" t="s">
        <v>32</v>
      </c>
      <c r="Q36" s="263" t="s">
        <v>218</v>
      </c>
      <c r="R36" s="228" t="s">
        <v>32</v>
      </c>
      <c r="S36" s="30" t="s">
        <v>60</v>
      </c>
      <c r="T36" s="30" t="s">
        <v>32</v>
      </c>
      <c r="U36" s="30" t="s">
        <v>60</v>
      </c>
      <c r="V36" s="31" t="s">
        <v>32</v>
      </c>
    </row>
    <row r="37" spans="1:24" ht="15" customHeight="1" x14ac:dyDescent="0.15">
      <c r="A37" s="53" t="s">
        <v>257</v>
      </c>
      <c r="B37" s="230">
        <v>6072</v>
      </c>
      <c r="C37" s="231">
        <v>106347</v>
      </c>
      <c r="D37" s="232">
        <v>1202</v>
      </c>
      <c r="E37" s="232">
        <v>47919</v>
      </c>
      <c r="F37" s="232">
        <v>2650</v>
      </c>
      <c r="G37" s="232">
        <v>32747</v>
      </c>
      <c r="H37" s="232">
        <v>888</v>
      </c>
      <c r="I37" s="232">
        <v>9842</v>
      </c>
      <c r="J37" s="232">
        <v>458</v>
      </c>
      <c r="K37" s="232">
        <v>4212</v>
      </c>
      <c r="L37" s="232">
        <v>285</v>
      </c>
      <c r="M37" s="232">
        <v>5775</v>
      </c>
      <c r="N37" s="233"/>
      <c r="O37" s="231">
        <v>589</v>
      </c>
      <c r="P37" s="264">
        <v>5852</v>
      </c>
      <c r="Q37" s="230">
        <v>2062</v>
      </c>
      <c r="R37" s="265">
        <v>35319</v>
      </c>
      <c r="S37" s="265">
        <v>771</v>
      </c>
      <c r="T37" s="265">
        <v>18832</v>
      </c>
      <c r="U37" s="265">
        <v>1291</v>
      </c>
      <c r="V37" s="266">
        <v>16487</v>
      </c>
    </row>
    <row r="38" spans="1:24" ht="15" customHeight="1" x14ac:dyDescent="0.15">
      <c r="A38" s="53">
        <v>28</v>
      </c>
      <c r="B38" s="234">
        <v>5769</v>
      </c>
      <c r="C38" s="232">
        <v>93096</v>
      </c>
      <c r="D38" s="232">
        <v>1106</v>
      </c>
      <c r="E38" s="232">
        <v>39422</v>
      </c>
      <c r="F38" s="232">
        <v>2569</v>
      </c>
      <c r="G38" s="232">
        <v>31746</v>
      </c>
      <c r="H38" s="232">
        <v>875</v>
      </c>
      <c r="I38" s="232">
        <v>8655</v>
      </c>
      <c r="J38" s="232">
        <v>494</v>
      </c>
      <c r="K38" s="232">
        <v>4313</v>
      </c>
      <c r="L38" s="232">
        <v>263</v>
      </c>
      <c r="M38" s="232">
        <v>4820</v>
      </c>
      <c r="N38" s="233"/>
      <c r="O38" s="231">
        <v>462</v>
      </c>
      <c r="P38" s="264">
        <v>4140</v>
      </c>
      <c r="Q38" s="230">
        <v>2895</v>
      </c>
      <c r="R38" s="265">
        <v>51712</v>
      </c>
      <c r="S38" s="265">
        <v>865</v>
      </c>
      <c r="T38" s="265">
        <v>25815</v>
      </c>
      <c r="U38" s="265">
        <v>2030</v>
      </c>
      <c r="V38" s="266">
        <v>25897</v>
      </c>
    </row>
    <row r="39" spans="1:24" ht="15" customHeight="1" x14ac:dyDescent="0.15">
      <c r="A39" s="53">
        <v>29</v>
      </c>
      <c r="B39" s="234">
        <v>10710</v>
      </c>
      <c r="C39" s="232">
        <v>67165</v>
      </c>
      <c r="D39" s="232">
        <v>1962</v>
      </c>
      <c r="E39" s="232">
        <v>25497</v>
      </c>
      <c r="F39" s="232">
        <v>4985</v>
      </c>
      <c r="G39" s="232">
        <v>24874</v>
      </c>
      <c r="H39" s="232">
        <v>1667</v>
      </c>
      <c r="I39" s="232">
        <v>8567</v>
      </c>
      <c r="J39" s="232">
        <v>969</v>
      </c>
      <c r="K39" s="232">
        <v>3351</v>
      </c>
      <c r="L39" s="232">
        <v>445</v>
      </c>
      <c r="M39" s="232">
        <v>1837</v>
      </c>
      <c r="N39" s="233"/>
      <c r="O39" s="231">
        <v>682</v>
      </c>
      <c r="P39" s="264">
        <v>3039</v>
      </c>
      <c r="Q39" s="230">
        <v>4924</v>
      </c>
      <c r="R39" s="265">
        <v>28767</v>
      </c>
      <c r="S39" s="265">
        <v>1464</v>
      </c>
      <c r="T39" s="265">
        <v>12830</v>
      </c>
      <c r="U39" s="265">
        <v>3460</v>
      </c>
      <c r="V39" s="266">
        <v>15937</v>
      </c>
    </row>
    <row r="40" spans="1:24" ht="15" customHeight="1" x14ac:dyDescent="0.15">
      <c r="A40" s="139">
        <v>30</v>
      </c>
      <c r="B40" s="84">
        <f t="shared" ref="B40:H40" si="0">SUM(B42:B53)</f>
        <v>10864</v>
      </c>
      <c r="C40" s="85">
        <f t="shared" si="0"/>
        <v>65831</v>
      </c>
      <c r="D40" s="85">
        <f t="shared" si="0"/>
        <v>1847</v>
      </c>
      <c r="E40" s="85">
        <f t="shared" si="0"/>
        <v>23430</v>
      </c>
      <c r="F40" s="85">
        <f t="shared" si="0"/>
        <v>5128</v>
      </c>
      <c r="G40" s="85">
        <f t="shared" si="0"/>
        <v>24831</v>
      </c>
      <c r="H40" s="85">
        <f t="shared" si="0"/>
        <v>1673</v>
      </c>
      <c r="I40" s="85">
        <f t="shared" ref="I40:M40" si="1">SUM(I42:I53)</f>
        <v>8706</v>
      </c>
      <c r="J40" s="85">
        <f t="shared" si="1"/>
        <v>997</v>
      </c>
      <c r="K40" s="85">
        <f t="shared" si="1"/>
        <v>3735</v>
      </c>
      <c r="L40" s="85">
        <f t="shared" si="1"/>
        <v>495</v>
      </c>
      <c r="M40" s="85">
        <f t="shared" si="1"/>
        <v>1983</v>
      </c>
      <c r="N40" s="86"/>
      <c r="O40" s="87">
        <f>SUM(O42:O53)</f>
        <v>724</v>
      </c>
      <c r="P40" s="288">
        <f t="shared" ref="P40:V40" si="2">SUM(P42:P53)</f>
        <v>3146</v>
      </c>
      <c r="Q40" s="87">
        <f t="shared" si="2"/>
        <v>6014</v>
      </c>
      <c r="R40" s="87">
        <f t="shared" si="2"/>
        <v>29493</v>
      </c>
      <c r="S40" s="87">
        <f t="shared" si="2"/>
        <v>1634</v>
      </c>
      <c r="T40" s="87">
        <f t="shared" si="2"/>
        <v>13301</v>
      </c>
      <c r="U40" s="87">
        <f t="shared" si="2"/>
        <v>4380</v>
      </c>
      <c r="V40" s="289">
        <f t="shared" si="2"/>
        <v>16192</v>
      </c>
    </row>
    <row r="41" spans="1:24" ht="15" customHeight="1" x14ac:dyDescent="0.15">
      <c r="A41" s="139"/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6"/>
      <c r="O41" s="87"/>
      <c r="P41" s="88"/>
      <c r="Q41" s="89"/>
      <c r="R41" s="90"/>
      <c r="S41" s="90"/>
      <c r="T41" s="90"/>
      <c r="U41" s="90"/>
      <c r="V41" s="91"/>
    </row>
    <row r="42" spans="1:24" ht="15" customHeight="1" x14ac:dyDescent="0.15">
      <c r="A42" s="62" t="s">
        <v>318</v>
      </c>
      <c r="B42" s="148">
        <f>SUM(D42+F42+H42+J42+L42+O42)</f>
        <v>838</v>
      </c>
      <c r="C42" s="149">
        <f>SUM(E42+G42+I42+K42+M42+P42)</f>
        <v>5177</v>
      </c>
      <c r="D42" s="149">
        <v>155</v>
      </c>
      <c r="E42" s="149">
        <v>1942</v>
      </c>
      <c r="F42" s="149">
        <v>417</v>
      </c>
      <c r="G42" s="149">
        <v>2145</v>
      </c>
      <c r="H42" s="149">
        <v>120</v>
      </c>
      <c r="I42" s="149">
        <v>544</v>
      </c>
      <c r="J42" s="149">
        <v>67</v>
      </c>
      <c r="K42" s="149">
        <v>260</v>
      </c>
      <c r="L42" s="149">
        <v>20</v>
      </c>
      <c r="M42" s="149">
        <v>49</v>
      </c>
      <c r="N42" s="233"/>
      <c r="O42" s="269">
        <v>59</v>
      </c>
      <c r="P42" s="290">
        <v>237</v>
      </c>
      <c r="Q42" s="269">
        <f>S42+U42</f>
        <v>407</v>
      </c>
      <c r="R42" s="269">
        <f>T42+V42</f>
        <v>2524</v>
      </c>
      <c r="S42" s="233">
        <v>108</v>
      </c>
      <c r="T42" s="233">
        <v>1175</v>
      </c>
      <c r="U42" s="233">
        <v>299</v>
      </c>
      <c r="V42" s="291">
        <v>1349</v>
      </c>
    </row>
    <row r="43" spans="1:24" ht="15" customHeight="1" x14ac:dyDescent="0.15">
      <c r="A43" s="62" t="s">
        <v>7</v>
      </c>
      <c r="B43" s="148">
        <f>SUM(D43+F43+H43+J43+L43+O43)</f>
        <v>875</v>
      </c>
      <c r="C43" s="149">
        <f t="shared" ref="C43:C49" si="3">SUM(E43+G43+I43+K43+M43+P43)</f>
        <v>5919</v>
      </c>
      <c r="D43" s="149">
        <v>161</v>
      </c>
      <c r="E43" s="149">
        <v>2309</v>
      </c>
      <c r="F43" s="149">
        <v>378</v>
      </c>
      <c r="G43" s="149">
        <v>1943</v>
      </c>
      <c r="H43" s="149">
        <v>178</v>
      </c>
      <c r="I43" s="149">
        <v>987</v>
      </c>
      <c r="J43" s="149">
        <v>46</v>
      </c>
      <c r="K43" s="149">
        <v>226</v>
      </c>
      <c r="L43" s="149">
        <v>36</v>
      </c>
      <c r="M43" s="149">
        <v>125</v>
      </c>
      <c r="N43" s="233"/>
      <c r="O43" s="269">
        <v>76</v>
      </c>
      <c r="P43" s="290">
        <v>329</v>
      </c>
      <c r="Q43" s="269">
        <f t="shared" ref="Q43:R53" si="4">S43+U43</f>
        <v>442</v>
      </c>
      <c r="R43" s="269">
        <f t="shared" si="4"/>
        <v>2480</v>
      </c>
      <c r="S43" s="233">
        <v>124</v>
      </c>
      <c r="T43" s="233">
        <v>1105</v>
      </c>
      <c r="U43" s="233">
        <v>318</v>
      </c>
      <c r="V43" s="291">
        <v>1375</v>
      </c>
    </row>
    <row r="44" spans="1:24" ht="15" customHeight="1" x14ac:dyDescent="0.15">
      <c r="A44" s="62" t="s">
        <v>8</v>
      </c>
      <c r="B44" s="148">
        <f>SUM(D44+F44+H44+J44+L44+O44)</f>
        <v>838</v>
      </c>
      <c r="C44" s="149">
        <f t="shared" si="3"/>
        <v>5041</v>
      </c>
      <c r="D44" s="149">
        <v>154</v>
      </c>
      <c r="E44" s="149">
        <v>1885</v>
      </c>
      <c r="F44" s="149">
        <v>363</v>
      </c>
      <c r="G44" s="149">
        <v>1730</v>
      </c>
      <c r="H44" s="149">
        <v>140</v>
      </c>
      <c r="I44" s="149">
        <v>700</v>
      </c>
      <c r="J44" s="149">
        <v>83</v>
      </c>
      <c r="K44" s="149">
        <v>293</v>
      </c>
      <c r="L44" s="149">
        <v>29</v>
      </c>
      <c r="M44" s="149">
        <v>126</v>
      </c>
      <c r="N44" s="233"/>
      <c r="O44" s="269">
        <v>69</v>
      </c>
      <c r="P44" s="290">
        <v>307</v>
      </c>
      <c r="Q44" s="269">
        <f t="shared" si="4"/>
        <v>615</v>
      </c>
      <c r="R44" s="269">
        <f t="shared" si="4"/>
        <v>2776</v>
      </c>
      <c r="S44" s="233">
        <v>152</v>
      </c>
      <c r="T44" s="233">
        <v>1116</v>
      </c>
      <c r="U44" s="233">
        <v>463</v>
      </c>
      <c r="V44" s="291">
        <v>1660</v>
      </c>
    </row>
    <row r="45" spans="1:24" ht="15" customHeight="1" x14ac:dyDescent="0.15">
      <c r="A45" s="62" t="s">
        <v>9</v>
      </c>
      <c r="B45" s="148">
        <f t="shared" ref="B45:B53" si="5">SUM(D45+F45+H45+J45+L45+O45)</f>
        <v>868</v>
      </c>
      <c r="C45" s="149">
        <f t="shared" si="3"/>
        <v>5263</v>
      </c>
      <c r="D45" s="149">
        <v>144</v>
      </c>
      <c r="E45" s="149">
        <v>2042</v>
      </c>
      <c r="F45" s="149">
        <v>415</v>
      </c>
      <c r="G45" s="149">
        <v>1855</v>
      </c>
      <c r="H45" s="149">
        <v>117</v>
      </c>
      <c r="I45" s="149">
        <v>572</v>
      </c>
      <c r="J45" s="149">
        <v>82</v>
      </c>
      <c r="K45" s="149">
        <v>309</v>
      </c>
      <c r="L45" s="149">
        <v>40</v>
      </c>
      <c r="M45" s="149">
        <v>161</v>
      </c>
      <c r="N45" s="233"/>
      <c r="O45" s="269">
        <v>70</v>
      </c>
      <c r="P45" s="290">
        <v>324</v>
      </c>
      <c r="Q45" s="269">
        <f t="shared" si="4"/>
        <v>454</v>
      </c>
      <c r="R45" s="269">
        <f t="shared" si="4"/>
        <v>2349</v>
      </c>
      <c r="S45" s="233">
        <v>138</v>
      </c>
      <c r="T45" s="233">
        <v>1071</v>
      </c>
      <c r="U45" s="233">
        <v>316</v>
      </c>
      <c r="V45" s="291">
        <v>1278</v>
      </c>
    </row>
    <row r="46" spans="1:24" ht="15" customHeight="1" x14ac:dyDescent="0.15">
      <c r="A46" s="62" t="s">
        <v>10</v>
      </c>
      <c r="B46" s="148">
        <f t="shared" si="5"/>
        <v>909</v>
      </c>
      <c r="C46" s="149">
        <f t="shared" si="3"/>
        <v>5090</v>
      </c>
      <c r="D46" s="149">
        <v>168</v>
      </c>
      <c r="E46" s="149">
        <v>1652</v>
      </c>
      <c r="F46" s="149">
        <v>428</v>
      </c>
      <c r="G46" s="149">
        <v>2099</v>
      </c>
      <c r="H46" s="149">
        <v>136</v>
      </c>
      <c r="I46" s="149">
        <v>652</v>
      </c>
      <c r="J46" s="149">
        <v>76</v>
      </c>
      <c r="K46" s="149">
        <v>263</v>
      </c>
      <c r="L46" s="149">
        <v>30</v>
      </c>
      <c r="M46" s="149">
        <v>125</v>
      </c>
      <c r="N46" s="233"/>
      <c r="O46" s="269">
        <v>71</v>
      </c>
      <c r="P46" s="290">
        <v>299</v>
      </c>
      <c r="Q46" s="269">
        <f t="shared" si="4"/>
        <v>424</v>
      </c>
      <c r="R46" s="269">
        <f t="shared" si="4"/>
        <v>2503</v>
      </c>
      <c r="S46" s="233">
        <v>125</v>
      </c>
      <c r="T46" s="233">
        <v>1205</v>
      </c>
      <c r="U46" s="233">
        <v>299</v>
      </c>
      <c r="V46" s="291">
        <v>1298</v>
      </c>
    </row>
    <row r="47" spans="1:24" ht="15" customHeight="1" x14ac:dyDescent="0.15">
      <c r="A47" s="62" t="s">
        <v>11</v>
      </c>
      <c r="B47" s="148">
        <f t="shared" si="5"/>
        <v>931</v>
      </c>
      <c r="C47" s="149">
        <f t="shared" si="3"/>
        <v>5849</v>
      </c>
      <c r="D47" s="149">
        <v>170</v>
      </c>
      <c r="E47" s="149">
        <v>2265</v>
      </c>
      <c r="F47" s="149">
        <v>432</v>
      </c>
      <c r="G47" s="149">
        <v>2108</v>
      </c>
      <c r="H47" s="149">
        <v>142</v>
      </c>
      <c r="I47" s="149">
        <v>723</v>
      </c>
      <c r="J47" s="149">
        <v>94</v>
      </c>
      <c r="K47" s="149">
        <v>372</v>
      </c>
      <c r="L47" s="149">
        <v>47</v>
      </c>
      <c r="M47" s="149">
        <v>176</v>
      </c>
      <c r="N47" s="233"/>
      <c r="O47" s="269">
        <v>46</v>
      </c>
      <c r="P47" s="290">
        <v>205</v>
      </c>
      <c r="Q47" s="269">
        <f t="shared" si="4"/>
        <v>476</v>
      </c>
      <c r="R47" s="269">
        <f t="shared" si="4"/>
        <v>2622</v>
      </c>
      <c r="S47" s="233">
        <v>143</v>
      </c>
      <c r="T47" s="233">
        <v>1215</v>
      </c>
      <c r="U47" s="233">
        <v>333</v>
      </c>
      <c r="V47" s="291">
        <v>1407</v>
      </c>
    </row>
    <row r="48" spans="1:24" ht="15" customHeight="1" x14ac:dyDescent="0.15">
      <c r="A48" s="62" t="s">
        <v>12</v>
      </c>
      <c r="B48" s="148">
        <f t="shared" si="5"/>
        <v>820</v>
      </c>
      <c r="C48" s="149">
        <f t="shared" si="3"/>
        <v>4772</v>
      </c>
      <c r="D48" s="149">
        <v>103</v>
      </c>
      <c r="E48" s="149">
        <v>1167</v>
      </c>
      <c r="F48" s="149">
        <v>414</v>
      </c>
      <c r="G48" s="149">
        <v>2142</v>
      </c>
      <c r="H48" s="149">
        <v>148</v>
      </c>
      <c r="I48" s="149">
        <v>869</v>
      </c>
      <c r="J48" s="149">
        <v>59</v>
      </c>
      <c r="K48" s="149">
        <v>196</v>
      </c>
      <c r="L48" s="149">
        <v>45</v>
      </c>
      <c r="M48" s="149">
        <v>171</v>
      </c>
      <c r="N48" s="233"/>
      <c r="O48" s="269">
        <v>51</v>
      </c>
      <c r="P48" s="290">
        <v>227</v>
      </c>
      <c r="Q48" s="269">
        <f t="shared" si="4"/>
        <v>545</v>
      </c>
      <c r="R48" s="269">
        <f t="shared" si="4"/>
        <v>2578</v>
      </c>
      <c r="S48" s="233">
        <v>146</v>
      </c>
      <c r="T48" s="233">
        <v>1143</v>
      </c>
      <c r="U48" s="233">
        <v>399</v>
      </c>
      <c r="V48" s="291">
        <v>1435</v>
      </c>
    </row>
    <row r="49" spans="1:24" ht="15" customHeight="1" x14ac:dyDescent="0.15">
      <c r="A49" s="62" t="s">
        <v>13</v>
      </c>
      <c r="B49" s="148">
        <f t="shared" si="5"/>
        <v>1065</v>
      </c>
      <c r="C49" s="149">
        <f t="shared" si="3"/>
        <v>6618</v>
      </c>
      <c r="D49" s="149">
        <v>175</v>
      </c>
      <c r="E49" s="149">
        <v>2358</v>
      </c>
      <c r="F49" s="149">
        <v>488</v>
      </c>
      <c r="G49" s="149">
        <v>2494</v>
      </c>
      <c r="H49" s="149">
        <v>167</v>
      </c>
      <c r="I49" s="149">
        <v>812</v>
      </c>
      <c r="J49" s="149">
        <v>117</v>
      </c>
      <c r="K49" s="149">
        <v>448</v>
      </c>
      <c r="L49" s="149">
        <v>51</v>
      </c>
      <c r="M49" s="149">
        <v>197</v>
      </c>
      <c r="N49" s="233"/>
      <c r="O49" s="269">
        <v>67</v>
      </c>
      <c r="P49" s="290">
        <v>309</v>
      </c>
      <c r="Q49" s="269">
        <f t="shared" si="4"/>
        <v>545</v>
      </c>
      <c r="R49" s="269">
        <f t="shared" si="4"/>
        <v>2453</v>
      </c>
      <c r="S49" s="233">
        <v>150</v>
      </c>
      <c r="T49" s="233">
        <v>1122</v>
      </c>
      <c r="U49" s="233">
        <v>395</v>
      </c>
      <c r="V49" s="291">
        <v>1331</v>
      </c>
    </row>
    <row r="50" spans="1:24" ht="15" customHeight="1" x14ac:dyDescent="0.15">
      <c r="A50" s="62" t="s">
        <v>14</v>
      </c>
      <c r="B50" s="148">
        <f t="shared" si="5"/>
        <v>886</v>
      </c>
      <c r="C50" s="149">
        <f>SUM(E50+G50+I50+K50+M50+P50)</f>
        <v>5524</v>
      </c>
      <c r="D50" s="149">
        <v>114</v>
      </c>
      <c r="E50" s="149">
        <v>2017</v>
      </c>
      <c r="F50" s="149">
        <v>430</v>
      </c>
      <c r="G50" s="149">
        <v>2007</v>
      </c>
      <c r="H50" s="149">
        <v>122</v>
      </c>
      <c r="I50" s="149">
        <v>572</v>
      </c>
      <c r="J50" s="149">
        <v>96</v>
      </c>
      <c r="K50" s="149">
        <v>389</v>
      </c>
      <c r="L50" s="149">
        <v>65</v>
      </c>
      <c r="M50" s="149">
        <v>268</v>
      </c>
      <c r="N50" s="233"/>
      <c r="O50" s="269">
        <v>59</v>
      </c>
      <c r="P50" s="290">
        <v>271</v>
      </c>
      <c r="Q50" s="269">
        <f t="shared" si="4"/>
        <v>496</v>
      </c>
      <c r="R50" s="269">
        <f t="shared" si="4"/>
        <v>2314</v>
      </c>
      <c r="S50" s="233">
        <v>139</v>
      </c>
      <c r="T50" s="233">
        <v>1035</v>
      </c>
      <c r="U50" s="233">
        <v>357</v>
      </c>
      <c r="V50" s="291">
        <v>1279</v>
      </c>
    </row>
    <row r="51" spans="1:24" ht="15" customHeight="1" x14ac:dyDescent="0.15">
      <c r="A51" s="62" t="s">
        <v>319</v>
      </c>
      <c r="B51" s="148">
        <f t="shared" si="5"/>
        <v>1032</v>
      </c>
      <c r="C51" s="149">
        <f>SUM(E51+G51+I51+K51+M51+P51)</f>
        <v>6665</v>
      </c>
      <c r="D51" s="149">
        <v>176</v>
      </c>
      <c r="E51" s="149">
        <v>2443</v>
      </c>
      <c r="F51" s="149">
        <v>468</v>
      </c>
      <c r="G51" s="149">
        <v>2404</v>
      </c>
      <c r="H51" s="149">
        <v>153</v>
      </c>
      <c r="I51" s="149">
        <v>921</v>
      </c>
      <c r="J51" s="149">
        <v>119</v>
      </c>
      <c r="K51" s="149">
        <v>436</v>
      </c>
      <c r="L51" s="149">
        <v>50</v>
      </c>
      <c r="M51" s="149">
        <v>240</v>
      </c>
      <c r="N51" s="233"/>
      <c r="O51" s="269">
        <v>66</v>
      </c>
      <c r="P51" s="290">
        <v>221</v>
      </c>
      <c r="Q51" s="269">
        <f t="shared" si="4"/>
        <v>649</v>
      </c>
      <c r="R51" s="269">
        <f t="shared" si="4"/>
        <v>2530</v>
      </c>
      <c r="S51" s="233">
        <v>149</v>
      </c>
      <c r="T51" s="233">
        <v>932</v>
      </c>
      <c r="U51" s="233">
        <v>500</v>
      </c>
      <c r="V51" s="291">
        <v>1598</v>
      </c>
    </row>
    <row r="52" spans="1:24" ht="15" customHeight="1" x14ac:dyDescent="0.15">
      <c r="A52" s="62" t="s">
        <v>15</v>
      </c>
      <c r="B52" s="148">
        <f t="shared" si="5"/>
        <v>981</v>
      </c>
      <c r="C52" s="149">
        <f>SUM(E52+G52+I52+K52+M52+P52)</f>
        <v>5655</v>
      </c>
      <c r="D52" s="149">
        <v>170</v>
      </c>
      <c r="E52" s="149">
        <v>2044</v>
      </c>
      <c r="F52" s="149">
        <v>499</v>
      </c>
      <c r="G52" s="149">
        <v>2212</v>
      </c>
      <c r="H52" s="149">
        <v>121</v>
      </c>
      <c r="I52" s="149">
        <v>639</v>
      </c>
      <c r="J52" s="149">
        <v>86</v>
      </c>
      <c r="K52" s="149">
        <v>303</v>
      </c>
      <c r="L52" s="149">
        <v>55</v>
      </c>
      <c r="M52" s="149">
        <v>246</v>
      </c>
      <c r="N52" s="233"/>
      <c r="O52" s="269">
        <v>50</v>
      </c>
      <c r="P52" s="290">
        <v>211</v>
      </c>
      <c r="Q52" s="269">
        <f t="shared" si="4"/>
        <v>604</v>
      </c>
      <c r="R52" s="269">
        <f t="shared" si="4"/>
        <v>2456</v>
      </c>
      <c r="S52" s="233">
        <v>142</v>
      </c>
      <c r="T52" s="233">
        <v>1130</v>
      </c>
      <c r="U52" s="233">
        <v>462</v>
      </c>
      <c r="V52" s="291">
        <v>1326</v>
      </c>
    </row>
    <row r="53" spans="1:24" ht="15" customHeight="1" thickBot="1" x14ac:dyDescent="0.2">
      <c r="A53" s="63" t="s">
        <v>61</v>
      </c>
      <c r="B53" s="236">
        <f t="shared" si="5"/>
        <v>821</v>
      </c>
      <c r="C53" s="237">
        <f>SUM(E53+G53+I53+K53+M53+P53)</f>
        <v>4258</v>
      </c>
      <c r="D53" s="245">
        <v>157</v>
      </c>
      <c r="E53" s="245">
        <v>1306</v>
      </c>
      <c r="F53" s="245">
        <v>396</v>
      </c>
      <c r="G53" s="245">
        <v>1692</v>
      </c>
      <c r="H53" s="245">
        <v>129</v>
      </c>
      <c r="I53" s="245">
        <v>715</v>
      </c>
      <c r="J53" s="245">
        <v>72</v>
      </c>
      <c r="K53" s="245">
        <v>240</v>
      </c>
      <c r="L53" s="245">
        <v>27</v>
      </c>
      <c r="M53" s="246">
        <v>99</v>
      </c>
      <c r="N53" s="247"/>
      <c r="O53" s="274">
        <v>40</v>
      </c>
      <c r="P53" s="292">
        <v>206</v>
      </c>
      <c r="Q53" s="273">
        <f t="shared" si="4"/>
        <v>357</v>
      </c>
      <c r="R53" s="274">
        <f t="shared" si="4"/>
        <v>1908</v>
      </c>
      <c r="S53" s="293">
        <v>118</v>
      </c>
      <c r="T53" s="293">
        <v>1052</v>
      </c>
      <c r="U53" s="293">
        <v>239</v>
      </c>
      <c r="V53" s="294">
        <v>856</v>
      </c>
    </row>
    <row r="54" spans="1:24" ht="15" customHeight="1" x14ac:dyDescent="0.15">
      <c r="A54" s="143" t="s">
        <v>260</v>
      </c>
      <c r="B54" s="35"/>
      <c r="C54" s="36"/>
      <c r="D54" s="36"/>
      <c r="E54" s="58"/>
      <c r="F54" s="58"/>
      <c r="G54" s="37"/>
      <c r="H54" s="58"/>
      <c r="I54" s="58"/>
      <c r="J54" s="58"/>
      <c r="K54" s="38"/>
      <c r="L54" s="39"/>
      <c r="M54" s="58"/>
      <c r="N54" s="58"/>
      <c r="O54" s="36"/>
      <c r="P54" s="36"/>
      <c r="Q54" s="36"/>
      <c r="R54" s="58"/>
      <c r="S54" s="36"/>
      <c r="T54" s="58"/>
      <c r="U54" s="36"/>
      <c r="V54" s="27" t="s">
        <v>62</v>
      </c>
      <c r="W54" s="36"/>
      <c r="X54" s="27"/>
    </row>
  </sheetData>
  <sheetProtection sheet="1" objects="1" scenarios="1" selectLockedCells="1" selectUnlockedCells="1"/>
  <mergeCells count="117"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B28:C28"/>
    <mergeCell ref="H28:I28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A14:A15"/>
    <mergeCell ref="B14:G14"/>
    <mergeCell ref="H14:N14"/>
    <mergeCell ref="O14:R16"/>
    <mergeCell ref="B16:C16"/>
    <mergeCell ref="W14:X14"/>
    <mergeCell ref="H15:I15"/>
    <mergeCell ref="J15:K15"/>
    <mergeCell ref="O7:R7"/>
    <mergeCell ref="S14:V14"/>
    <mergeCell ref="X15:X16"/>
    <mergeCell ref="S15:T15"/>
    <mergeCell ref="U15:V15"/>
    <mergeCell ref="W15:W16"/>
    <mergeCell ref="H16:I16"/>
    <mergeCell ref="J16:K16"/>
    <mergeCell ref="L16:M16"/>
    <mergeCell ref="L15:N15"/>
    <mergeCell ref="O3:R4"/>
    <mergeCell ref="S3:T3"/>
    <mergeCell ref="B9:C9"/>
    <mergeCell ref="H9:I9"/>
    <mergeCell ref="O9:R9"/>
    <mergeCell ref="U3:V3"/>
    <mergeCell ref="B4:C4"/>
    <mergeCell ref="D4:E4"/>
    <mergeCell ref="F4:G4"/>
    <mergeCell ref="H4:I4"/>
    <mergeCell ref="J4:K4"/>
    <mergeCell ref="L4:N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Q46"/>
  <sheetViews>
    <sheetView view="pageBreakPreview" zoomScaleNormal="80" zoomScaleSheetLayoutView="100" workbookViewId="0">
      <selection activeCell="N33" sqref="N33"/>
    </sheetView>
  </sheetViews>
  <sheetFormatPr defaultRowHeight="20.100000000000001" customHeight="1" x14ac:dyDescent="0.15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 x14ac:dyDescent="0.15"/>
    <row r="2" spans="1:17" ht="15" customHeight="1" x14ac:dyDescent="0.15">
      <c r="A2" s="14" t="s">
        <v>191</v>
      </c>
    </row>
    <row r="3" spans="1:17" ht="5.0999999999999996" customHeight="1" x14ac:dyDescent="0.15"/>
    <row r="4" spans="1:17" s="15" customFormat="1" ht="90" hidden="1" customHeight="1" x14ac:dyDescent="0.15">
      <c r="A4" s="504" t="s">
        <v>189</v>
      </c>
      <c r="B4" s="504"/>
      <c r="C4" s="504"/>
      <c r="D4" s="504"/>
      <c r="E4" s="504"/>
      <c r="F4" s="504"/>
      <c r="G4" s="504"/>
      <c r="H4" s="504"/>
      <c r="I4" s="504"/>
      <c r="J4" s="503" t="s">
        <v>190</v>
      </c>
      <c r="K4" s="503"/>
      <c r="L4" s="503"/>
      <c r="M4" s="503"/>
      <c r="N4" s="503"/>
      <c r="O4" s="503"/>
      <c r="P4" s="503"/>
      <c r="Q4" s="503"/>
    </row>
    <row r="5" spans="1:17" ht="15" customHeight="1" x14ac:dyDescent="0.15">
      <c r="F5" s="1"/>
    </row>
    <row r="6" spans="1:17" ht="15" customHeight="1" thickBot="1" x14ac:dyDescent="0.2">
      <c r="A6" s="146" t="s">
        <v>278</v>
      </c>
      <c r="B6" s="152"/>
      <c r="C6" s="152"/>
      <c r="D6" s="152"/>
      <c r="E6" s="152"/>
      <c r="I6" s="2" t="s">
        <v>49</v>
      </c>
    </row>
    <row r="7" spans="1:17" ht="20.100000000000001" customHeight="1" thickBot="1" x14ac:dyDescent="0.2">
      <c r="A7" s="435" t="s">
        <v>63</v>
      </c>
      <c r="B7" s="482" t="s">
        <v>64</v>
      </c>
      <c r="C7" s="482"/>
      <c r="D7" s="456" t="s">
        <v>208</v>
      </c>
      <c r="E7" s="456"/>
      <c r="F7" s="489" t="s">
        <v>65</v>
      </c>
      <c r="G7" s="489"/>
      <c r="H7" s="446" t="s">
        <v>66</v>
      </c>
      <c r="I7" s="460"/>
    </row>
    <row r="8" spans="1:17" ht="20.100000000000001" customHeight="1" x14ac:dyDescent="0.15">
      <c r="A8" s="436"/>
      <c r="B8" s="30" t="s">
        <v>60</v>
      </c>
      <c r="C8" s="30" t="s">
        <v>32</v>
      </c>
      <c r="D8" s="30" t="s">
        <v>219</v>
      </c>
      <c r="E8" s="30" t="s">
        <v>32</v>
      </c>
      <c r="F8" s="30" t="s">
        <v>60</v>
      </c>
      <c r="G8" s="30" t="s">
        <v>32</v>
      </c>
      <c r="H8" s="30" t="s">
        <v>60</v>
      </c>
      <c r="I8" s="52" t="s">
        <v>32</v>
      </c>
    </row>
    <row r="9" spans="1:17" ht="15" customHeight="1" x14ac:dyDescent="0.15">
      <c r="A9" s="53" t="s">
        <v>244</v>
      </c>
      <c r="B9" s="67">
        <v>1182</v>
      </c>
      <c r="C9" s="136">
        <v>13980</v>
      </c>
      <c r="D9" s="136">
        <v>93</v>
      </c>
      <c r="E9" s="136">
        <v>4062</v>
      </c>
      <c r="F9" s="136">
        <v>188</v>
      </c>
      <c r="G9" s="136">
        <v>2861</v>
      </c>
      <c r="H9" s="136">
        <v>421</v>
      </c>
      <c r="I9" s="125">
        <v>3453</v>
      </c>
    </row>
    <row r="10" spans="1:17" ht="15" customHeight="1" x14ac:dyDescent="0.15">
      <c r="A10" s="53">
        <v>29</v>
      </c>
      <c r="B10" s="67">
        <v>1535</v>
      </c>
      <c r="C10" s="136">
        <v>25058</v>
      </c>
      <c r="D10" s="136">
        <v>161</v>
      </c>
      <c r="E10" s="136">
        <v>7465</v>
      </c>
      <c r="F10" s="136">
        <v>450</v>
      </c>
      <c r="G10" s="136">
        <v>8077</v>
      </c>
      <c r="H10" s="136">
        <v>423</v>
      </c>
      <c r="I10" s="125">
        <v>4497</v>
      </c>
    </row>
    <row r="11" spans="1:17" ht="15" customHeight="1" x14ac:dyDescent="0.15">
      <c r="A11" s="139">
        <v>30</v>
      </c>
      <c r="B11" s="121">
        <f>SUM(B13:B24)</f>
        <v>1225</v>
      </c>
      <c r="C11" s="4">
        <f t="shared" ref="C11:I11" si="0">SUM(C13:C24)</f>
        <v>24709</v>
      </c>
      <c r="D11" s="4">
        <f t="shared" si="0"/>
        <v>131</v>
      </c>
      <c r="E11" s="4">
        <f t="shared" si="0"/>
        <v>7487</v>
      </c>
      <c r="F11" s="4">
        <f t="shared" si="0"/>
        <v>356</v>
      </c>
      <c r="G11" s="4">
        <f t="shared" si="0"/>
        <v>8801</v>
      </c>
      <c r="H11" s="4">
        <f t="shared" si="0"/>
        <v>249</v>
      </c>
      <c r="I11" s="126">
        <f t="shared" si="0"/>
        <v>3777</v>
      </c>
    </row>
    <row r="12" spans="1:17" ht="15" customHeight="1" x14ac:dyDescent="0.15">
      <c r="A12" s="139"/>
      <c r="B12" s="121"/>
      <c r="C12" s="4"/>
      <c r="D12" s="4"/>
      <c r="E12" s="4"/>
      <c r="F12" s="4"/>
      <c r="G12" s="4"/>
      <c r="H12" s="4"/>
      <c r="I12" s="126"/>
    </row>
    <row r="13" spans="1:17" s="14" customFormat="1" ht="15" customHeight="1" x14ac:dyDescent="0.15">
      <c r="A13" s="295" t="s">
        <v>320</v>
      </c>
      <c r="B13" s="67">
        <f>SUM(D13+F13+H13+B33+D33+F33+H33)</f>
        <v>97</v>
      </c>
      <c r="C13" s="136">
        <f>SUM(E13+G13+I13+C33+E33+G33+I33)</f>
        <v>2015</v>
      </c>
      <c r="D13" s="136">
        <v>4</v>
      </c>
      <c r="E13" s="136">
        <v>310</v>
      </c>
      <c r="F13" s="136">
        <v>38</v>
      </c>
      <c r="G13" s="136">
        <v>940</v>
      </c>
      <c r="H13" s="136">
        <v>16</v>
      </c>
      <c r="I13" s="125">
        <v>269</v>
      </c>
    </row>
    <row r="14" spans="1:17" ht="15" customHeight="1" x14ac:dyDescent="0.15">
      <c r="A14" s="62" t="s">
        <v>71</v>
      </c>
      <c r="B14" s="67">
        <f t="shared" ref="B14:C24" si="1">SUM(D14+F14+H14+B34+D34+F34+H34)</f>
        <v>119</v>
      </c>
      <c r="C14" s="136">
        <f>SUM(E14+G14+I14+C34+E34+G34+I34)</f>
        <v>2178</v>
      </c>
      <c r="D14" s="136">
        <v>12</v>
      </c>
      <c r="E14" s="136">
        <v>415</v>
      </c>
      <c r="F14" s="136">
        <v>38</v>
      </c>
      <c r="G14" s="136">
        <v>1061</v>
      </c>
      <c r="H14" s="136">
        <v>29</v>
      </c>
      <c r="I14" s="125">
        <v>319</v>
      </c>
    </row>
    <row r="15" spans="1:17" s="14" customFormat="1" ht="15" customHeight="1" x14ac:dyDescent="0.15">
      <c r="A15" s="62" t="s">
        <v>72</v>
      </c>
      <c r="B15" s="67">
        <f t="shared" si="1"/>
        <v>109</v>
      </c>
      <c r="C15" s="136">
        <f t="shared" si="1"/>
        <v>2375</v>
      </c>
      <c r="D15" s="136">
        <v>12</v>
      </c>
      <c r="E15" s="136">
        <v>518</v>
      </c>
      <c r="F15" s="136">
        <v>37</v>
      </c>
      <c r="G15" s="136">
        <v>1218</v>
      </c>
      <c r="H15" s="136">
        <v>20</v>
      </c>
      <c r="I15" s="125">
        <v>342</v>
      </c>
    </row>
    <row r="16" spans="1:17" ht="15" customHeight="1" x14ac:dyDescent="0.15">
      <c r="A16" s="62" t="s">
        <v>73</v>
      </c>
      <c r="B16" s="67">
        <f t="shared" si="1"/>
        <v>92</v>
      </c>
      <c r="C16" s="136">
        <f t="shared" si="1"/>
        <v>1830</v>
      </c>
      <c r="D16" s="136">
        <v>10</v>
      </c>
      <c r="E16" s="136">
        <v>475</v>
      </c>
      <c r="F16" s="136">
        <v>27</v>
      </c>
      <c r="G16" s="136">
        <v>905</v>
      </c>
      <c r="H16" s="136">
        <v>16</v>
      </c>
      <c r="I16" s="125">
        <v>237</v>
      </c>
    </row>
    <row r="17" spans="1:17" ht="15" customHeight="1" x14ac:dyDescent="0.15">
      <c r="A17" s="62" t="s">
        <v>74</v>
      </c>
      <c r="B17" s="67">
        <f t="shared" si="1"/>
        <v>87</v>
      </c>
      <c r="C17" s="136">
        <f t="shared" si="1"/>
        <v>1390</v>
      </c>
      <c r="D17" s="136">
        <v>7</v>
      </c>
      <c r="E17" s="136">
        <v>405</v>
      </c>
      <c r="F17" s="136">
        <v>22</v>
      </c>
      <c r="G17" s="136">
        <v>552</v>
      </c>
      <c r="H17" s="136">
        <v>19</v>
      </c>
      <c r="I17" s="125">
        <v>195</v>
      </c>
    </row>
    <row r="18" spans="1:17" ht="15" customHeight="1" x14ac:dyDescent="0.15">
      <c r="A18" s="62" t="s">
        <v>75</v>
      </c>
      <c r="B18" s="67">
        <f t="shared" si="1"/>
        <v>118</v>
      </c>
      <c r="C18" s="136">
        <f>SUM(E18+G18+I18+C38+E38+G38+I38)</f>
        <v>3126</v>
      </c>
      <c r="D18" s="136">
        <v>21</v>
      </c>
      <c r="E18" s="136">
        <v>1310</v>
      </c>
      <c r="F18" s="136">
        <v>37</v>
      </c>
      <c r="G18" s="136">
        <v>1016</v>
      </c>
      <c r="H18" s="136">
        <v>24</v>
      </c>
      <c r="I18" s="125">
        <v>428</v>
      </c>
    </row>
    <row r="19" spans="1:17" ht="15" customHeight="1" x14ac:dyDescent="0.15">
      <c r="A19" s="62" t="s">
        <v>76</v>
      </c>
      <c r="B19" s="67">
        <f t="shared" si="1"/>
        <v>100</v>
      </c>
      <c r="C19" s="136">
        <f t="shared" si="1"/>
        <v>1541</v>
      </c>
      <c r="D19" s="136">
        <v>8</v>
      </c>
      <c r="E19" s="136">
        <v>514</v>
      </c>
      <c r="F19" s="136">
        <v>26</v>
      </c>
      <c r="G19" s="136">
        <v>531</v>
      </c>
      <c r="H19" s="6">
        <v>20</v>
      </c>
      <c r="I19" s="296">
        <v>188</v>
      </c>
    </row>
    <row r="20" spans="1:17" ht="15" customHeight="1" x14ac:dyDescent="0.15">
      <c r="A20" s="62" t="s">
        <v>77</v>
      </c>
      <c r="B20" s="67">
        <f t="shared" si="1"/>
        <v>98</v>
      </c>
      <c r="C20" s="136">
        <f t="shared" si="1"/>
        <v>1494</v>
      </c>
      <c r="D20" s="136">
        <v>10</v>
      </c>
      <c r="E20" s="136">
        <v>404</v>
      </c>
      <c r="F20" s="136">
        <v>30</v>
      </c>
      <c r="G20" s="136">
        <v>583</v>
      </c>
      <c r="H20" s="136">
        <v>15</v>
      </c>
      <c r="I20" s="125">
        <v>231</v>
      </c>
    </row>
    <row r="21" spans="1:17" ht="15" customHeight="1" x14ac:dyDescent="0.15">
      <c r="A21" s="62" t="s">
        <v>78</v>
      </c>
      <c r="B21" s="67">
        <f t="shared" si="1"/>
        <v>98</v>
      </c>
      <c r="C21" s="136">
        <f t="shared" si="1"/>
        <v>1531</v>
      </c>
      <c r="D21" s="136">
        <v>8</v>
      </c>
      <c r="E21" s="136">
        <v>439</v>
      </c>
      <c r="F21" s="136">
        <v>20</v>
      </c>
      <c r="G21" s="136">
        <v>308</v>
      </c>
      <c r="H21" s="136">
        <v>25</v>
      </c>
      <c r="I21" s="125">
        <v>272</v>
      </c>
    </row>
    <row r="22" spans="1:17" ht="15" customHeight="1" x14ac:dyDescent="0.15">
      <c r="A22" s="62" t="s">
        <v>319</v>
      </c>
      <c r="B22" s="67">
        <f t="shared" si="1"/>
        <v>104</v>
      </c>
      <c r="C22" s="136">
        <f t="shared" si="1"/>
        <v>2003</v>
      </c>
      <c r="D22" s="136">
        <v>9</v>
      </c>
      <c r="E22" s="136">
        <v>640</v>
      </c>
      <c r="F22" s="136">
        <v>22</v>
      </c>
      <c r="G22" s="136">
        <v>458</v>
      </c>
      <c r="H22" s="136">
        <v>25</v>
      </c>
      <c r="I22" s="125">
        <v>417</v>
      </c>
    </row>
    <row r="23" spans="1:17" ht="15" customHeight="1" x14ac:dyDescent="0.15">
      <c r="A23" s="62" t="s">
        <v>79</v>
      </c>
      <c r="B23" s="67">
        <f t="shared" si="1"/>
        <v>110</v>
      </c>
      <c r="C23" s="136">
        <f t="shared" si="1"/>
        <v>2860</v>
      </c>
      <c r="D23" s="136">
        <v>16</v>
      </c>
      <c r="E23" s="136">
        <v>1107</v>
      </c>
      <c r="F23" s="136">
        <v>39</v>
      </c>
      <c r="G23" s="136">
        <v>898</v>
      </c>
      <c r="H23" s="136">
        <v>23</v>
      </c>
      <c r="I23" s="125">
        <v>519</v>
      </c>
    </row>
    <row r="24" spans="1:17" ht="15" customHeight="1" thickBot="1" x14ac:dyDescent="0.2">
      <c r="A24" s="63" t="s">
        <v>61</v>
      </c>
      <c r="B24" s="297">
        <f t="shared" si="1"/>
        <v>93</v>
      </c>
      <c r="C24" s="298">
        <f t="shared" si="1"/>
        <v>2366</v>
      </c>
      <c r="D24" s="298">
        <v>14</v>
      </c>
      <c r="E24" s="298">
        <v>950</v>
      </c>
      <c r="F24" s="298">
        <v>20</v>
      </c>
      <c r="G24" s="298">
        <v>331</v>
      </c>
      <c r="H24" s="298">
        <v>17</v>
      </c>
      <c r="I24" s="299">
        <v>360</v>
      </c>
    </row>
    <row r="25" spans="1:17" ht="15" customHeight="1" x14ac:dyDescent="0.15">
      <c r="A25" s="29"/>
      <c r="B25" s="136"/>
      <c r="C25" s="136"/>
      <c r="D25" s="136"/>
      <c r="E25" s="136"/>
      <c r="F25" s="136"/>
      <c r="G25" s="136"/>
      <c r="H25" s="136"/>
      <c r="I25" s="136"/>
    </row>
    <row r="26" spans="1:17" s="14" customFormat="1" ht="15" customHeight="1" thickBot="1" x14ac:dyDescent="0.2">
      <c r="A26" s="18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0"/>
      <c r="P26" s="10"/>
      <c r="Q26" s="19"/>
    </row>
    <row r="27" spans="1:17" ht="15" customHeight="1" thickBot="1" x14ac:dyDescent="0.2">
      <c r="A27" s="491" t="s">
        <v>63</v>
      </c>
      <c r="B27" s="492" t="s">
        <v>67</v>
      </c>
      <c r="C27" s="492"/>
      <c r="D27" s="492" t="s">
        <v>68</v>
      </c>
      <c r="E27" s="492"/>
      <c r="F27" s="492" t="s">
        <v>69</v>
      </c>
      <c r="G27" s="492"/>
      <c r="H27" s="493" t="s">
        <v>70</v>
      </c>
      <c r="I27" s="493"/>
      <c r="J27" s="32"/>
      <c r="K27" s="32"/>
      <c r="L27" s="32"/>
      <c r="M27" s="32"/>
      <c r="N27" s="32"/>
      <c r="O27" s="32"/>
      <c r="P27" s="32"/>
      <c r="Q27" s="34"/>
    </row>
    <row r="28" spans="1:17" ht="20.100000000000001" customHeight="1" x14ac:dyDescent="0.15">
      <c r="A28" s="491"/>
      <c r="B28" s="30" t="s">
        <v>60</v>
      </c>
      <c r="C28" s="30" t="s">
        <v>32</v>
      </c>
      <c r="D28" s="28" t="s">
        <v>60</v>
      </c>
      <c r="E28" s="28" t="s">
        <v>32</v>
      </c>
      <c r="F28" s="28" t="s">
        <v>60</v>
      </c>
      <c r="G28" s="28" t="s">
        <v>32</v>
      </c>
      <c r="H28" s="28" t="s">
        <v>60</v>
      </c>
      <c r="I28" s="31" t="s">
        <v>32</v>
      </c>
      <c r="J28" s="32"/>
      <c r="K28" s="32"/>
      <c r="L28" s="32"/>
      <c r="M28" s="32"/>
      <c r="N28" s="32"/>
      <c r="O28" s="32"/>
      <c r="P28" s="32"/>
      <c r="Q28" s="32"/>
    </row>
    <row r="29" spans="1:17" ht="15" customHeight="1" x14ac:dyDescent="0.15">
      <c r="A29" s="300" t="s">
        <v>244</v>
      </c>
      <c r="B29" s="68">
        <v>325</v>
      </c>
      <c r="C29" s="68">
        <v>1686</v>
      </c>
      <c r="D29" s="68">
        <v>77</v>
      </c>
      <c r="E29" s="68">
        <v>652</v>
      </c>
      <c r="F29" s="68">
        <v>4</v>
      </c>
      <c r="G29" s="68">
        <v>37</v>
      </c>
      <c r="H29" s="68">
        <v>74</v>
      </c>
      <c r="I29" s="69">
        <v>1229</v>
      </c>
      <c r="J29" s="29"/>
      <c r="K29" s="29"/>
      <c r="L29" s="29"/>
      <c r="M29" s="29"/>
      <c r="N29" s="29"/>
      <c r="O29" s="29"/>
      <c r="P29" s="29"/>
      <c r="Q29" s="29"/>
    </row>
    <row r="30" spans="1:17" ht="15" customHeight="1" x14ac:dyDescent="0.15">
      <c r="A30" s="22">
        <v>29</v>
      </c>
      <c r="B30" s="68">
        <v>286</v>
      </c>
      <c r="C30" s="68">
        <v>1998</v>
      </c>
      <c r="D30" s="68">
        <v>138</v>
      </c>
      <c r="E30" s="68">
        <v>1214</v>
      </c>
      <c r="F30" s="68">
        <v>8</v>
      </c>
      <c r="G30" s="68">
        <v>92</v>
      </c>
      <c r="H30" s="68">
        <v>69</v>
      </c>
      <c r="I30" s="125">
        <v>1715</v>
      </c>
      <c r="J30" s="16"/>
      <c r="K30" s="16"/>
      <c r="L30" s="16"/>
      <c r="M30" s="16"/>
      <c r="N30" s="16"/>
      <c r="O30" s="16"/>
      <c r="P30" s="16"/>
      <c r="Q30" s="16"/>
    </row>
    <row r="31" spans="1:17" ht="15" customHeight="1" x14ac:dyDescent="0.15">
      <c r="A31" s="23">
        <v>30</v>
      </c>
      <c r="B31" s="78">
        <f>SUM(B33:B44)</f>
        <v>285</v>
      </c>
      <c r="C31" s="78">
        <f t="shared" ref="C31:I31" si="2">SUM(C33:C44)</f>
        <v>1810</v>
      </c>
      <c r="D31" s="78">
        <f t="shared" si="2"/>
        <v>125</v>
      </c>
      <c r="E31" s="78">
        <f t="shared" si="2"/>
        <v>1062</v>
      </c>
      <c r="F31" s="78">
        <f t="shared" si="2"/>
        <v>9</v>
      </c>
      <c r="G31" s="78">
        <f t="shared" si="2"/>
        <v>105</v>
      </c>
      <c r="H31" s="78">
        <f t="shared" si="2"/>
        <v>70</v>
      </c>
      <c r="I31" s="126">
        <f t="shared" si="2"/>
        <v>1667</v>
      </c>
      <c r="J31" s="16"/>
      <c r="K31" s="16"/>
      <c r="L31" s="16"/>
      <c r="M31" s="16"/>
      <c r="N31" s="16"/>
      <c r="O31" s="16"/>
      <c r="P31" s="16"/>
      <c r="Q31" s="16"/>
    </row>
    <row r="32" spans="1:17" ht="15" customHeight="1" x14ac:dyDescent="0.15">
      <c r="A32" s="23"/>
      <c r="B32" s="78"/>
      <c r="C32" s="78"/>
      <c r="D32" s="78"/>
      <c r="E32" s="78"/>
      <c r="F32" s="78"/>
      <c r="G32" s="78"/>
      <c r="H32" s="78"/>
      <c r="I32" s="126"/>
      <c r="J32" s="4"/>
      <c r="K32" s="4"/>
      <c r="L32" s="4"/>
      <c r="M32" s="4"/>
      <c r="N32" s="4"/>
      <c r="O32" s="4"/>
      <c r="P32" s="10"/>
      <c r="Q32" s="10"/>
    </row>
    <row r="33" spans="1:17" ht="15" customHeight="1" x14ac:dyDescent="0.15">
      <c r="A33" s="60" t="s">
        <v>320</v>
      </c>
      <c r="B33" s="136">
        <v>15</v>
      </c>
      <c r="C33" s="136">
        <v>79</v>
      </c>
      <c r="D33" s="136">
        <v>9</v>
      </c>
      <c r="E33" s="136">
        <v>51</v>
      </c>
      <c r="F33" s="6">
        <v>1</v>
      </c>
      <c r="G33" s="142">
        <v>5</v>
      </c>
      <c r="H33" s="142">
        <v>14</v>
      </c>
      <c r="I33" s="296">
        <v>361</v>
      </c>
      <c r="J33" s="4"/>
      <c r="K33" s="4"/>
      <c r="L33" s="4"/>
      <c r="M33" s="4"/>
      <c r="N33" s="4"/>
      <c r="O33" s="4"/>
      <c r="P33" s="10"/>
      <c r="Q33" s="10"/>
    </row>
    <row r="34" spans="1:17" s="14" customFormat="1" ht="15" customHeight="1" x14ac:dyDescent="0.15">
      <c r="A34" s="60" t="s">
        <v>71</v>
      </c>
      <c r="B34" s="136">
        <v>21</v>
      </c>
      <c r="C34" s="136">
        <v>102</v>
      </c>
      <c r="D34" s="136">
        <v>11</v>
      </c>
      <c r="E34" s="136">
        <v>55</v>
      </c>
      <c r="F34" s="6">
        <v>0</v>
      </c>
      <c r="G34" s="142">
        <v>0</v>
      </c>
      <c r="H34" s="142">
        <v>8</v>
      </c>
      <c r="I34" s="296">
        <v>226</v>
      </c>
      <c r="J34" s="6"/>
      <c r="K34" s="8"/>
      <c r="L34" s="5"/>
      <c r="M34" s="5"/>
      <c r="N34" s="5"/>
      <c r="O34" s="5"/>
      <c r="P34" s="7"/>
      <c r="Q34" s="7"/>
    </row>
    <row r="35" spans="1:17" s="14" customFormat="1" ht="15" customHeight="1" x14ac:dyDescent="0.15">
      <c r="A35" s="60" t="s">
        <v>72</v>
      </c>
      <c r="B35" s="136">
        <v>24</v>
      </c>
      <c r="C35" s="136">
        <v>112</v>
      </c>
      <c r="D35" s="136">
        <v>11</v>
      </c>
      <c r="E35" s="136">
        <v>95</v>
      </c>
      <c r="F35" s="6">
        <v>0</v>
      </c>
      <c r="G35" s="142">
        <v>0</v>
      </c>
      <c r="H35" s="142">
        <v>5</v>
      </c>
      <c r="I35" s="296">
        <v>90</v>
      </c>
      <c r="J35" s="6"/>
      <c r="K35" s="6"/>
      <c r="L35" s="5"/>
      <c r="M35" s="5"/>
      <c r="N35" s="6"/>
      <c r="O35" s="6"/>
      <c r="P35" s="7"/>
      <c r="Q35" s="7"/>
    </row>
    <row r="36" spans="1:17" s="14" customFormat="1" ht="15" customHeight="1" x14ac:dyDescent="0.15">
      <c r="A36" s="60" t="s">
        <v>73</v>
      </c>
      <c r="B36" s="136">
        <v>26</v>
      </c>
      <c r="C36" s="136">
        <v>104</v>
      </c>
      <c r="D36" s="136">
        <v>10</v>
      </c>
      <c r="E36" s="136">
        <v>66</v>
      </c>
      <c r="F36" s="6">
        <v>1</v>
      </c>
      <c r="G36" s="6">
        <v>20</v>
      </c>
      <c r="H36" s="6">
        <v>2</v>
      </c>
      <c r="I36" s="296">
        <v>23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 x14ac:dyDescent="0.15">
      <c r="A37" s="60" t="s">
        <v>74</v>
      </c>
      <c r="B37" s="136">
        <v>27</v>
      </c>
      <c r="C37" s="136">
        <v>114</v>
      </c>
      <c r="D37" s="136">
        <v>8</v>
      </c>
      <c r="E37" s="136">
        <v>44</v>
      </c>
      <c r="F37" s="6">
        <v>0</v>
      </c>
      <c r="G37" s="6">
        <v>0</v>
      </c>
      <c r="H37" s="136">
        <v>4</v>
      </c>
      <c r="I37" s="125">
        <v>80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 x14ac:dyDescent="0.15">
      <c r="A38" s="60" t="s">
        <v>75</v>
      </c>
      <c r="B38" s="136">
        <v>23</v>
      </c>
      <c r="C38" s="136">
        <v>186</v>
      </c>
      <c r="D38" s="136">
        <v>9</v>
      </c>
      <c r="E38" s="136">
        <v>136</v>
      </c>
      <c r="F38" s="6">
        <v>0</v>
      </c>
      <c r="G38" s="6">
        <v>0</v>
      </c>
      <c r="H38" s="136">
        <v>4</v>
      </c>
      <c r="I38" s="125">
        <v>50</v>
      </c>
      <c r="J38" s="6"/>
      <c r="K38" s="6"/>
      <c r="L38" s="5"/>
      <c r="M38" s="5"/>
      <c r="N38" s="11"/>
      <c r="O38" s="5"/>
      <c r="P38" s="7"/>
      <c r="Q38" s="7"/>
    </row>
    <row r="39" spans="1:17" ht="15" customHeight="1" x14ac:dyDescent="0.15">
      <c r="A39" s="60" t="s">
        <v>76</v>
      </c>
      <c r="B39" s="6">
        <v>27</v>
      </c>
      <c r="C39" s="6">
        <v>113</v>
      </c>
      <c r="D39" s="136">
        <v>11</v>
      </c>
      <c r="E39" s="136">
        <v>55</v>
      </c>
      <c r="F39" s="6">
        <v>0</v>
      </c>
      <c r="G39" s="6">
        <v>0</v>
      </c>
      <c r="H39" s="136">
        <v>8</v>
      </c>
      <c r="I39" s="125">
        <v>140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 x14ac:dyDescent="0.15">
      <c r="A40" s="60" t="s">
        <v>77</v>
      </c>
      <c r="B40" s="136">
        <v>27</v>
      </c>
      <c r="C40" s="136">
        <v>120</v>
      </c>
      <c r="D40" s="136">
        <v>9</v>
      </c>
      <c r="E40" s="136">
        <v>46</v>
      </c>
      <c r="F40" s="6">
        <v>1</v>
      </c>
      <c r="G40" s="6">
        <v>5</v>
      </c>
      <c r="H40" s="6">
        <v>6</v>
      </c>
      <c r="I40" s="296">
        <v>105</v>
      </c>
      <c r="J40" s="32"/>
      <c r="K40" s="32"/>
      <c r="L40" s="32"/>
      <c r="M40" s="32"/>
      <c r="N40" s="32"/>
      <c r="O40" s="32"/>
      <c r="P40" s="32"/>
      <c r="Q40" s="32"/>
    </row>
    <row r="41" spans="1:17" ht="15" customHeight="1" x14ac:dyDescent="0.15">
      <c r="A41" s="60" t="s">
        <v>78</v>
      </c>
      <c r="B41" s="301">
        <v>26</v>
      </c>
      <c r="C41" s="301">
        <v>226</v>
      </c>
      <c r="D41" s="136">
        <v>10</v>
      </c>
      <c r="E41" s="136">
        <v>77</v>
      </c>
      <c r="F41" s="6">
        <v>4</v>
      </c>
      <c r="G41" s="6">
        <v>45</v>
      </c>
      <c r="H41" s="6">
        <v>5</v>
      </c>
      <c r="I41" s="296">
        <v>164</v>
      </c>
      <c r="J41" s="32"/>
      <c r="K41" s="32"/>
      <c r="L41" s="32"/>
      <c r="M41" s="32"/>
      <c r="N41" s="32"/>
      <c r="O41" s="32"/>
      <c r="P41" s="32"/>
      <c r="Q41" s="34"/>
    </row>
    <row r="42" spans="1:17" ht="15" customHeight="1" x14ac:dyDescent="0.15">
      <c r="A42" s="60" t="s">
        <v>319</v>
      </c>
      <c r="B42" s="136">
        <v>29</v>
      </c>
      <c r="C42" s="136">
        <v>211</v>
      </c>
      <c r="D42" s="136">
        <v>15</v>
      </c>
      <c r="E42" s="136">
        <v>234</v>
      </c>
      <c r="F42" s="6">
        <v>1</v>
      </c>
      <c r="G42" s="6">
        <v>10</v>
      </c>
      <c r="H42" s="6">
        <v>3</v>
      </c>
      <c r="I42" s="296">
        <v>33</v>
      </c>
      <c r="J42" s="32"/>
      <c r="K42" s="32"/>
      <c r="L42" s="32"/>
      <c r="M42" s="32"/>
      <c r="N42" s="32"/>
      <c r="O42" s="32"/>
      <c r="P42" s="32"/>
      <c r="Q42" s="32"/>
    </row>
    <row r="43" spans="1:17" ht="15" customHeight="1" x14ac:dyDescent="0.15">
      <c r="A43" s="60" t="s">
        <v>79</v>
      </c>
      <c r="B43" s="136">
        <v>18</v>
      </c>
      <c r="C43" s="136">
        <v>130</v>
      </c>
      <c r="D43" s="136">
        <v>9</v>
      </c>
      <c r="E43" s="136">
        <v>98</v>
      </c>
      <c r="F43" s="6">
        <v>1</v>
      </c>
      <c r="G43" s="6">
        <v>20</v>
      </c>
      <c r="H43" s="6">
        <v>4</v>
      </c>
      <c r="I43" s="296">
        <v>88</v>
      </c>
      <c r="J43" s="29"/>
      <c r="K43" s="29"/>
      <c r="L43" s="29"/>
      <c r="M43" s="29"/>
      <c r="N43" s="29"/>
      <c r="O43" s="29"/>
      <c r="P43" s="29"/>
      <c r="Q43" s="29"/>
    </row>
    <row r="44" spans="1:17" s="14" customFormat="1" ht="15" customHeight="1" thickBot="1" x14ac:dyDescent="0.2">
      <c r="A44" s="61" t="s">
        <v>61</v>
      </c>
      <c r="B44" s="136">
        <v>22</v>
      </c>
      <c r="C44" s="136">
        <v>313</v>
      </c>
      <c r="D44" s="136">
        <v>13</v>
      </c>
      <c r="E44" s="136">
        <v>105</v>
      </c>
      <c r="F44" s="6">
        <v>0</v>
      </c>
      <c r="G44" s="6">
        <v>0</v>
      </c>
      <c r="H44" s="6">
        <v>7</v>
      </c>
      <c r="I44" s="302">
        <v>307</v>
      </c>
      <c r="J44" s="12"/>
      <c r="K44" s="12"/>
      <c r="L44" s="12"/>
      <c r="M44" s="12"/>
      <c r="N44" s="12"/>
      <c r="O44" s="12"/>
      <c r="P44" s="13"/>
      <c r="Q44" s="13"/>
    </row>
    <row r="45" spans="1:17" s="14" customFormat="1" ht="15" customHeight="1" x14ac:dyDescent="0.15">
      <c r="A45" s="24"/>
      <c r="B45" s="24"/>
      <c r="C45" s="24"/>
      <c r="D45" s="24"/>
      <c r="E45" s="17"/>
      <c r="F45" s="17"/>
      <c r="G45" s="20"/>
      <c r="H45" s="20"/>
      <c r="I45" s="20" t="s">
        <v>261</v>
      </c>
      <c r="J45" s="12"/>
      <c r="K45" s="12"/>
      <c r="L45" s="12"/>
      <c r="M45" s="12"/>
      <c r="N45" s="12"/>
      <c r="O45" s="12"/>
      <c r="P45" s="13"/>
      <c r="Q45" s="13"/>
    </row>
    <row r="46" spans="1:17" ht="15" customHeight="1" x14ac:dyDescent="0.15">
      <c r="A46" s="32" t="s">
        <v>262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</sheetData>
  <sheetProtection sheet="1" objects="1" scenarios="1"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r:id="rId1"/>
  <headerFooter scaleWithDoc="0" alignWithMargins="0">
    <oddHeader>&amp;L教　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H45"/>
  <sheetViews>
    <sheetView view="pageBreakPreview" zoomScaleNormal="100" zoomScaleSheetLayoutView="100" workbookViewId="0">
      <selection activeCell="N33" sqref="N33"/>
    </sheetView>
  </sheetViews>
  <sheetFormatPr defaultRowHeight="15.95" customHeight="1" x14ac:dyDescent="0.15"/>
  <cols>
    <col min="1" max="1" width="16.7109375" style="26" customWidth="1"/>
    <col min="2" max="6" width="16.85546875" style="26" customWidth="1"/>
    <col min="7" max="16384" width="9.140625" style="26"/>
  </cols>
  <sheetData>
    <row r="1" spans="1:8" ht="5.0999999999999996" customHeight="1" x14ac:dyDescent="0.15">
      <c r="A1" s="25"/>
      <c r="B1" s="25"/>
      <c r="C1" s="25"/>
      <c r="D1" s="25"/>
      <c r="E1" s="25"/>
      <c r="F1" s="2"/>
      <c r="G1" s="25"/>
    </row>
    <row r="2" spans="1:8" ht="15" customHeight="1" thickBot="1" x14ac:dyDescent="0.2">
      <c r="A2" s="3" t="s">
        <v>279</v>
      </c>
      <c r="B2" s="3"/>
      <c r="C2" s="3"/>
      <c r="D2" s="3"/>
      <c r="E2" s="3"/>
      <c r="F2" s="2" t="s">
        <v>80</v>
      </c>
      <c r="G2" s="25"/>
    </row>
    <row r="3" spans="1:8" ht="24.95" customHeight="1" x14ac:dyDescent="0.15">
      <c r="A3" s="303" t="s">
        <v>81</v>
      </c>
      <c r="B3" s="151" t="s">
        <v>248</v>
      </c>
      <c r="C3" s="151" t="s">
        <v>249</v>
      </c>
      <c r="D3" s="151" t="s">
        <v>289</v>
      </c>
      <c r="E3" s="151" t="s">
        <v>290</v>
      </c>
      <c r="F3" s="304" t="s">
        <v>287</v>
      </c>
      <c r="G3" s="54"/>
    </row>
    <row r="4" spans="1:8" ht="15.95" customHeight="1" x14ac:dyDescent="0.15">
      <c r="A4" s="305" t="s">
        <v>82</v>
      </c>
      <c r="B4" s="127">
        <f>SUM(B5:B13)</f>
        <v>309597</v>
      </c>
      <c r="C4" s="127">
        <f>SUM(C5:C13)</f>
        <v>305539</v>
      </c>
      <c r="D4" s="127">
        <f>SUM(D5:D13)</f>
        <v>310281</v>
      </c>
      <c r="E4" s="127">
        <f>SUM(E5:E13)</f>
        <v>319007</v>
      </c>
      <c r="F4" s="306">
        <f>SUM(F5:F13)</f>
        <v>323017</v>
      </c>
      <c r="G4" s="54"/>
      <c r="H4" s="40"/>
    </row>
    <row r="5" spans="1:8" ht="15.95" customHeight="1" x14ac:dyDescent="0.15">
      <c r="A5" s="66" t="s">
        <v>83</v>
      </c>
      <c r="B5" s="81">
        <v>153473</v>
      </c>
      <c r="C5" s="81">
        <v>153711</v>
      </c>
      <c r="D5" s="81">
        <v>155974</v>
      </c>
      <c r="E5" s="81">
        <v>158907</v>
      </c>
      <c r="F5" s="315">
        <v>160959</v>
      </c>
      <c r="G5" s="54"/>
      <c r="H5" s="40"/>
    </row>
    <row r="6" spans="1:8" ht="15.95" customHeight="1" x14ac:dyDescent="0.15">
      <c r="A6" s="66" t="s">
        <v>84</v>
      </c>
      <c r="B6" s="81">
        <v>59044</v>
      </c>
      <c r="C6" s="81">
        <v>57391</v>
      </c>
      <c r="D6" s="81">
        <v>58069</v>
      </c>
      <c r="E6" s="81">
        <v>59563</v>
      </c>
      <c r="F6" s="315">
        <v>60267</v>
      </c>
      <c r="G6" s="54"/>
      <c r="H6" s="40"/>
    </row>
    <row r="7" spans="1:8" ht="15.95" customHeight="1" x14ac:dyDescent="0.15">
      <c r="A7" s="66" t="s">
        <v>242</v>
      </c>
      <c r="B7" s="81">
        <v>39061</v>
      </c>
      <c r="C7" s="81">
        <v>39307</v>
      </c>
      <c r="D7" s="81">
        <v>39743</v>
      </c>
      <c r="E7" s="81">
        <v>40592</v>
      </c>
      <c r="F7" s="315">
        <v>41377</v>
      </c>
      <c r="G7" s="73"/>
      <c r="H7" s="40"/>
    </row>
    <row r="8" spans="1:8" ht="15.95" customHeight="1" x14ac:dyDescent="0.15">
      <c r="A8" s="66" t="s">
        <v>243</v>
      </c>
      <c r="B8" s="81">
        <v>2962</v>
      </c>
      <c r="C8" s="81">
        <v>3005</v>
      </c>
      <c r="D8" s="81">
        <v>3019</v>
      </c>
      <c r="E8" s="81">
        <v>3085</v>
      </c>
      <c r="F8" s="315">
        <v>3188</v>
      </c>
      <c r="G8" s="73"/>
      <c r="H8" s="40"/>
    </row>
    <row r="9" spans="1:8" ht="15.95" customHeight="1" x14ac:dyDescent="0.15">
      <c r="A9" s="66" t="s">
        <v>85</v>
      </c>
      <c r="B9" s="81">
        <v>3655</v>
      </c>
      <c r="C9" s="81">
        <v>3591</v>
      </c>
      <c r="D9" s="81">
        <v>3606</v>
      </c>
      <c r="E9" s="81">
        <v>3690</v>
      </c>
      <c r="F9" s="315">
        <v>3718</v>
      </c>
      <c r="G9" s="54"/>
      <c r="H9" s="40"/>
    </row>
    <row r="10" spans="1:8" ht="15.95" customHeight="1" x14ac:dyDescent="0.15">
      <c r="A10" s="66" t="s">
        <v>86</v>
      </c>
      <c r="B10" s="81">
        <v>14234</v>
      </c>
      <c r="C10" s="81">
        <v>14529</v>
      </c>
      <c r="D10" s="81">
        <v>14971</v>
      </c>
      <c r="E10" s="81">
        <v>15517</v>
      </c>
      <c r="F10" s="315">
        <v>15988</v>
      </c>
      <c r="G10" s="54"/>
      <c r="H10" s="40"/>
    </row>
    <row r="11" spans="1:8" ht="15.95" customHeight="1" x14ac:dyDescent="0.15">
      <c r="A11" s="66" t="s">
        <v>87</v>
      </c>
      <c r="B11" s="81">
        <v>21521</v>
      </c>
      <c r="C11" s="81">
        <v>21295</v>
      </c>
      <c r="D11" s="81">
        <v>21412</v>
      </c>
      <c r="E11" s="81">
        <v>21824</v>
      </c>
      <c r="F11" s="315">
        <v>22088</v>
      </c>
      <c r="G11" s="54"/>
      <c r="H11" s="40"/>
    </row>
    <row r="12" spans="1:8" ht="15" customHeight="1" x14ac:dyDescent="0.15">
      <c r="A12" s="307" t="s">
        <v>220</v>
      </c>
      <c r="B12" s="81">
        <v>11686</v>
      </c>
      <c r="C12" s="81">
        <v>8930</v>
      </c>
      <c r="D12" s="81">
        <v>8701</v>
      </c>
      <c r="E12" s="81">
        <v>10265</v>
      </c>
      <c r="F12" s="315">
        <v>10283</v>
      </c>
      <c r="G12" s="25"/>
    </row>
    <row r="13" spans="1:8" ht="15" customHeight="1" thickBot="1" x14ac:dyDescent="0.2">
      <c r="A13" s="308" t="s">
        <v>221</v>
      </c>
      <c r="B13" s="71">
        <v>3961</v>
      </c>
      <c r="C13" s="71">
        <v>3780</v>
      </c>
      <c r="D13" s="71">
        <v>4786</v>
      </c>
      <c r="E13" s="128">
        <v>5564</v>
      </c>
      <c r="F13" s="316">
        <v>5149</v>
      </c>
      <c r="G13" s="25"/>
    </row>
    <row r="14" spans="1:8" ht="15" customHeight="1" x14ac:dyDescent="0.15">
      <c r="A14" s="3" t="s">
        <v>88</v>
      </c>
      <c r="B14" s="1"/>
      <c r="C14" s="1"/>
      <c r="D14" s="1"/>
      <c r="E14" s="1"/>
      <c r="F14" s="2" t="s">
        <v>89</v>
      </c>
      <c r="G14" s="25"/>
    </row>
    <row r="15" spans="1:8" ht="15" customHeight="1" x14ac:dyDescent="0.15">
      <c r="A15" s="1"/>
      <c r="B15" s="3"/>
      <c r="C15" s="3"/>
      <c r="D15" s="3"/>
      <c r="E15" s="3"/>
      <c r="F15" s="1"/>
      <c r="G15" s="54"/>
    </row>
    <row r="16" spans="1:8" ht="15" customHeight="1" x14ac:dyDescent="0.15">
      <c r="A16" s="3"/>
      <c r="B16" s="3"/>
      <c r="C16" s="3"/>
      <c r="D16" s="3"/>
      <c r="E16" s="3"/>
      <c r="F16" s="1"/>
      <c r="G16" s="64"/>
    </row>
    <row r="17" spans="1:7" ht="15" customHeight="1" thickBot="1" x14ac:dyDescent="0.2">
      <c r="A17" s="3" t="s">
        <v>280</v>
      </c>
      <c r="B17" s="3"/>
      <c r="C17" s="3"/>
      <c r="D17" s="3"/>
      <c r="E17" s="3"/>
      <c r="F17" s="2" t="s">
        <v>90</v>
      </c>
      <c r="G17" s="54"/>
    </row>
    <row r="18" spans="1:7" ht="15.95" customHeight="1" x14ac:dyDescent="0.15">
      <c r="A18" s="309" t="s">
        <v>91</v>
      </c>
      <c r="B18" s="310" t="s">
        <v>248</v>
      </c>
      <c r="C18" s="310" t="s">
        <v>249</v>
      </c>
      <c r="D18" s="310" t="s">
        <v>289</v>
      </c>
      <c r="E18" s="310" t="s">
        <v>290</v>
      </c>
      <c r="F18" s="311" t="s">
        <v>287</v>
      </c>
      <c r="G18" s="54"/>
    </row>
    <row r="19" spans="1:7" ht="15.95" customHeight="1" x14ac:dyDescent="0.15">
      <c r="A19" s="312" t="s">
        <v>92</v>
      </c>
      <c r="B19" s="136">
        <v>2350</v>
      </c>
      <c r="C19" s="136">
        <v>2416</v>
      </c>
      <c r="D19" s="136">
        <v>2508</v>
      </c>
      <c r="E19" s="136">
        <v>1713</v>
      </c>
      <c r="F19" s="317">
        <v>1777</v>
      </c>
      <c r="G19" s="54"/>
    </row>
    <row r="20" spans="1:7" ht="15.95" customHeight="1" x14ac:dyDescent="0.15">
      <c r="A20" s="313" t="s">
        <v>93</v>
      </c>
      <c r="B20" s="136">
        <v>2553</v>
      </c>
      <c r="C20" s="136">
        <v>2631</v>
      </c>
      <c r="D20" s="136">
        <v>2751</v>
      </c>
      <c r="E20" s="136">
        <v>1949</v>
      </c>
      <c r="F20" s="126">
        <v>2021</v>
      </c>
      <c r="G20" s="54"/>
    </row>
    <row r="21" spans="1:7" ht="15.95" customHeight="1" x14ac:dyDescent="0.15">
      <c r="A21" s="313" t="s">
        <v>94</v>
      </c>
      <c r="B21" s="136">
        <v>4245</v>
      </c>
      <c r="C21" s="136">
        <v>4386</v>
      </c>
      <c r="D21" s="136">
        <v>4544</v>
      </c>
      <c r="E21" s="136">
        <v>3234</v>
      </c>
      <c r="F21" s="126">
        <v>3417</v>
      </c>
      <c r="G21" s="54"/>
    </row>
    <row r="22" spans="1:7" ht="15.95" customHeight="1" x14ac:dyDescent="0.15">
      <c r="A22" s="313" t="s">
        <v>95</v>
      </c>
      <c r="B22" s="136">
        <v>3960</v>
      </c>
      <c r="C22" s="136">
        <v>4089</v>
      </c>
      <c r="D22" s="136">
        <v>4208</v>
      </c>
      <c r="E22" s="136">
        <v>2743</v>
      </c>
      <c r="F22" s="126">
        <v>2859</v>
      </c>
      <c r="G22" s="54"/>
    </row>
    <row r="23" spans="1:7" ht="15.95" customHeight="1" x14ac:dyDescent="0.15">
      <c r="A23" s="313" t="s">
        <v>96</v>
      </c>
      <c r="B23" s="136">
        <v>3616</v>
      </c>
      <c r="C23" s="136">
        <v>3732</v>
      </c>
      <c r="D23" s="136">
        <v>3870</v>
      </c>
      <c r="E23" s="136">
        <v>2684</v>
      </c>
      <c r="F23" s="126">
        <v>2814</v>
      </c>
      <c r="G23" s="54"/>
    </row>
    <row r="24" spans="1:7" ht="15.95" customHeight="1" x14ac:dyDescent="0.15">
      <c r="A24" s="313" t="s">
        <v>97</v>
      </c>
      <c r="B24" s="136">
        <v>4924</v>
      </c>
      <c r="C24" s="136">
        <v>5095</v>
      </c>
      <c r="D24" s="136">
        <v>5295</v>
      </c>
      <c r="E24" s="136">
        <v>3620</v>
      </c>
      <c r="F24" s="126">
        <v>3782</v>
      </c>
      <c r="G24" s="54"/>
    </row>
    <row r="25" spans="1:7" ht="15.95" customHeight="1" x14ac:dyDescent="0.15">
      <c r="A25" s="313" t="s">
        <v>98</v>
      </c>
      <c r="B25" s="136">
        <v>2119</v>
      </c>
      <c r="C25" s="136">
        <v>2171</v>
      </c>
      <c r="D25" s="136">
        <v>2237</v>
      </c>
      <c r="E25" s="136">
        <v>1489</v>
      </c>
      <c r="F25" s="126">
        <v>1553</v>
      </c>
      <c r="G25" s="54"/>
    </row>
    <row r="26" spans="1:7" ht="15.95" customHeight="1" x14ac:dyDescent="0.15">
      <c r="A26" s="313" t="s">
        <v>99</v>
      </c>
      <c r="B26" s="136">
        <v>5780</v>
      </c>
      <c r="C26" s="136">
        <v>5972</v>
      </c>
      <c r="D26" s="136">
        <v>6163</v>
      </c>
      <c r="E26" s="136">
        <v>4133</v>
      </c>
      <c r="F26" s="126">
        <v>4289</v>
      </c>
      <c r="G26" s="54"/>
    </row>
    <row r="27" spans="1:7" ht="15.95" customHeight="1" x14ac:dyDescent="0.15">
      <c r="A27" s="313" t="s">
        <v>100</v>
      </c>
      <c r="B27" s="136">
        <v>1710</v>
      </c>
      <c r="C27" s="136">
        <v>1760</v>
      </c>
      <c r="D27" s="136">
        <v>1828</v>
      </c>
      <c r="E27" s="136">
        <v>1275</v>
      </c>
      <c r="F27" s="126">
        <v>1325</v>
      </c>
      <c r="G27" s="54"/>
    </row>
    <row r="28" spans="1:7" ht="15.95" customHeight="1" x14ac:dyDescent="0.15">
      <c r="A28" s="313" t="s">
        <v>101</v>
      </c>
      <c r="B28" s="136">
        <v>1</v>
      </c>
      <c r="C28" s="136">
        <v>1</v>
      </c>
      <c r="D28" s="136">
        <v>1</v>
      </c>
      <c r="E28" s="142">
        <v>0</v>
      </c>
      <c r="F28" s="318">
        <v>0</v>
      </c>
      <c r="G28" s="54"/>
    </row>
    <row r="29" spans="1:7" ht="15.95" customHeight="1" x14ac:dyDescent="0.15">
      <c r="A29" s="313" t="s">
        <v>102</v>
      </c>
      <c r="B29" s="136">
        <v>1651</v>
      </c>
      <c r="C29" s="136">
        <v>1713</v>
      </c>
      <c r="D29" s="136">
        <v>1792</v>
      </c>
      <c r="E29" s="136">
        <v>1215</v>
      </c>
      <c r="F29" s="126">
        <v>1269</v>
      </c>
      <c r="G29" s="54"/>
    </row>
    <row r="30" spans="1:7" ht="15.95" customHeight="1" x14ac:dyDescent="0.15">
      <c r="A30" s="313" t="s">
        <v>103</v>
      </c>
      <c r="B30" s="136">
        <v>4433</v>
      </c>
      <c r="C30" s="136">
        <v>4545</v>
      </c>
      <c r="D30" s="136">
        <v>4713</v>
      </c>
      <c r="E30" s="136">
        <v>3197</v>
      </c>
      <c r="F30" s="126">
        <v>3334</v>
      </c>
      <c r="G30" s="54"/>
    </row>
    <row r="31" spans="1:7" ht="15.95" customHeight="1" x14ac:dyDescent="0.15">
      <c r="A31" s="313" t="s">
        <v>104</v>
      </c>
      <c r="B31" s="136">
        <v>2278</v>
      </c>
      <c r="C31" s="136">
        <v>2337</v>
      </c>
      <c r="D31" s="136">
        <v>2418</v>
      </c>
      <c r="E31" s="136">
        <v>1637</v>
      </c>
      <c r="F31" s="126">
        <v>1710</v>
      </c>
      <c r="G31" s="54"/>
    </row>
    <row r="32" spans="1:7" ht="15.95" customHeight="1" x14ac:dyDescent="0.15">
      <c r="A32" s="313" t="s">
        <v>105</v>
      </c>
      <c r="B32" s="136">
        <v>2337</v>
      </c>
      <c r="C32" s="136">
        <v>2435</v>
      </c>
      <c r="D32" s="136">
        <v>2538</v>
      </c>
      <c r="E32" s="136">
        <v>1789</v>
      </c>
      <c r="F32" s="126">
        <v>1914</v>
      </c>
      <c r="G32" s="54"/>
    </row>
    <row r="33" spans="1:7" ht="15.95" customHeight="1" x14ac:dyDescent="0.15">
      <c r="A33" s="313" t="s">
        <v>106</v>
      </c>
      <c r="B33" s="136">
        <v>4306</v>
      </c>
      <c r="C33" s="136">
        <v>4427</v>
      </c>
      <c r="D33" s="136">
        <v>4542</v>
      </c>
      <c r="E33" s="136">
        <v>2903</v>
      </c>
      <c r="F33" s="126">
        <v>3021</v>
      </c>
      <c r="G33" s="54"/>
    </row>
    <row r="34" spans="1:7" ht="15.95" customHeight="1" x14ac:dyDescent="0.15">
      <c r="A34" s="313" t="s">
        <v>107</v>
      </c>
      <c r="B34" s="136">
        <v>4667</v>
      </c>
      <c r="C34" s="136">
        <v>4853</v>
      </c>
      <c r="D34" s="136">
        <v>5003</v>
      </c>
      <c r="E34" s="136">
        <v>3513</v>
      </c>
      <c r="F34" s="126">
        <v>3673</v>
      </c>
      <c r="G34" s="54"/>
    </row>
    <row r="35" spans="1:7" ht="15.95" customHeight="1" x14ac:dyDescent="0.15">
      <c r="A35" s="313" t="s">
        <v>108</v>
      </c>
      <c r="B35" s="136">
        <v>1491</v>
      </c>
      <c r="C35" s="136">
        <v>1542</v>
      </c>
      <c r="D35" s="136">
        <v>1636</v>
      </c>
      <c r="E35" s="136">
        <v>1230</v>
      </c>
      <c r="F35" s="126">
        <v>1294</v>
      </c>
      <c r="G35" s="54"/>
    </row>
    <row r="36" spans="1:7" ht="15.95" customHeight="1" x14ac:dyDescent="0.15">
      <c r="A36" s="313" t="s">
        <v>109</v>
      </c>
      <c r="B36" s="136">
        <v>2722</v>
      </c>
      <c r="C36" s="136">
        <v>2790</v>
      </c>
      <c r="D36" s="136">
        <v>2878</v>
      </c>
      <c r="E36" s="136">
        <v>1855</v>
      </c>
      <c r="F36" s="126">
        <v>1935</v>
      </c>
      <c r="G36" s="54"/>
    </row>
    <row r="37" spans="1:7" ht="15.95" customHeight="1" x14ac:dyDescent="0.15">
      <c r="A37" s="313" t="s">
        <v>110</v>
      </c>
      <c r="B37" s="136">
        <v>1</v>
      </c>
      <c r="C37" s="136">
        <v>1</v>
      </c>
      <c r="D37" s="142">
        <v>0</v>
      </c>
      <c r="E37" s="142">
        <v>0</v>
      </c>
      <c r="F37" s="318">
        <v>0</v>
      </c>
      <c r="G37" s="54"/>
    </row>
    <row r="38" spans="1:7" ht="15.95" customHeight="1" x14ac:dyDescent="0.15">
      <c r="A38" s="313" t="s">
        <v>240</v>
      </c>
      <c r="B38" s="145">
        <v>1</v>
      </c>
      <c r="C38" s="145">
        <v>1</v>
      </c>
      <c r="D38" s="145">
        <v>1</v>
      </c>
      <c r="E38" s="136">
        <v>1</v>
      </c>
      <c r="F38" s="126">
        <v>1</v>
      </c>
      <c r="G38" s="73"/>
    </row>
    <row r="39" spans="1:7" ht="18" customHeight="1" x14ac:dyDescent="0.15">
      <c r="A39" s="313" t="s">
        <v>111</v>
      </c>
      <c r="B39" s="136">
        <v>54</v>
      </c>
      <c r="C39" s="136">
        <v>62</v>
      </c>
      <c r="D39" s="136">
        <v>65</v>
      </c>
      <c r="E39" s="136">
        <v>40</v>
      </c>
      <c r="F39" s="126">
        <v>42</v>
      </c>
      <c r="G39" s="54"/>
    </row>
    <row r="40" spans="1:7" ht="18" customHeight="1" x14ac:dyDescent="0.15">
      <c r="A40" s="218" t="s">
        <v>112</v>
      </c>
      <c r="B40" s="136">
        <v>55199</v>
      </c>
      <c r="C40" s="136">
        <v>56959</v>
      </c>
      <c r="D40" s="136">
        <v>58991</v>
      </c>
      <c r="E40" s="136">
        <v>40221</v>
      </c>
      <c r="F40" s="126">
        <v>42030</v>
      </c>
      <c r="G40" s="54"/>
    </row>
    <row r="41" spans="1:7" ht="18" customHeight="1" x14ac:dyDescent="0.15">
      <c r="A41" s="218" t="s">
        <v>113</v>
      </c>
      <c r="B41" s="136">
        <v>4296</v>
      </c>
      <c r="C41" s="136">
        <v>4440</v>
      </c>
      <c r="D41" s="136">
        <v>4733</v>
      </c>
      <c r="E41" s="136">
        <v>2600</v>
      </c>
      <c r="F41" s="126">
        <v>2683</v>
      </c>
      <c r="G41" s="54"/>
    </row>
    <row r="42" spans="1:7" ht="20.100000000000001" customHeight="1" x14ac:dyDescent="0.15">
      <c r="A42" s="218" t="s">
        <v>114</v>
      </c>
      <c r="B42" s="136">
        <v>250</v>
      </c>
      <c r="C42" s="136">
        <v>616</v>
      </c>
      <c r="D42" s="136">
        <v>280</v>
      </c>
      <c r="E42" s="136">
        <v>103</v>
      </c>
      <c r="F42" s="126">
        <v>111</v>
      </c>
      <c r="G42" s="54"/>
    </row>
    <row r="43" spans="1:7" ht="15" customHeight="1" thickBot="1" x14ac:dyDescent="0.2">
      <c r="A43" s="220" t="s">
        <v>115</v>
      </c>
      <c r="B43" s="137">
        <f>SUM(B40:B42)</f>
        <v>59745</v>
      </c>
      <c r="C43" s="137">
        <f>SUM(C40:C42)</f>
        <v>62015</v>
      </c>
      <c r="D43" s="137">
        <f>SUM(D40:D42)</f>
        <v>64004</v>
      </c>
      <c r="E43" s="137">
        <f>SUM(E40:E42)</f>
        <v>42924</v>
      </c>
      <c r="F43" s="314">
        <f>SUM(F40:F42)</f>
        <v>44824</v>
      </c>
      <c r="G43" s="25"/>
    </row>
    <row r="44" spans="1:7" ht="15.95" customHeight="1" x14ac:dyDescent="0.15">
      <c r="A44" s="25" t="s">
        <v>234</v>
      </c>
      <c r="B44" s="25"/>
      <c r="C44" s="25"/>
      <c r="D44" s="25"/>
      <c r="E44" s="73"/>
      <c r="F44" s="73" t="s">
        <v>89</v>
      </c>
      <c r="G44" s="25"/>
    </row>
    <row r="45" spans="1:7" ht="15.95" customHeight="1" x14ac:dyDescent="0.15">
      <c r="A45" s="25"/>
      <c r="B45" s="25"/>
      <c r="C45" s="25"/>
      <c r="D45" s="25"/>
      <c r="E45" s="25"/>
      <c r="F45" s="25"/>
      <c r="G45" s="25"/>
    </row>
  </sheetData>
  <sheetProtection sheet="1" objects="1" scenarios="1" selectLockedCells="1" selectUnlockedCell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53"/>
  <sheetViews>
    <sheetView view="pageBreakPreview" zoomScaleNormal="100" zoomScaleSheetLayoutView="100" workbookViewId="0">
      <selection activeCell="AU39" sqref="AU39"/>
    </sheetView>
  </sheetViews>
  <sheetFormatPr defaultRowHeight="15.95" customHeight="1" x14ac:dyDescent="0.15"/>
  <cols>
    <col min="1" max="1" width="12.85546875" style="26" customWidth="1"/>
    <col min="2" max="5" width="2.28515625" style="26" customWidth="1"/>
    <col min="6" max="9" width="2.140625" style="26" customWidth="1"/>
    <col min="10" max="13" width="2.28515625" style="26" customWidth="1"/>
    <col min="14" max="17" width="2.140625" style="26" customWidth="1"/>
    <col min="18" max="18" width="2.28515625" style="26" customWidth="1"/>
    <col min="19" max="19" width="2.42578125" style="26" customWidth="1"/>
    <col min="20" max="21" width="2.28515625" style="26" customWidth="1"/>
    <col min="22" max="33" width="2.140625" style="26" customWidth="1"/>
    <col min="34" max="37" width="2.28515625" style="26" customWidth="1"/>
    <col min="38" max="41" width="2.140625" style="26" customWidth="1"/>
    <col min="42" max="42" width="9.140625" style="26"/>
    <col min="43" max="43" width="9.7109375" style="26" hidden="1" customWidth="1"/>
    <col min="44" max="45" width="0" style="26" hidden="1" customWidth="1"/>
    <col min="46" max="16384" width="9.140625" style="26"/>
  </cols>
  <sheetData>
    <row r="1" spans="1:41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L1" s="25"/>
      <c r="AM1" s="25"/>
      <c r="AN1" s="25"/>
      <c r="AO1" s="27"/>
    </row>
    <row r="2" spans="1:41" ht="15" customHeight="1" thickBot="1" x14ac:dyDescent="0.2">
      <c r="A2" s="3" t="s">
        <v>281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3"/>
      <c r="AM2" s="3"/>
      <c r="AN2" s="3"/>
      <c r="AO2" s="2" t="s">
        <v>90</v>
      </c>
    </row>
    <row r="3" spans="1:41" ht="24.95" customHeight="1" x14ac:dyDescent="0.15">
      <c r="A3" s="319" t="s">
        <v>116</v>
      </c>
      <c r="B3" s="428" t="s">
        <v>241</v>
      </c>
      <c r="C3" s="464"/>
      <c r="D3" s="464"/>
      <c r="E3" s="464"/>
      <c r="F3" s="464"/>
      <c r="G3" s="464"/>
      <c r="H3" s="464"/>
      <c r="I3" s="429"/>
      <c r="J3" s="428" t="s">
        <v>257</v>
      </c>
      <c r="K3" s="464"/>
      <c r="L3" s="464"/>
      <c r="M3" s="464"/>
      <c r="N3" s="464"/>
      <c r="O3" s="464"/>
      <c r="P3" s="464"/>
      <c r="Q3" s="429"/>
      <c r="R3" s="428" t="s">
        <v>244</v>
      </c>
      <c r="S3" s="464"/>
      <c r="T3" s="464"/>
      <c r="U3" s="464"/>
      <c r="V3" s="464"/>
      <c r="W3" s="464"/>
      <c r="X3" s="464"/>
      <c r="Y3" s="505"/>
      <c r="Z3" s="428" t="s">
        <v>291</v>
      </c>
      <c r="AA3" s="464"/>
      <c r="AB3" s="464"/>
      <c r="AC3" s="464"/>
      <c r="AD3" s="464"/>
      <c r="AE3" s="464"/>
      <c r="AF3" s="464"/>
      <c r="AG3" s="505"/>
      <c r="AH3" s="507" t="s">
        <v>297</v>
      </c>
      <c r="AI3" s="508"/>
      <c r="AJ3" s="508"/>
      <c r="AK3" s="508"/>
      <c r="AL3" s="508"/>
      <c r="AM3" s="508"/>
      <c r="AN3" s="508"/>
      <c r="AO3" s="509"/>
    </row>
    <row r="4" spans="1:41" ht="24.95" customHeight="1" x14ac:dyDescent="0.15">
      <c r="A4" s="320" t="s">
        <v>117</v>
      </c>
      <c r="B4" s="430"/>
      <c r="C4" s="466"/>
      <c r="D4" s="466"/>
      <c r="E4" s="466"/>
      <c r="F4" s="466"/>
      <c r="G4" s="466"/>
      <c r="H4" s="466"/>
      <c r="I4" s="431"/>
      <c r="J4" s="430"/>
      <c r="K4" s="466"/>
      <c r="L4" s="466"/>
      <c r="M4" s="466"/>
      <c r="N4" s="466"/>
      <c r="O4" s="466"/>
      <c r="P4" s="466"/>
      <c r="Q4" s="431"/>
      <c r="R4" s="430"/>
      <c r="S4" s="466"/>
      <c r="T4" s="466"/>
      <c r="U4" s="466"/>
      <c r="V4" s="466"/>
      <c r="W4" s="466"/>
      <c r="X4" s="466"/>
      <c r="Y4" s="506"/>
      <c r="Z4" s="430"/>
      <c r="AA4" s="466"/>
      <c r="AB4" s="466"/>
      <c r="AC4" s="466"/>
      <c r="AD4" s="466"/>
      <c r="AE4" s="466"/>
      <c r="AF4" s="466"/>
      <c r="AG4" s="506"/>
      <c r="AH4" s="510"/>
      <c r="AI4" s="511"/>
      <c r="AJ4" s="511"/>
      <c r="AK4" s="511"/>
      <c r="AL4" s="511"/>
      <c r="AM4" s="511"/>
      <c r="AN4" s="511"/>
      <c r="AO4" s="512"/>
    </row>
    <row r="5" spans="1:41" ht="15.95" customHeight="1" x14ac:dyDescent="0.15">
      <c r="A5" s="321" t="s">
        <v>118</v>
      </c>
      <c r="B5" s="562">
        <v>6981</v>
      </c>
      <c r="C5" s="562"/>
      <c r="D5" s="562"/>
      <c r="E5" s="562"/>
      <c r="F5" s="562"/>
      <c r="G5" s="562"/>
      <c r="H5" s="562"/>
      <c r="I5" s="562"/>
      <c r="J5" s="562">
        <v>6322</v>
      </c>
      <c r="K5" s="562"/>
      <c r="L5" s="562"/>
      <c r="M5" s="562"/>
      <c r="N5" s="562"/>
      <c r="O5" s="562"/>
      <c r="P5" s="562"/>
      <c r="Q5" s="562"/>
      <c r="R5" s="562">
        <v>6715</v>
      </c>
      <c r="S5" s="562"/>
      <c r="T5" s="562"/>
      <c r="U5" s="562"/>
      <c r="V5" s="562"/>
      <c r="W5" s="562"/>
      <c r="X5" s="562"/>
      <c r="Y5" s="562"/>
      <c r="Z5" s="562">
        <v>6755</v>
      </c>
      <c r="AA5" s="562"/>
      <c r="AB5" s="562"/>
      <c r="AC5" s="562"/>
      <c r="AD5" s="562"/>
      <c r="AE5" s="562"/>
      <c r="AF5" s="562"/>
      <c r="AG5" s="562"/>
      <c r="AH5" s="558">
        <v>6016</v>
      </c>
      <c r="AI5" s="558"/>
      <c r="AJ5" s="558"/>
      <c r="AK5" s="558"/>
      <c r="AL5" s="558"/>
      <c r="AM5" s="558"/>
      <c r="AN5" s="558"/>
      <c r="AO5" s="559"/>
    </row>
    <row r="6" spans="1:41" ht="15.95" customHeight="1" x14ac:dyDescent="0.15">
      <c r="A6" s="60" t="s">
        <v>194</v>
      </c>
      <c r="B6" s="554">
        <v>6875</v>
      </c>
      <c r="C6" s="554"/>
      <c r="D6" s="554"/>
      <c r="E6" s="554"/>
      <c r="F6" s="554"/>
      <c r="G6" s="554"/>
      <c r="H6" s="554"/>
      <c r="I6" s="554"/>
      <c r="J6" s="554">
        <v>7040</v>
      </c>
      <c r="K6" s="554"/>
      <c r="L6" s="554"/>
      <c r="M6" s="554"/>
      <c r="N6" s="554"/>
      <c r="O6" s="554"/>
      <c r="P6" s="554"/>
      <c r="Q6" s="554"/>
      <c r="R6" s="554">
        <v>6960</v>
      </c>
      <c r="S6" s="554"/>
      <c r="T6" s="554"/>
      <c r="U6" s="554"/>
      <c r="V6" s="554"/>
      <c r="W6" s="554"/>
      <c r="X6" s="554"/>
      <c r="Y6" s="554"/>
      <c r="Z6" s="554">
        <v>6361</v>
      </c>
      <c r="AA6" s="554"/>
      <c r="AB6" s="554"/>
      <c r="AC6" s="554"/>
      <c r="AD6" s="554"/>
      <c r="AE6" s="554"/>
      <c r="AF6" s="554"/>
      <c r="AG6" s="554"/>
      <c r="AH6" s="555">
        <v>6478</v>
      </c>
      <c r="AI6" s="555"/>
      <c r="AJ6" s="555"/>
      <c r="AK6" s="555"/>
      <c r="AL6" s="555"/>
      <c r="AM6" s="555"/>
      <c r="AN6" s="555"/>
      <c r="AO6" s="556"/>
    </row>
    <row r="7" spans="1:41" ht="15.95" customHeight="1" x14ac:dyDescent="0.15">
      <c r="A7" s="60" t="s">
        <v>195</v>
      </c>
      <c r="B7" s="554">
        <v>6990</v>
      </c>
      <c r="C7" s="554"/>
      <c r="D7" s="554"/>
      <c r="E7" s="554"/>
      <c r="F7" s="554"/>
      <c r="G7" s="554"/>
      <c r="H7" s="554"/>
      <c r="I7" s="554"/>
      <c r="J7" s="554">
        <v>5181</v>
      </c>
      <c r="K7" s="554"/>
      <c r="L7" s="554"/>
      <c r="M7" s="554"/>
      <c r="N7" s="554"/>
      <c r="O7" s="554"/>
      <c r="P7" s="554"/>
      <c r="Q7" s="554"/>
      <c r="R7" s="554">
        <v>7294</v>
      </c>
      <c r="S7" s="554"/>
      <c r="T7" s="554"/>
      <c r="U7" s="554"/>
      <c r="V7" s="554"/>
      <c r="W7" s="554"/>
      <c r="X7" s="554"/>
      <c r="Y7" s="554"/>
      <c r="Z7" s="554">
        <v>6779</v>
      </c>
      <c r="AA7" s="554"/>
      <c r="AB7" s="554"/>
      <c r="AC7" s="554"/>
      <c r="AD7" s="554"/>
      <c r="AE7" s="554"/>
      <c r="AF7" s="554"/>
      <c r="AG7" s="554"/>
      <c r="AH7" s="555">
        <v>7109</v>
      </c>
      <c r="AI7" s="555"/>
      <c r="AJ7" s="555"/>
      <c r="AK7" s="555"/>
      <c r="AL7" s="555"/>
      <c r="AM7" s="555"/>
      <c r="AN7" s="555"/>
      <c r="AO7" s="556"/>
    </row>
    <row r="8" spans="1:41" ht="15.95" customHeight="1" x14ac:dyDescent="0.15">
      <c r="A8" s="60" t="s">
        <v>196</v>
      </c>
      <c r="B8" s="554">
        <v>7507</v>
      </c>
      <c r="C8" s="554"/>
      <c r="D8" s="554"/>
      <c r="E8" s="554"/>
      <c r="F8" s="554"/>
      <c r="G8" s="554"/>
      <c r="H8" s="554"/>
      <c r="I8" s="554"/>
      <c r="J8" s="554">
        <v>5204</v>
      </c>
      <c r="K8" s="554"/>
      <c r="L8" s="554"/>
      <c r="M8" s="554"/>
      <c r="N8" s="554"/>
      <c r="O8" s="554"/>
      <c r="P8" s="554"/>
      <c r="Q8" s="554"/>
      <c r="R8" s="554">
        <v>8231</v>
      </c>
      <c r="S8" s="554"/>
      <c r="T8" s="554"/>
      <c r="U8" s="554"/>
      <c r="V8" s="554"/>
      <c r="W8" s="554"/>
      <c r="X8" s="554"/>
      <c r="Y8" s="554"/>
      <c r="Z8" s="554">
        <v>7895</v>
      </c>
      <c r="AA8" s="554"/>
      <c r="AB8" s="554"/>
      <c r="AC8" s="554"/>
      <c r="AD8" s="554"/>
      <c r="AE8" s="554"/>
      <c r="AF8" s="554"/>
      <c r="AG8" s="554"/>
      <c r="AH8" s="555">
        <v>7759</v>
      </c>
      <c r="AI8" s="555"/>
      <c r="AJ8" s="555"/>
      <c r="AK8" s="555"/>
      <c r="AL8" s="555"/>
      <c r="AM8" s="555"/>
      <c r="AN8" s="555"/>
      <c r="AO8" s="556"/>
    </row>
    <row r="9" spans="1:41" ht="15.95" customHeight="1" x14ac:dyDescent="0.15">
      <c r="A9" s="60" t="s">
        <v>197</v>
      </c>
      <c r="B9" s="554">
        <v>8180</v>
      </c>
      <c r="C9" s="554"/>
      <c r="D9" s="554"/>
      <c r="E9" s="554"/>
      <c r="F9" s="554"/>
      <c r="G9" s="554"/>
      <c r="H9" s="554"/>
      <c r="I9" s="554"/>
      <c r="J9" s="554">
        <v>8742</v>
      </c>
      <c r="K9" s="554"/>
      <c r="L9" s="554"/>
      <c r="M9" s="554"/>
      <c r="N9" s="554"/>
      <c r="O9" s="554"/>
      <c r="P9" s="554"/>
      <c r="Q9" s="554"/>
      <c r="R9" s="554">
        <v>7965</v>
      </c>
      <c r="S9" s="554"/>
      <c r="T9" s="554"/>
      <c r="U9" s="554"/>
      <c r="V9" s="554"/>
      <c r="W9" s="554"/>
      <c r="X9" s="554"/>
      <c r="Y9" s="554"/>
      <c r="Z9" s="554">
        <v>8243</v>
      </c>
      <c r="AA9" s="554"/>
      <c r="AB9" s="554"/>
      <c r="AC9" s="554"/>
      <c r="AD9" s="554"/>
      <c r="AE9" s="554"/>
      <c r="AF9" s="554"/>
      <c r="AG9" s="554"/>
      <c r="AH9" s="555">
        <v>7814</v>
      </c>
      <c r="AI9" s="555"/>
      <c r="AJ9" s="555"/>
      <c r="AK9" s="555"/>
      <c r="AL9" s="555"/>
      <c r="AM9" s="555"/>
      <c r="AN9" s="555"/>
      <c r="AO9" s="556"/>
    </row>
    <row r="10" spans="1:41" ht="15.95" customHeight="1" x14ac:dyDescent="0.15">
      <c r="A10" s="60" t="s">
        <v>198</v>
      </c>
      <c r="B10" s="554">
        <v>6299</v>
      </c>
      <c r="C10" s="554"/>
      <c r="D10" s="554"/>
      <c r="E10" s="554"/>
      <c r="F10" s="554"/>
      <c r="G10" s="554"/>
      <c r="H10" s="554"/>
      <c r="I10" s="554"/>
      <c r="J10" s="554">
        <v>7143</v>
      </c>
      <c r="K10" s="554"/>
      <c r="L10" s="554"/>
      <c r="M10" s="554"/>
      <c r="N10" s="554"/>
      <c r="O10" s="554"/>
      <c r="P10" s="554"/>
      <c r="Q10" s="554"/>
      <c r="R10" s="554">
        <v>6812</v>
      </c>
      <c r="S10" s="554"/>
      <c r="T10" s="554"/>
      <c r="U10" s="554"/>
      <c r="V10" s="554"/>
      <c r="W10" s="554"/>
      <c r="X10" s="554"/>
      <c r="Y10" s="554"/>
      <c r="Z10" s="554">
        <v>6317</v>
      </c>
      <c r="AA10" s="554"/>
      <c r="AB10" s="554"/>
      <c r="AC10" s="554"/>
      <c r="AD10" s="554"/>
      <c r="AE10" s="554"/>
      <c r="AF10" s="554"/>
      <c r="AG10" s="554"/>
      <c r="AH10" s="555">
        <v>6477</v>
      </c>
      <c r="AI10" s="555"/>
      <c r="AJ10" s="555"/>
      <c r="AK10" s="555"/>
      <c r="AL10" s="555"/>
      <c r="AM10" s="555"/>
      <c r="AN10" s="555"/>
      <c r="AO10" s="556"/>
    </row>
    <row r="11" spans="1:41" ht="15.95" customHeight="1" x14ac:dyDescent="0.15">
      <c r="A11" s="66">
        <v>10</v>
      </c>
      <c r="B11" s="554">
        <v>6573</v>
      </c>
      <c r="C11" s="554"/>
      <c r="D11" s="554"/>
      <c r="E11" s="554"/>
      <c r="F11" s="554"/>
      <c r="G11" s="554"/>
      <c r="H11" s="554"/>
      <c r="I11" s="554"/>
      <c r="J11" s="554">
        <v>8316</v>
      </c>
      <c r="K11" s="554"/>
      <c r="L11" s="554"/>
      <c r="M11" s="554"/>
      <c r="N11" s="554"/>
      <c r="O11" s="554"/>
      <c r="P11" s="554"/>
      <c r="Q11" s="554"/>
      <c r="R11" s="554">
        <v>7196</v>
      </c>
      <c r="S11" s="554"/>
      <c r="T11" s="554"/>
      <c r="U11" s="554"/>
      <c r="V11" s="554"/>
      <c r="W11" s="554"/>
      <c r="X11" s="554"/>
      <c r="Y11" s="554"/>
      <c r="Z11" s="554">
        <v>6414</v>
      </c>
      <c r="AA11" s="554"/>
      <c r="AB11" s="554"/>
      <c r="AC11" s="554"/>
      <c r="AD11" s="554"/>
      <c r="AE11" s="554"/>
      <c r="AF11" s="554"/>
      <c r="AG11" s="554"/>
      <c r="AH11" s="555">
        <v>6328</v>
      </c>
      <c r="AI11" s="555"/>
      <c r="AJ11" s="555"/>
      <c r="AK11" s="555"/>
      <c r="AL11" s="555"/>
      <c r="AM11" s="555"/>
      <c r="AN11" s="555"/>
      <c r="AO11" s="556"/>
    </row>
    <row r="12" spans="1:41" ht="15.95" customHeight="1" x14ac:dyDescent="0.15">
      <c r="A12" s="66">
        <v>11</v>
      </c>
      <c r="B12" s="554">
        <v>6695</v>
      </c>
      <c r="C12" s="554"/>
      <c r="D12" s="554"/>
      <c r="E12" s="554"/>
      <c r="F12" s="554"/>
      <c r="G12" s="554"/>
      <c r="H12" s="554"/>
      <c r="I12" s="554"/>
      <c r="J12" s="554">
        <v>8105</v>
      </c>
      <c r="K12" s="554"/>
      <c r="L12" s="554"/>
      <c r="M12" s="554"/>
      <c r="N12" s="554"/>
      <c r="O12" s="554"/>
      <c r="P12" s="554"/>
      <c r="Q12" s="554"/>
      <c r="R12" s="554">
        <v>6716</v>
      </c>
      <c r="S12" s="554"/>
      <c r="T12" s="554"/>
      <c r="U12" s="554"/>
      <c r="V12" s="554"/>
      <c r="W12" s="554"/>
      <c r="X12" s="554"/>
      <c r="Y12" s="554"/>
      <c r="Z12" s="554">
        <v>6508</v>
      </c>
      <c r="AA12" s="554"/>
      <c r="AB12" s="554"/>
      <c r="AC12" s="554"/>
      <c r="AD12" s="554"/>
      <c r="AE12" s="554"/>
      <c r="AF12" s="554"/>
      <c r="AG12" s="554"/>
      <c r="AH12" s="555">
        <v>6925</v>
      </c>
      <c r="AI12" s="555"/>
      <c r="AJ12" s="555"/>
      <c r="AK12" s="555"/>
      <c r="AL12" s="555"/>
      <c r="AM12" s="555"/>
      <c r="AN12" s="555"/>
      <c r="AO12" s="556"/>
    </row>
    <row r="13" spans="1:41" ht="15.95" customHeight="1" x14ac:dyDescent="0.15">
      <c r="A13" s="66">
        <v>12</v>
      </c>
      <c r="B13" s="554">
        <v>5391</v>
      </c>
      <c r="C13" s="554"/>
      <c r="D13" s="554"/>
      <c r="E13" s="554"/>
      <c r="F13" s="554"/>
      <c r="G13" s="554"/>
      <c r="H13" s="554"/>
      <c r="I13" s="554"/>
      <c r="J13" s="554">
        <v>3617</v>
      </c>
      <c r="K13" s="554"/>
      <c r="L13" s="554"/>
      <c r="M13" s="554"/>
      <c r="N13" s="554"/>
      <c r="O13" s="554"/>
      <c r="P13" s="554"/>
      <c r="Q13" s="554"/>
      <c r="R13" s="554">
        <v>6108</v>
      </c>
      <c r="S13" s="554"/>
      <c r="T13" s="554"/>
      <c r="U13" s="554"/>
      <c r="V13" s="554"/>
      <c r="W13" s="554"/>
      <c r="X13" s="554"/>
      <c r="Y13" s="554"/>
      <c r="Z13" s="554">
        <v>5821</v>
      </c>
      <c r="AA13" s="554"/>
      <c r="AB13" s="554"/>
      <c r="AC13" s="554"/>
      <c r="AD13" s="554"/>
      <c r="AE13" s="554"/>
      <c r="AF13" s="554"/>
      <c r="AG13" s="554"/>
      <c r="AH13" s="555">
        <v>5738</v>
      </c>
      <c r="AI13" s="555"/>
      <c r="AJ13" s="555"/>
      <c r="AK13" s="555"/>
      <c r="AL13" s="555"/>
      <c r="AM13" s="555"/>
      <c r="AN13" s="555"/>
      <c r="AO13" s="556"/>
    </row>
    <row r="14" spans="1:41" ht="15.95" customHeight="1" x14ac:dyDescent="0.15">
      <c r="A14" s="60" t="s">
        <v>199</v>
      </c>
      <c r="B14" s="554">
        <v>6243</v>
      </c>
      <c r="C14" s="554"/>
      <c r="D14" s="554"/>
      <c r="E14" s="554"/>
      <c r="F14" s="554"/>
      <c r="G14" s="554"/>
      <c r="H14" s="554"/>
      <c r="I14" s="554"/>
      <c r="J14" s="554">
        <v>6705</v>
      </c>
      <c r="K14" s="554"/>
      <c r="L14" s="554"/>
      <c r="M14" s="554"/>
      <c r="N14" s="554"/>
      <c r="O14" s="554"/>
      <c r="P14" s="554"/>
      <c r="Q14" s="554"/>
      <c r="R14" s="554">
        <v>6839</v>
      </c>
      <c r="S14" s="554"/>
      <c r="T14" s="554"/>
      <c r="U14" s="554"/>
      <c r="V14" s="554"/>
      <c r="W14" s="554"/>
      <c r="X14" s="554"/>
      <c r="Y14" s="554"/>
      <c r="Z14" s="554">
        <v>6382</v>
      </c>
      <c r="AA14" s="554"/>
      <c r="AB14" s="554"/>
      <c r="AC14" s="554"/>
      <c r="AD14" s="554"/>
      <c r="AE14" s="554"/>
      <c r="AF14" s="554"/>
      <c r="AG14" s="554"/>
      <c r="AH14" s="555">
        <v>6531</v>
      </c>
      <c r="AI14" s="555"/>
      <c r="AJ14" s="555"/>
      <c r="AK14" s="555"/>
      <c r="AL14" s="555"/>
      <c r="AM14" s="555"/>
      <c r="AN14" s="555"/>
      <c r="AO14" s="556"/>
    </row>
    <row r="15" spans="1:41" ht="15.95" customHeight="1" x14ac:dyDescent="0.15">
      <c r="A15" s="60" t="s">
        <v>200</v>
      </c>
      <c r="B15" s="554">
        <v>6229</v>
      </c>
      <c r="C15" s="554"/>
      <c r="D15" s="554"/>
      <c r="E15" s="554"/>
      <c r="F15" s="554"/>
      <c r="G15" s="554"/>
      <c r="H15" s="554"/>
      <c r="I15" s="554"/>
      <c r="J15" s="554">
        <v>6609</v>
      </c>
      <c r="K15" s="554"/>
      <c r="L15" s="554"/>
      <c r="M15" s="554"/>
      <c r="N15" s="554"/>
      <c r="O15" s="554"/>
      <c r="P15" s="554"/>
      <c r="Q15" s="554"/>
      <c r="R15" s="554">
        <v>5112</v>
      </c>
      <c r="S15" s="554"/>
      <c r="T15" s="554"/>
      <c r="U15" s="554"/>
      <c r="V15" s="554"/>
      <c r="W15" s="554"/>
      <c r="X15" s="554"/>
      <c r="Y15" s="554"/>
      <c r="Z15" s="554">
        <v>4287</v>
      </c>
      <c r="AA15" s="554"/>
      <c r="AB15" s="554"/>
      <c r="AC15" s="554"/>
      <c r="AD15" s="554"/>
      <c r="AE15" s="554"/>
      <c r="AF15" s="554"/>
      <c r="AG15" s="554"/>
      <c r="AH15" s="555">
        <v>4546</v>
      </c>
      <c r="AI15" s="555"/>
      <c r="AJ15" s="555"/>
      <c r="AK15" s="555"/>
      <c r="AL15" s="555"/>
      <c r="AM15" s="555"/>
      <c r="AN15" s="555"/>
      <c r="AO15" s="556"/>
    </row>
    <row r="16" spans="1:41" ht="15.95" customHeight="1" x14ac:dyDescent="0.15">
      <c r="A16" s="60" t="s">
        <v>201</v>
      </c>
      <c r="B16" s="554">
        <v>5332</v>
      </c>
      <c r="C16" s="554"/>
      <c r="D16" s="554"/>
      <c r="E16" s="554"/>
      <c r="F16" s="554"/>
      <c r="G16" s="554"/>
      <c r="H16" s="554"/>
      <c r="I16" s="554"/>
      <c r="J16" s="554">
        <v>7180</v>
      </c>
      <c r="K16" s="554"/>
      <c r="L16" s="554"/>
      <c r="M16" s="554"/>
      <c r="N16" s="554"/>
      <c r="O16" s="554"/>
      <c r="P16" s="554"/>
      <c r="Q16" s="554"/>
      <c r="R16" s="554">
        <v>7120</v>
      </c>
      <c r="S16" s="554"/>
      <c r="T16" s="554"/>
      <c r="U16" s="554"/>
      <c r="V16" s="554"/>
      <c r="W16" s="554"/>
      <c r="X16" s="554"/>
      <c r="Y16" s="554"/>
      <c r="Z16" s="554">
        <v>6744</v>
      </c>
      <c r="AA16" s="554"/>
      <c r="AB16" s="554"/>
      <c r="AC16" s="554"/>
      <c r="AD16" s="554"/>
      <c r="AE16" s="554"/>
      <c r="AF16" s="554"/>
      <c r="AG16" s="554"/>
      <c r="AH16" s="555">
        <v>7354</v>
      </c>
      <c r="AI16" s="555"/>
      <c r="AJ16" s="555"/>
      <c r="AK16" s="555"/>
      <c r="AL16" s="555"/>
      <c r="AM16" s="555"/>
      <c r="AN16" s="555"/>
      <c r="AO16" s="556"/>
    </row>
    <row r="17" spans="1:41" ht="12.95" customHeight="1" x14ac:dyDescent="0.15">
      <c r="A17" s="66"/>
      <c r="B17" s="152"/>
      <c r="C17" s="136"/>
      <c r="D17" s="136"/>
      <c r="E17" s="136"/>
      <c r="F17" s="136"/>
      <c r="G17" s="136"/>
      <c r="H17" s="136"/>
      <c r="I17" s="136"/>
      <c r="J17" s="152"/>
      <c r="K17" s="152"/>
      <c r="L17" s="152"/>
      <c r="M17" s="152"/>
      <c r="N17" s="136"/>
      <c r="O17" s="136"/>
      <c r="P17" s="136"/>
      <c r="Q17" s="136"/>
      <c r="R17" s="72"/>
      <c r="S17" s="72"/>
      <c r="T17" s="72"/>
      <c r="U17" s="72"/>
      <c r="V17" s="72"/>
      <c r="W17" s="72"/>
      <c r="X17" s="72"/>
      <c r="Y17" s="72"/>
      <c r="Z17" s="525"/>
      <c r="AA17" s="525"/>
      <c r="AB17" s="525"/>
      <c r="AC17" s="525"/>
      <c r="AD17" s="72"/>
      <c r="AE17" s="72"/>
      <c r="AF17" s="72"/>
      <c r="AG17" s="72"/>
      <c r="AH17" s="557"/>
      <c r="AI17" s="557"/>
      <c r="AJ17" s="557"/>
      <c r="AK17" s="557"/>
      <c r="AL17" s="92"/>
      <c r="AM17" s="92"/>
      <c r="AN17" s="92"/>
      <c r="AO17" s="93"/>
    </row>
    <row r="18" spans="1:41" ht="15.95" customHeight="1" x14ac:dyDescent="0.15">
      <c r="A18" s="9" t="s">
        <v>119</v>
      </c>
      <c r="B18" s="551">
        <f>SUM(B5:E16)</f>
        <v>79295</v>
      </c>
      <c r="C18" s="551"/>
      <c r="D18" s="551"/>
      <c r="E18" s="551"/>
      <c r="F18" s="551"/>
      <c r="G18" s="551"/>
      <c r="H18" s="551"/>
      <c r="I18" s="551"/>
      <c r="J18" s="537">
        <f>SUM(J5:M16)</f>
        <v>80164</v>
      </c>
      <c r="K18" s="537"/>
      <c r="L18" s="537"/>
      <c r="M18" s="537"/>
      <c r="N18" s="537"/>
      <c r="O18" s="537"/>
      <c r="P18" s="537"/>
      <c r="Q18" s="537"/>
      <c r="R18" s="537">
        <f>SUM(R5:U16)</f>
        <v>83068</v>
      </c>
      <c r="S18" s="537"/>
      <c r="T18" s="537"/>
      <c r="U18" s="537"/>
      <c r="V18" s="537"/>
      <c r="W18" s="537"/>
      <c r="X18" s="537"/>
      <c r="Y18" s="537"/>
      <c r="Z18" s="537">
        <f>SUM(Z5:AC16)</f>
        <v>78506</v>
      </c>
      <c r="AA18" s="537"/>
      <c r="AB18" s="537"/>
      <c r="AC18" s="537"/>
      <c r="AD18" s="537"/>
      <c r="AE18" s="537"/>
      <c r="AF18" s="537"/>
      <c r="AG18" s="537"/>
      <c r="AH18" s="555">
        <f>SUM(AH5:AK16)</f>
        <v>79075</v>
      </c>
      <c r="AI18" s="555"/>
      <c r="AJ18" s="555"/>
      <c r="AK18" s="555"/>
      <c r="AL18" s="555"/>
      <c r="AM18" s="555"/>
      <c r="AN18" s="555"/>
      <c r="AO18" s="556"/>
    </row>
    <row r="19" spans="1:41" ht="12.95" customHeight="1" x14ac:dyDescent="0.15">
      <c r="A19" s="66"/>
      <c r="B19" s="152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72"/>
      <c r="S19" s="72"/>
      <c r="T19" s="72"/>
      <c r="U19" s="72"/>
      <c r="V19" s="72"/>
      <c r="W19" s="72"/>
      <c r="X19" s="72"/>
      <c r="Y19" s="72"/>
      <c r="Z19" s="563"/>
      <c r="AA19" s="563"/>
      <c r="AB19" s="563"/>
      <c r="AC19" s="563"/>
      <c r="AD19" s="72"/>
      <c r="AE19" s="72"/>
      <c r="AF19" s="72"/>
      <c r="AG19" s="72"/>
      <c r="AH19" s="536"/>
      <c r="AI19" s="536"/>
      <c r="AJ19" s="536"/>
      <c r="AK19" s="536"/>
      <c r="AL19" s="92"/>
      <c r="AM19" s="92"/>
      <c r="AN19" s="92"/>
      <c r="AO19" s="93"/>
    </row>
    <row r="20" spans="1:41" ht="15.95" customHeight="1" x14ac:dyDescent="0.15">
      <c r="A20" s="66" t="s">
        <v>120</v>
      </c>
      <c r="B20" s="550">
        <f>B18/B22</f>
        <v>280.19434628975267</v>
      </c>
      <c r="C20" s="550"/>
      <c r="D20" s="550"/>
      <c r="E20" s="550"/>
      <c r="F20" s="550"/>
      <c r="G20" s="550"/>
      <c r="H20" s="550"/>
      <c r="I20" s="550"/>
      <c r="J20" s="538">
        <f>J18/J22</f>
        <v>309.51351351351349</v>
      </c>
      <c r="K20" s="538"/>
      <c r="L20" s="538"/>
      <c r="M20" s="538"/>
      <c r="N20" s="538"/>
      <c r="O20" s="538"/>
      <c r="P20" s="538"/>
      <c r="Q20" s="538"/>
      <c r="R20" s="550">
        <f>R18/R22</f>
        <v>296.67142857142858</v>
      </c>
      <c r="S20" s="550"/>
      <c r="T20" s="550"/>
      <c r="U20" s="550"/>
      <c r="V20" s="550"/>
      <c r="W20" s="550"/>
      <c r="X20" s="550"/>
      <c r="Y20" s="550"/>
      <c r="Z20" s="550">
        <f>Z18/Z22</f>
        <v>281.38351254480284</v>
      </c>
      <c r="AA20" s="550"/>
      <c r="AB20" s="550"/>
      <c r="AC20" s="550"/>
      <c r="AD20" s="550"/>
      <c r="AE20" s="550"/>
      <c r="AF20" s="550"/>
      <c r="AG20" s="550"/>
      <c r="AH20" s="555">
        <f>AH18/AH22</f>
        <v>286.50362318840581</v>
      </c>
      <c r="AI20" s="555"/>
      <c r="AJ20" s="555"/>
      <c r="AK20" s="555"/>
      <c r="AL20" s="555"/>
      <c r="AM20" s="555"/>
      <c r="AN20" s="555"/>
      <c r="AO20" s="556"/>
    </row>
    <row r="21" spans="1:41" s="42" customFormat="1" ht="15.95" customHeight="1" x14ac:dyDescent="0.15">
      <c r="A21" s="66" t="s">
        <v>121</v>
      </c>
      <c r="B21" s="535">
        <f>B18/12</f>
        <v>6607.916666666667</v>
      </c>
      <c r="C21" s="535"/>
      <c r="D21" s="535"/>
      <c r="E21" s="535"/>
      <c r="F21" s="535"/>
      <c r="G21" s="535"/>
      <c r="H21" s="535"/>
      <c r="I21" s="535"/>
      <c r="J21" s="549">
        <f>J18/12</f>
        <v>6680.333333333333</v>
      </c>
      <c r="K21" s="549"/>
      <c r="L21" s="549"/>
      <c r="M21" s="549"/>
      <c r="N21" s="549"/>
      <c r="O21" s="549"/>
      <c r="P21" s="549"/>
      <c r="Q21" s="549"/>
      <c r="R21" s="535">
        <f>R18/12</f>
        <v>6922.333333333333</v>
      </c>
      <c r="S21" s="535"/>
      <c r="T21" s="535"/>
      <c r="U21" s="535"/>
      <c r="V21" s="535"/>
      <c r="W21" s="535"/>
      <c r="X21" s="535"/>
      <c r="Y21" s="535"/>
      <c r="Z21" s="535">
        <f>Z18/12</f>
        <v>6542.166666666667</v>
      </c>
      <c r="AA21" s="535"/>
      <c r="AB21" s="535"/>
      <c r="AC21" s="535"/>
      <c r="AD21" s="535"/>
      <c r="AE21" s="535"/>
      <c r="AF21" s="535"/>
      <c r="AG21" s="535"/>
      <c r="AH21" s="560">
        <f>AH18/12</f>
        <v>6589.583333333333</v>
      </c>
      <c r="AI21" s="560"/>
      <c r="AJ21" s="560"/>
      <c r="AK21" s="560"/>
      <c r="AL21" s="560"/>
      <c r="AM21" s="560"/>
      <c r="AN21" s="560"/>
      <c r="AO21" s="561"/>
    </row>
    <row r="22" spans="1:41" s="42" customFormat="1" ht="15.95" customHeight="1" thickBot="1" x14ac:dyDescent="0.2">
      <c r="A22" s="322" t="s">
        <v>122</v>
      </c>
      <c r="B22" s="522">
        <v>283</v>
      </c>
      <c r="C22" s="552"/>
      <c r="D22" s="552"/>
      <c r="E22" s="552"/>
      <c r="F22" s="552"/>
      <c r="G22" s="552"/>
      <c r="H22" s="552"/>
      <c r="I22" s="553"/>
      <c r="J22" s="522">
        <v>259</v>
      </c>
      <c r="K22" s="552"/>
      <c r="L22" s="552"/>
      <c r="M22" s="552"/>
      <c r="N22" s="552"/>
      <c r="O22" s="552"/>
      <c r="P22" s="552"/>
      <c r="Q22" s="553"/>
      <c r="R22" s="521">
        <v>280</v>
      </c>
      <c r="S22" s="521"/>
      <c r="T22" s="521"/>
      <c r="U22" s="521"/>
      <c r="V22" s="521"/>
      <c r="W22" s="521"/>
      <c r="X22" s="521"/>
      <c r="Y22" s="522"/>
      <c r="Z22" s="517">
        <v>279</v>
      </c>
      <c r="AA22" s="518"/>
      <c r="AB22" s="518"/>
      <c r="AC22" s="518"/>
      <c r="AD22" s="518"/>
      <c r="AE22" s="518"/>
      <c r="AF22" s="518"/>
      <c r="AG22" s="519"/>
      <c r="AH22" s="541">
        <v>276</v>
      </c>
      <c r="AI22" s="542"/>
      <c r="AJ22" s="542"/>
      <c r="AK22" s="542"/>
      <c r="AL22" s="542"/>
      <c r="AM22" s="542"/>
      <c r="AN22" s="542"/>
      <c r="AO22" s="543"/>
    </row>
    <row r="23" spans="1:41" ht="1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2"/>
      <c r="AK23" s="1"/>
      <c r="AL23" s="3"/>
      <c r="AM23" s="3"/>
      <c r="AN23" s="3"/>
      <c r="AO23" s="2" t="s">
        <v>89</v>
      </c>
    </row>
    <row r="24" spans="1:41" ht="15" customHeight="1" x14ac:dyDescent="0.15">
      <c r="A24" s="3" t="s">
        <v>123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1"/>
    </row>
    <row r="25" spans="1:41" ht="15" customHeight="1" thickBot="1" x14ac:dyDescent="0.2">
      <c r="A25" s="3" t="s">
        <v>282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1"/>
      <c r="AL25" s="3"/>
      <c r="AM25" s="3"/>
      <c r="AN25" s="3"/>
      <c r="AO25" s="2" t="s">
        <v>80</v>
      </c>
    </row>
    <row r="26" spans="1:41" ht="18" customHeight="1" x14ac:dyDescent="0.15">
      <c r="A26" s="323" t="s">
        <v>124</v>
      </c>
      <c r="B26" s="492" t="s">
        <v>125</v>
      </c>
      <c r="C26" s="492"/>
      <c r="D26" s="492"/>
      <c r="E26" s="492"/>
      <c r="F26" s="492"/>
      <c r="G26" s="492" t="s">
        <v>126</v>
      </c>
      <c r="H26" s="492"/>
      <c r="I26" s="492"/>
      <c r="J26" s="492"/>
      <c r="K26" s="492"/>
      <c r="L26" s="492" t="s">
        <v>127</v>
      </c>
      <c r="M26" s="492"/>
      <c r="N26" s="492"/>
      <c r="O26" s="492"/>
      <c r="P26" s="492"/>
      <c r="Q26" s="492"/>
      <c r="R26" s="492" t="s">
        <v>128</v>
      </c>
      <c r="S26" s="492"/>
      <c r="T26" s="492"/>
      <c r="U26" s="492"/>
      <c r="V26" s="492"/>
      <c r="W26" s="492"/>
      <c r="X26" s="492" t="s">
        <v>129</v>
      </c>
      <c r="Y26" s="492"/>
      <c r="Z26" s="492"/>
      <c r="AA26" s="492"/>
      <c r="AB26" s="492"/>
      <c r="AC26" s="492"/>
      <c r="AD26" s="492" t="s">
        <v>130</v>
      </c>
      <c r="AE26" s="492"/>
      <c r="AF26" s="492"/>
      <c r="AG26" s="492"/>
      <c r="AH26" s="492"/>
      <c r="AI26" s="492"/>
      <c r="AJ26" s="544" t="s">
        <v>202</v>
      </c>
      <c r="AK26" s="544"/>
      <c r="AL26" s="544"/>
      <c r="AM26" s="544"/>
      <c r="AN26" s="544"/>
      <c r="AO26" s="545"/>
    </row>
    <row r="27" spans="1:41" ht="18" customHeight="1" x14ac:dyDescent="0.15">
      <c r="A27" s="324"/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546"/>
      <c r="AK27" s="546"/>
      <c r="AL27" s="546"/>
      <c r="AM27" s="546"/>
      <c r="AN27" s="546"/>
      <c r="AO27" s="547"/>
    </row>
    <row r="28" spans="1:41" ht="18" customHeight="1" x14ac:dyDescent="0.15">
      <c r="A28" s="325" t="s">
        <v>131</v>
      </c>
      <c r="B28" s="457"/>
      <c r="C28" s="457"/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  <c r="AJ28" s="546"/>
      <c r="AK28" s="546"/>
      <c r="AL28" s="546"/>
      <c r="AM28" s="546"/>
      <c r="AN28" s="546"/>
      <c r="AO28" s="547"/>
    </row>
    <row r="29" spans="1:41" ht="15.95" customHeight="1" x14ac:dyDescent="0.15">
      <c r="A29" s="161" t="s">
        <v>241</v>
      </c>
      <c r="B29" s="548">
        <v>183614</v>
      </c>
      <c r="C29" s="520"/>
      <c r="D29" s="520"/>
      <c r="E29" s="520"/>
      <c r="F29" s="520"/>
      <c r="G29" s="520">
        <v>146982</v>
      </c>
      <c r="H29" s="520"/>
      <c r="I29" s="520"/>
      <c r="J29" s="520"/>
      <c r="K29" s="520"/>
      <c r="L29" s="520">
        <v>17595</v>
      </c>
      <c r="M29" s="520"/>
      <c r="N29" s="520"/>
      <c r="O29" s="520"/>
      <c r="P29" s="520"/>
      <c r="Q29" s="520"/>
      <c r="R29" s="520">
        <v>9224</v>
      </c>
      <c r="S29" s="520"/>
      <c r="T29" s="520"/>
      <c r="U29" s="520"/>
      <c r="V29" s="520"/>
      <c r="W29" s="520"/>
      <c r="X29" s="520">
        <v>40478</v>
      </c>
      <c r="Y29" s="520"/>
      <c r="Z29" s="520"/>
      <c r="AA29" s="520"/>
      <c r="AB29" s="520"/>
      <c r="AC29" s="520"/>
      <c r="AD29" s="520">
        <v>397893</v>
      </c>
      <c r="AE29" s="520"/>
      <c r="AF29" s="520"/>
      <c r="AG29" s="520"/>
      <c r="AH29" s="520"/>
      <c r="AI29" s="520"/>
      <c r="AJ29" s="514">
        <v>1406</v>
      </c>
      <c r="AK29" s="514"/>
      <c r="AL29" s="514"/>
      <c r="AM29" s="514"/>
      <c r="AN29" s="514"/>
      <c r="AO29" s="526"/>
    </row>
    <row r="30" spans="1:41" ht="15.95" customHeight="1" x14ac:dyDescent="0.15">
      <c r="A30" s="161">
        <v>27</v>
      </c>
      <c r="B30" s="513">
        <v>176500</v>
      </c>
      <c r="C30" s="514"/>
      <c r="D30" s="514"/>
      <c r="E30" s="514"/>
      <c r="F30" s="514"/>
      <c r="G30" s="514">
        <v>145447</v>
      </c>
      <c r="H30" s="514"/>
      <c r="I30" s="514"/>
      <c r="J30" s="514"/>
      <c r="K30" s="514"/>
      <c r="L30" s="514">
        <v>16388</v>
      </c>
      <c r="M30" s="514"/>
      <c r="N30" s="514"/>
      <c r="O30" s="514"/>
      <c r="P30" s="514"/>
      <c r="Q30" s="514"/>
      <c r="R30" s="514">
        <v>9608</v>
      </c>
      <c r="S30" s="514"/>
      <c r="T30" s="514"/>
      <c r="U30" s="514"/>
      <c r="V30" s="514"/>
      <c r="W30" s="514"/>
      <c r="X30" s="514">
        <v>35269</v>
      </c>
      <c r="Y30" s="514"/>
      <c r="Z30" s="514"/>
      <c r="AA30" s="514"/>
      <c r="AB30" s="514"/>
      <c r="AC30" s="514"/>
      <c r="AD30" s="514">
        <v>383212</v>
      </c>
      <c r="AE30" s="514"/>
      <c r="AF30" s="514"/>
      <c r="AG30" s="514"/>
      <c r="AH30" s="514"/>
      <c r="AI30" s="514"/>
      <c r="AJ30" s="539">
        <v>1479.5830115830115</v>
      </c>
      <c r="AK30" s="539"/>
      <c r="AL30" s="539"/>
      <c r="AM30" s="539"/>
      <c r="AN30" s="539"/>
      <c r="AO30" s="526"/>
    </row>
    <row r="31" spans="1:41" ht="15.95" customHeight="1" x14ac:dyDescent="0.15">
      <c r="A31" s="161">
        <v>28</v>
      </c>
      <c r="B31" s="513">
        <v>169988</v>
      </c>
      <c r="C31" s="514"/>
      <c r="D31" s="514"/>
      <c r="E31" s="514"/>
      <c r="F31" s="514"/>
      <c r="G31" s="514">
        <v>152596</v>
      </c>
      <c r="H31" s="514"/>
      <c r="I31" s="514"/>
      <c r="J31" s="514"/>
      <c r="K31" s="514"/>
      <c r="L31" s="514">
        <v>15664</v>
      </c>
      <c r="M31" s="514"/>
      <c r="N31" s="514"/>
      <c r="O31" s="514"/>
      <c r="P31" s="514"/>
      <c r="Q31" s="514"/>
      <c r="R31" s="514">
        <v>8730</v>
      </c>
      <c r="S31" s="514"/>
      <c r="T31" s="514"/>
      <c r="U31" s="514"/>
      <c r="V31" s="514"/>
      <c r="W31" s="514"/>
      <c r="X31" s="514">
        <v>32375</v>
      </c>
      <c r="Y31" s="514"/>
      <c r="Z31" s="514"/>
      <c r="AA31" s="514"/>
      <c r="AB31" s="514"/>
      <c r="AC31" s="514"/>
      <c r="AD31" s="514">
        <v>379353</v>
      </c>
      <c r="AE31" s="514"/>
      <c r="AF31" s="514"/>
      <c r="AG31" s="514"/>
      <c r="AH31" s="514"/>
      <c r="AI31" s="514"/>
      <c r="AJ31" s="514">
        <v>1355</v>
      </c>
      <c r="AK31" s="514"/>
      <c r="AL31" s="514"/>
      <c r="AM31" s="514"/>
      <c r="AN31" s="514"/>
      <c r="AO31" s="526"/>
    </row>
    <row r="32" spans="1:41" ht="15.95" customHeight="1" x14ac:dyDescent="0.15">
      <c r="A32" s="161">
        <v>29</v>
      </c>
      <c r="B32" s="513">
        <v>159648</v>
      </c>
      <c r="C32" s="514"/>
      <c r="D32" s="514"/>
      <c r="E32" s="514"/>
      <c r="F32" s="514"/>
      <c r="G32" s="514">
        <v>141349</v>
      </c>
      <c r="H32" s="514"/>
      <c r="I32" s="514"/>
      <c r="J32" s="514"/>
      <c r="K32" s="514"/>
      <c r="L32" s="514">
        <v>13933</v>
      </c>
      <c r="M32" s="514"/>
      <c r="N32" s="514"/>
      <c r="O32" s="514"/>
      <c r="P32" s="514"/>
      <c r="Q32" s="514"/>
      <c r="R32" s="514">
        <v>7652</v>
      </c>
      <c r="S32" s="514"/>
      <c r="T32" s="514"/>
      <c r="U32" s="514"/>
      <c r="V32" s="514"/>
      <c r="W32" s="514"/>
      <c r="X32" s="514">
        <v>30675</v>
      </c>
      <c r="Y32" s="514"/>
      <c r="Z32" s="514"/>
      <c r="AA32" s="514"/>
      <c r="AB32" s="514"/>
      <c r="AC32" s="514"/>
      <c r="AD32" s="514">
        <v>353257</v>
      </c>
      <c r="AE32" s="514"/>
      <c r="AF32" s="514"/>
      <c r="AG32" s="514"/>
      <c r="AH32" s="514"/>
      <c r="AI32" s="514"/>
      <c r="AJ32" s="514">
        <v>1266</v>
      </c>
      <c r="AK32" s="514"/>
      <c r="AL32" s="514"/>
      <c r="AM32" s="514"/>
      <c r="AN32" s="514"/>
      <c r="AO32" s="526"/>
    </row>
    <row r="33" spans="1:44" ht="15.95" customHeight="1" x14ac:dyDescent="0.15">
      <c r="A33" s="113">
        <v>30</v>
      </c>
      <c r="B33" s="515">
        <f>SUM(B35:F46)</f>
        <v>156065</v>
      </c>
      <c r="C33" s="515"/>
      <c r="D33" s="515"/>
      <c r="E33" s="515"/>
      <c r="F33" s="515"/>
      <c r="G33" s="516">
        <f>SUM(G35:K46)</f>
        <v>145469</v>
      </c>
      <c r="H33" s="516"/>
      <c r="I33" s="516"/>
      <c r="J33" s="516"/>
      <c r="K33" s="516"/>
      <c r="L33" s="516">
        <f>SUM(L35:Q46)</f>
        <v>13691</v>
      </c>
      <c r="M33" s="516"/>
      <c r="N33" s="516"/>
      <c r="O33" s="516"/>
      <c r="P33" s="516"/>
      <c r="Q33" s="516"/>
      <c r="R33" s="516">
        <f t="shared" ref="R33" si="0">SUM(R35:W46)</f>
        <v>6939</v>
      </c>
      <c r="S33" s="516"/>
      <c r="T33" s="516"/>
      <c r="U33" s="516"/>
      <c r="V33" s="516"/>
      <c r="W33" s="516"/>
      <c r="X33" s="516">
        <f t="shared" ref="X33" si="1">SUM(X35:AC46)</f>
        <v>33679</v>
      </c>
      <c r="Y33" s="516"/>
      <c r="Z33" s="516"/>
      <c r="AA33" s="516"/>
      <c r="AB33" s="516"/>
      <c r="AC33" s="516"/>
      <c r="AD33" s="516">
        <f t="shared" ref="AD33" si="2">SUM(AD35:AI46)</f>
        <v>355843</v>
      </c>
      <c r="AE33" s="516"/>
      <c r="AF33" s="516"/>
      <c r="AG33" s="516"/>
      <c r="AH33" s="516"/>
      <c r="AI33" s="516"/>
      <c r="AJ33" s="516">
        <f>AD33/AQ35</f>
        <v>1289.286231884058</v>
      </c>
      <c r="AK33" s="516"/>
      <c r="AL33" s="516"/>
      <c r="AM33" s="516"/>
      <c r="AN33" s="516"/>
      <c r="AO33" s="540"/>
    </row>
    <row r="34" spans="1:44" ht="15.95" customHeight="1" thickBot="1" x14ac:dyDescent="0.2">
      <c r="A34" s="161"/>
      <c r="B34" s="94"/>
      <c r="C34" s="95"/>
      <c r="D34" s="95"/>
      <c r="E34" s="95"/>
      <c r="F34" s="96"/>
      <c r="G34" s="95"/>
      <c r="H34" s="95"/>
      <c r="I34" s="96"/>
      <c r="J34" s="96"/>
      <c r="K34" s="96"/>
      <c r="L34" s="95"/>
      <c r="M34" s="97"/>
      <c r="N34" s="97"/>
      <c r="O34" s="97"/>
      <c r="P34" s="97"/>
      <c r="Q34" s="97"/>
      <c r="R34" s="95"/>
      <c r="S34" s="95"/>
      <c r="T34" s="95"/>
      <c r="U34" s="96"/>
      <c r="V34" s="97"/>
      <c r="W34" s="97"/>
      <c r="X34" s="97"/>
      <c r="Y34" s="97"/>
      <c r="Z34" s="95"/>
      <c r="AA34" s="95"/>
      <c r="AB34" s="95"/>
      <c r="AC34" s="95"/>
      <c r="AD34" s="98"/>
      <c r="AE34" s="99"/>
      <c r="AF34" s="99"/>
      <c r="AG34" s="99"/>
      <c r="AH34" s="99"/>
      <c r="AI34" s="99"/>
      <c r="AJ34" s="99"/>
      <c r="AK34" s="99"/>
      <c r="AL34" s="98"/>
      <c r="AM34" s="98"/>
      <c r="AN34" s="98"/>
      <c r="AO34" s="100"/>
      <c r="AQ34" s="141" t="s">
        <v>296</v>
      </c>
      <c r="AR34" s="141"/>
    </row>
    <row r="35" spans="1:44" ht="15.95" customHeight="1" thickBot="1" x14ac:dyDescent="0.2">
      <c r="A35" s="116" t="s">
        <v>318</v>
      </c>
      <c r="B35" s="534">
        <v>12284</v>
      </c>
      <c r="C35" s="532"/>
      <c r="D35" s="532"/>
      <c r="E35" s="532"/>
      <c r="F35" s="532"/>
      <c r="G35" s="532">
        <v>10132</v>
      </c>
      <c r="H35" s="532"/>
      <c r="I35" s="532"/>
      <c r="J35" s="532"/>
      <c r="K35" s="532"/>
      <c r="L35" s="532">
        <v>1104</v>
      </c>
      <c r="M35" s="532"/>
      <c r="N35" s="532"/>
      <c r="O35" s="532"/>
      <c r="P35" s="532"/>
      <c r="Q35" s="532"/>
      <c r="R35" s="533">
        <v>549</v>
      </c>
      <c r="S35" s="533"/>
      <c r="T35" s="533"/>
      <c r="U35" s="533"/>
      <c r="V35" s="533"/>
      <c r="W35" s="533"/>
      <c r="X35" s="533">
        <v>2648</v>
      </c>
      <c r="Y35" s="533"/>
      <c r="Z35" s="533"/>
      <c r="AA35" s="533"/>
      <c r="AB35" s="533"/>
      <c r="AC35" s="533"/>
      <c r="AD35" s="531">
        <f>SUM(B35:AC35)</f>
        <v>26717</v>
      </c>
      <c r="AE35" s="531"/>
      <c r="AF35" s="531"/>
      <c r="AG35" s="531"/>
      <c r="AH35" s="531"/>
      <c r="AI35" s="531"/>
      <c r="AJ35" s="528">
        <f>AD35/24</f>
        <v>1113.2083333333333</v>
      </c>
      <c r="AK35" s="528"/>
      <c r="AL35" s="528"/>
      <c r="AM35" s="528"/>
      <c r="AN35" s="528"/>
      <c r="AO35" s="529"/>
      <c r="AQ35" s="140">
        <v>276</v>
      </c>
    </row>
    <row r="36" spans="1:44" ht="15.95" customHeight="1" x14ac:dyDescent="0.15">
      <c r="A36" s="116" t="s">
        <v>71</v>
      </c>
      <c r="B36" s="513">
        <v>13505</v>
      </c>
      <c r="C36" s="514"/>
      <c r="D36" s="514"/>
      <c r="E36" s="514"/>
      <c r="F36" s="514"/>
      <c r="G36" s="514">
        <v>11334</v>
      </c>
      <c r="H36" s="514"/>
      <c r="I36" s="514"/>
      <c r="J36" s="514"/>
      <c r="K36" s="514"/>
      <c r="L36" s="514">
        <v>1164</v>
      </c>
      <c r="M36" s="514"/>
      <c r="N36" s="514"/>
      <c r="O36" s="514"/>
      <c r="P36" s="514"/>
      <c r="Q36" s="514"/>
      <c r="R36" s="530">
        <v>635</v>
      </c>
      <c r="S36" s="530"/>
      <c r="T36" s="530"/>
      <c r="U36" s="530"/>
      <c r="V36" s="530"/>
      <c r="W36" s="530"/>
      <c r="X36" s="530">
        <v>2904</v>
      </c>
      <c r="Y36" s="530"/>
      <c r="Z36" s="530"/>
      <c r="AA36" s="530"/>
      <c r="AB36" s="530"/>
      <c r="AC36" s="530"/>
      <c r="AD36" s="531">
        <f t="shared" ref="AD36:AD46" si="3">SUM(B36:AC36)</f>
        <v>29542</v>
      </c>
      <c r="AE36" s="531"/>
      <c r="AF36" s="531"/>
      <c r="AG36" s="531"/>
      <c r="AH36" s="531"/>
      <c r="AI36" s="531"/>
      <c r="AJ36" s="528">
        <f>AD36/23</f>
        <v>1284.4347826086957</v>
      </c>
      <c r="AK36" s="528"/>
      <c r="AL36" s="528"/>
      <c r="AM36" s="528"/>
      <c r="AN36" s="528"/>
      <c r="AO36" s="529"/>
    </row>
    <row r="37" spans="1:44" ht="15.95" customHeight="1" x14ac:dyDescent="0.15">
      <c r="A37" s="116" t="s">
        <v>72</v>
      </c>
      <c r="B37" s="513">
        <v>13995</v>
      </c>
      <c r="C37" s="514"/>
      <c r="D37" s="514"/>
      <c r="E37" s="514"/>
      <c r="F37" s="514"/>
      <c r="G37" s="514">
        <v>13623</v>
      </c>
      <c r="H37" s="514"/>
      <c r="I37" s="514"/>
      <c r="J37" s="514"/>
      <c r="K37" s="514"/>
      <c r="L37" s="514">
        <v>1191</v>
      </c>
      <c r="M37" s="514"/>
      <c r="N37" s="514"/>
      <c r="O37" s="514"/>
      <c r="P37" s="514"/>
      <c r="Q37" s="514"/>
      <c r="R37" s="530">
        <v>611</v>
      </c>
      <c r="S37" s="530"/>
      <c r="T37" s="530"/>
      <c r="U37" s="530"/>
      <c r="V37" s="530"/>
      <c r="W37" s="530"/>
      <c r="X37" s="530">
        <v>2893</v>
      </c>
      <c r="Y37" s="530"/>
      <c r="Z37" s="530"/>
      <c r="AA37" s="530"/>
      <c r="AB37" s="530"/>
      <c r="AC37" s="530"/>
      <c r="AD37" s="531">
        <f t="shared" si="3"/>
        <v>32313</v>
      </c>
      <c r="AE37" s="531"/>
      <c r="AF37" s="531"/>
      <c r="AG37" s="531"/>
      <c r="AH37" s="531"/>
      <c r="AI37" s="531"/>
      <c r="AJ37" s="528">
        <f>AD37/24</f>
        <v>1346.375</v>
      </c>
      <c r="AK37" s="528"/>
      <c r="AL37" s="528"/>
      <c r="AM37" s="528"/>
      <c r="AN37" s="528"/>
      <c r="AO37" s="529"/>
    </row>
    <row r="38" spans="1:44" ht="15.95" customHeight="1" x14ac:dyDescent="0.15">
      <c r="A38" s="116" t="s">
        <v>73</v>
      </c>
      <c r="B38" s="513">
        <v>14191</v>
      </c>
      <c r="C38" s="514"/>
      <c r="D38" s="514"/>
      <c r="E38" s="514"/>
      <c r="F38" s="514"/>
      <c r="G38" s="514">
        <v>15262</v>
      </c>
      <c r="H38" s="514"/>
      <c r="I38" s="514"/>
      <c r="J38" s="514"/>
      <c r="K38" s="514"/>
      <c r="L38" s="514">
        <v>1302</v>
      </c>
      <c r="M38" s="514"/>
      <c r="N38" s="514"/>
      <c r="O38" s="514"/>
      <c r="P38" s="514"/>
      <c r="Q38" s="514"/>
      <c r="R38" s="530">
        <v>573</v>
      </c>
      <c r="S38" s="530"/>
      <c r="T38" s="530"/>
      <c r="U38" s="530"/>
      <c r="V38" s="530"/>
      <c r="W38" s="530"/>
      <c r="X38" s="530">
        <v>3397</v>
      </c>
      <c r="Y38" s="530"/>
      <c r="Z38" s="530"/>
      <c r="AA38" s="530"/>
      <c r="AB38" s="530"/>
      <c r="AC38" s="530"/>
      <c r="AD38" s="531">
        <f t="shared" si="3"/>
        <v>34725</v>
      </c>
      <c r="AE38" s="531"/>
      <c r="AF38" s="531"/>
      <c r="AG38" s="531"/>
      <c r="AH38" s="531"/>
      <c r="AI38" s="531"/>
      <c r="AJ38" s="528">
        <f>AD38/26</f>
        <v>1335.5769230769231</v>
      </c>
      <c r="AK38" s="528"/>
      <c r="AL38" s="528"/>
      <c r="AM38" s="528"/>
      <c r="AN38" s="528"/>
      <c r="AO38" s="529"/>
    </row>
    <row r="39" spans="1:44" ht="15.95" customHeight="1" x14ac:dyDescent="0.15">
      <c r="A39" s="116" t="s">
        <v>74</v>
      </c>
      <c r="B39" s="513">
        <v>13741</v>
      </c>
      <c r="C39" s="514"/>
      <c r="D39" s="514"/>
      <c r="E39" s="514"/>
      <c r="F39" s="514"/>
      <c r="G39" s="514">
        <v>14382</v>
      </c>
      <c r="H39" s="514"/>
      <c r="I39" s="514"/>
      <c r="J39" s="514"/>
      <c r="K39" s="514"/>
      <c r="L39" s="514">
        <v>1204</v>
      </c>
      <c r="M39" s="514"/>
      <c r="N39" s="514"/>
      <c r="O39" s="514"/>
      <c r="P39" s="514"/>
      <c r="Q39" s="514"/>
      <c r="R39" s="530">
        <v>550</v>
      </c>
      <c r="S39" s="530"/>
      <c r="T39" s="530"/>
      <c r="U39" s="530"/>
      <c r="V39" s="530"/>
      <c r="W39" s="530"/>
      <c r="X39" s="530">
        <v>3765</v>
      </c>
      <c r="Y39" s="530"/>
      <c r="Z39" s="530"/>
      <c r="AA39" s="530"/>
      <c r="AB39" s="530"/>
      <c r="AC39" s="530"/>
      <c r="AD39" s="531">
        <f t="shared" si="3"/>
        <v>33642</v>
      </c>
      <c r="AE39" s="531"/>
      <c r="AF39" s="531"/>
      <c r="AG39" s="531"/>
      <c r="AH39" s="531"/>
      <c r="AI39" s="531"/>
      <c r="AJ39" s="528">
        <f>AD39/26</f>
        <v>1293.9230769230769</v>
      </c>
      <c r="AK39" s="528"/>
      <c r="AL39" s="528"/>
      <c r="AM39" s="528"/>
      <c r="AN39" s="528"/>
      <c r="AO39" s="529"/>
    </row>
    <row r="40" spans="1:44" ht="15.95" customHeight="1" x14ac:dyDescent="0.15">
      <c r="A40" s="116" t="s">
        <v>75</v>
      </c>
      <c r="B40" s="513">
        <v>12795</v>
      </c>
      <c r="C40" s="514"/>
      <c r="D40" s="514"/>
      <c r="E40" s="514"/>
      <c r="F40" s="514"/>
      <c r="G40" s="514">
        <v>11294</v>
      </c>
      <c r="H40" s="514"/>
      <c r="I40" s="514"/>
      <c r="J40" s="514"/>
      <c r="K40" s="514"/>
      <c r="L40" s="514">
        <v>1101</v>
      </c>
      <c r="M40" s="514"/>
      <c r="N40" s="514"/>
      <c r="O40" s="514"/>
      <c r="P40" s="514"/>
      <c r="Q40" s="514"/>
      <c r="R40" s="530">
        <v>549</v>
      </c>
      <c r="S40" s="530"/>
      <c r="T40" s="530"/>
      <c r="U40" s="530"/>
      <c r="V40" s="530"/>
      <c r="W40" s="530"/>
      <c r="X40" s="530">
        <v>2907</v>
      </c>
      <c r="Y40" s="530"/>
      <c r="Z40" s="530"/>
      <c r="AA40" s="530"/>
      <c r="AB40" s="530"/>
      <c r="AC40" s="530"/>
      <c r="AD40" s="531">
        <f t="shared" si="3"/>
        <v>28646</v>
      </c>
      <c r="AE40" s="531"/>
      <c r="AF40" s="531"/>
      <c r="AG40" s="531"/>
      <c r="AH40" s="531"/>
      <c r="AI40" s="531"/>
      <c r="AJ40" s="528">
        <f>AD40/24</f>
        <v>1193.5833333333333</v>
      </c>
      <c r="AK40" s="528"/>
      <c r="AL40" s="528"/>
      <c r="AM40" s="528"/>
      <c r="AN40" s="528"/>
      <c r="AO40" s="529"/>
    </row>
    <row r="41" spans="1:44" ht="15.95" customHeight="1" x14ac:dyDescent="0.15">
      <c r="A41" s="116" t="s">
        <v>76</v>
      </c>
      <c r="B41" s="513">
        <v>12951</v>
      </c>
      <c r="C41" s="514"/>
      <c r="D41" s="514"/>
      <c r="E41" s="514"/>
      <c r="F41" s="514"/>
      <c r="G41" s="514">
        <v>11233</v>
      </c>
      <c r="H41" s="514"/>
      <c r="I41" s="514"/>
      <c r="J41" s="514"/>
      <c r="K41" s="514"/>
      <c r="L41" s="514">
        <v>1160</v>
      </c>
      <c r="M41" s="514"/>
      <c r="N41" s="514"/>
      <c r="O41" s="514"/>
      <c r="P41" s="514"/>
      <c r="Q41" s="514"/>
      <c r="R41" s="530">
        <v>517</v>
      </c>
      <c r="S41" s="530"/>
      <c r="T41" s="530"/>
      <c r="U41" s="530"/>
      <c r="V41" s="530"/>
      <c r="W41" s="530"/>
      <c r="X41" s="530">
        <v>2548</v>
      </c>
      <c r="Y41" s="530"/>
      <c r="Z41" s="530"/>
      <c r="AA41" s="530"/>
      <c r="AB41" s="530"/>
      <c r="AC41" s="530"/>
      <c r="AD41" s="531">
        <f t="shared" si="3"/>
        <v>28409</v>
      </c>
      <c r="AE41" s="531"/>
      <c r="AF41" s="531"/>
      <c r="AG41" s="531"/>
      <c r="AH41" s="531"/>
      <c r="AI41" s="531"/>
      <c r="AJ41" s="528">
        <f>AD41/25</f>
        <v>1136.3599999999999</v>
      </c>
      <c r="AK41" s="528"/>
      <c r="AL41" s="528"/>
      <c r="AM41" s="528"/>
      <c r="AN41" s="528"/>
      <c r="AO41" s="529"/>
    </row>
    <row r="42" spans="1:44" ht="15.95" customHeight="1" x14ac:dyDescent="0.15">
      <c r="A42" s="116" t="s">
        <v>77</v>
      </c>
      <c r="B42" s="513">
        <v>13622</v>
      </c>
      <c r="C42" s="514"/>
      <c r="D42" s="514"/>
      <c r="E42" s="514"/>
      <c r="F42" s="514"/>
      <c r="G42" s="514">
        <v>12694</v>
      </c>
      <c r="H42" s="514"/>
      <c r="I42" s="514"/>
      <c r="J42" s="514"/>
      <c r="K42" s="514"/>
      <c r="L42" s="514">
        <v>1168</v>
      </c>
      <c r="M42" s="514"/>
      <c r="N42" s="514"/>
      <c r="O42" s="514"/>
      <c r="P42" s="514"/>
      <c r="Q42" s="514"/>
      <c r="R42" s="530">
        <v>639</v>
      </c>
      <c r="S42" s="530"/>
      <c r="T42" s="530"/>
      <c r="U42" s="530"/>
      <c r="V42" s="530"/>
      <c r="W42" s="530"/>
      <c r="X42" s="530">
        <v>2826</v>
      </c>
      <c r="Y42" s="530"/>
      <c r="Z42" s="530"/>
      <c r="AA42" s="530"/>
      <c r="AB42" s="530"/>
      <c r="AC42" s="530"/>
      <c r="AD42" s="531">
        <f t="shared" si="3"/>
        <v>30949</v>
      </c>
      <c r="AE42" s="531"/>
      <c r="AF42" s="531"/>
      <c r="AG42" s="531"/>
      <c r="AH42" s="531"/>
      <c r="AI42" s="531"/>
      <c r="AJ42" s="528">
        <f>AD42/24</f>
        <v>1289.5416666666667</v>
      </c>
      <c r="AK42" s="528"/>
      <c r="AL42" s="528"/>
      <c r="AM42" s="528"/>
      <c r="AN42" s="528"/>
      <c r="AO42" s="529"/>
    </row>
    <row r="43" spans="1:44" ht="15.95" customHeight="1" x14ac:dyDescent="0.15">
      <c r="A43" s="116" t="s">
        <v>78</v>
      </c>
      <c r="B43" s="513">
        <v>11486</v>
      </c>
      <c r="C43" s="514"/>
      <c r="D43" s="514"/>
      <c r="E43" s="514"/>
      <c r="F43" s="514"/>
      <c r="G43" s="514">
        <v>10361</v>
      </c>
      <c r="H43" s="514"/>
      <c r="I43" s="514"/>
      <c r="J43" s="514"/>
      <c r="K43" s="514"/>
      <c r="L43" s="514">
        <v>998</v>
      </c>
      <c r="M43" s="514"/>
      <c r="N43" s="514"/>
      <c r="O43" s="514"/>
      <c r="P43" s="514"/>
      <c r="Q43" s="514"/>
      <c r="R43" s="530">
        <v>571</v>
      </c>
      <c r="S43" s="530"/>
      <c r="T43" s="530"/>
      <c r="U43" s="530"/>
      <c r="V43" s="530"/>
      <c r="W43" s="530"/>
      <c r="X43" s="530">
        <v>2140</v>
      </c>
      <c r="Y43" s="530"/>
      <c r="Z43" s="530"/>
      <c r="AA43" s="530"/>
      <c r="AB43" s="530"/>
      <c r="AC43" s="530"/>
      <c r="AD43" s="531">
        <f t="shared" si="3"/>
        <v>25556</v>
      </c>
      <c r="AE43" s="531"/>
      <c r="AF43" s="531"/>
      <c r="AG43" s="531"/>
      <c r="AH43" s="531"/>
      <c r="AI43" s="531"/>
      <c r="AJ43" s="528">
        <f>AD43/22</f>
        <v>1161.6363636363637</v>
      </c>
      <c r="AK43" s="528"/>
      <c r="AL43" s="528"/>
      <c r="AM43" s="528"/>
      <c r="AN43" s="528"/>
      <c r="AO43" s="529"/>
    </row>
    <row r="44" spans="1:44" ht="15.95" customHeight="1" x14ac:dyDescent="0.15">
      <c r="A44" s="116" t="s">
        <v>319</v>
      </c>
      <c r="B44" s="513">
        <v>13780</v>
      </c>
      <c r="C44" s="514"/>
      <c r="D44" s="514"/>
      <c r="E44" s="514"/>
      <c r="F44" s="514"/>
      <c r="G44" s="514">
        <v>12467</v>
      </c>
      <c r="H44" s="514"/>
      <c r="I44" s="514"/>
      <c r="J44" s="514"/>
      <c r="K44" s="514"/>
      <c r="L44" s="514">
        <v>1232</v>
      </c>
      <c r="M44" s="514"/>
      <c r="N44" s="514"/>
      <c r="O44" s="514"/>
      <c r="P44" s="514"/>
      <c r="Q44" s="514"/>
      <c r="R44" s="530">
        <v>631</v>
      </c>
      <c r="S44" s="530"/>
      <c r="T44" s="530"/>
      <c r="U44" s="530"/>
      <c r="V44" s="530"/>
      <c r="W44" s="530"/>
      <c r="X44" s="530">
        <v>2699</v>
      </c>
      <c r="Y44" s="530"/>
      <c r="Z44" s="530"/>
      <c r="AA44" s="530"/>
      <c r="AB44" s="530"/>
      <c r="AC44" s="530"/>
      <c r="AD44" s="531">
        <f t="shared" si="3"/>
        <v>30809</v>
      </c>
      <c r="AE44" s="531"/>
      <c r="AF44" s="531"/>
      <c r="AG44" s="531"/>
      <c r="AH44" s="531"/>
      <c r="AI44" s="531"/>
      <c r="AJ44" s="528">
        <f>AD44/23</f>
        <v>1339.5217391304348</v>
      </c>
      <c r="AK44" s="528"/>
      <c r="AL44" s="528"/>
      <c r="AM44" s="528"/>
      <c r="AN44" s="528"/>
      <c r="AO44" s="529"/>
    </row>
    <row r="45" spans="1:44" ht="15.95" customHeight="1" x14ac:dyDescent="0.15">
      <c r="A45" s="116" t="s">
        <v>79</v>
      </c>
      <c r="B45" s="513">
        <v>9411</v>
      </c>
      <c r="C45" s="514"/>
      <c r="D45" s="514"/>
      <c r="E45" s="514"/>
      <c r="F45" s="514"/>
      <c r="G45" s="514">
        <v>9063</v>
      </c>
      <c r="H45" s="514"/>
      <c r="I45" s="514"/>
      <c r="J45" s="514"/>
      <c r="K45" s="514"/>
      <c r="L45" s="514">
        <v>806</v>
      </c>
      <c r="M45" s="514"/>
      <c r="N45" s="514"/>
      <c r="O45" s="514"/>
      <c r="P45" s="514"/>
      <c r="Q45" s="514"/>
      <c r="R45" s="530">
        <v>432</v>
      </c>
      <c r="S45" s="530"/>
      <c r="T45" s="530"/>
      <c r="U45" s="530"/>
      <c r="V45" s="530"/>
      <c r="W45" s="530"/>
      <c r="X45" s="530">
        <v>1897</v>
      </c>
      <c r="Y45" s="530"/>
      <c r="Z45" s="530"/>
      <c r="AA45" s="530"/>
      <c r="AB45" s="530"/>
      <c r="AC45" s="530"/>
      <c r="AD45" s="531">
        <f t="shared" si="3"/>
        <v>21609</v>
      </c>
      <c r="AE45" s="531"/>
      <c r="AF45" s="531"/>
      <c r="AG45" s="531"/>
      <c r="AH45" s="531"/>
      <c r="AI45" s="531"/>
      <c r="AJ45" s="528">
        <f>AD45/13</f>
        <v>1662.2307692307693</v>
      </c>
      <c r="AK45" s="528"/>
      <c r="AL45" s="528"/>
      <c r="AM45" s="528"/>
      <c r="AN45" s="528"/>
      <c r="AO45" s="529"/>
    </row>
    <row r="46" spans="1:44" ht="15.95" customHeight="1" x14ac:dyDescent="0.15">
      <c r="A46" s="116" t="s">
        <v>61</v>
      </c>
      <c r="B46" s="513">
        <v>14304</v>
      </c>
      <c r="C46" s="514"/>
      <c r="D46" s="514"/>
      <c r="E46" s="514"/>
      <c r="F46" s="514"/>
      <c r="G46" s="514">
        <v>13624</v>
      </c>
      <c r="H46" s="514"/>
      <c r="I46" s="514"/>
      <c r="J46" s="514"/>
      <c r="K46" s="514"/>
      <c r="L46" s="514">
        <v>1261</v>
      </c>
      <c r="M46" s="514"/>
      <c r="N46" s="514"/>
      <c r="O46" s="514"/>
      <c r="P46" s="514"/>
      <c r="Q46" s="514"/>
      <c r="R46" s="530">
        <v>682</v>
      </c>
      <c r="S46" s="530"/>
      <c r="T46" s="530"/>
      <c r="U46" s="530"/>
      <c r="V46" s="530"/>
      <c r="W46" s="530"/>
      <c r="X46" s="530">
        <v>3055</v>
      </c>
      <c r="Y46" s="530"/>
      <c r="Z46" s="530"/>
      <c r="AA46" s="530"/>
      <c r="AB46" s="530"/>
      <c r="AC46" s="530"/>
      <c r="AD46" s="531">
        <f t="shared" si="3"/>
        <v>32926</v>
      </c>
      <c r="AE46" s="531"/>
      <c r="AF46" s="531"/>
      <c r="AG46" s="531"/>
      <c r="AH46" s="531"/>
      <c r="AI46" s="531"/>
      <c r="AJ46" s="528">
        <f>AD46/25</f>
        <v>1317.04</v>
      </c>
      <c r="AK46" s="528"/>
      <c r="AL46" s="528"/>
      <c r="AM46" s="528"/>
      <c r="AN46" s="528"/>
      <c r="AO46" s="529"/>
    </row>
    <row r="47" spans="1:44" ht="15.95" customHeight="1" x14ac:dyDescent="0.15">
      <c r="A47" s="161"/>
      <c r="B47" s="101"/>
      <c r="C47" s="136"/>
      <c r="D47" s="136"/>
      <c r="E47" s="136"/>
      <c r="F47" s="152"/>
      <c r="G47" s="136"/>
      <c r="H47" s="136"/>
      <c r="I47" s="152"/>
      <c r="J47" s="152"/>
      <c r="K47" s="152"/>
      <c r="L47" s="136"/>
      <c r="M47" s="72"/>
      <c r="N47" s="72"/>
      <c r="O47" s="72"/>
      <c r="P47" s="72"/>
      <c r="Q47" s="72"/>
      <c r="R47" s="136"/>
      <c r="S47" s="136"/>
      <c r="T47" s="136"/>
      <c r="U47" s="152"/>
      <c r="V47" s="72"/>
      <c r="W47" s="72"/>
      <c r="X47" s="72"/>
      <c r="Y47" s="72"/>
      <c r="Z47" s="136"/>
      <c r="AA47" s="136"/>
      <c r="AB47" s="136"/>
      <c r="AC47" s="136"/>
      <c r="AD47" s="70"/>
      <c r="AE47" s="70"/>
      <c r="AF47" s="102"/>
      <c r="AG47" s="102"/>
      <c r="AH47" s="102"/>
      <c r="AI47" s="102"/>
      <c r="AJ47" s="102"/>
      <c r="AK47" s="102"/>
      <c r="AL47" s="70"/>
      <c r="AM47" s="103"/>
      <c r="AN47" s="70"/>
      <c r="AO47" s="104"/>
      <c r="AP47" s="41"/>
    </row>
    <row r="48" spans="1:44" ht="15.95" customHeight="1" x14ac:dyDescent="0.15">
      <c r="A48" s="66" t="s">
        <v>120</v>
      </c>
      <c r="B48" s="513">
        <f>B33/AH22</f>
        <v>565.45289855072463</v>
      </c>
      <c r="C48" s="513"/>
      <c r="D48" s="513"/>
      <c r="E48" s="513"/>
      <c r="F48" s="513"/>
      <c r="G48" s="514">
        <f>G33/AQ35</f>
        <v>527.0615942028985</v>
      </c>
      <c r="H48" s="514"/>
      <c r="I48" s="514"/>
      <c r="J48" s="514"/>
      <c r="K48" s="514"/>
      <c r="L48" s="514">
        <f>L33/AQ35</f>
        <v>49.605072463768117</v>
      </c>
      <c r="M48" s="514"/>
      <c r="N48" s="514"/>
      <c r="O48" s="514"/>
      <c r="P48" s="514"/>
      <c r="Q48" s="514"/>
      <c r="R48" s="514">
        <f>R33/AQ35</f>
        <v>25.141304347826086</v>
      </c>
      <c r="S48" s="514"/>
      <c r="T48" s="514"/>
      <c r="U48" s="514"/>
      <c r="V48" s="514"/>
      <c r="W48" s="514"/>
      <c r="X48" s="514">
        <f>X33/280</f>
        <v>120.28214285714286</v>
      </c>
      <c r="Y48" s="514"/>
      <c r="Z48" s="514"/>
      <c r="AA48" s="514"/>
      <c r="AB48" s="514"/>
      <c r="AC48" s="514"/>
      <c r="AD48" s="514">
        <f>AD33/AQ35</f>
        <v>1289.286231884058</v>
      </c>
      <c r="AE48" s="514"/>
      <c r="AF48" s="514"/>
      <c r="AG48" s="514"/>
      <c r="AH48" s="514"/>
      <c r="AI48" s="514"/>
      <c r="AJ48" s="514"/>
      <c r="AK48" s="514"/>
      <c r="AL48" s="514"/>
      <c r="AM48" s="514"/>
      <c r="AN48" s="514"/>
      <c r="AO48" s="526"/>
    </row>
    <row r="49" spans="1:44" s="42" customFormat="1" ht="15.95" customHeight="1" thickBot="1" x14ac:dyDescent="0.2">
      <c r="A49" s="326" t="s">
        <v>121</v>
      </c>
      <c r="B49" s="527">
        <f>B33/12</f>
        <v>13005.416666666666</v>
      </c>
      <c r="C49" s="527"/>
      <c r="D49" s="527"/>
      <c r="E49" s="527"/>
      <c r="F49" s="527"/>
      <c r="G49" s="523">
        <f>G33/12</f>
        <v>12122.416666666666</v>
      </c>
      <c r="H49" s="523"/>
      <c r="I49" s="523"/>
      <c r="J49" s="523"/>
      <c r="K49" s="523"/>
      <c r="L49" s="523">
        <f>L33/12</f>
        <v>1140.9166666666667</v>
      </c>
      <c r="M49" s="523"/>
      <c r="N49" s="523"/>
      <c r="O49" s="523"/>
      <c r="P49" s="523"/>
      <c r="Q49" s="523"/>
      <c r="R49" s="523">
        <f>R33/12</f>
        <v>578.25</v>
      </c>
      <c r="S49" s="523"/>
      <c r="T49" s="523"/>
      <c r="U49" s="523"/>
      <c r="V49" s="523"/>
      <c r="W49" s="523"/>
      <c r="X49" s="523">
        <f>X33/12</f>
        <v>2806.5833333333335</v>
      </c>
      <c r="Y49" s="523"/>
      <c r="Z49" s="523"/>
      <c r="AA49" s="523"/>
      <c r="AB49" s="523"/>
      <c r="AC49" s="523"/>
      <c r="AD49" s="523">
        <f>AD33/12</f>
        <v>29653.583333333332</v>
      </c>
      <c r="AE49" s="523"/>
      <c r="AF49" s="523"/>
      <c r="AG49" s="523"/>
      <c r="AH49" s="523"/>
      <c r="AI49" s="523"/>
      <c r="AJ49" s="523"/>
      <c r="AK49" s="523"/>
      <c r="AL49" s="523"/>
      <c r="AM49" s="523"/>
      <c r="AN49" s="523"/>
      <c r="AO49" s="524"/>
      <c r="AQ49" s="26"/>
      <c r="AR49" s="26"/>
    </row>
    <row r="50" spans="1:44" ht="15" customHeight="1" x14ac:dyDescent="0.15">
      <c r="A50" s="525" t="s">
        <v>321</v>
      </c>
      <c r="B50" s="525"/>
      <c r="C50" s="525"/>
      <c r="D50" s="525"/>
      <c r="E50" s="525"/>
      <c r="F50" s="525"/>
      <c r="G50" s="525"/>
      <c r="H50" s="525"/>
      <c r="I50" s="525"/>
      <c r="J50" s="525"/>
      <c r="K50" s="525"/>
      <c r="L50" s="525"/>
      <c r="M50" s="52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1"/>
      <c r="AK50" s="1"/>
      <c r="AL50" s="3"/>
      <c r="AM50" s="3"/>
      <c r="AN50" s="1"/>
      <c r="AO50" s="2" t="s">
        <v>89</v>
      </c>
    </row>
    <row r="51" spans="1:44" ht="15.95" customHeight="1" x14ac:dyDescent="0.15">
      <c r="A51" s="26" t="s">
        <v>222</v>
      </c>
    </row>
    <row r="53" spans="1:44" ht="15.95" customHeight="1" x14ac:dyDescent="0.15">
      <c r="F53" s="55"/>
      <c r="K53" s="25"/>
      <c r="P53" s="25"/>
      <c r="U53" s="25"/>
      <c r="Z53" s="25"/>
      <c r="AF53" s="25"/>
    </row>
  </sheetData>
  <sheetProtection sheet="1" objects="1" scenarios="1" selectLockedCells="1" selectUnlockedCells="1"/>
  <mergeCells count="230"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J10:Q10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L36:Q36"/>
    <mergeCell ref="R29:W29"/>
    <mergeCell ref="AD31:AI31"/>
    <mergeCell ref="AD32:AI32"/>
    <mergeCell ref="Z21:AG21"/>
    <mergeCell ref="AH19:AK19"/>
    <mergeCell ref="J18:Q18"/>
    <mergeCell ref="J20:Q20"/>
    <mergeCell ref="X31:AC31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AH22:AO22"/>
    <mergeCell ref="AD26:AI28"/>
    <mergeCell ref="AJ26:AO28"/>
    <mergeCell ref="AJ35:AO35"/>
    <mergeCell ref="AJ32:AO32"/>
    <mergeCell ref="X33:AC33"/>
    <mergeCell ref="AJ36:AO36"/>
    <mergeCell ref="AD35:AI35"/>
    <mergeCell ref="AD36:AI36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B3:I4"/>
    <mergeCell ref="J3:Q4"/>
    <mergeCell ref="R3:Y4"/>
    <mergeCell ref="Z3:AG4"/>
    <mergeCell ref="AH3:AO4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  <mergeCell ref="Z22:AG22"/>
    <mergeCell ref="X29:AC29"/>
    <mergeCell ref="R22:Y22"/>
    <mergeCell ref="R26:W28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r:id="rId1"/>
  <headerFooter scaleWithDoc="0" alignWithMargins="0">
    <oddHeader>&amp;L教　育</oddHeader>
    <oddFooter>&amp;C&amp;12&amp;A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W46"/>
  <sheetViews>
    <sheetView view="pageBreakPreview" topLeftCell="A16" zoomScaleNormal="120" zoomScaleSheetLayoutView="100" workbookViewId="0">
      <selection activeCell="B29" sqref="B29:C32"/>
    </sheetView>
  </sheetViews>
  <sheetFormatPr defaultRowHeight="15" customHeight="1" x14ac:dyDescent="0.15"/>
  <cols>
    <col min="1" max="1" width="0.7109375" style="26" customWidth="1"/>
    <col min="2" max="2" width="10.85546875" style="26" customWidth="1"/>
    <col min="3" max="3" width="5.7109375" style="26" customWidth="1"/>
    <col min="4" max="4" width="0.42578125" style="26" customWidth="1"/>
    <col min="5" max="5" width="9.7109375" style="26" bestFit="1" customWidth="1"/>
    <col min="6" max="6" width="8" style="26" customWidth="1"/>
    <col min="7" max="7" width="8.28515625" style="26" customWidth="1"/>
    <col min="8" max="9" width="8" style="26" customWidth="1"/>
    <col min="10" max="10" width="11.85546875" style="26" bestFit="1" customWidth="1"/>
    <col min="11" max="11" width="8.85546875" style="26" customWidth="1"/>
    <col min="12" max="12" width="7.85546875" style="26" customWidth="1"/>
    <col min="13" max="13" width="9.28515625" style="26" customWidth="1"/>
    <col min="14" max="14" width="8.5703125" style="26" customWidth="1"/>
    <col min="15" max="15" width="5.5703125" style="26" customWidth="1"/>
    <col min="16" max="16384" width="9.140625" style="26"/>
  </cols>
  <sheetData>
    <row r="1" spans="1:23" ht="5.0999999999999996" customHeight="1" x14ac:dyDescent="0.15">
      <c r="A1" s="590"/>
      <c r="B1" s="590"/>
      <c r="C1" s="590"/>
      <c r="D1" s="590"/>
      <c r="E1" s="590"/>
      <c r="F1" s="590"/>
      <c r="G1" s="590"/>
      <c r="H1" s="25"/>
      <c r="I1" s="25"/>
      <c r="J1" s="25"/>
      <c r="K1" s="25"/>
      <c r="L1" s="25"/>
      <c r="M1" s="25"/>
      <c r="N1" s="27"/>
    </row>
    <row r="2" spans="1:23" ht="15" customHeight="1" thickBot="1" x14ac:dyDescent="0.2">
      <c r="A2" s="394" t="s">
        <v>283</v>
      </c>
      <c r="B2" s="394"/>
      <c r="C2" s="394"/>
      <c r="D2" s="394"/>
      <c r="E2" s="394"/>
      <c r="F2" s="394"/>
      <c r="G2" s="394"/>
      <c r="H2" s="394"/>
      <c r="I2" s="394"/>
      <c r="J2" s="146"/>
      <c r="K2" s="3"/>
      <c r="L2" s="3"/>
      <c r="M2" s="3"/>
      <c r="N2" s="3"/>
      <c r="O2" s="3"/>
      <c r="P2" s="2" t="s">
        <v>90</v>
      </c>
    </row>
    <row r="3" spans="1:23" ht="30" customHeight="1" thickBot="1" x14ac:dyDescent="0.2">
      <c r="A3" s="327"/>
      <c r="B3" s="591" t="s">
        <v>132</v>
      </c>
      <c r="C3" s="591"/>
      <c r="D3" s="328"/>
      <c r="E3" s="446" t="s">
        <v>133</v>
      </c>
      <c r="F3" s="446"/>
      <c r="G3" s="446"/>
      <c r="H3" s="446"/>
      <c r="I3" s="446" t="s">
        <v>134</v>
      </c>
      <c r="J3" s="446"/>
      <c r="K3" s="446"/>
      <c r="L3" s="446"/>
      <c r="M3" s="593" t="s">
        <v>129</v>
      </c>
      <c r="N3" s="459" t="s">
        <v>135</v>
      </c>
      <c r="O3" s="459"/>
      <c r="P3" s="460"/>
    </row>
    <row r="4" spans="1:23" ht="30" customHeight="1" x14ac:dyDescent="0.15">
      <c r="A4" s="329"/>
      <c r="B4" s="592" t="s">
        <v>136</v>
      </c>
      <c r="C4" s="592"/>
      <c r="D4" s="330"/>
      <c r="E4" s="156" t="s">
        <v>137</v>
      </c>
      <c r="F4" s="156" t="s">
        <v>250</v>
      </c>
      <c r="G4" s="156" t="s">
        <v>138</v>
      </c>
      <c r="H4" s="157" t="s">
        <v>139</v>
      </c>
      <c r="I4" s="156" t="s">
        <v>137</v>
      </c>
      <c r="J4" s="156" t="s">
        <v>251</v>
      </c>
      <c r="K4" s="156" t="s">
        <v>138</v>
      </c>
      <c r="L4" s="157" t="s">
        <v>139</v>
      </c>
      <c r="M4" s="544"/>
      <c r="N4" s="493"/>
      <c r="O4" s="493"/>
      <c r="P4" s="580"/>
    </row>
    <row r="5" spans="1:23" ht="18" customHeight="1" x14ac:dyDescent="0.15">
      <c r="A5" s="331"/>
      <c r="B5" s="577" t="s">
        <v>244</v>
      </c>
      <c r="C5" s="577"/>
      <c r="D5" s="332"/>
      <c r="E5" s="123">
        <v>52407</v>
      </c>
      <c r="F5" s="124">
        <v>117</v>
      </c>
      <c r="G5" s="123">
        <v>530</v>
      </c>
      <c r="H5" s="123">
        <v>14473</v>
      </c>
      <c r="I5" s="333">
        <v>562</v>
      </c>
      <c r="J5" s="333" t="s">
        <v>42</v>
      </c>
      <c r="K5" s="333" t="s">
        <v>42</v>
      </c>
      <c r="L5" s="333">
        <v>1442</v>
      </c>
      <c r="M5" s="123">
        <v>24300</v>
      </c>
      <c r="N5" s="588">
        <v>93831</v>
      </c>
      <c r="O5" s="588"/>
      <c r="P5" s="589"/>
      <c r="Q5" s="41"/>
      <c r="R5" s="41"/>
      <c r="S5" s="41"/>
      <c r="T5" s="41"/>
      <c r="U5" s="41"/>
      <c r="V5" s="41"/>
      <c r="W5" s="41"/>
    </row>
    <row r="6" spans="1:23" ht="18" customHeight="1" x14ac:dyDescent="0.15">
      <c r="A6" s="331"/>
      <c r="B6" s="577" t="s">
        <v>259</v>
      </c>
      <c r="C6" s="577"/>
      <c r="D6" s="332"/>
      <c r="E6" s="123">
        <v>45297</v>
      </c>
      <c r="F6" s="123">
        <v>602</v>
      </c>
      <c r="G6" s="123">
        <v>630</v>
      </c>
      <c r="H6" s="123">
        <v>7399</v>
      </c>
      <c r="I6" s="333">
        <v>940</v>
      </c>
      <c r="J6" s="123">
        <v>51</v>
      </c>
      <c r="K6" s="333" t="s">
        <v>42</v>
      </c>
      <c r="L6" s="333">
        <v>488</v>
      </c>
      <c r="M6" s="123">
        <v>13546</v>
      </c>
      <c r="N6" s="594">
        <v>68953</v>
      </c>
      <c r="O6" s="594"/>
      <c r="P6" s="595"/>
      <c r="Q6" s="41"/>
      <c r="R6" s="41"/>
      <c r="S6" s="41"/>
      <c r="T6" s="41"/>
      <c r="U6" s="41"/>
      <c r="V6" s="41"/>
      <c r="W6" s="41"/>
    </row>
    <row r="7" spans="1:23" ht="18" customHeight="1" x14ac:dyDescent="0.15">
      <c r="A7" s="331"/>
      <c r="B7" s="585" t="s">
        <v>292</v>
      </c>
      <c r="C7" s="585"/>
      <c r="D7" s="334">
        <v>25</v>
      </c>
      <c r="E7" s="335">
        <f t="shared" ref="E7:M7" si="0">SUM(E9:E20)</f>
        <v>65635</v>
      </c>
      <c r="F7" s="335">
        <f t="shared" si="0"/>
        <v>270</v>
      </c>
      <c r="G7" s="335">
        <f t="shared" si="0"/>
        <v>722</v>
      </c>
      <c r="H7" s="335">
        <f t="shared" si="0"/>
        <v>10965</v>
      </c>
      <c r="I7" s="335">
        <f t="shared" si="0"/>
        <v>560</v>
      </c>
      <c r="J7" s="336">
        <f>SUM(J9:J20)</f>
        <v>0</v>
      </c>
      <c r="K7" s="335">
        <f t="shared" si="0"/>
        <v>240</v>
      </c>
      <c r="L7" s="335">
        <f t="shared" si="0"/>
        <v>484</v>
      </c>
      <c r="M7" s="335">
        <f t="shared" si="0"/>
        <v>23476</v>
      </c>
      <c r="N7" s="586">
        <f>SUM(E7:M7)</f>
        <v>102352</v>
      </c>
      <c r="O7" s="586"/>
      <c r="P7" s="587"/>
      <c r="Q7" s="41"/>
      <c r="R7" s="41"/>
      <c r="S7" s="41"/>
      <c r="T7" s="41"/>
      <c r="U7" s="41"/>
      <c r="V7" s="41"/>
      <c r="W7" s="41"/>
    </row>
    <row r="8" spans="1:23" ht="18" customHeight="1" x14ac:dyDescent="0.15">
      <c r="A8" s="331"/>
      <c r="B8" s="440"/>
      <c r="C8" s="440"/>
      <c r="D8" s="337"/>
      <c r="E8" s="122"/>
      <c r="F8" s="123"/>
      <c r="G8" s="123"/>
      <c r="H8" s="123"/>
      <c r="I8" s="123"/>
      <c r="J8" s="124"/>
      <c r="K8" s="123"/>
      <c r="L8" s="123"/>
      <c r="M8" s="123"/>
      <c r="N8" s="588"/>
      <c r="O8" s="588"/>
      <c r="P8" s="589"/>
    </row>
    <row r="9" spans="1:23" ht="18" customHeight="1" x14ac:dyDescent="0.15">
      <c r="A9" s="331"/>
      <c r="B9" s="577" t="s">
        <v>318</v>
      </c>
      <c r="C9" s="577"/>
      <c r="D9" s="338"/>
      <c r="E9" s="360">
        <v>4804</v>
      </c>
      <c r="F9" s="333">
        <v>15</v>
      </c>
      <c r="G9" s="333">
        <v>262</v>
      </c>
      <c r="H9" s="333">
        <v>334</v>
      </c>
      <c r="I9" s="333">
        <v>18</v>
      </c>
      <c r="J9" s="361">
        <v>0</v>
      </c>
      <c r="K9" s="333">
        <v>83</v>
      </c>
      <c r="L9" s="333">
        <v>22</v>
      </c>
      <c r="M9" s="333">
        <v>1556</v>
      </c>
      <c r="N9" s="578">
        <f>SUM(E9:M9)</f>
        <v>7094</v>
      </c>
      <c r="O9" s="578"/>
      <c r="P9" s="579"/>
    </row>
    <row r="10" spans="1:23" ht="18" customHeight="1" x14ac:dyDescent="0.15">
      <c r="A10" s="331"/>
      <c r="B10" s="577" t="s">
        <v>7</v>
      </c>
      <c r="C10" s="577"/>
      <c r="D10" s="339"/>
      <c r="E10" s="360">
        <v>3834</v>
      </c>
      <c r="F10" s="333">
        <v>103</v>
      </c>
      <c r="G10" s="333">
        <v>251</v>
      </c>
      <c r="H10" s="333">
        <v>327</v>
      </c>
      <c r="I10" s="333">
        <v>159</v>
      </c>
      <c r="J10" s="361">
        <v>0</v>
      </c>
      <c r="K10" s="333">
        <v>123</v>
      </c>
      <c r="L10" s="333">
        <v>8</v>
      </c>
      <c r="M10" s="333">
        <v>676</v>
      </c>
      <c r="N10" s="578">
        <f>SUM(E10:M10)</f>
        <v>5481</v>
      </c>
      <c r="O10" s="578"/>
      <c r="P10" s="579"/>
    </row>
    <row r="11" spans="1:23" ht="18" customHeight="1" x14ac:dyDescent="0.15">
      <c r="A11" s="331"/>
      <c r="B11" s="577" t="s">
        <v>8</v>
      </c>
      <c r="C11" s="577"/>
      <c r="D11" s="339"/>
      <c r="E11" s="360">
        <v>1215</v>
      </c>
      <c r="F11" s="333">
        <v>26</v>
      </c>
      <c r="G11" s="333">
        <v>25</v>
      </c>
      <c r="H11" s="333">
        <v>69</v>
      </c>
      <c r="I11" s="333">
        <v>47</v>
      </c>
      <c r="J11" s="361">
        <v>0</v>
      </c>
      <c r="K11" s="333">
        <v>0</v>
      </c>
      <c r="L11" s="333">
        <v>0</v>
      </c>
      <c r="M11" s="333">
        <v>208</v>
      </c>
      <c r="N11" s="578">
        <f t="shared" ref="N11:N20" si="1">SUM(E11:M11)</f>
        <v>1590</v>
      </c>
      <c r="O11" s="578"/>
      <c r="P11" s="579"/>
    </row>
    <row r="12" spans="1:23" ht="18" customHeight="1" x14ac:dyDescent="0.15">
      <c r="A12" s="331"/>
      <c r="B12" s="577" t="s">
        <v>9</v>
      </c>
      <c r="C12" s="577"/>
      <c r="D12" s="339"/>
      <c r="E12" s="360">
        <v>5556</v>
      </c>
      <c r="F12" s="333">
        <v>0</v>
      </c>
      <c r="G12" s="333">
        <v>57</v>
      </c>
      <c r="H12" s="333">
        <v>477</v>
      </c>
      <c r="I12" s="333">
        <v>0</v>
      </c>
      <c r="J12" s="361">
        <v>0</v>
      </c>
      <c r="K12" s="333">
        <v>0</v>
      </c>
      <c r="L12" s="333">
        <v>0</v>
      </c>
      <c r="M12" s="333">
        <v>1541</v>
      </c>
      <c r="N12" s="578">
        <f t="shared" si="1"/>
        <v>7631</v>
      </c>
      <c r="O12" s="578"/>
      <c r="P12" s="579"/>
    </row>
    <row r="13" spans="1:23" ht="18" customHeight="1" x14ac:dyDescent="0.15">
      <c r="A13" s="331"/>
      <c r="B13" s="577" t="s">
        <v>10</v>
      </c>
      <c r="C13" s="577"/>
      <c r="D13" s="339"/>
      <c r="E13" s="360">
        <v>8711</v>
      </c>
      <c r="F13" s="333">
        <v>0</v>
      </c>
      <c r="G13" s="333">
        <v>0</v>
      </c>
      <c r="H13" s="333">
        <v>1371</v>
      </c>
      <c r="I13" s="333">
        <v>118</v>
      </c>
      <c r="J13" s="361">
        <v>0</v>
      </c>
      <c r="K13" s="333">
        <v>0</v>
      </c>
      <c r="L13" s="333">
        <v>18</v>
      </c>
      <c r="M13" s="333">
        <v>2430</v>
      </c>
      <c r="N13" s="578">
        <f t="shared" si="1"/>
        <v>12648</v>
      </c>
      <c r="O13" s="578"/>
      <c r="P13" s="579"/>
    </row>
    <row r="14" spans="1:23" ht="18" customHeight="1" x14ac:dyDescent="0.15">
      <c r="A14" s="331"/>
      <c r="B14" s="577" t="s">
        <v>11</v>
      </c>
      <c r="C14" s="577"/>
      <c r="D14" s="339"/>
      <c r="E14" s="360">
        <v>3381</v>
      </c>
      <c r="F14" s="333">
        <v>37</v>
      </c>
      <c r="G14" s="333">
        <v>12</v>
      </c>
      <c r="H14" s="333">
        <v>545</v>
      </c>
      <c r="I14" s="333">
        <v>1</v>
      </c>
      <c r="J14" s="361">
        <v>0</v>
      </c>
      <c r="K14" s="333">
        <v>1</v>
      </c>
      <c r="L14" s="333">
        <v>0</v>
      </c>
      <c r="M14" s="333">
        <v>1137</v>
      </c>
      <c r="N14" s="578">
        <f t="shared" si="1"/>
        <v>5114</v>
      </c>
      <c r="O14" s="578"/>
      <c r="P14" s="579"/>
    </row>
    <row r="15" spans="1:23" ht="18" customHeight="1" x14ac:dyDescent="0.15">
      <c r="A15" s="331"/>
      <c r="B15" s="577" t="s">
        <v>12</v>
      </c>
      <c r="C15" s="577"/>
      <c r="D15" s="332"/>
      <c r="E15" s="360">
        <v>514</v>
      </c>
      <c r="F15" s="333">
        <v>89</v>
      </c>
      <c r="G15" s="333">
        <v>16</v>
      </c>
      <c r="H15" s="333">
        <v>215</v>
      </c>
      <c r="I15" s="333">
        <v>16</v>
      </c>
      <c r="J15" s="361">
        <v>0</v>
      </c>
      <c r="K15" s="333">
        <v>27</v>
      </c>
      <c r="L15" s="333">
        <v>0</v>
      </c>
      <c r="M15" s="333">
        <v>1439</v>
      </c>
      <c r="N15" s="578">
        <f t="shared" si="1"/>
        <v>2316</v>
      </c>
      <c r="O15" s="578"/>
      <c r="P15" s="579"/>
    </row>
    <row r="16" spans="1:23" ht="18" customHeight="1" x14ac:dyDescent="0.15">
      <c r="A16" s="331"/>
      <c r="B16" s="577" t="s">
        <v>77</v>
      </c>
      <c r="C16" s="577"/>
      <c r="D16" s="332"/>
      <c r="E16" s="360">
        <v>2250</v>
      </c>
      <c r="F16" s="333">
        <v>0</v>
      </c>
      <c r="G16" s="333">
        <v>3</v>
      </c>
      <c r="H16" s="333">
        <v>137</v>
      </c>
      <c r="I16" s="333">
        <v>91</v>
      </c>
      <c r="J16" s="361">
        <v>0</v>
      </c>
      <c r="K16" s="333">
        <v>0</v>
      </c>
      <c r="L16" s="333">
        <v>0</v>
      </c>
      <c r="M16" s="333">
        <v>1224</v>
      </c>
      <c r="N16" s="578">
        <f t="shared" si="1"/>
        <v>3705</v>
      </c>
      <c r="O16" s="578"/>
      <c r="P16" s="579"/>
    </row>
    <row r="17" spans="1:16" ht="18" customHeight="1" x14ac:dyDescent="0.15">
      <c r="A17" s="331"/>
      <c r="B17" s="577" t="s">
        <v>14</v>
      </c>
      <c r="C17" s="577"/>
      <c r="D17" s="332"/>
      <c r="E17" s="360">
        <v>1402</v>
      </c>
      <c r="F17" s="333" t="s">
        <v>299</v>
      </c>
      <c r="G17" s="333">
        <v>44</v>
      </c>
      <c r="H17" s="333">
        <v>650</v>
      </c>
      <c r="I17" s="333">
        <v>40</v>
      </c>
      <c r="J17" s="361">
        <v>0</v>
      </c>
      <c r="K17" s="333">
        <v>6</v>
      </c>
      <c r="L17" s="333">
        <v>371</v>
      </c>
      <c r="M17" s="333">
        <v>667</v>
      </c>
      <c r="N17" s="578">
        <f t="shared" si="1"/>
        <v>3180</v>
      </c>
      <c r="O17" s="578"/>
      <c r="P17" s="579"/>
    </row>
    <row r="18" spans="1:16" ht="18" customHeight="1" x14ac:dyDescent="0.15">
      <c r="A18" s="331"/>
      <c r="B18" s="577" t="s">
        <v>319</v>
      </c>
      <c r="C18" s="577"/>
      <c r="D18" s="338"/>
      <c r="E18" s="360">
        <v>4329</v>
      </c>
      <c r="F18" s="333">
        <v>0</v>
      </c>
      <c r="G18" s="333">
        <v>1</v>
      </c>
      <c r="H18" s="333">
        <v>869</v>
      </c>
      <c r="I18" s="333">
        <v>10</v>
      </c>
      <c r="J18" s="361">
        <v>0</v>
      </c>
      <c r="K18" s="333">
        <v>0</v>
      </c>
      <c r="L18" s="333">
        <v>17</v>
      </c>
      <c r="M18" s="333">
        <v>1613</v>
      </c>
      <c r="N18" s="578">
        <f t="shared" si="1"/>
        <v>6839</v>
      </c>
      <c r="O18" s="578"/>
      <c r="P18" s="579"/>
    </row>
    <row r="19" spans="1:16" ht="18" customHeight="1" x14ac:dyDescent="0.15">
      <c r="A19" s="331"/>
      <c r="B19" s="577" t="s">
        <v>15</v>
      </c>
      <c r="C19" s="577"/>
      <c r="D19" s="339"/>
      <c r="E19" s="360">
        <v>22212</v>
      </c>
      <c r="F19" s="333">
        <v>0</v>
      </c>
      <c r="G19" s="333">
        <v>15</v>
      </c>
      <c r="H19" s="333">
        <v>4280</v>
      </c>
      <c r="I19" s="333">
        <v>46</v>
      </c>
      <c r="J19" s="361">
        <v>0</v>
      </c>
      <c r="K19" s="333">
        <v>0</v>
      </c>
      <c r="L19" s="333">
        <v>39</v>
      </c>
      <c r="M19" s="333">
        <v>8099</v>
      </c>
      <c r="N19" s="578">
        <f t="shared" si="1"/>
        <v>34691</v>
      </c>
      <c r="O19" s="578"/>
      <c r="P19" s="579"/>
    </row>
    <row r="20" spans="1:16" ht="18" customHeight="1" thickBot="1" x14ac:dyDescent="0.2">
      <c r="A20" s="340"/>
      <c r="B20" s="582" t="s">
        <v>16</v>
      </c>
      <c r="C20" s="582"/>
      <c r="D20" s="341"/>
      <c r="E20" s="362">
        <v>7427</v>
      </c>
      <c r="F20" s="363">
        <v>0</v>
      </c>
      <c r="G20" s="363">
        <v>36</v>
      </c>
      <c r="H20" s="363">
        <v>1691</v>
      </c>
      <c r="I20" s="363">
        <v>14</v>
      </c>
      <c r="J20" s="364">
        <v>0</v>
      </c>
      <c r="K20" s="363">
        <v>0</v>
      </c>
      <c r="L20" s="363">
        <v>9</v>
      </c>
      <c r="M20" s="363">
        <v>2886</v>
      </c>
      <c r="N20" s="583">
        <f t="shared" si="1"/>
        <v>12063</v>
      </c>
      <c r="O20" s="583"/>
      <c r="P20" s="584"/>
    </row>
    <row r="21" spans="1:16" ht="15" customHeight="1" x14ac:dyDescent="0.15">
      <c r="A21" s="3"/>
      <c r="B21" s="1" t="s">
        <v>322</v>
      </c>
      <c r="C21" s="1"/>
      <c r="D21" s="1"/>
      <c r="E21" s="3"/>
      <c r="F21" s="3"/>
      <c r="G21" s="3"/>
      <c r="H21" s="3"/>
      <c r="I21" s="3"/>
      <c r="J21" s="3"/>
      <c r="K21" s="3"/>
      <c r="L21" s="3"/>
      <c r="M21" s="3"/>
      <c r="N21" s="1"/>
      <c r="O21" s="152"/>
      <c r="P21" s="150" t="s">
        <v>140</v>
      </c>
    </row>
    <row r="22" spans="1:16" ht="15" customHeight="1" x14ac:dyDescent="0.15">
      <c r="A22" s="3" t="s">
        <v>236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</row>
    <row r="23" spans="1:16" ht="15" customHeight="1" x14ac:dyDescent="0.15">
      <c r="A23" s="3" t="s">
        <v>252</v>
      </c>
      <c r="B23" s="1" t="s">
        <v>323</v>
      </c>
      <c r="C23" s="3"/>
      <c r="D23" s="3"/>
      <c r="E23" s="3"/>
      <c r="F23" s="3"/>
      <c r="G23" s="3"/>
      <c r="H23" s="3"/>
      <c r="I23" s="3"/>
      <c r="J23" s="3"/>
      <c r="K23" s="152"/>
      <c r="L23" s="3"/>
      <c r="M23" s="3"/>
      <c r="N23" s="1"/>
      <c r="O23" s="1"/>
      <c r="P23" s="1"/>
    </row>
    <row r="24" spans="1:16" ht="15" customHeight="1" x14ac:dyDescent="0.1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</row>
    <row r="25" spans="1:16" ht="15" customHeight="1" thickBot="1" x14ac:dyDescent="0.2">
      <c r="A25" s="146" t="s">
        <v>284</v>
      </c>
      <c r="B25" s="146"/>
      <c r="C25" s="146"/>
      <c r="D25" s="146"/>
      <c r="E25" s="146"/>
      <c r="F25" s="146"/>
      <c r="G25" s="146"/>
      <c r="H25" s="146"/>
      <c r="I25" s="146"/>
      <c r="J25" s="3"/>
      <c r="K25" s="3"/>
      <c r="L25" s="3"/>
      <c r="M25" s="3"/>
      <c r="N25" s="2"/>
      <c r="O25" s="1"/>
      <c r="P25" s="1"/>
    </row>
    <row r="26" spans="1:16" ht="20.100000000000001" customHeight="1" thickBot="1" x14ac:dyDescent="0.2">
      <c r="A26" s="327"/>
      <c r="B26" s="499" t="s">
        <v>141</v>
      </c>
      <c r="C26" s="499"/>
      <c r="D26" s="342"/>
      <c r="E26" s="446" t="s">
        <v>142</v>
      </c>
      <c r="F26" s="446" t="s">
        <v>143</v>
      </c>
      <c r="G26" s="446" t="s">
        <v>144</v>
      </c>
      <c r="H26" s="446" t="s">
        <v>145</v>
      </c>
      <c r="I26" s="446" t="s">
        <v>146</v>
      </c>
      <c r="J26" s="446" t="s">
        <v>147</v>
      </c>
      <c r="K26" s="446" t="s">
        <v>148</v>
      </c>
      <c r="L26" s="446" t="s">
        <v>129</v>
      </c>
      <c r="M26" s="446" t="s">
        <v>149</v>
      </c>
      <c r="N26" s="460" t="s">
        <v>150</v>
      </c>
      <c r="O26" s="1"/>
      <c r="P26" s="1"/>
    </row>
    <row r="27" spans="1:16" ht="20.100000000000001" customHeight="1" thickBot="1" x14ac:dyDescent="0.2">
      <c r="A27" s="53"/>
      <c r="B27" s="479"/>
      <c r="C27" s="479"/>
      <c r="D27" s="337"/>
      <c r="E27" s="492"/>
      <c r="F27" s="492"/>
      <c r="G27" s="492"/>
      <c r="H27" s="492"/>
      <c r="I27" s="492"/>
      <c r="J27" s="492"/>
      <c r="K27" s="492"/>
      <c r="L27" s="492"/>
      <c r="M27" s="492"/>
      <c r="N27" s="580"/>
      <c r="O27" s="1"/>
      <c r="P27" s="1"/>
    </row>
    <row r="28" spans="1:16" ht="20.100000000000001" customHeight="1" x14ac:dyDescent="0.15">
      <c r="A28" s="343"/>
      <c r="B28" s="479"/>
      <c r="C28" s="479"/>
      <c r="D28" s="147"/>
      <c r="E28" s="492"/>
      <c r="F28" s="492"/>
      <c r="G28" s="492"/>
      <c r="H28" s="492"/>
      <c r="I28" s="492"/>
      <c r="J28" s="492"/>
      <c r="K28" s="492"/>
      <c r="L28" s="492"/>
      <c r="M28" s="576"/>
      <c r="N28" s="581"/>
      <c r="O28" s="1"/>
      <c r="P28" s="1"/>
    </row>
    <row r="29" spans="1:16" ht="18" customHeight="1" x14ac:dyDescent="0.15">
      <c r="A29" s="331"/>
      <c r="B29" s="575" t="s">
        <v>324</v>
      </c>
      <c r="C29" s="575"/>
      <c r="D29" s="344"/>
      <c r="E29" s="164">
        <v>1215</v>
      </c>
      <c r="F29" s="164">
        <v>71</v>
      </c>
      <c r="G29" s="164">
        <v>33</v>
      </c>
      <c r="H29" s="164">
        <v>39</v>
      </c>
      <c r="I29" s="164">
        <v>8</v>
      </c>
      <c r="J29" s="164">
        <v>14</v>
      </c>
      <c r="K29" s="164">
        <v>12</v>
      </c>
      <c r="L29" s="164">
        <v>14</v>
      </c>
      <c r="M29" s="164">
        <f>SUM(E29:L29)</f>
        <v>1406</v>
      </c>
      <c r="N29" s="365">
        <v>111</v>
      </c>
      <c r="O29" s="1"/>
      <c r="P29" s="1"/>
    </row>
    <row r="30" spans="1:16" ht="18" customHeight="1" x14ac:dyDescent="0.15">
      <c r="A30" s="331"/>
      <c r="B30" s="575"/>
      <c r="C30" s="575"/>
      <c r="D30" s="345"/>
      <c r="E30" s="346"/>
      <c r="F30" s="347"/>
      <c r="G30" s="347"/>
      <c r="H30" s="347"/>
      <c r="I30" s="347"/>
      <c r="J30" s="347"/>
      <c r="K30" s="347"/>
      <c r="L30" s="347"/>
      <c r="M30" s="347"/>
      <c r="N30" s="348"/>
      <c r="O30" s="1"/>
      <c r="P30" s="1"/>
    </row>
    <row r="31" spans="1:16" ht="18" customHeight="1" x14ac:dyDescent="0.15">
      <c r="A31" s="349"/>
      <c r="B31" s="575"/>
      <c r="C31" s="575"/>
      <c r="D31" s="345"/>
      <c r="E31" s="347">
        <v>1689</v>
      </c>
      <c r="F31" s="347">
        <v>76</v>
      </c>
      <c r="G31" s="347">
        <v>42</v>
      </c>
      <c r="H31" s="347">
        <v>174</v>
      </c>
      <c r="I31" s="347">
        <v>8</v>
      </c>
      <c r="J31" s="347">
        <v>17</v>
      </c>
      <c r="K31" s="347">
        <v>12</v>
      </c>
      <c r="L31" s="347">
        <v>14</v>
      </c>
      <c r="M31" s="347">
        <f>SUM(E31:L31)</f>
        <v>2032</v>
      </c>
      <c r="N31" s="369">
        <v>0</v>
      </c>
      <c r="O31" s="1"/>
      <c r="P31" s="1"/>
    </row>
    <row r="32" spans="1:16" ht="18" customHeight="1" x14ac:dyDescent="0.15">
      <c r="A32" s="350"/>
      <c r="B32" s="575"/>
      <c r="C32" s="575"/>
      <c r="D32" s="351"/>
      <c r="E32" s="352"/>
      <c r="F32" s="70"/>
      <c r="G32" s="70"/>
      <c r="H32" s="70"/>
      <c r="I32" s="353"/>
      <c r="J32" s="353"/>
      <c r="K32" s="70"/>
      <c r="L32" s="70"/>
      <c r="M32" s="70"/>
      <c r="N32" s="354"/>
      <c r="O32" s="1"/>
      <c r="P32" s="1"/>
    </row>
    <row r="33" spans="1:21" ht="18" customHeight="1" x14ac:dyDescent="0.15">
      <c r="A33" s="355"/>
      <c r="B33" s="572" t="s">
        <v>325</v>
      </c>
      <c r="C33" s="458" t="s">
        <v>223</v>
      </c>
      <c r="D33" s="478" t="s">
        <v>151</v>
      </c>
      <c r="E33" s="366">
        <v>2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 t="shared" ref="M33:M38" si="2">SUM(E33:L33)</f>
        <v>2</v>
      </c>
      <c r="N33" s="296">
        <v>0</v>
      </c>
      <c r="O33" s="1"/>
      <c r="P33" s="1"/>
      <c r="T33" s="82"/>
      <c r="U33" s="41"/>
    </row>
    <row r="34" spans="1:21" ht="18" customHeight="1" x14ac:dyDescent="0.15">
      <c r="A34" s="331"/>
      <c r="B34" s="573"/>
      <c r="C34" s="458"/>
      <c r="D34" s="478"/>
      <c r="E34" s="367">
        <v>2</v>
      </c>
      <c r="F34" s="368">
        <v>0</v>
      </c>
      <c r="G34" s="82">
        <v>0</v>
      </c>
      <c r="H34" s="82">
        <v>0</v>
      </c>
      <c r="I34" s="368">
        <v>0</v>
      </c>
      <c r="J34" s="368">
        <v>0</v>
      </c>
      <c r="K34" s="368">
        <v>0</v>
      </c>
      <c r="L34" s="368">
        <v>0</v>
      </c>
      <c r="M34" s="347">
        <f t="shared" si="2"/>
        <v>2</v>
      </c>
      <c r="N34" s="369">
        <v>0</v>
      </c>
      <c r="O34" s="1"/>
      <c r="P34" s="1"/>
    </row>
    <row r="35" spans="1:21" ht="18" customHeight="1" x14ac:dyDescent="0.15">
      <c r="A35" s="331"/>
      <c r="B35" s="573"/>
      <c r="C35" s="458" t="s">
        <v>224</v>
      </c>
      <c r="D35" s="478" t="s">
        <v>152</v>
      </c>
      <c r="E35" s="67">
        <v>7</v>
      </c>
      <c r="F35" s="6">
        <v>0</v>
      </c>
      <c r="G35" s="145">
        <v>0</v>
      </c>
      <c r="H35" s="145">
        <v>0</v>
      </c>
      <c r="I35" s="6">
        <v>0</v>
      </c>
      <c r="J35" s="6">
        <v>0</v>
      </c>
      <c r="K35" s="6">
        <v>3</v>
      </c>
      <c r="L35" s="6">
        <v>0</v>
      </c>
      <c r="M35" s="6">
        <f t="shared" si="2"/>
        <v>10</v>
      </c>
      <c r="N35" s="296">
        <v>1</v>
      </c>
      <c r="O35" s="1"/>
      <c r="P35" s="1"/>
    </row>
    <row r="36" spans="1:21" ht="18" customHeight="1" x14ac:dyDescent="0.15">
      <c r="A36" s="53"/>
      <c r="B36" s="573"/>
      <c r="C36" s="458"/>
      <c r="D36" s="478"/>
      <c r="E36" s="346">
        <v>7</v>
      </c>
      <c r="F36" s="368">
        <v>0</v>
      </c>
      <c r="G36" s="82">
        <v>0</v>
      </c>
      <c r="H36" s="82">
        <v>0</v>
      </c>
      <c r="I36" s="368">
        <v>0</v>
      </c>
      <c r="J36" s="368">
        <v>0</v>
      </c>
      <c r="K36" s="347">
        <v>3</v>
      </c>
      <c r="L36" s="368">
        <v>0</v>
      </c>
      <c r="M36" s="347">
        <f t="shared" si="2"/>
        <v>10</v>
      </c>
      <c r="N36" s="369">
        <v>0</v>
      </c>
      <c r="O36" s="1"/>
      <c r="P36" s="1"/>
    </row>
    <row r="37" spans="1:21" ht="18" customHeight="1" x14ac:dyDescent="0.15">
      <c r="A37" s="53"/>
      <c r="B37" s="573"/>
      <c r="C37" s="458" t="s">
        <v>149</v>
      </c>
      <c r="D37" s="478"/>
      <c r="E37" s="67">
        <v>9</v>
      </c>
      <c r="F37" s="6">
        <v>0</v>
      </c>
      <c r="G37" s="145">
        <v>0</v>
      </c>
      <c r="H37" s="145">
        <v>0</v>
      </c>
      <c r="I37" s="6">
        <v>0</v>
      </c>
      <c r="J37" s="6">
        <v>0</v>
      </c>
      <c r="K37" s="6">
        <v>3</v>
      </c>
      <c r="L37" s="6">
        <v>0</v>
      </c>
      <c r="M37" s="6">
        <f t="shared" si="2"/>
        <v>12</v>
      </c>
      <c r="N37" s="296">
        <v>1</v>
      </c>
      <c r="O37" s="1"/>
      <c r="P37" s="1"/>
    </row>
    <row r="38" spans="1:21" ht="18" customHeight="1" x14ac:dyDescent="0.15">
      <c r="A38" s="343"/>
      <c r="B38" s="574"/>
      <c r="C38" s="458"/>
      <c r="D38" s="478"/>
      <c r="E38" s="346">
        <v>9</v>
      </c>
      <c r="F38" s="368">
        <v>0</v>
      </c>
      <c r="G38" s="82">
        <v>0</v>
      </c>
      <c r="H38" s="82">
        <v>0</v>
      </c>
      <c r="I38" s="368">
        <v>0</v>
      </c>
      <c r="J38" s="368">
        <v>0</v>
      </c>
      <c r="K38" s="347">
        <v>3</v>
      </c>
      <c r="L38" s="368">
        <v>0</v>
      </c>
      <c r="M38" s="347">
        <f t="shared" si="2"/>
        <v>12</v>
      </c>
      <c r="N38" s="369">
        <v>0</v>
      </c>
      <c r="O38" s="1"/>
      <c r="P38" s="1"/>
    </row>
    <row r="39" spans="1:21" ht="18" customHeight="1" thickBot="1" x14ac:dyDescent="0.2">
      <c r="A39" s="331"/>
      <c r="B39" s="570" t="s">
        <v>258</v>
      </c>
      <c r="C39" s="570"/>
      <c r="D39" s="356"/>
      <c r="E39" s="564">
        <f>SUM(E29+E37)</f>
        <v>1224</v>
      </c>
      <c r="F39" s="564">
        <f>SUM(F29,F37)</f>
        <v>71</v>
      </c>
      <c r="G39" s="564">
        <f t="shared" ref="G39:N39" si="3">SUM(G29,G37)</f>
        <v>33</v>
      </c>
      <c r="H39" s="564">
        <f t="shared" si="3"/>
        <v>39</v>
      </c>
      <c r="I39" s="564">
        <f t="shared" si="3"/>
        <v>8</v>
      </c>
      <c r="J39" s="564">
        <f t="shared" si="3"/>
        <v>14</v>
      </c>
      <c r="K39" s="564">
        <f t="shared" si="3"/>
        <v>15</v>
      </c>
      <c r="L39" s="564">
        <f t="shared" si="3"/>
        <v>14</v>
      </c>
      <c r="M39" s="564">
        <f>SUM(M29,M37)</f>
        <v>1418</v>
      </c>
      <c r="N39" s="569">
        <f t="shared" si="3"/>
        <v>112</v>
      </c>
      <c r="O39" s="1"/>
      <c r="P39" s="1"/>
    </row>
    <row r="40" spans="1:21" ht="18" customHeight="1" thickBot="1" x14ac:dyDescent="0.2">
      <c r="A40" s="53"/>
      <c r="B40" s="570"/>
      <c r="C40" s="570"/>
      <c r="D40" s="357"/>
      <c r="E40" s="564"/>
      <c r="F40" s="564"/>
      <c r="G40" s="564"/>
      <c r="H40" s="564"/>
      <c r="I40" s="564"/>
      <c r="J40" s="564"/>
      <c r="K40" s="564"/>
      <c r="L40" s="564"/>
      <c r="M40" s="564"/>
      <c r="N40" s="569"/>
      <c r="O40" s="1"/>
      <c r="P40" s="1"/>
    </row>
    <row r="41" spans="1:21" ht="18" customHeight="1" thickBot="1" x14ac:dyDescent="0.2">
      <c r="A41" s="53"/>
      <c r="B41" s="570"/>
      <c r="C41" s="570"/>
      <c r="D41" s="357"/>
      <c r="E41" s="565">
        <f>SUM(E31,E38)</f>
        <v>1698</v>
      </c>
      <c r="F41" s="565">
        <f t="shared" ref="F41:L41" si="4">SUM(F31,F38)</f>
        <v>76</v>
      </c>
      <c r="G41" s="565">
        <f t="shared" si="4"/>
        <v>42</v>
      </c>
      <c r="H41" s="565">
        <f t="shared" si="4"/>
        <v>174</v>
      </c>
      <c r="I41" s="565">
        <f t="shared" si="4"/>
        <v>8</v>
      </c>
      <c r="J41" s="565">
        <f t="shared" si="4"/>
        <v>17</v>
      </c>
      <c r="K41" s="565">
        <f t="shared" si="4"/>
        <v>15</v>
      </c>
      <c r="L41" s="565">
        <f t="shared" si="4"/>
        <v>14</v>
      </c>
      <c r="M41" s="565">
        <f>SUM(M31,M38)</f>
        <v>2044</v>
      </c>
      <c r="N41" s="567">
        <f>SUM(N31,N38)</f>
        <v>0</v>
      </c>
      <c r="O41" s="1"/>
      <c r="P41" s="1"/>
    </row>
    <row r="42" spans="1:21" ht="18" customHeight="1" thickBot="1" x14ac:dyDescent="0.2">
      <c r="A42" s="358"/>
      <c r="B42" s="571"/>
      <c r="C42" s="571"/>
      <c r="D42" s="359"/>
      <c r="E42" s="566"/>
      <c r="F42" s="566"/>
      <c r="G42" s="566"/>
      <c r="H42" s="566"/>
      <c r="I42" s="566"/>
      <c r="J42" s="566"/>
      <c r="K42" s="566"/>
      <c r="L42" s="566"/>
      <c r="M42" s="566"/>
      <c r="N42" s="568"/>
      <c r="O42" s="1"/>
      <c r="P42" s="1"/>
    </row>
    <row r="43" spans="1:21" ht="15" customHeight="1" x14ac:dyDescent="0.15">
      <c r="A43" s="21" t="s">
        <v>153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28" t="s">
        <v>140</v>
      </c>
      <c r="O43" s="1"/>
      <c r="P43" s="1"/>
    </row>
    <row r="44" spans="1:21" ht="15" customHeight="1" x14ac:dyDescent="0.15">
      <c r="A44" s="72"/>
      <c r="B44" s="72" t="s">
        <v>237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6" spans="1:21" ht="15" customHeight="1" x14ac:dyDescent="0.15">
      <c r="A46" s="25"/>
    </row>
  </sheetData>
  <sheetProtection sheet="1" objects="1" scenarios="1" selectLockedCells="1" selectUnlockedCells="1"/>
  <mergeCells count="80">
    <mergeCell ref="B6:C6"/>
    <mergeCell ref="B4:C4"/>
    <mergeCell ref="B5:C5"/>
    <mergeCell ref="M3:M4"/>
    <mergeCell ref="N3:P4"/>
    <mergeCell ref="N5:P5"/>
    <mergeCell ref="N6:P6"/>
    <mergeCell ref="A1:G1"/>
    <mergeCell ref="B3:C3"/>
    <mergeCell ref="A2:I2"/>
    <mergeCell ref="E3:H3"/>
    <mergeCell ref="I3:L3"/>
    <mergeCell ref="B8:C8"/>
    <mergeCell ref="B7:C7"/>
    <mergeCell ref="B10:C10"/>
    <mergeCell ref="B9:C9"/>
    <mergeCell ref="N7:P7"/>
    <mergeCell ref="N8:P8"/>
    <mergeCell ref="N9:P9"/>
    <mergeCell ref="N10:P10"/>
    <mergeCell ref="B13:C13"/>
    <mergeCell ref="B11:C11"/>
    <mergeCell ref="B12:C12"/>
    <mergeCell ref="N11:P11"/>
    <mergeCell ref="N12:P12"/>
    <mergeCell ref="N13:P13"/>
    <mergeCell ref="N19:P19"/>
    <mergeCell ref="N26:N28"/>
    <mergeCell ref="B18:C18"/>
    <mergeCell ref="H26:H28"/>
    <mergeCell ref="L26:L28"/>
    <mergeCell ref="I26:I28"/>
    <mergeCell ref="B20:C20"/>
    <mergeCell ref="N20:P20"/>
    <mergeCell ref="N14:P14"/>
    <mergeCell ref="N15:P15"/>
    <mergeCell ref="N16:P16"/>
    <mergeCell ref="N17:P17"/>
    <mergeCell ref="N18:P18"/>
    <mergeCell ref="B14:C14"/>
    <mergeCell ref="B15:C15"/>
    <mergeCell ref="B19:C19"/>
    <mergeCell ref="B16:C16"/>
    <mergeCell ref="B17:C17"/>
    <mergeCell ref="B29:C32"/>
    <mergeCell ref="B26:C28"/>
    <mergeCell ref="E26:E28"/>
    <mergeCell ref="F26:F28"/>
    <mergeCell ref="M26:M28"/>
    <mergeCell ref="K26:K28"/>
    <mergeCell ref="J26:J28"/>
    <mergeCell ref="G26:G28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H39:H40"/>
    <mergeCell ref="L41:L42"/>
    <mergeCell ref="F41:F42"/>
    <mergeCell ref="F39:F40"/>
    <mergeCell ref="M41:M42"/>
    <mergeCell ref="G41:G42"/>
    <mergeCell ref="H41:H42"/>
    <mergeCell ref="G39:G4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3" orientation="portrait" useFirstPageNumber="1" r:id="rId1"/>
  <headerFooter scaleWithDoc="0" alignWithMargins="0">
    <oddHeader>&amp;R教　育</oddHeader>
    <oddFooter>&amp;C&amp;12&amp;A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比嘉 友美</cp:lastModifiedBy>
  <cp:lastPrinted>2020-03-24T02:20:41Z</cp:lastPrinted>
  <dcterms:created xsi:type="dcterms:W3CDTF">2013-03-25T07:52:03Z</dcterms:created>
  <dcterms:modified xsi:type="dcterms:W3CDTF">2020-04-02T04:07:40Z</dcterms:modified>
</cp:coreProperties>
</file>