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３０年版統計うらそえ\□（入力用）H30\HP掲載用（Excel）\"/>
    </mc:Choice>
  </mc:AlternateContent>
  <workbookProtection lockStructure="1"/>
  <bookViews>
    <workbookView xWindow="0" yWindow="0" windowWidth="20490" windowHeight="7770" firstSheet="3" activeTab="10"/>
  </bookViews>
  <sheets>
    <sheet name="-145-" sheetId="10" r:id="rId1"/>
    <sheet name="-146-" sheetId="1" r:id="rId2"/>
    <sheet name="-147-" sheetId="13" r:id="rId3"/>
    <sheet name="-148-" sheetId="2" r:id="rId4"/>
    <sheet name="-149-" sheetId="8" r:id="rId5"/>
    <sheet name="-150-" sheetId="3" r:id="rId6"/>
    <sheet name="-151-" sheetId="4" r:id="rId7"/>
    <sheet name="-152-" sheetId="5" r:id="rId8"/>
    <sheet name="-153-" sheetId="6" r:id="rId9"/>
    <sheet name="-154-" sheetId="7" r:id="rId10"/>
    <sheet name="-155-(★白紙★ 見開き右側）" sheetId="11" r:id="rId11"/>
  </sheets>
  <definedNames>
    <definedName name="_xlnm.Print_Area" localSheetId="0">'-145-'!$A$1:$L$40</definedName>
    <definedName name="_xlnm.Print_Area" localSheetId="1">'-146-'!$A$1:$I$65</definedName>
    <definedName name="_xlnm.Print_Area" localSheetId="2">'-147-'!$J$1:$S$66</definedName>
    <definedName name="_xlnm.Print_Area" localSheetId="3">'-148-'!$A$1:$N$54</definedName>
    <definedName name="_xlnm.Print_Area" localSheetId="4">'-149-'!$O$1:$X$54</definedName>
    <definedName name="_xlnm.Print_Area" localSheetId="5">'-150-'!$A$1:$I$46</definedName>
    <definedName name="_xlnm.Print_Area" localSheetId="6">'-151-'!$A$1:$F$44</definedName>
    <definedName name="_xlnm.Print_Area" localSheetId="7">'-152-'!$A$1:$AO$51</definedName>
    <definedName name="_xlnm.Print_Area" localSheetId="8">'-153-'!$A$1:$P$44</definedName>
    <definedName name="_xlnm.Print_Area" localSheetId="9">'-154-'!$A$1:$P$27</definedName>
  </definedNames>
  <calcPr calcId="152511"/>
</workbook>
</file>

<file path=xl/calcChain.xml><?xml version="1.0" encoding="utf-8"?>
<calcChain xmlns="http://schemas.openxmlformats.org/spreadsheetml/2006/main">
  <c r="H30" i="8" l="1"/>
  <c r="B30" i="8"/>
  <c r="H30" i="2"/>
  <c r="B30" i="2"/>
  <c r="H20" i="2"/>
  <c r="B20" i="2"/>
  <c r="H20" i="8"/>
  <c r="B20" i="8"/>
  <c r="H9" i="8"/>
  <c r="B9" i="8"/>
  <c r="H9" i="2"/>
  <c r="B9" i="2"/>
  <c r="C54" i="13" l="1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18" i="13"/>
  <c r="B18" i="13"/>
  <c r="C17" i="13"/>
  <c r="B17" i="13"/>
  <c r="C16" i="13"/>
  <c r="B16" i="13"/>
  <c r="C15" i="13"/>
  <c r="B15" i="13"/>
  <c r="C14" i="13"/>
  <c r="B14" i="13"/>
  <c r="C13" i="13"/>
  <c r="B13" i="13"/>
  <c r="C12" i="13"/>
  <c r="B12" i="13"/>
  <c r="C11" i="13"/>
  <c r="B11" i="13"/>
  <c r="C10" i="13"/>
  <c r="B10" i="13"/>
  <c r="C9" i="13"/>
  <c r="B9" i="13"/>
  <c r="C8" i="13"/>
  <c r="B8" i="13"/>
  <c r="C7" i="13"/>
  <c r="B7" i="13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D37" i="10" l="1"/>
  <c r="C37" i="10"/>
  <c r="D36" i="10"/>
  <c r="C36" i="10"/>
  <c r="D35" i="10"/>
  <c r="C35" i="10"/>
  <c r="D34" i="10"/>
  <c r="C34" i="10"/>
  <c r="D33" i="10"/>
  <c r="C33" i="10"/>
  <c r="D32" i="10"/>
  <c r="C32" i="10"/>
  <c r="D31" i="10"/>
  <c r="C31" i="10"/>
  <c r="D30" i="10"/>
  <c r="C30" i="10"/>
  <c r="D29" i="10"/>
  <c r="C29" i="10"/>
  <c r="D28" i="10"/>
  <c r="C28" i="10"/>
  <c r="D27" i="10"/>
  <c r="C27" i="10"/>
  <c r="D26" i="10"/>
  <c r="C26" i="10"/>
  <c r="C24" i="3" l="1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N13" i="7" l="1"/>
  <c r="N25" i="7"/>
  <c r="I25" i="7"/>
  <c r="P25" i="7" s="1"/>
  <c r="N24" i="7"/>
  <c r="I24" i="7"/>
  <c r="P24" i="7" s="1"/>
  <c r="N23" i="7"/>
  <c r="I23" i="7"/>
  <c r="P23" i="7" s="1"/>
  <c r="N22" i="7"/>
  <c r="I22" i="7"/>
  <c r="P22" i="7" s="1"/>
  <c r="N21" i="7"/>
  <c r="I21" i="7"/>
  <c r="P21" i="7" s="1"/>
  <c r="N20" i="7"/>
  <c r="I20" i="7"/>
  <c r="P20" i="7" s="1"/>
  <c r="N19" i="7"/>
  <c r="I19" i="7"/>
  <c r="P19" i="7" s="1"/>
  <c r="N18" i="7"/>
  <c r="I18" i="7"/>
  <c r="P18" i="7" s="1"/>
  <c r="N17" i="7"/>
  <c r="I17" i="7"/>
  <c r="P17" i="7" s="1"/>
  <c r="N16" i="7"/>
  <c r="I16" i="7"/>
  <c r="P16" i="7" s="1"/>
  <c r="N15" i="7"/>
  <c r="I15" i="7"/>
  <c r="P15" i="7" s="1"/>
  <c r="N14" i="7"/>
  <c r="I14" i="7"/>
  <c r="P14" i="7" s="1"/>
  <c r="I13" i="7"/>
  <c r="P13" i="7" s="1"/>
  <c r="P9" i="7" s="1"/>
  <c r="N12" i="7"/>
  <c r="I12" i="7"/>
  <c r="P12" i="7" s="1"/>
  <c r="N11" i="7"/>
  <c r="I11" i="7"/>
  <c r="P11" i="7" s="1"/>
  <c r="G48" i="5" l="1"/>
  <c r="B48" i="5"/>
  <c r="AD46" i="5"/>
  <c r="AJ46" i="5" s="1"/>
  <c r="AD45" i="5"/>
  <c r="AJ45" i="5" s="1"/>
  <c r="AD44" i="5"/>
  <c r="AJ44" i="5" s="1"/>
  <c r="AD43" i="5"/>
  <c r="AJ43" i="5" s="1"/>
  <c r="AD42" i="5"/>
  <c r="AJ42" i="5" s="1"/>
  <c r="AD41" i="5"/>
  <c r="AJ41" i="5" s="1"/>
  <c r="AD40" i="5"/>
  <c r="AJ40" i="5" s="1"/>
  <c r="AD39" i="5"/>
  <c r="AJ39" i="5" s="1"/>
  <c r="AD38" i="5"/>
  <c r="AJ38" i="5" s="1"/>
  <c r="AD37" i="5"/>
  <c r="AJ37" i="5" s="1"/>
  <c r="AD36" i="5"/>
  <c r="AJ36" i="5" s="1"/>
  <c r="AD35" i="5"/>
  <c r="AJ35" i="5" s="1"/>
  <c r="AH21" i="5"/>
  <c r="AH20" i="5"/>
  <c r="AH18" i="5"/>
  <c r="F43" i="4"/>
  <c r="F4" i="4"/>
  <c r="C6" i="10"/>
  <c r="M38" i="6" l="1"/>
  <c r="M37" i="6"/>
  <c r="E4" i="4" l="1"/>
  <c r="D4" i="4"/>
  <c r="C4" i="4"/>
  <c r="B4" i="4"/>
  <c r="S41" i="1" l="1"/>
  <c r="R41" i="1"/>
  <c r="Q41" i="1"/>
  <c r="P41" i="1"/>
  <c r="O41" i="1"/>
  <c r="N41" i="1"/>
  <c r="M41" i="1"/>
  <c r="L41" i="1"/>
  <c r="K41" i="1"/>
  <c r="J41" i="1"/>
  <c r="Q23" i="1"/>
  <c r="P23" i="1"/>
  <c r="O23" i="1"/>
  <c r="N23" i="1"/>
  <c r="M23" i="1"/>
  <c r="L23" i="1"/>
  <c r="K23" i="1"/>
  <c r="J23" i="1"/>
  <c r="S5" i="1"/>
  <c r="R5" i="1"/>
  <c r="Q5" i="1"/>
  <c r="P5" i="1"/>
  <c r="O5" i="1"/>
  <c r="N5" i="1"/>
  <c r="M5" i="1"/>
  <c r="L5" i="1"/>
  <c r="K5" i="1"/>
  <c r="J5" i="1"/>
  <c r="I41" i="13"/>
  <c r="H41" i="13"/>
  <c r="G41" i="13"/>
  <c r="F41" i="13"/>
  <c r="E41" i="13"/>
  <c r="D41" i="13"/>
  <c r="B41" i="13"/>
  <c r="I23" i="13"/>
  <c r="H23" i="13"/>
  <c r="G23" i="13"/>
  <c r="F23" i="13"/>
  <c r="E23" i="13"/>
  <c r="D23" i="13"/>
  <c r="B23" i="13"/>
  <c r="I5" i="13"/>
  <c r="H5" i="13"/>
  <c r="G5" i="13"/>
  <c r="F5" i="13"/>
  <c r="E5" i="13"/>
  <c r="D5" i="13"/>
  <c r="B5" i="13"/>
  <c r="C41" i="13" l="1"/>
  <c r="C23" i="13"/>
  <c r="C5" i="13"/>
  <c r="J7" i="6"/>
  <c r="I31" i="3" l="1"/>
  <c r="H31" i="3"/>
  <c r="G31" i="3"/>
  <c r="F31" i="3"/>
  <c r="E31" i="3"/>
  <c r="D31" i="3"/>
  <c r="C31" i="3"/>
  <c r="B31" i="3"/>
  <c r="I11" i="3"/>
  <c r="H11" i="3"/>
  <c r="G11" i="3"/>
  <c r="F11" i="3"/>
  <c r="E11" i="3"/>
  <c r="D11" i="3"/>
  <c r="C11" i="3" l="1"/>
  <c r="B11" i="3"/>
  <c r="C11" i="10"/>
  <c r="O9" i="7" l="1"/>
  <c r="M9" i="7"/>
  <c r="L9" i="7"/>
  <c r="K9" i="7"/>
  <c r="J9" i="7"/>
  <c r="H9" i="7"/>
  <c r="G9" i="7"/>
  <c r="F9" i="7"/>
  <c r="E9" i="7"/>
  <c r="M36" i="6"/>
  <c r="M35" i="6"/>
  <c r="M34" i="6"/>
  <c r="M33" i="6"/>
  <c r="M31" i="6"/>
  <c r="M29" i="6"/>
  <c r="I9" i="7" l="1"/>
  <c r="N9" i="7"/>
  <c r="N20" i="6" l="1"/>
  <c r="N19" i="6"/>
  <c r="N18" i="6"/>
  <c r="N17" i="6"/>
  <c r="N16" i="6"/>
  <c r="N15" i="6"/>
  <c r="N14" i="6"/>
  <c r="N13" i="6"/>
  <c r="N12" i="6"/>
  <c r="N11" i="6"/>
  <c r="N10" i="6"/>
  <c r="N9" i="6"/>
  <c r="M7" i="6"/>
  <c r="L7" i="6"/>
  <c r="K7" i="6"/>
  <c r="I7" i="6"/>
  <c r="H7" i="6"/>
  <c r="G7" i="6"/>
  <c r="F7" i="6"/>
  <c r="E7" i="6"/>
  <c r="N7" i="6" l="1"/>
  <c r="B42" i="2"/>
  <c r="C53" i="8" l="1"/>
  <c r="B53" i="8"/>
  <c r="C52" i="8"/>
  <c r="B52" i="8"/>
  <c r="C51" i="8"/>
  <c r="B51" i="8"/>
  <c r="C50" i="8"/>
  <c r="B50" i="8"/>
  <c r="C49" i="8"/>
  <c r="B49" i="8"/>
  <c r="C48" i="8"/>
  <c r="B48" i="8"/>
  <c r="C47" i="8"/>
  <c r="B47" i="8"/>
  <c r="C46" i="8"/>
  <c r="B46" i="8"/>
  <c r="C45" i="8"/>
  <c r="B45" i="8"/>
  <c r="C44" i="8"/>
  <c r="B44" i="8"/>
  <c r="C43" i="8"/>
  <c r="B43" i="8"/>
  <c r="C42" i="8"/>
  <c r="C40" i="8" s="1"/>
  <c r="B42" i="8"/>
  <c r="M40" i="8"/>
  <c r="L40" i="8"/>
  <c r="K40" i="8"/>
  <c r="J40" i="8"/>
  <c r="I40" i="8"/>
  <c r="H40" i="8"/>
  <c r="G40" i="8"/>
  <c r="F40" i="8"/>
  <c r="E40" i="8"/>
  <c r="D40" i="8"/>
  <c r="H29" i="8"/>
  <c r="B29" i="8"/>
  <c r="H28" i="8"/>
  <c r="B28" i="8"/>
  <c r="H27" i="8"/>
  <c r="B27" i="8"/>
  <c r="H26" i="8"/>
  <c r="B26" i="8"/>
  <c r="H19" i="8"/>
  <c r="H18" i="8"/>
  <c r="H17" i="8"/>
  <c r="H16" i="8"/>
  <c r="H8" i="8"/>
  <c r="B8" i="8"/>
  <c r="H7" i="8"/>
  <c r="B7" i="8"/>
  <c r="H6" i="8"/>
  <c r="B6" i="8"/>
  <c r="H5" i="8"/>
  <c r="B5" i="8"/>
  <c r="R53" i="2"/>
  <c r="Q53" i="2"/>
  <c r="R52" i="2"/>
  <c r="Q52" i="2"/>
  <c r="R51" i="2"/>
  <c r="Q51" i="2"/>
  <c r="R50" i="2"/>
  <c r="Q50" i="2"/>
  <c r="R49" i="2"/>
  <c r="Q49" i="2"/>
  <c r="R48" i="2"/>
  <c r="Q48" i="2"/>
  <c r="R47" i="2"/>
  <c r="Q47" i="2"/>
  <c r="R46" i="2"/>
  <c r="Q46" i="2"/>
  <c r="R45" i="2"/>
  <c r="Q45" i="2"/>
  <c r="R44" i="2"/>
  <c r="Q44" i="2"/>
  <c r="R43" i="2"/>
  <c r="Q43" i="2"/>
  <c r="R42" i="2"/>
  <c r="Q42" i="2"/>
  <c r="V40" i="2"/>
  <c r="U40" i="2"/>
  <c r="T40" i="2"/>
  <c r="S40" i="2"/>
  <c r="P40" i="2"/>
  <c r="O40" i="2"/>
  <c r="Q40" i="2" l="1"/>
  <c r="R40" i="2"/>
  <c r="B40" i="8"/>
  <c r="B24" i="10"/>
  <c r="Z18" i="5" l="1"/>
  <c r="R18" i="5"/>
  <c r="J18" i="5"/>
  <c r="B18" i="5"/>
  <c r="E43" i="4" l="1"/>
  <c r="M39" i="6" l="1"/>
  <c r="R53" i="8" l="1"/>
  <c r="Q53" i="8"/>
  <c r="R52" i="8"/>
  <c r="Q52" i="8"/>
  <c r="R51" i="8"/>
  <c r="Q51" i="8"/>
  <c r="R50" i="8"/>
  <c r="Q50" i="8"/>
  <c r="R49" i="8"/>
  <c r="Q49" i="8"/>
  <c r="R48" i="8"/>
  <c r="Q48" i="8"/>
  <c r="R47" i="8"/>
  <c r="Q47" i="8"/>
  <c r="R46" i="8"/>
  <c r="Q46" i="8"/>
  <c r="R45" i="8"/>
  <c r="Q45" i="8"/>
  <c r="R44" i="8"/>
  <c r="Q44" i="8"/>
  <c r="R43" i="8"/>
  <c r="Q43" i="8"/>
  <c r="R42" i="8"/>
  <c r="R40" i="8" s="1"/>
  <c r="Q42" i="8"/>
  <c r="V40" i="8"/>
  <c r="U40" i="8"/>
  <c r="T40" i="8"/>
  <c r="S40" i="8"/>
  <c r="P40" i="8"/>
  <c r="O40" i="8"/>
  <c r="Q40" i="8" l="1"/>
  <c r="S41" i="13"/>
  <c r="R41" i="13"/>
  <c r="Q41" i="13"/>
  <c r="P41" i="13"/>
  <c r="O41" i="13"/>
  <c r="N41" i="13"/>
  <c r="M41" i="13"/>
  <c r="L41" i="13"/>
  <c r="K41" i="13"/>
  <c r="J41" i="13"/>
  <c r="Q23" i="13"/>
  <c r="P23" i="13"/>
  <c r="O23" i="13"/>
  <c r="N23" i="13"/>
  <c r="M23" i="13"/>
  <c r="L23" i="13"/>
  <c r="K23" i="13"/>
  <c r="J23" i="13"/>
  <c r="S5" i="13"/>
  <c r="R5" i="13"/>
  <c r="Q5" i="13"/>
  <c r="P5" i="13"/>
  <c r="O5" i="13"/>
  <c r="N5" i="13"/>
  <c r="M5" i="13"/>
  <c r="L5" i="13"/>
  <c r="K5" i="13"/>
  <c r="J5" i="13"/>
  <c r="E39" i="6" l="1"/>
  <c r="D43" i="4"/>
  <c r="B43" i="4"/>
  <c r="C43" i="4"/>
  <c r="H7" i="2" l="1"/>
  <c r="B7" i="2"/>
  <c r="H6" i="2"/>
  <c r="B6" i="2"/>
  <c r="H5" i="2"/>
  <c r="B5" i="2"/>
  <c r="C41" i="1" l="1"/>
  <c r="C8" i="10" l="1"/>
  <c r="AD33" i="5" l="1"/>
  <c r="X33" i="5"/>
  <c r="R33" i="5"/>
  <c r="L33" i="5"/>
  <c r="G33" i="5"/>
  <c r="L49" i="5" l="1"/>
  <c r="L48" i="5"/>
  <c r="R49" i="5"/>
  <c r="R48" i="5"/>
  <c r="X49" i="5"/>
  <c r="X48" i="5"/>
  <c r="AD49" i="5"/>
  <c r="AD48" i="5"/>
  <c r="AJ33" i="5"/>
  <c r="G49" i="5"/>
  <c r="H41" i="6" l="1"/>
  <c r="E41" i="6" l="1"/>
  <c r="F39" i="6"/>
  <c r="Z20" i="5"/>
  <c r="R20" i="5"/>
  <c r="J21" i="5"/>
  <c r="B20" i="5"/>
  <c r="H18" i="2"/>
  <c r="H29" i="2"/>
  <c r="B29" i="2"/>
  <c r="H28" i="2"/>
  <c r="B28" i="2"/>
  <c r="H27" i="2"/>
  <c r="B27" i="2"/>
  <c r="H26" i="2"/>
  <c r="B26" i="2"/>
  <c r="H19" i="2"/>
  <c r="H17" i="2"/>
  <c r="H16" i="2"/>
  <c r="H8" i="2"/>
  <c r="B8" i="2"/>
  <c r="J20" i="5" l="1"/>
  <c r="Z21" i="5"/>
  <c r="R21" i="5"/>
  <c r="B21" i="5"/>
  <c r="G41" i="6" l="1"/>
  <c r="G39" i="6"/>
  <c r="N41" i="6"/>
  <c r="L41" i="6"/>
  <c r="G5" i="1"/>
  <c r="I41" i="1"/>
  <c r="H41" i="1"/>
  <c r="G41" i="1"/>
  <c r="F41" i="1"/>
  <c r="E41" i="1"/>
  <c r="D41" i="1"/>
  <c r="I23" i="1"/>
  <c r="H23" i="1"/>
  <c r="G23" i="1"/>
  <c r="F23" i="1"/>
  <c r="E23" i="1"/>
  <c r="D23" i="1"/>
  <c r="I5" i="1"/>
  <c r="H5" i="1"/>
  <c r="F5" i="1"/>
  <c r="E5" i="1"/>
  <c r="D5" i="1"/>
  <c r="J24" i="10"/>
  <c r="I24" i="10"/>
  <c r="H24" i="10"/>
  <c r="G24" i="10"/>
  <c r="F24" i="10"/>
  <c r="E24" i="10"/>
  <c r="B33" i="5"/>
  <c r="C10" i="10"/>
  <c r="C9" i="10"/>
  <c r="C7" i="10"/>
  <c r="C5" i="10"/>
  <c r="K41" i="6"/>
  <c r="J41" i="6"/>
  <c r="I41" i="6"/>
  <c r="F41" i="6"/>
  <c r="N39" i="6"/>
  <c r="L39" i="6"/>
  <c r="K39" i="6"/>
  <c r="J39" i="6"/>
  <c r="I39" i="6"/>
  <c r="H39" i="6"/>
  <c r="B43" i="2"/>
  <c r="B53" i="2"/>
  <c r="B52" i="2"/>
  <c r="B51" i="2"/>
  <c r="B50" i="2"/>
  <c r="B49" i="2"/>
  <c r="B48" i="2"/>
  <c r="B47" i="2"/>
  <c r="B46" i="2"/>
  <c r="B45" i="2"/>
  <c r="B44" i="2"/>
  <c r="D40" i="2"/>
  <c r="E40" i="2"/>
  <c r="F40" i="2"/>
  <c r="G40" i="2"/>
  <c r="H40" i="2"/>
  <c r="I40" i="2"/>
  <c r="J40" i="2"/>
  <c r="K40" i="2"/>
  <c r="L40" i="2"/>
  <c r="M40" i="2"/>
  <c r="C42" i="2"/>
  <c r="C43" i="2"/>
  <c r="C44" i="2"/>
  <c r="C45" i="2"/>
  <c r="C46" i="2"/>
  <c r="C47" i="2"/>
  <c r="C48" i="2"/>
  <c r="C49" i="2"/>
  <c r="C50" i="2"/>
  <c r="C51" i="2"/>
  <c r="C52" i="2"/>
  <c r="C53" i="2"/>
  <c r="B40" i="2" l="1"/>
  <c r="C24" i="10"/>
  <c r="M41" i="6"/>
  <c r="B49" i="5"/>
  <c r="C40" i="2"/>
  <c r="D24" i="10"/>
  <c r="B23" i="1"/>
  <c r="B5" i="1"/>
  <c r="B41" i="1"/>
  <c r="C23" i="1"/>
  <c r="C5" i="1"/>
</calcChain>
</file>

<file path=xl/comments1.xml><?xml version="1.0" encoding="utf-8"?>
<comments xmlns="http://schemas.openxmlformats.org/spreadsheetml/2006/main">
  <authors>
    <author>情報政策課</author>
  </authors>
  <commentLis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平成23年度より、分類項目の定義変更があり、それに伴い内訳が前年度報告分と違っている。</t>
        </r>
      </text>
    </comment>
  </commentList>
</comments>
</file>

<file path=xl/sharedStrings.xml><?xml version="1.0" encoding="utf-8"?>
<sst xmlns="http://schemas.openxmlformats.org/spreadsheetml/2006/main" count="829" uniqueCount="348">
  <si>
    <t>（大ホール)</t>
  </si>
  <si>
    <t>年　　月</t>
  </si>
  <si>
    <t>総  　数</t>
  </si>
  <si>
    <t>講 演 会</t>
  </si>
  <si>
    <t>研  　修</t>
  </si>
  <si>
    <t>そ の 他</t>
  </si>
  <si>
    <t>総　　数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</si>
  <si>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</si>
  <si>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</si>
  <si>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</si>
  <si>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</si>
  <si>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</si>
  <si>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 xml:space="preserve">  10</t>
  </si>
  <si>
    <t xml:space="preserve">  11</t>
  </si>
  <si>
    <t xml:space="preserve">  12</t>
  </si>
  <si>
    <t xml:space="preserve">  ２</t>
  </si>
  <si>
    <t xml:space="preserve">  ３</t>
  </si>
  <si>
    <t>（市民交流室）</t>
  </si>
  <si>
    <t>集　　会</t>
  </si>
  <si>
    <t>（小ホール）</t>
  </si>
  <si>
    <t>（注）（  ）内は市主催行事回数。                                 　</t>
  </si>
  <si>
    <t>資料：てだこホール</t>
  </si>
  <si>
    <t>（単位：件、人）</t>
  </si>
  <si>
    <t>年    度</t>
  </si>
  <si>
    <t>使　　用　　件　　数</t>
  </si>
  <si>
    <t>入　　場　　者　　数</t>
  </si>
  <si>
    <t>年  　  　度</t>
  </si>
  <si>
    <t>伊奈武瀬球場</t>
  </si>
  <si>
    <t>浦添市民球場</t>
  </si>
  <si>
    <t>団　　体</t>
  </si>
  <si>
    <t>個　　人</t>
  </si>
  <si>
    <t>使用件数</t>
  </si>
  <si>
    <t>利用者数</t>
  </si>
  <si>
    <t>専用</t>
  </si>
  <si>
    <t>部分</t>
  </si>
  <si>
    <t>（注）全面及び半面貸切を「専用」、複数人数、１人での利用を「部分」として計上した。</t>
  </si>
  <si>
    <t>資料:市民体育館</t>
  </si>
  <si>
    <t>（注）平成20年度より会議室を「部分」から「専用」へ変更した。</t>
  </si>
  <si>
    <t>武　道　場</t>
  </si>
  <si>
    <t>市民相撲場</t>
  </si>
  <si>
    <t>使用件数　（件）</t>
  </si>
  <si>
    <t>入場者数　（人）</t>
  </si>
  <si>
    <t>-</t>
  </si>
  <si>
    <t>（注）剣道場、多目的室、トレーニング室含む。</t>
  </si>
  <si>
    <t xml:space="preserve">使 　　用　 　件　 　数  </t>
  </si>
  <si>
    <t xml:space="preserve">   入　 　場　　 者　　 数</t>
  </si>
  <si>
    <t>中央ゲートボール場</t>
  </si>
  <si>
    <t>市民テニスコート</t>
  </si>
  <si>
    <t>多目的屋外運動場</t>
  </si>
  <si>
    <t>（単位：回、人）</t>
  </si>
  <si>
    <t>集会場</t>
  </si>
  <si>
    <t>研修室</t>
  </si>
  <si>
    <t>視聴覚室</t>
  </si>
  <si>
    <t>和　室</t>
  </si>
  <si>
    <t>料理実習室</t>
  </si>
  <si>
    <t>パソコン教室</t>
  </si>
  <si>
    <t>分館総数</t>
  </si>
  <si>
    <t>集会場（分館）</t>
  </si>
  <si>
    <t>研修室（分館）</t>
  </si>
  <si>
    <t>回数</t>
  </si>
  <si>
    <t>回　数</t>
  </si>
  <si>
    <t>　３</t>
  </si>
  <si>
    <t>資料：中央公民館</t>
  </si>
  <si>
    <t>月    別</t>
  </si>
  <si>
    <t>総　      　数</t>
  </si>
  <si>
    <t>研　　修　　室</t>
  </si>
  <si>
    <t>第１音楽練習室</t>
  </si>
  <si>
    <t>第２音楽練習室</t>
  </si>
  <si>
    <t>和　　　　室</t>
  </si>
  <si>
    <t>茶　　　　室</t>
  </si>
  <si>
    <t>そ　　の　　他</t>
  </si>
  <si>
    <t>　５</t>
  </si>
  <si>
    <t>　６</t>
  </si>
  <si>
    <t>　７</t>
  </si>
  <si>
    <t>　８</t>
  </si>
  <si>
    <t>　９</t>
  </si>
  <si>
    <t>　10</t>
  </si>
  <si>
    <t>　11</t>
  </si>
  <si>
    <t>　12</t>
  </si>
  <si>
    <t>　２</t>
  </si>
  <si>
    <t>（単位：冊）</t>
  </si>
  <si>
    <t xml:space="preserve">   年　　　度</t>
  </si>
  <si>
    <t>総　　　　　数</t>
  </si>
  <si>
    <t>一　　般　　書</t>
  </si>
  <si>
    <t>児　童　図　書</t>
  </si>
  <si>
    <t>Ａ　Ｖ　資　料</t>
  </si>
  <si>
    <t>Ｙ　Ａ　資　料</t>
  </si>
  <si>
    <t>沖　　縄　　学</t>
  </si>
  <si>
    <t>（注）ＹＡ＝ヤングアダルト、ＡＶ＝オ－ディオ・ビジュアルの略。</t>
  </si>
  <si>
    <t>資料：市立図書館</t>
  </si>
  <si>
    <t>（単位：人）</t>
  </si>
  <si>
    <t xml:space="preserve">    年　　度</t>
  </si>
  <si>
    <t xml:space="preserve">    仲　　間</t>
  </si>
  <si>
    <t xml:space="preserve">    安 波 茶</t>
  </si>
  <si>
    <t xml:space="preserve">    伊　　祖</t>
  </si>
  <si>
    <t xml:space="preserve">    牧　　港</t>
  </si>
  <si>
    <t xml:space="preserve">    港　　川</t>
  </si>
  <si>
    <t xml:space="preserve">    城　　間</t>
  </si>
  <si>
    <t xml:space="preserve">    屋 富 祖</t>
  </si>
  <si>
    <t xml:space="preserve">    宮　　城</t>
  </si>
  <si>
    <t xml:space="preserve">    仲　　西</t>
  </si>
  <si>
    <t xml:space="preserve">    小　　湾</t>
  </si>
  <si>
    <t xml:space="preserve">    勢 理 客</t>
  </si>
  <si>
    <t xml:space="preserve">    内　　間</t>
  </si>
  <si>
    <t xml:space="preserve">    沢　　岻</t>
  </si>
  <si>
    <t xml:space="preserve">    経　　塚</t>
  </si>
  <si>
    <t xml:space="preserve">    前　　田</t>
  </si>
  <si>
    <t xml:space="preserve">    西　　原</t>
  </si>
  <si>
    <t xml:space="preserve">    当　　山</t>
  </si>
  <si>
    <t xml:space="preserve">    大　　平</t>
  </si>
  <si>
    <t xml:space="preserve">    西    洲</t>
  </si>
  <si>
    <t xml:space="preserve">    基 地 内</t>
  </si>
  <si>
    <t>市      計</t>
  </si>
  <si>
    <t>市  外  計</t>
  </si>
  <si>
    <t>そ  の  他</t>
  </si>
  <si>
    <t>合    　計</t>
  </si>
  <si>
    <t xml:space="preserve">年  度 </t>
  </si>
  <si>
    <t>　月</t>
  </si>
  <si>
    <t>　４月</t>
  </si>
  <si>
    <t xml:space="preserve"> 合　　計</t>
  </si>
  <si>
    <t>日平均</t>
  </si>
  <si>
    <t>月平均</t>
  </si>
  <si>
    <t>開館日数</t>
  </si>
  <si>
    <t xml:space="preserve">     　</t>
  </si>
  <si>
    <t xml:space="preserve">貸出数 </t>
  </si>
  <si>
    <t>一　般</t>
  </si>
  <si>
    <t>児　童</t>
  </si>
  <si>
    <t>雑　誌</t>
  </si>
  <si>
    <t>Ａ　Ｖ</t>
  </si>
  <si>
    <t>その他</t>
  </si>
  <si>
    <t>合　　計</t>
  </si>
  <si>
    <t xml:space="preserve"> 年　月</t>
  </si>
  <si>
    <t xml:space="preserve">種 別 </t>
  </si>
  <si>
    <t>個　　　　人</t>
  </si>
  <si>
    <t>団　　　　体</t>
  </si>
  <si>
    <t>総　　　　　計</t>
  </si>
  <si>
    <t xml:space="preserve"> 年 月</t>
  </si>
  <si>
    <t xml:space="preserve"> 一　般</t>
  </si>
  <si>
    <t>大学生</t>
  </si>
  <si>
    <t>小・中・高</t>
  </si>
  <si>
    <t>資料：浦添市美術館</t>
  </si>
  <si>
    <t>分　類</t>
  </si>
  <si>
    <t>漆　器</t>
  </si>
  <si>
    <t>陶磁器</t>
  </si>
  <si>
    <t>染　織</t>
  </si>
  <si>
    <t>絵　画</t>
  </si>
  <si>
    <t>書</t>
  </si>
  <si>
    <t>彫　刻</t>
  </si>
  <si>
    <t>金　工</t>
  </si>
  <si>
    <t>計</t>
  </si>
  <si>
    <t>資　料</t>
  </si>
  <si>
    <t>購　入</t>
  </si>
  <si>
    <t>寄　贈</t>
  </si>
  <si>
    <t>（注）（　）内は点数。</t>
  </si>
  <si>
    <t>区　分</t>
  </si>
  <si>
    <t>個　　　　　人</t>
  </si>
  <si>
    <t>団　　　　　体</t>
  </si>
  <si>
    <t>その他
招待客</t>
  </si>
  <si>
    <t>総　計</t>
  </si>
  <si>
    <t>小･中･高</t>
  </si>
  <si>
    <t>（単位：人、㎡）</t>
  </si>
  <si>
    <t>施　　設　　別</t>
  </si>
  <si>
    <t>施設数</t>
  </si>
  <si>
    <t>総数</t>
  </si>
  <si>
    <t>市職員</t>
  </si>
  <si>
    <t>嘱託等</t>
  </si>
  <si>
    <t>てだこホール</t>
  </si>
  <si>
    <t>(注)老人センターは、平成18年度より指定管理者委託。</t>
  </si>
  <si>
    <t>資料：各施設</t>
  </si>
  <si>
    <t xml:space="preserve">    てだこホールは、平成19年４月28日供用開始、指定管理者委託。</t>
  </si>
  <si>
    <t>総　　　　数</t>
  </si>
  <si>
    <t>大　ホ　ー　ル</t>
  </si>
  <si>
    <t>市 民 交 流 室</t>
  </si>
  <si>
    <t>小 ホ ー ル</t>
  </si>
  <si>
    <t>入場者数</t>
  </si>
  <si>
    <t>定　　員</t>
  </si>
  <si>
    <t>資料：てだこホ－ル</t>
  </si>
  <si>
    <t>市立図書館</t>
    <rPh sb="0" eb="1">
      <t>シ</t>
    </rPh>
    <phoneticPr fontId="20"/>
  </si>
  <si>
    <t>映 画</t>
    <phoneticPr fontId="20"/>
  </si>
  <si>
    <t>音　楽</t>
    <rPh sb="0" eb="1">
      <t>オト</t>
    </rPh>
    <rPh sb="2" eb="3">
      <t>ラク</t>
    </rPh>
    <phoneticPr fontId="20"/>
  </si>
  <si>
    <t>演　劇</t>
    <rPh sb="0" eb="1">
      <t>エン</t>
    </rPh>
    <rPh sb="2" eb="3">
      <t>ゲキ</t>
    </rPh>
    <phoneticPr fontId="20"/>
  </si>
  <si>
    <t>舞　踊</t>
    <rPh sb="0" eb="1">
      <t>マイ</t>
    </rPh>
    <rPh sb="2" eb="3">
      <t>オドリ</t>
    </rPh>
    <phoneticPr fontId="20"/>
  </si>
  <si>
    <t>琉球芸能</t>
    <rPh sb="0" eb="2">
      <t>リュウキュウ</t>
    </rPh>
    <rPh sb="2" eb="4">
      <t>ゲイノウ</t>
    </rPh>
    <phoneticPr fontId="20"/>
  </si>
  <si>
    <t>展示・販売</t>
    <rPh sb="0" eb="2">
      <t>テンジ</t>
    </rPh>
    <rPh sb="3" eb="5">
      <t>ハンバイ</t>
    </rPh>
    <phoneticPr fontId="20"/>
  </si>
  <si>
    <t>控　室</t>
    <rPh sb="0" eb="1">
      <t>ヒカ</t>
    </rPh>
    <rPh sb="2" eb="3">
      <t>シツ</t>
    </rPh>
    <phoneticPr fontId="20"/>
  </si>
  <si>
    <t>集　会</t>
    <rPh sb="0" eb="1">
      <t>シュウ</t>
    </rPh>
    <rPh sb="2" eb="3">
      <t>カイ</t>
    </rPh>
    <phoneticPr fontId="20"/>
  </si>
  <si>
    <t>多種催事</t>
    <rPh sb="0" eb="2">
      <t>タシュ</t>
    </rPh>
    <rPh sb="2" eb="4">
      <t>サイジ</t>
    </rPh>
    <phoneticPr fontId="20"/>
  </si>
  <si>
    <r>
      <t>　◆</t>
    </r>
    <r>
      <rPr>
        <sz val="10"/>
        <rFont val="ＭＳ 明朝"/>
        <family val="1"/>
        <charset val="128"/>
      </rPr>
      <t>ジャンル別詳細</t>
    </r>
    <rPh sb="6" eb="7">
      <t>ベツ</t>
    </rPh>
    <rPh sb="7" eb="9">
      <t>ショウサイ</t>
    </rPh>
    <phoneticPr fontId="20"/>
  </si>
  <si>
    <t>　・多種催事（文化祭、お遊戯会ほか多ジャンルにまたがる催事）</t>
    <rPh sb="2" eb="4">
      <t>タシュ</t>
    </rPh>
    <rPh sb="4" eb="6">
      <t>サイジ</t>
    </rPh>
    <rPh sb="7" eb="10">
      <t>ブンカサイ</t>
    </rPh>
    <rPh sb="12" eb="14">
      <t>ユウギ</t>
    </rPh>
    <rPh sb="14" eb="15">
      <t>カイ</t>
    </rPh>
    <rPh sb="17" eb="18">
      <t>タ</t>
    </rPh>
    <rPh sb="27" eb="29">
      <t>サイジ</t>
    </rPh>
    <phoneticPr fontId="20"/>
  </si>
  <si>
    <t>　平成５年８月25日のオープン以来、女性・青年の能力開発として、女性・青年の問題、リーダー養成、人生設計、政治・経済問題、国際理解、趣味・文化活動のための講座や、女性・青年団体の自主的活動、交流活動の場として、また、団体・サークル活動の育成、強化を図ってきた。
　また、平成20年度より男女共同参画推進の拠点施設として位置付けられ、旧来の貸館業務を引き継ぎつつ、事業として各講座の実施やシンポジウム、フェスタにおける講演会などを開催し、市行政の面からも社会的役割としても重要な施設となっている。</t>
    <rPh sb="72" eb="73">
      <t>ドウ</t>
    </rPh>
    <rPh sb="135" eb="137">
      <t>ヘイセイ</t>
    </rPh>
    <rPh sb="139" eb="141">
      <t>ネンド</t>
    </rPh>
    <phoneticPr fontId="20"/>
  </si>
  <si>
    <r>
      <t>　平成</t>
    </r>
    <r>
      <rPr>
        <sz val="10"/>
        <color indexed="10"/>
        <rFont val="ＭＳ 明朝"/>
        <family val="1"/>
        <charset val="128"/>
      </rPr>
      <t>23</t>
    </r>
    <r>
      <rPr>
        <sz val="10"/>
        <color indexed="9"/>
        <rFont val="ＭＳ 明朝"/>
        <family val="1"/>
        <charset val="128"/>
      </rPr>
      <t>年度の利用状況は、利用回数</t>
    </r>
    <r>
      <rPr>
        <sz val="10"/>
        <color indexed="10"/>
        <rFont val="ＭＳ 明朝"/>
        <family val="1"/>
        <charset val="128"/>
      </rPr>
      <t>2,562</t>
    </r>
    <r>
      <rPr>
        <sz val="10"/>
        <color indexed="9"/>
        <rFont val="ＭＳ 明朝"/>
        <family val="1"/>
        <charset val="128"/>
      </rPr>
      <t>回、利用人数</t>
    </r>
    <r>
      <rPr>
        <sz val="10"/>
        <color indexed="10"/>
        <rFont val="ＭＳ 明朝"/>
        <family val="1"/>
        <charset val="128"/>
      </rPr>
      <t>33,209</t>
    </r>
    <r>
      <rPr>
        <sz val="10"/>
        <color indexed="9"/>
        <rFont val="ＭＳ 明朝"/>
        <family val="1"/>
        <charset val="128"/>
      </rPr>
      <t>人となり、前年度と比較して利用回数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％、利用人数は</t>
    </r>
    <r>
      <rPr>
        <sz val="10"/>
        <color indexed="10"/>
        <rFont val="ＭＳ 明朝"/>
        <family val="1"/>
        <charset val="128"/>
      </rPr>
      <t>11.8</t>
    </r>
    <r>
      <rPr>
        <sz val="10"/>
        <color indexed="9"/>
        <rFont val="ＭＳ 明朝"/>
        <family val="1"/>
        <charset val="128"/>
      </rPr>
      <t>％</t>
    </r>
    <r>
      <rPr>
        <sz val="10"/>
        <color indexed="10"/>
        <rFont val="ＭＳ 明朝"/>
        <family val="1"/>
        <charset val="128"/>
      </rPr>
      <t>増加</t>
    </r>
    <r>
      <rPr>
        <sz val="10"/>
        <color indexed="9"/>
        <rFont val="ＭＳ 明朝"/>
        <family val="1"/>
        <charset val="128"/>
      </rPr>
      <t>した。
　減少の大きな要因としては、利用者登録団体の増加により、登録団体以外の団体の利用ができなかったことや、空調工事に伴い音楽室を使用できなかったことなどが挙げられる。</t>
    </r>
    <rPh sb="14" eb="16">
      <t>リヨウ</t>
    </rPh>
    <rPh sb="16" eb="18">
      <t>カイスウ</t>
    </rPh>
    <rPh sb="23" eb="24">
      <t>カイ</t>
    </rPh>
    <rPh sb="25" eb="27">
      <t>リヨウ</t>
    </rPh>
    <rPh sb="44" eb="46">
      <t>ヒカク</t>
    </rPh>
    <rPh sb="48" eb="50">
      <t>リヨウ</t>
    </rPh>
    <rPh sb="50" eb="51">
      <t>カイ</t>
    </rPh>
    <rPh sb="58" eb="60">
      <t>リヨウ</t>
    </rPh>
    <rPh sb="68" eb="70">
      <t>ゾウカ</t>
    </rPh>
    <rPh sb="149" eb="150">
      <t>ア</t>
    </rPh>
    <phoneticPr fontId="20"/>
  </si>
  <si>
    <t>浦添市男女共同参画推進ハーモニーセンター</t>
    <rPh sb="0" eb="3">
      <t>ウラソエシ</t>
    </rPh>
    <rPh sb="3" eb="5">
      <t>ダンジョ</t>
    </rPh>
    <rPh sb="5" eb="7">
      <t>キョウドウ</t>
    </rPh>
    <rPh sb="7" eb="9">
      <t>サンカク</t>
    </rPh>
    <rPh sb="9" eb="11">
      <t>スイシン</t>
    </rPh>
    <phoneticPr fontId="20"/>
  </si>
  <si>
    <t>専用</t>
    <rPh sb="0" eb="2">
      <t>センヨウ</t>
    </rPh>
    <phoneticPr fontId="20"/>
  </si>
  <si>
    <t>部分</t>
    <rPh sb="0" eb="2">
      <t>ブブン</t>
    </rPh>
    <phoneticPr fontId="20"/>
  </si>
  <si>
    <t>５</t>
  </si>
  <si>
    <t>６</t>
  </si>
  <si>
    <t>７</t>
  </si>
  <si>
    <t>８</t>
  </si>
  <si>
    <t>９</t>
  </si>
  <si>
    <t>１</t>
  </si>
  <si>
    <t>２</t>
  </si>
  <si>
    <t>３</t>
  </si>
  <si>
    <t>日 平 均　　　</t>
  </si>
  <si>
    <t xml:space="preserve">   </t>
    <phoneticPr fontId="20"/>
  </si>
  <si>
    <t>職   員   数</t>
    <phoneticPr fontId="20"/>
  </si>
  <si>
    <t>使用件数</t>
    <phoneticPr fontId="20"/>
  </si>
  <si>
    <t>利用者数</t>
    <phoneticPr fontId="20"/>
  </si>
  <si>
    <t xml:space="preserve">年月 </t>
    <phoneticPr fontId="20"/>
  </si>
  <si>
    <t>ホ　　ー　　ル</t>
    <phoneticPr fontId="20"/>
  </si>
  <si>
    <t>敷 地 面 積（㎡）</t>
    <phoneticPr fontId="20"/>
  </si>
  <si>
    <t>建 物 延 面 積（㎡）</t>
    <phoneticPr fontId="20"/>
  </si>
  <si>
    <t>中央公民館</t>
    <phoneticPr fontId="20"/>
  </si>
  <si>
    <t>老人福祉センター</t>
    <phoneticPr fontId="20"/>
  </si>
  <si>
    <t>市美術館</t>
    <phoneticPr fontId="20"/>
  </si>
  <si>
    <t>ハーモニーセンター</t>
    <phoneticPr fontId="20"/>
  </si>
  <si>
    <t>区　　分</t>
    <phoneticPr fontId="20"/>
  </si>
  <si>
    <t>開館 日数</t>
    <phoneticPr fontId="20"/>
  </si>
  <si>
    <t>映　画</t>
    <phoneticPr fontId="20"/>
  </si>
  <si>
    <t>回 数</t>
    <phoneticPr fontId="20"/>
  </si>
  <si>
    <t>回　数</t>
    <phoneticPr fontId="20"/>
  </si>
  <si>
    <t>雑 　　　　誌</t>
    <phoneticPr fontId="20"/>
  </si>
  <si>
    <t>アメリカ情報コーナー</t>
    <phoneticPr fontId="20"/>
  </si>
  <si>
    <t>　</t>
    <phoneticPr fontId="20"/>
  </si>
  <si>
    <t>購入</t>
    <phoneticPr fontId="20"/>
  </si>
  <si>
    <t>寄贈</t>
    <phoneticPr fontId="20"/>
  </si>
  <si>
    <t>平成25年度</t>
    <phoneticPr fontId="20"/>
  </si>
  <si>
    <t>(注）平成25年度から中央ゲートボール場Ｂ含む。</t>
    <rPh sb="1" eb="2">
      <t>チュウ</t>
    </rPh>
    <rPh sb="3" eb="5">
      <t>ヘイセイ</t>
    </rPh>
    <rPh sb="7" eb="9">
      <t>ネンド</t>
    </rPh>
    <rPh sb="11" eb="13">
      <t>チュウオウ</t>
    </rPh>
    <rPh sb="19" eb="20">
      <t>ジョウ</t>
    </rPh>
    <rPh sb="21" eb="22">
      <t>フク</t>
    </rPh>
    <phoneticPr fontId="20"/>
  </si>
  <si>
    <t>（注）全面及び半面貸切を「専用」、複数人数、１人での利用を「部分」として計上した。</t>
    <phoneticPr fontId="20"/>
  </si>
  <si>
    <t>資料:市民体育館</t>
    <rPh sb="0" eb="2">
      <t>シリョウ</t>
    </rPh>
    <rPh sb="3" eb="5">
      <t>シミン</t>
    </rPh>
    <rPh sb="5" eb="8">
      <t>タイイクカン</t>
    </rPh>
    <phoneticPr fontId="20"/>
  </si>
  <si>
    <t>　・琉球芸能（琉球古典音楽【三線、琉球筝曲、琉球太鼓】、組踊、沖縄芝居、エイサーなど）</t>
    <rPh sb="2" eb="4">
      <t>リュウキュウ</t>
    </rPh>
    <rPh sb="4" eb="6">
      <t>ゲイノウ</t>
    </rPh>
    <rPh sb="7" eb="9">
      <t>リュウキュウ</t>
    </rPh>
    <rPh sb="9" eb="11">
      <t>コテン</t>
    </rPh>
    <rPh sb="11" eb="13">
      <t>オンガク</t>
    </rPh>
    <rPh sb="14" eb="16">
      <t>サンセン</t>
    </rPh>
    <rPh sb="17" eb="19">
      <t>リュウキュウ</t>
    </rPh>
    <rPh sb="19" eb="21">
      <t>ソウキョク</t>
    </rPh>
    <rPh sb="22" eb="24">
      <t>リュウキュウ</t>
    </rPh>
    <rPh sb="24" eb="26">
      <t>タイコ</t>
    </rPh>
    <rPh sb="28" eb="29">
      <t>クミ</t>
    </rPh>
    <rPh sb="29" eb="30">
      <t>オド</t>
    </rPh>
    <rPh sb="31" eb="33">
      <t>オキナワ</t>
    </rPh>
    <rPh sb="33" eb="35">
      <t>シバイ</t>
    </rPh>
    <phoneticPr fontId="20"/>
  </si>
  <si>
    <t>　・音楽　　（クラシック、邦洋楽、歌謡曲、合唱、オペラ、ピアノ発表会など）</t>
    <rPh sb="2" eb="4">
      <t>オンガク</t>
    </rPh>
    <rPh sb="13" eb="14">
      <t>ホウ</t>
    </rPh>
    <rPh sb="14" eb="16">
      <t>ヨウガク</t>
    </rPh>
    <rPh sb="17" eb="20">
      <t>カヨウキョク</t>
    </rPh>
    <rPh sb="21" eb="23">
      <t>ガッショウ</t>
    </rPh>
    <rPh sb="31" eb="33">
      <t>ハッピョウ</t>
    </rPh>
    <rPh sb="33" eb="34">
      <t>カイ</t>
    </rPh>
    <phoneticPr fontId="20"/>
  </si>
  <si>
    <t>　・演劇　　（一般演劇、人形劇、ミュージカルなど）</t>
    <rPh sb="2" eb="4">
      <t>エンゲキ</t>
    </rPh>
    <rPh sb="7" eb="9">
      <t>イッパン</t>
    </rPh>
    <rPh sb="9" eb="11">
      <t>エンゲキ</t>
    </rPh>
    <rPh sb="12" eb="15">
      <t>ニンギョウゲキ</t>
    </rPh>
    <phoneticPr fontId="20"/>
  </si>
  <si>
    <t>　・舞踊　　（バレエ、民族舞踊、ストリート、コンテンポラリーなど）</t>
    <rPh sb="2" eb="4">
      <t>ブヨウ</t>
    </rPh>
    <rPh sb="11" eb="13">
      <t>ミンゾク</t>
    </rPh>
    <rPh sb="13" eb="15">
      <t>ブヨウ</t>
    </rPh>
    <phoneticPr fontId="20"/>
  </si>
  <si>
    <t>　・集会　　（講演会、研修、講習、総会、大会、セミナーなど）</t>
    <rPh sb="2" eb="4">
      <t>シュウカイ</t>
    </rPh>
    <rPh sb="7" eb="10">
      <t>コウエンカイ</t>
    </rPh>
    <rPh sb="11" eb="13">
      <t>ケンシュウ</t>
    </rPh>
    <rPh sb="14" eb="16">
      <t>コウシュウ</t>
    </rPh>
    <rPh sb="17" eb="19">
      <t>ソウカイ</t>
    </rPh>
    <rPh sb="20" eb="22">
      <t>タイカイ</t>
    </rPh>
    <phoneticPr fontId="20"/>
  </si>
  <si>
    <t>（注）「大学生」の欄には、高校生が含まれる場合がある。</t>
    <rPh sb="4" eb="7">
      <t>ダイガクセイ</t>
    </rPh>
    <rPh sb="9" eb="10">
      <t>ラン</t>
    </rPh>
    <rPh sb="13" eb="16">
      <t>コウコウセイ</t>
    </rPh>
    <rPh sb="17" eb="18">
      <t>フク</t>
    </rPh>
    <rPh sb="21" eb="23">
      <t>バアイ</t>
    </rPh>
    <phoneticPr fontId="20"/>
  </si>
  <si>
    <t>（注）「地区別」とは自治会による区分ではなく、住居表示上の区分によるものである。</t>
    <rPh sb="1" eb="2">
      <t>チュウ</t>
    </rPh>
    <rPh sb="4" eb="6">
      <t>チク</t>
    </rPh>
    <rPh sb="6" eb="7">
      <t>ベツ</t>
    </rPh>
    <rPh sb="10" eb="13">
      <t>ジチカイ</t>
    </rPh>
    <rPh sb="16" eb="18">
      <t>クブン</t>
    </rPh>
    <rPh sb="23" eb="25">
      <t>ジュウキョ</t>
    </rPh>
    <rPh sb="25" eb="27">
      <t>ヒョウジ</t>
    </rPh>
    <rPh sb="27" eb="28">
      <t>ジョウ</t>
    </rPh>
    <rPh sb="29" eb="31">
      <t>クブン</t>
    </rPh>
    <phoneticPr fontId="20"/>
  </si>
  <si>
    <t>（注）1.利用者数は、会場使用申込時の予定人員である。</t>
    <phoneticPr fontId="20"/>
  </si>
  <si>
    <t xml:space="preserve">       「その他」の欄は、無料入館者、図書室・実習室のみ使用者等が含まれる。</t>
    <rPh sb="10" eb="11">
      <t>タ</t>
    </rPh>
    <rPh sb="13" eb="14">
      <t>ラン</t>
    </rPh>
    <rPh sb="16" eb="18">
      <t>ムリョウ</t>
    </rPh>
    <rPh sb="18" eb="21">
      <t>ニュウカンシャ</t>
    </rPh>
    <rPh sb="22" eb="25">
      <t>トショシツ</t>
    </rPh>
    <phoneticPr fontId="20"/>
  </si>
  <si>
    <t xml:space="preserve">    平成25年度より美術品分類替えに伴う収蔵数の分類内訳の変更あり。</t>
    <rPh sb="4" eb="6">
      <t>ヘイセイ</t>
    </rPh>
    <rPh sb="8" eb="10">
      <t>ネンド</t>
    </rPh>
    <rPh sb="12" eb="14">
      <t>ビジュツ</t>
    </rPh>
    <rPh sb="14" eb="15">
      <t>ヒン</t>
    </rPh>
    <rPh sb="15" eb="17">
      <t>ブンルイ</t>
    </rPh>
    <rPh sb="17" eb="18">
      <t>カ</t>
    </rPh>
    <rPh sb="20" eb="21">
      <t>トモナ</t>
    </rPh>
    <rPh sb="22" eb="24">
      <t>シュウゾウ</t>
    </rPh>
    <rPh sb="24" eb="25">
      <t>スウ</t>
    </rPh>
    <rPh sb="26" eb="28">
      <t>ブンルイ</t>
    </rPh>
    <rPh sb="28" eb="30">
      <t>ウチワケ</t>
    </rPh>
    <rPh sb="31" eb="33">
      <t>ヘンコウ</t>
    </rPh>
    <phoneticPr fontId="20"/>
  </si>
  <si>
    <t>中央公民館(分館)</t>
    <rPh sb="6" eb="8">
      <t>ブンカン</t>
    </rPh>
    <phoneticPr fontId="20"/>
  </si>
  <si>
    <t>　　中央公民館の敷地は老人福祉センターと共用。</t>
    <rPh sb="2" eb="4">
      <t>チュウオウ</t>
    </rPh>
    <rPh sb="4" eb="7">
      <t>コウミンカン</t>
    </rPh>
    <rPh sb="8" eb="10">
      <t>シキチ</t>
    </rPh>
    <rPh sb="11" eb="13">
      <t>ロウジン</t>
    </rPh>
    <rPh sb="13" eb="15">
      <t>フクシ</t>
    </rPh>
    <rPh sb="20" eb="22">
      <t>キョウヨウ</t>
    </rPh>
    <phoneticPr fontId="20"/>
  </si>
  <si>
    <t>　 伊 奈 武 瀬</t>
    <rPh sb="2" eb="3">
      <t>イ</t>
    </rPh>
    <rPh sb="4" eb="5">
      <t>ナ</t>
    </rPh>
    <rPh sb="6" eb="7">
      <t>ブ</t>
    </rPh>
    <rPh sb="8" eb="9">
      <t>セ</t>
    </rPh>
    <phoneticPr fontId="20"/>
  </si>
  <si>
    <r>
      <t>（注）</t>
    </r>
    <r>
      <rPr>
        <sz val="10"/>
        <rFont val="ＭＳ 明朝"/>
        <family val="1"/>
        <charset val="128"/>
      </rPr>
      <t>「大学生」の欄には、高校生が含まれる場合がある。</t>
    </r>
    <phoneticPr fontId="20"/>
  </si>
  <si>
    <t>平成26年度</t>
    <phoneticPr fontId="20"/>
  </si>
  <si>
    <t>一　般　郷　土</t>
    <rPh sb="0" eb="1">
      <t>イチ</t>
    </rPh>
    <rPh sb="2" eb="3">
      <t>ハン</t>
    </rPh>
    <rPh sb="4" eb="5">
      <t>ゴウ</t>
    </rPh>
    <rPh sb="6" eb="7">
      <t>ツチ</t>
    </rPh>
    <phoneticPr fontId="20"/>
  </si>
  <si>
    <t>児　童　郷　土</t>
    <rPh sb="0" eb="1">
      <t>ジ</t>
    </rPh>
    <rPh sb="2" eb="3">
      <t>ワラベ</t>
    </rPh>
    <rPh sb="4" eb="5">
      <t>ゴウ</t>
    </rPh>
    <rPh sb="6" eb="7">
      <t>ツチ</t>
    </rPh>
    <phoneticPr fontId="20"/>
  </si>
  <si>
    <t>平成28年度</t>
    <phoneticPr fontId="20"/>
  </si>
  <si>
    <t>平成25年度</t>
  </si>
  <si>
    <t>(注）平成25年度から中央ゲートボール場Ｂ含む。</t>
  </si>
  <si>
    <t>回 数</t>
  </si>
  <si>
    <t xml:space="preserve">年月 </t>
  </si>
  <si>
    <t>平成26年度</t>
  </si>
  <si>
    <t>平成27年度</t>
  </si>
  <si>
    <t>65歳以上</t>
    <rPh sb="2" eb="3">
      <t>サイ</t>
    </rPh>
    <rPh sb="3" eb="5">
      <t>イジョウ</t>
    </rPh>
    <phoneticPr fontId="20"/>
  </si>
  <si>
    <t>65歳以上</t>
    <rPh sb="2" eb="5">
      <t>サイイジョウ</t>
    </rPh>
    <phoneticPr fontId="20"/>
  </si>
  <si>
    <t>－</t>
    <phoneticPr fontId="20"/>
  </si>
  <si>
    <t xml:space="preserve"> －</t>
    <phoneticPr fontId="20"/>
  </si>
  <si>
    <t>　　　　</t>
    <phoneticPr fontId="20"/>
  </si>
  <si>
    <r>
      <t xml:space="preserve">    　</t>
    </r>
    <r>
      <rPr>
        <sz val="10"/>
        <color rgb="FFFF0000"/>
        <rFont val="ＭＳ 明朝"/>
        <family val="1"/>
        <charset val="128"/>
      </rPr>
      <t xml:space="preserve"> 平成28年度より「65歳以上」の種別が新設された。</t>
    </r>
    <r>
      <rPr>
        <sz val="10"/>
        <color theme="1"/>
        <rFont val="ＭＳ 明朝"/>
        <family val="1"/>
        <charset val="128"/>
      </rPr>
      <t xml:space="preserve">   </t>
    </r>
    <phoneticPr fontId="20"/>
  </si>
  <si>
    <t xml:space="preserve">  年　度</t>
    <phoneticPr fontId="20"/>
  </si>
  <si>
    <t>　・その他　（上記以外、小ホールは落語、市民交流室は練習・稽古など）</t>
    <rPh sb="4" eb="5">
      <t>タ</t>
    </rPh>
    <rPh sb="7" eb="9">
      <t>ジョウキ</t>
    </rPh>
    <rPh sb="9" eb="11">
      <t>イガイ</t>
    </rPh>
    <rPh sb="12" eb="13">
      <t>ショウ</t>
    </rPh>
    <rPh sb="17" eb="19">
      <t>ラクゴ</t>
    </rPh>
    <rPh sb="20" eb="22">
      <t>シミン</t>
    </rPh>
    <rPh sb="22" eb="24">
      <t>コウリュウ</t>
    </rPh>
    <rPh sb="24" eb="25">
      <t>シツ</t>
    </rPh>
    <rPh sb="26" eb="28">
      <t>レンシュウ</t>
    </rPh>
    <rPh sb="29" eb="31">
      <t>ケイコ</t>
    </rPh>
    <phoneticPr fontId="20"/>
  </si>
  <si>
    <t>（注）会議室は「専用」として計上している。</t>
  </si>
  <si>
    <t>（注）会議室は「専用」として計上している。</t>
    <rPh sb="14" eb="16">
      <t>ケイジョウ</t>
    </rPh>
    <phoneticPr fontId="20"/>
  </si>
  <si>
    <t>平成27年度</t>
    <phoneticPr fontId="20"/>
  </si>
  <si>
    <t>会館日数</t>
    <rPh sb="0" eb="2">
      <t>カイカン</t>
    </rPh>
    <rPh sb="2" eb="4">
      <t>ニッスウ</t>
    </rPh>
    <phoneticPr fontId="20"/>
  </si>
  <si>
    <t>総　　　計</t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</si>
  <si>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年４月</t>
    </r>
    <phoneticPr fontId="20"/>
  </si>
  <si>
    <t>平成28年度</t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</si>
  <si>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indexed="8"/>
        <rFont val="ＭＳ 明朝"/>
        <family val="1"/>
        <charset val="128"/>
      </rPr>
      <t>年４月</t>
    </r>
    <rPh sb="2" eb="3">
      <t>ネン</t>
    </rPh>
    <rPh sb="4" eb="5">
      <t>ガツ</t>
    </rPh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</si>
  <si>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indexed="8"/>
        <rFont val="ＭＳ 明朝"/>
        <family val="1"/>
        <charset val="128"/>
      </rPr>
      <t>年１月</t>
    </r>
    <phoneticPr fontId="20"/>
  </si>
  <si>
    <t>平成27年度</t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</si>
  <si>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indexed="8"/>
        <rFont val="ＭＳ 明朝"/>
        <family val="1"/>
        <charset val="128"/>
      </rPr>
      <t>年１月</t>
    </r>
    <phoneticPr fontId="20"/>
  </si>
  <si>
    <t>平成25年度</t>
    <phoneticPr fontId="20"/>
  </si>
  <si>
    <t>平成26年度</t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</si>
  <si>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年４月</t>
    </r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</si>
  <si>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rFont val="ＭＳ 明朝"/>
        <family val="1"/>
        <charset val="128"/>
      </rPr>
      <t>年１月</t>
    </r>
    <phoneticPr fontId="20"/>
  </si>
  <si>
    <t>平成25年度</t>
    <phoneticPr fontId="20"/>
  </si>
  <si>
    <r>
      <t>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年度</t>
    </r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</si>
  <si>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indexed="8"/>
        <rFont val="ＭＳ 明朝"/>
        <family val="1"/>
        <charset val="128"/>
      </rPr>
      <t>年４月</t>
    </r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</si>
  <si>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indexed="8"/>
        <rFont val="ＭＳ 明朝"/>
        <family val="1"/>
        <charset val="128"/>
      </rPr>
      <t>年１月</t>
    </r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</si>
  <si>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indexed="8"/>
        <rFont val="ＭＳ 明朝"/>
        <family val="1"/>
        <charset val="128"/>
      </rPr>
      <t>年４月</t>
    </r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</si>
  <si>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indexed="8"/>
        <rFont val="ＭＳ 明朝"/>
        <family val="1"/>
        <charset val="128"/>
      </rPr>
      <t>年１月</t>
    </r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</si>
  <si>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indexed="8"/>
        <rFont val="ＭＳ 明朝"/>
        <family val="1"/>
        <charset val="128"/>
      </rPr>
      <t>年１月</t>
    </r>
    <phoneticPr fontId="20"/>
  </si>
  <si>
    <r>
      <t>平成</t>
    </r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年度</t>
    </r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</si>
  <si>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indexed="8"/>
        <rFont val="ＭＳ 明朝"/>
        <family val="1"/>
        <charset val="128"/>
      </rPr>
      <t>年４月</t>
    </r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</si>
  <si>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color indexed="8"/>
        <rFont val="ＭＳ 明朝"/>
        <family val="1"/>
        <charset val="128"/>
      </rPr>
      <t>年４月</t>
    </r>
    <phoneticPr fontId="20"/>
  </si>
  <si>
    <t>平成25年度</t>
    <rPh sb="4" eb="5">
      <t>ネン</t>
    </rPh>
    <phoneticPr fontId="20"/>
  </si>
  <si>
    <r>
      <rPr>
        <sz val="10"/>
        <color rgb="FFFF0000"/>
        <rFont val="ＭＳ 明朝"/>
        <family val="1"/>
        <charset val="128"/>
      </rPr>
      <t>29</t>
    </r>
    <r>
      <rPr>
        <sz val="10"/>
        <rFont val="ＭＳ 明朝"/>
        <family val="1"/>
        <charset val="128"/>
      </rPr>
      <t>年４月</t>
    </r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</si>
  <si>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rFont val="ＭＳ 明朝"/>
        <family val="1"/>
        <charset val="128"/>
      </rPr>
      <t>年１月</t>
    </r>
    <phoneticPr fontId="20"/>
  </si>
  <si>
    <t>28</t>
    <phoneticPr fontId="20"/>
  </si>
  <si>
    <t>-</t>
    <phoneticPr fontId="20"/>
  </si>
  <si>
    <t>29</t>
    <phoneticPr fontId="20"/>
  </si>
  <si>
    <r>
      <rPr>
        <sz val="10"/>
        <color rgb="FFFF0000"/>
        <rFont val="ＭＳ 明朝"/>
        <family val="1"/>
        <charset val="128"/>
      </rPr>
      <t>30</t>
    </r>
    <r>
      <rPr>
        <sz val="10"/>
        <color theme="1"/>
        <rFont val="ＭＳ 明朝"/>
        <family val="1"/>
        <charset val="128"/>
      </rPr>
      <t>年１月</t>
    </r>
    <phoneticPr fontId="20"/>
  </si>
  <si>
    <r>
      <t>平成</t>
    </r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年度
までの収蔵数</t>
    </r>
    <phoneticPr fontId="20"/>
  </si>
  <si>
    <r>
      <t>平成</t>
    </r>
    <r>
      <rPr>
        <sz val="10"/>
        <color rgb="FFFF0000"/>
        <rFont val="ＭＳ 明朝"/>
        <family val="1"/>
        <charset val="128"/>
      </rPr>
      <t>29</t>
    </r>
    <r>
      <rPr>
        <sz val="10"/>
        <color theme="1"/>
        <rFont val="ＭＳ 明朝"/>
        <family val="1"/>
        <charset val="128"/>
      </rPr>
      <t>年度収蔵数</t>
    </r>
    <phoneticPr fontId="20"/>
  </si>
  <si>
    <t>-</t>
    <phoneticPr fontId="20"/>
  </si>
  <si>
    <t>-</t>
    <phoneticPr fontId="20"/>
  </si>
  <si>
    <t>平成25年度</t>
    <rPh sb="0" eb="2">
      <t>ヘイセイ</t>
    </rPh>
    <rPh sb="4" eb="6">
      <t>ネンド</t>
    </rPh>
    <phoneticPr fontId="20"/>
  </si>
  <si>
    <t>平成29年度</t>
    <phoneticPr fontId="20"/>
  </si>
  <si>
    <t>平成29年度</t>
    <phoneticPr fontId="20"/>
  </si>
  <si>
    <t>平成29年度</t>
    <phoneticPr fontId="20"/>
  </si>
  <si>
    <r>
      <rPr>
        <sz val="10"/>
        <rFont val="ＭＳ 明朝"/>
        <family val="1"/>
        <charset val="128"/>
      </rPr>
      <t>29年４月</t>
    </r>
    <phoneticPr fontId="20"/>
  </si>
  <si>
    <r>
      <rPr>
        <sz val="10"/>
        <rFont val="ＭＳ 明朝"/>
        <family val="1"/>
        <charset val="128"/>
      </rPr>
      <t>30年１月</t>
    </r>
    <phoneticPr fontId="20"/>
  </si>
  <si>
    <t>（注）開館日数279日（平成29年度）</t>
    <rPh sb="1" eb="2">
      <t>チュウ</t>
    </rPh>
    <rPh sb="3" eb="5">
      <t>カイカン</t>
    </rPh>
    <rPh sb="5" eb="7">
      <t>ニッスウ</t>
    </rPh>
    <rPh sb="10" eb="11">
      <t>ニチ</t>
    </rPh>
    <rPh sb="12" eb="14">
      <t>ヘイセイ</t>
    </rPh>
    <rPh sb="16" eb="18">
      <t>ネンド</t>
    </rPh>
    <phoneticPr fontId="20"/>
  </si>
  <si>
    <t>息を呑む繊細美　切り絵アート展</t>
    <rPh sb="0" eb="1">
      <t>イキ</t>
    </rPh>
    <rPh sb="2" eb="3">
      <t>ノ</t>
    </rPh>
    <rPh sb="4" eb="6">
      <t>センサイ</t>
    </rPh>
    <rPh sb="6" eb="7">
      <t>ビ</t>
    </rPh>
    <rPh sb="8" eb="9">
      <t>キ</t>
    </rPh>
    <rPh sb="10" eb="11">
      <t>エ</t>
    </rPh>
    <rPh sb="14" eb="15">
      <t>テン</t>
    </rPh>
    <phoneticPr fontId="20"/>
  </si>
  <si>
    <t>平成28年度新コレクション展・琉球八景展</t>
    <phoneticPr fontId="20"/>
  </si>
  <si>
    <t>平成28年度新浦添八景展</t>
    <phoneticPr fontId="20"/>
  </si>
  <si>
    <t>平成28年度浦添市美術館実習教室作品展</t>
    <phoneticPr fontId="20"/>
  </si>
  <si>
    <t>第19回浦添市美術館友の会・サークル作品展</t>
  </si>
  <si>
    <t>儀間比呂志・中山良彦沖縄戦版画集『戦がやってきた』原画展</t>
  </si>
  <si>
    <t>岩合光昭写真展
『ねこ』</t>
  </si>
  <si>
    <t>ＵＲＵＳＨＩふしぎ物語－人と漆の12000年史展－</t>
  </si>
  <si>
    <t>第30回ライオンズクラブ国際平和ポスターコンテスト展</t>
  </si>
  <si>
    <t>浦添市文化協会
第36回文化祭</t>
  </si>
  <si>
    <t>漆芸家シリーズ2017『古波鮫唯一展』</t>
  </si>
  <si>
    <t>第18回浦添市小中学校美術作品展</t>
  </si>
  <si>
    <t>大平特別支援学校美術展てぃーだのひかり</t>
  </si>
  <si>
    <t>Pacific Pitch 日米野球外交写真展</t>
  </si>
  <si>
    <t>ミュシャ展　アール・ヌーヴォーの華</t>
  </si>
  <si>
    <t>（注）平成29年度分より、回数を時間数（１H単位）利用者数を延べ人数から実数へ変更して計上しています。</t>
    <rPh sb="1" eb="2">
      <t>チュウ</t>
    </rPh>
    <rPh sb="3" eb="5">
      <t>ヘイセイ</t>
    </rPh>
    <rPh sb="7" eb="10">
      <t>ネンドブン</t>
    </rPh>
    <rPh sb="13" eb="15">
      <t>カイスウ</t>
    </rPh>
    <rPh sb="16" eb="19">
      <t>ジカンスウ</t>
    </rPh>
    <rPh sb="22" eb="24">
      <t>タンイ</t>
    </rPh>
    <rPh sb="25" eb="27">
      <t>リヨウ</t>
    </rPh>
    <rPh sb="27" eb="28">
      <t>シャ</t>
    </rPh>
    <rPh sb="28" eb="29">
      <t>スウ</t>
    </rPh>
    <rPh sb="30" eb="31">
      <t>ノ</t>
    </rPh>
    <rPh sb="32" eb="34">
      <t>ニンズウ</t>
    </rPh>
    <rPh sb="36" eb="38">
      <t>ジッスウ</t>
    </rPh>
    <rPh sb="39" eb="41">
      <t>ヘンコウ</t>
    </rPh>
    <rPh sb="43" eb="45">
      <t>ケイジョウ</t>
    </rPh>
    <phoneticPr fontId="3"/>
  </si>
  <si>
    <t>資料：浦添市市民協働・男女共同参画ハーモニーセンター</t>
    <phoneticPr fontId="20"/>
  </si>
  <si>
    <t>（注）利用者数は、会場使用申込時の予定人員である。</t>
    <phoneticPr fontId="20"/>
  </si>
  <si>
    <r>
      <t>（198） 公共施設状況（平成</t>
    </r>
    <r>
      <rPr>
        <sz val="10"/>
        <color rgb="FFFF0000"/>
        <rFont val="ＭＳ 明朝"/>
        <family val="1"/>
        <charset val="128"/>
      </rPr>
      <t>30</t>
    </r>
    <r>
      <rPr>
        <sz val="10"/>
        <color theme="1"/>
        <rFont val="ＭＳ 明朝"/>
        <family val="1"/>
        <charset val="128"/>
      </rPr>
      <t>年４月１日現在）</t>
    </r>
    <phoneticPr fontId="20"/>
  </si>
  <si>
    <t>（199） てだこホールの主な施設の利用状況</t>
    <phoneticPr fontId="20"/>
  </si>
  <si>
    <t xml:space="preserve">（200）てだこホ－ル利用状況（目的別回数）    </t>
    <phoneticPr fontId="20"/>
  </si>
  <si>
    <t xml:space="preserve">（200）てだこホ－ル利用状況（目的別回数）    </t>
    <phoneticPr fontId="20"/>
  </si>
  <si>
    <t>（201）  市民体育館利用状況（各年度共３月末現在）</t>
    <phoneticPr fontId="20"/>
  </si>
  <si>
    <t>（202）  陸上競技場利用状況（各年度共３月末現在）</t>
    <phoneticPr fontId="20"/>
  </si>
  <si>
    <t>（203）  多目的屋内運動場利用状況（各年度共３月末現在）</t>
    <phoneticPr fontId="20"/>
  </si>
  <si>
    <t xml:space="preserve">（204）  月別中央公民館利用状況（平成28年度）                                                               </t>
    <phoneticPr fontId="20"/>
  </si>
  <si>
    <t>（201）  市民体育館利用状況（各年度共３月末現在）</t>
    <phoneticPr fontId="20"/>
  </si>
  <si>
    <t>（202）  陸上競技場利用状況（各年度共３月末現在）</t>
    <phoneticPr fontId="20"/>
  </si>
  <si>
    <t>（203）  多目的屋内運動場利用状況（各年度共３月末現在）</t>
    <phoneticPr fontId="20"/>
  </si>
  <si>
    <t xml:space="preserve">（204）  月別中央公民館利用状況（平成28年度）                                                               </t>
    <phoneticPr fontId="20"/>
  </si>
  <si>
    <t>（205）  野球場利用状況（各年度共３月末日現在）</t>
    <phoneticPr fontId="20"/>
  </si>
  <si>
    <t>（206）  武道場、市民相撲場利用状況（各年度共３月末日現在）</t>
    <phoneticPr fontId="20"/>
  </si>
  <si>
    <t>（207）  ゲートボール場、テニスコート、屋外運動場利用状況（各年度共３月末日現在）</t>
    <phoneticPr fontId="20"/>
  </si>
  <si>
    <t>（205）  野球場利用状況（各年度共３月末日現在）</t>
    <phoneticPr fontId="20"/>
  </si>
  <si>
    <t>（206）  武道場、市民相撲場利用状況（各年度共３月末日現在）</t>
    <phoneticPr fontId="20"/>
  </si>
  <si>
    <t>（207）  ゲートボール場、テニスコート、屋外運動場利用状況（各年度共３月末日現在）</t>
    <phoneticPr fontId="20"/>
  </si>
  <si>
    <t>（208） 月別浦添市男女共同参画推進ハーモニーセンター利用状況</t>
    <rPh sb="8" eb="11">
      <t>ウラソエシ</t>
    </rPh>
    <rPh sb="11" eb="13">
      <t>ダンジョ</t>
    </rPh>
    <rPh sb="13" eb="15">
      <t>キョウドウ</t>
    </rPh>
    <rPh sb="15" eb="17">
      <t>サンカク</t>
    </rPh>
    <rPh sb="17" eb="19">
      <t>スイシン</t>
    </rPh>
    <rPh sb="28" eb="30">
      <t>リヨウ</t>
    </rPh>
    <rPh sb="30" eb="32">
      <t>ジョウキョウ</t>
    </rPh>
    <phoneticPr fontId="20"/>
  </si>
  <si>
    <t>（209）  市立図書館蔵書冊数（各年度共３月末現在）                                                      　</t>
    <phoneticPr fontId="20"/>
  </si>
  <si>
    <t>（210）  市立図書館地区別利用登録者状況（各年度共３月末現在）</t>
    <phoneticPr fontId="20"/>
  </si>
  <si>
    <t xml:space="preserve">（211）  市立図書館月別利用者人数                                      　　　　　　　　　　　           </t>
    <phoneticPr fontId="20"/>
  </si>
  <si>
    <t>（212）  市立図書館月別・種別貸出冊数</t>
    <phoneticPr fontId="20"/>
  </si>
  <si>
    <t>（213）  美術館利用者月別入館者数</t>
    <phoneticPr fontId="20"/>
  </si>
  <si>
    <t>（214）  美術館収蔵美術品数及び構成（各年度共３月末現在）</t>
    <phoneticPr fontId="20"/>
  </si>
  <si>
    <t>（215）  美術館主催・共催展示会別入館者数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</si>
</sst>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6" formatCode="\(0\)"/>
    <numFmt numFmtId="177" formatCode="#,##0;&quot;△ &quot;#,##0"/>
    <numFmt numFmtId="178" formatCode="_*\ #,##0;_ *-#,##0;_ * \-;_ \ @"/>
    <numFmt numFmtId="179" formatCode="#,##0_);[Red]\(#,##0\)"/>
    <numFmt numFmtId="180" formatCode="#,##0_ ;[Red]\-#,##0\ "/>
    <numFmt numFmtId="181" formatCode="#,##0_ "/>
    <numFmt numFmtId="182" formatCode="#,##0;[Red]#,##0"/>
    <numFmt numFmtId="183" formatCode="0;[Red]0"/>
    <numFmt numFmtId="184" formatCode="_ * #,##0_ ;_ * \-#,##0_ ;_ * \-_ ;_ @_ "/>
    <numFmt numFmtId="185" formatCode="#,##0.0_);[Red]\(#,##0.0\)"/>
    <numFmt numFmtId="186" formatCode="_ #,##0_ ;_ \-#,##0_ ;_ \-_ ;_ @_ "/>
    <numFmt numFmtId="187" formatCode="&quot;&quot;#,##0_);[Red]\(#,##0\)"/>
    <numFmt numFmtId="188" formatCode="#,##0_);\(#,##0\)"/>
    <numFmt numFmtId="189" formatCode="\(#,##0\)"/>
    <numFmt numFmtId="190" formatCode="0_);\(0\)"/>
    <numFmt numFmtId="191" formatCode="\(#,###&quot;-)&quot;"/>
    <numFmt numFmtId="192" formatCode="0_);[Red]\(0\)"/>
    <numFmt numFmtId="193" formatCode="#,##0.00_);[Red]\(#,##0.00\)"/>
    <numFmt numFmtId="194" formatCode="#,###.00_);[Red]\(#,###.00\)"/>
    <numFmt numFmtId="195" formatCode="\(#,##0\)\ ;_(\ \-#,##0\)\ ;\(\-\)_ ;_ @_ "/>
    <numFmt numFmtId="196" formatCode="\(#,##0\)\ ;_(\ \-#,##0\)\ ;\(\-\);_ @_ "/>
  </numFmts>
  <fonts count="37" x14ac:knownFonts="1"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38" fontId="19" fillId="0" borderId="0" applyFill="0" applyBorder="0" applyProtection="0">
      <alignment vertical="center"/>
    </xf>
    <xf numFmtId="38" fontId="19" fillId="0" borderId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10" fillId="4" borderId="0" applyNumberFormat="0" applyBorder="0" applyProtection="0">
      <alignment vertical="center"/>
    </xf>
  </cellStyleXfs>
  <cellXfs count="7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179" fontId="18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 indent="1"/>
    </xf>
    <xf numFmtId="185" fontId="0" fillId="0" borderId="0" xfId="0" applyNumberFormat="1" applyFont="1" applyFill="1" applyBorder="1" applyAlignment="1">
      <alignment vertical="center"/>
    </xf>
    <xf numFmtId="185" fontId="0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181" fontId="0" fillId="0" borderId="0" xfId="0" applyNumberFormat="1" applyFont="1" applyFill="1" applyBorder="1" applyAlignment="1">
      <alignment vertical="center"/>
    </xf>
    <xf numFmtId="179" fontId="0" fillId="0" borderId="44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84" fontId="18" fillId="0" borderId="0" xfId="0" applyNumberFormat="1" applyFont="1" applyFill="1" applyBorder="1" applyAlignment="1">
      <alignment horizontal="left" vertical="center"/>
    </xf>
    <xf numFmtId="184" fontId="0" fillId="0" borderId="44" xfId="0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horizontal="right" vertical="center"/>
    </xf>
    <xf numFmtId="0" fontId="26" fillId="0" borderId="10" xfId="0" applyFont="1" applyFill="1" applyBorder="1" applyAlignment="1">
      <alignment horizontal="center" vertical="center" shrinkToFit="1"/>
    </xf>
    <xf numFmtId="0" fontId="26" fillId="0" borderId="27" xfId="0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 vertical="center"/>
    </xf>
    <xf numFmtId="0" fontId="27" fillId="0" borderId="12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6" fillId="0" borderId="15" xfId="0" applyFont="1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vertical="center"/>
    </xf>
    <xf numFmtId="182" fontId="26" fillId="0" borderId="11" xfId="0" applyNumberFormat="1" applyFont="1" applyFill="1" applyBorder="1" applyAlignment="1">
      <alignment vertical="center"/>
    </xf>
    <xf numFmtId="180" fontId="26" fillId="0" borderId="16" xfId="0" applyNumberFormat="1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182" fontId="26" fillId="0" borderId="16" xfId="0" applyNumberFormat="1" applyFont="1" applyFill="1" applyBorder="1" applyAlignment="1">
      <alignment horizontal="center" vertical="center"/>
    </xf>
    <xf numFmtId="38" fontId="26" fillId="0" borderId="16" xfId="33" applyFont="1" applyFill="1" applyBorder="1" applyAlignment="1" applyProtection="1">
      <alignment horizontal="center" vertical="center"/>
    </xf>
    <xf numFmtId="182" fontId="26" fillId="0" borderId="13" xfId="0" applyNumberFormat="1" applyFont="1" applyFill="1" applyBorder="1" applyAlignment="1">
      <alignment vertical="center"/>
    </xf>
    <xf numFmtId="0" fontId="26" fillId="0" borderId="16" xfId="0" applyFont="1" applyFill="1" applyBorder="1">
      <alignment vertical="center"/>
    </xf>
    <xf numFmtId="0" fontId="27" fillId="0" borderId="0" xfId="0" applyFont="1" applyFill="1" applyBorder="1" applyAlignment="1">
      <alignment horizontal="right" vertical="center" indent="1"/>
    </xf>
    <xf numFmtId="182" fontId="26" fillId="0" borderId="13" xfId="33" applyNumberFormat="1" applyFont="1" applyFill="1" applyBorder="1" applyAlignment="1" applyProtection="1">
      <alignment vertical="center"/>
    </xf>
    <xf numFmtId="182" fontId="26" fillId="0" borderId="0" xfId="33" applyNumberFormat="1" applyFont="1" applyFill="1" applyBorder="1" applyAlignment="1" applyProtection="1">
      <alignment vertical="center"/>
    </xf>
    <xf numFmtId="179" fontId="26" fillId="0" borderId="16" xfId="0" applyNumberFormat="1" applyFont="1" applyFill="1" applyBorder="1" applyAlignment="1">
      <alignment horizontal="right" vertical="center" shrinkToFit="1"/>
    </xf>
    <xf numFmtId="0" fontId="26" fillId="0" borderId="47" xfId="0" applyFont="1" applyFill="1" applyBorder="1" applyAlignment="1">
      <alignment vertical="center"/>
    </xf>
    <xf numFmtId="0" fontId="26" fillId="0" borderId="41" xfId="0" applyFont="1" applyFill="1" applyBorder="1" applyAlignment="1">
      <alignment horizontal="center" vertical="center" shrinkToFit="1"/>
    </xf>
    <xf numFmtId="0" fontId="26" fillId="0" borderId="48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 shrinkToFit="1"/>
    </xf>
    <xf numFmtId="0" fontId="26" fillId="0" borderId="43" xfId="0" applyFont="1" applyFill="1" applyBorder="1" applyAlignment="1">
      <alignment horizontal="center" vertical="center" shrinkToFit="1"/>
    </xf>
    <xf numFmtId="180" fontId="26" fillId="0" borderId="0" xfId="0" applyNumberFormat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vertical="center"/>
    </xf>
    <xf numFmtId="182" fontId="26" fillId="0" borderId="0" xfId="0" applyNumberFormat="1" applyFont="1" applyFill="1" applyBorder="1" applyAlignment="1">
      <alignment horizontal="right" vertical="center" indent="1"/>
    </xf>
    <xf numFmtId="182" fontId="27" fillId="0" borderId="0" xfId="0" applyNumberFormat="1" applyFont="1" applyFill="1" applyBorder="1" applyAlignment="1">
      <alignment horizontal="right" vertical="center" indent="1"/>
    </xf>
    <xf numFmtId="179" fontId="27" fillId="0" borderId="0" xfId="0" applyNumberFormat="1" applyFont="1" applyFill="1" applyBorder="1" applyAlignment="1">
      <alignment horizontal="left" vertical="center" indent="2"/>
    </xf>
    <xf numFmtId="179" fontId="26" fillId="0" borderId="0" xfId="0" applyNumberFormat="1" applyFont="1" applyFill="1" applyBorder="1" applyAlignment="1">
      <alignment horizontal="right" vertical="center" indent="1"/>
    </xf>
    <xf numFmtId="0" fontId="26" fillId="0" borderId="0" xfId="0" applyFont="1" applyFill="1" applyBorder="1" applyAlignment="1">
      <alignment horizontal="justify" vertical="center" indent="1"/>
    </xf>
    <xf numFmtId="0" fontId="26" fillId="0" borderId="0" xfId="0" applyFont="1" applyFill="1" applyBorder="1">
      <alignment vertical="center"/>
    </xf>
    <xf numFmtId="0" fontId="26" fillId="0" borderId="0" xfId="0" applyFont="1" applyFill="1" applyAlignment="1">
      <alignment vertical="top"/>
    </xf>
    <xf numFmtId="0" fontId="26" fillId="0" borderId="17" xfId="0" applyFont="1" applyFill="1" applyBorder="1">
      <alignment vertical="center"/>
    </xf>
    <xf numFmtId="0" fontId="26" fillId="0" borderId="18" xfId="0" applyFont="1" applyFill="1" applyBorder="1">
      <alignment vertical="center"/>
    </xf>
    <xf numFmtId="0" fontId="26" fillId="0" borderId="20" xfId="0" applyFont="1" applyFill="1" applyBorder="1">
      <alignment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/>
    </xf>
    <xf numFmtId="0" fontId="26" fillId="0" borderId="0" xfId="0" applyFont="1" applyFill="1" applyAlignment="1"/>
    <xf numFmtId="178" fontId="26" fillId="0" borderId="0" xfId="0" applyNumberFormat="1" applyFont="1" applyFill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91" fontId="0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 shrinkToFit="1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8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26" fillId="0" borderId="94" xfId="0" applyFont="1" applyFill="1" applyBorder="1" applyAlignment="1">
      <alignment horizontal="center" vertical="center"/>
    </xf>
    <xf numFmtId="0" fontId="26" fillId="0" borderId="9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>
      <alignment vertical="center"/>
    </xf>
    <xf numFmtId="0" fontId="26" fillId="0" borderId="20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96" xfId="0" applyFont="1" applyFill="1" applyBorder="1" applyAlignment="1">
      <alignment horizontal="center" vertical="center"/>
    </xf>
    <xf numFmtId="0" fontId="27" fillId="0" borderId="3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26" xfId="0" applyFont="1" applyFill="1" applyBorder="1" applyAlignment="1">
      <alignment horizontal="right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95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vertical="center"/>
    </xf>
    <xf numFmtId="0" fontId="27" fillId="0" borderId="71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6" fillId="0" borderId="97" xfId="0" applyFont="1" applyFill="1" applyBorder="1" applyAlignment="1">
      <alignment horizontal="right" vertical="center"/>
    </xf>
    <xf numFmtId="0" fontId="26" fillId="0" borderId="98" xfId="0" applyFont="1" applyFill="1" applyBorder="1" applyAlignment="1">
      <alignment vertical="center"/>
    </xf>
    <xf numFmtId="49" fontId="26" fillId="0" borderId="24" xfId="0" applyNumberFormat="1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center" vertical="center"/>
    </xf>
    <xf numFmtId="0" fontId="26" fillId="0" borderId="99" xfId="0" applyFont="1" applyFill="1" applyBorder="1" applyAlignment="1">
      <alignment horizontal="center" vertical="center"/>
    </xf>
    <xf numFmtId="0" fontId="26" fillId="0" borderId="97" xfId="0" applyFont="1" applyFill="1" applyBorder="1" applyAlignment="1">
      <alignment horizontal="right"/>
    </xf>
    <xf numFmtId="0" fontId="26" fillId="0" borderId="12" xfId="0" applyFont="1" applyFill="1" applyBorder="1" applyAlignment="1">
      <alignment vertical="center"/>
    </xf>
    <xf numFmtId="0" fontId="26" fillId="0" borderId="98" xfId="0" applyFont="1" applyFill="1" applyBorder="1" applyAlignment="1">
      <alignment vertical="top"/>
    </xf>
    <xf numFmtId="179" fontId="2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6" fillId="0" borderId="0" xfId="0" applyFont="1" applyFill="1" applyBorder="1" applyAlignment="1">
      <alignment vertical="center"/>
    </xf>
    <xf numFmtId="179" fontId="26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30" fillId="0" borderId="26" xfId="0" applyFont="1" applyFill="1" applyBorder="1" applyAlignment="1">
      <alignment vertical="center"/>
    </xf>
    <xf numFmtId="49" fontId="23" fillId="0" borderId="24" xfId="0" applyNumberFormat="1" applyFont="1" applyFill="1" applyBorder="1" applyAlignment="1">
      <alignment horizontal="center" vertical="center"/>
    </xf>
    <xf numFmtId="49" fontId="0" fillId="0" borderId="24" xfId="0" applyNumberFormat="1" applyFont="1" applyFill="1" applyBorder="1" applyAlignment="1">
      <alignment horizontal="center" vertical="center"/>
    </xf>
    <xf numFmtId="49" fontId="0" fillId="0" borderId="2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49" fontId="23" fillId="0" borderId="40" xfId="0" applyNumberFormat="1" applyFont="1" applyFill="1" applyBorder="1" applyAlignment="1">
      <alignment horizontal="center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0" fillId="0" borderId="20" xfId="0" applyNumberFormat="1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27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179" fontId="26" fillId="0" borderId="16" xfId="0" applyNumberFormat="1" applyFont="1" applyFill="1" applyBorder="1" applyAlignment="1">
      <alignment horizontal="right" vertical="center"/>
    </xf>
    <xf numFmtId="1" fontId="26" fillId="0" borderId="45" xfId="0" applyNumberFormat="1" applyFont="1" applyFill="1" applyBorder="1" applyAlignment="1">
      <alignment horizontal="right" vertical="center" indent="2"/>
    </xf>
    <xf numFmtId="0" fontId="26" fillId="0" borderId="24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top"/>
    </xf>
    <xf numFmtId="0" fontId="26" fillId="0" borderId="1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8" fontId="26" fillId="0" borderId="13" xfId="0" applyNumberFormat="1" applyFont="1" applyFill="1" applyBorder="1" applyAlignment="1">
      <alignment horizontal="right" vertical="center" shrinkToFit="1"/>
    </xf>
    <xf numFmtId="178" fontId="26" fillId="0" borderId="0" xfId="0" applyNumberFormat="1" applyFont="1" applyFill="1" applyBorder="1" applyAlignment="1">
      <alignment horizontal="right" vertical="center" shrinkToFit="1"/>
    </xf>
    <xf numFmtId="179" fontId="0" fillId="0" borderId="13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79" fontId="0" fillId="0" borderId="11" xfId="0" applyNumberFormat="1" applyFont="1" applyFill="1" applyBorder="1" applyAlignment="1">
      <alignment vertical="center"/>
    </xf>
    <xf numFmtId="179" fontId="26" fillId="0" borderId="0" xfId="0" applyNumberFormat="1" applyFont="1" applyFill="1" applyBorder="1" applyAlignment="1">
      <alignment horizontal="right" vertical="center" shrinkToFit="1"/>
    </xf>
    <xf numFmtId="188" fontId="0" fillId="0" borderId="0" xfId="0" applyNumberFormat="1" applyFont="1" applyFill="1" applyBorder="1" applyAlignment="1">
      <alignment vertical="center"/>
    </xf>
    <xf numFmtId="183" fontId="26" fillId="0" borderId="35" xfId="0" applyNumberFormat="1" applyFont="1" applyFill="1" applyBorder="1" applyAlignment="1">
      <alignment horizontal="right" vertical="center" indent="1"/>
    </xf>
    <xf numFmtId="184" fontId="26" fillId="0" borderId="14" xfId="0" applyNumberFormat="1" applyFont="1" applyFill="1" applyBorder="1" applyAlignment="1">
      <alignment horizontal="right" vertical="center"/>
    </xf>
    <xf numFmtId="184" fontId="26" fillId="0" borderId="14" xfId="0" applyNumberFormat="1" applyFont="1" applyFill="1" applyBorder="1" applyAlignment="1">
      <alignment vertical="center"/>
    </xf>
    <xf numFmtId="184" fontId="26" fillId="0" borderId="0" xfId="0" applyNumberFormat="1" applyFont="1" applyFill="1" applyBorder="1" applyAlignment="1">
      <alignment vertical="center"/>
    </xf>
    <xf numFmtId="184" fontId="26" fillId="0" borderId="11" xfId="0" applyNumberFormat="1" applyFont="1" applyFill="1" applyBorder="1">
      <alignment vertical="center"/>
    </xf>
    <xf numFmtId="184" fontId="26" fillId="0" borderId="13" xfId="0" applyNumberFormat="1" applyFont="1" applyFill="1" applyBorder="1">
      <alignment vertical="center"/>
    </xf>
    <xf numFmtId="184" fontId="26" fillId="0" borderId="0" xfId="0" applyNumberFormat="1" applyFont="1" applyFill="1" applyBorder="1">
      <alignment vertical="center"/>
    </xf>
    <xf numFmtId="184" fontId="26" fillId="0" borderId="11" xfId="0" applyNumberFormat="1" applyFont="1" applyFill="1" applyBorder="1" applyAlignment="1">
      <alignment vertical="center"/>
    </xf>
    <xf numFmtId="184" fontId="26" fillId="0" borderId="13" xfId="0" applyNumberFormat="1" applyFont="1" applyFill="1" applyBorder="1" applyAlignment="1">
      <alignment vertical="center"/>
    </xf>
    <xf numFmtId="192" fontId="26" fillId="0" borderId="0" xfId="0" applyNumberFormat="1" applyFont="1" applyFill="1" applyBorder="1" applyAlignment="1">
      <alignment horizontal="right" vertical="center" shrinkToFit="1"/>
    </xf>
    <xf numFmtId="179" fontId="26" fillId="0" borderId="11" xfId="0" applyNumberFormat="1" applyFont="1" applyFill="1" applyBorder="1" applyAlignment="1">
      <alignment horizontal="right" vertical="center" shrinkToFit="1"/>
    </xf>
    <xf numFmtId="179" fontId="0" fillId="0" borderId="36" xfId="0" applyNumberFormat="1" applyFont="1" applyFill="1" applyBorder="1" applyAlignment="1">
      <alignment vertical="center"/>
    </xf>
    <xf numFmtId="186" fontId="26" fillId="0" borderId="14" xfId="34" applyNumberFormat="1" applyFont="1" applyFill="1" applyBorder="1" applyAlignment="1" applyProtection="1">
      <alignment horizontal="right" vertical="center"/>
    </xf>
    <xf numFmtId="186" fontId="19" fillId="0" borderId="14" xfId="34" applyNumberFormat="1" applyFont="1" applyFill="1" applyBorder="1" applyAlignment="1" applyProtection="1">
      <alignment horizontal="right" vertical="center"/>
    </xf>
    <xf numFmtId="186" fontId="26" fillId="0" borderId="0" xfId="0" applyNumberFormat="1" applyFont="1" applyFill="1" applyBorder="1" applyAlignment="1">
      <alignment horizontal="right" vertical="center"/>
    </xf>
    <xf numFmtId="186" fontId="26" fillId="0" borderId="36" xfId="0" applyNumberFormat="1" applyFont="1" applyFill="1" applyBorder="1" applyAlignment="1">
      <alignment horizontal="right" vertical="center"/>
    </xf>
    <xf numFmtId="186" fontId="0" fillId="0" borderId="36" xfId="0" applyNumberFormat="1" applyFont="1" applyFill="1" applyBorder="1" applyAlignment="1">
      <alignment horizontal="right" vertical="center"/>
    </xf>
    <xf numFmtId="0" fontId="0" fillId="0" borderId="0" xfId="0" applyFont="1" applyFill="1" applyBorder="1">
      <alignment vertical="center"/>
    </xf>
    <xf numFmtId="182" fontId="26" fillId="0" borderId="0" xfId="0" applyNumberFormat="1" applyFont="1" applyFill="1" applyAlignment="1">
      <alignment vertical="center"/>
    </xf>
    <xf numFmtId="182" fontId="26" fillId="0" borderId="0" xfId="0" applyNumberFormat="1" applyFont="1" applyFill="1" applyBorder="1" applyAlignment="1">
      <alignment horizontal="right" vertical="center"/>
    </xf>
    <xf numFmtId="182" fontId="26" fillId="0" borderId="13" xfId="0" applyNumberFormat="1" applyFont="1" applyFill="1" applyBorder="1">
      <alignment vertical="center"/>
    </xf>
    <xf numFmtId="182" fontId="26" fillId="0" borderId="0" xfId="0" applyNumberFormat="1" applyFont="1" applyFill="1" applyBorder="1">
      <alignment vertical="center"/>
    </xf>
    <xf numFmtId="182" fontId="26" fillId="0" borderId="13" xfId="0" applyNumberFormat="1" applyFont="1" applyFill="1" applyBorder="1" applyAlignment="1">
      <alignment vertical="center" shrinkToFit="1"/>
    </xf>
    <xf numFmtId="182" fontId="26" fillId="0" borderId="0" xfId="0" applyNumberFormat="1" applyFont="1" applyFill="1" applyBorder="1" applyAlignment="1">
      <alignment vertical="center" shrinkToFit="1"/>
    </xf>
    <xf numFmtId="182" fontId="26" fillId="0" borderId="30" xfId="0" applyNumberFormat="1" applyFont="1" applyFill="1" applyBorder="1">
      <alignment vertical="center"/>
    </xf>
    <xf numFmtId="182" fontId="26" fillId="0" borderId="0" xfId="0" applyNumberFormat="1" applyFont="1" applyFill="1">
      <alignment vertical="center"/>
    </xf>
    <xf numFmtId="182" fontId="26" fillId="0" borderId="11" xfId="0" applyNumberFormat="1" applyFont="1" applyFill="1" applyBorder="1">
      <alignment vertical="center"/>
    </xf>
    <xf numFmtId="184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182" fontId="26" fillId="0" borderId="0" xfId="33" applyNumberFormat="1" applyFont="1" applyFill="1" applyBorder="1" applyAlignment="1" applyProtection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 shrinkToFit="1"/>
    </xf>
    <xf numFmtId="182" fontId="26" fillId="0" borderId="0" xfId="0" applyNumberFormat="1" applyFont="1" applyFill="1" applyBorder="1" applyAlignment="1">
      <alignment horizontal="right" vertical="center" shrinkToFit="1"/>
    </xf>
    <xf numFmtId="182" fontId="0" fillId="0" borderId="0" xfId="0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 applyBorder="1" applyAlignment="1">
      <alignment horizontal="right" vertical="center"/>
    </xf>
    <xf numFmtId="179" fontId="18" fillId="0" borderId="0" xfId="0" applyNumberFormat="1" applyFont="1" applyFill="1" applyAlignment="1">
      <alignment vertical="center"/>
    </xf>
    <xf numFmtId="179" fontId="18" fillId="0" borderId="11" xfId="0" applyNumberFormat="1" applyFont="1" applyFill="1" applyBorder="1" applyAlignment="1">
      <alignment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21" xfId="0" applyFont="1" applyFill="1" applyBorder="1">
      <alignment vertical="center"/>
    </xf>
    <xf numFmtId="182" fontId="26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186" fontId="0" fillId="0" borderId="0" xfId="0" applyNumberFormat="1" applyFont="1" applyFill="1" applyBorder="1" applyAlignment="1">
      <alignment horizontal="right" vertical="center"/>
    </xf>
    <xf numFmtId="0" fontId="26" fillId="0" borderId="48" xfId="0" applyFont="1" applyFill="1" applyBorder="1" applyAlignment="1">
      <alignment horizontal="center" vertical="center"/>
    </xf>
    <xf numFmtId="196" fontId="0" fillId="0" borderId="0" xfId="0" applyNumberFormat="1" applyFont="1" applyFill="1" applyBorder="1" applyAlignment="1">
      <alignment horizontal="right" vertical="center"/>
    </xf>
    <xf numFmtId="0" fontId="31" fillId="0" borderId="15" xfId="0" applyFont="1" applyFill="1" applyBorder="1">
      <alignment vertical="center"/>
    </xf>
    <xf numFmtId="190" fontId="31" fillId="0" borderId="13" xfId="0" applyNumberFormat="1" applyFont="1" applyFill="1" applyBorder="1" applyAlignment="1">
      <alignment horizontal="right" vertical="center" shrinkToFit="1"/>
    </xf>
    <xf numFmtId="0" fontId="31" fillId="0" borderId="0" xfId="0" applyFont="1" applyFill="1" applyBorder="1" applyAlignment="1">
      <alignment horizontal="right" vertical="center" shrinkToFit="1"/>
    </xf>
    <xf numFmtId="190" fontId="31" fillId="0" borderId="0" xfId="0" applyNumberFormat="1" applyFont="1" applyFill="1" applyBorder="1" applyAlignment="1">
      <alignment horizontal="right" vertical="center" shrinkToFit="1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0" fontId="18" fillId="0" borderId="49" xfId="0" applyFont="1" applyFill="1" applyBorder="1" applyAlignment="1">
      <alignment horizontal="center" vertical="center"/>
    </xf>
    <xf numFmtId="182" fontId="18" fillId="0" borderId="23" xfId="33" applyNumberFormat="1" applyFont="1" applyFill="1" applyBorder="1" applyAlignment="1" applyProtection="1">
      <alignment horizontal="right" vertical="center" shrinkToFit="1"/>
    </xf>
    <xf numFmtId="0" fontId="0" fillId="0" borderId="21" xfId="0" applyFont="1" applyFill="1" applyBorder="1" applyAlignment="1">
      <alignment vertical="center"/>
    </xf>
    <xf numFmtId="182" fontId="18" fillId="0" borderId="36" xfId="0" applyNumberFormat="1" applyFont="1" applyFill="1" applyBorder="1" applyAlignment="1">
      <alignment vertical="center"/>
    </xf>
    <xf numFmtId="182" fontId="18" fillId="0" borderId="50" xfId="0" applyNumberFormat="1" applyFont="1" applyFill="1" applyBorder="1" applyAlignment="1">
      <alignment vertical="center"/>
    </xf>
    <xf numFmtId="182" fontId="18" fillId="0" borderId="51" xfId="0" applyNumberFormat="1" applyFont="1" applyFill="1" applyBorder="1" applyAlignment="1">
      <alignment vertical="center"/>
    </xf>
    <xf numFmtId="182" fontId="18" fillId="0" borderId="23" xfId="0" applyNumberFormat="1" applyFont="1" applyFill="1" applyBorder="1" applyAlignment="1">
      <alignment horizontal="right" vertical="center" shrinkToFit="1"/>
    </xf>
    <xf numFmtId="182" fontId="18" fillId="0" borderId="51" xfId="33" applyNumberFormat="1" applyFont="1" applyFill="1" applyBorder="1" applyAlignment="1" applyProtection="1">
      <alignment vertical="center"/>
    </xf>
    <xf numFmtId="182" fontId="18" fillId="0" borderId="36" xfId="33" applyNumberFormat="1" applyFont="1" applyFill="1" applyBorder="1" applyAlignment="1" applyProtection="1">
      <alignment vertical="center"/>
    </xf>
    <xf numFmtId="182" fontId="18" fillId="0" borderId="13" xfId="0" applyNumberFormat="1" applyFont="1" applyFill="1" applyBorder="1" applyAlignment="1">
      <alignment vertical="center" shrinkToFit="1"/>
    </xf>
    <xf numFmtId="182" fontId="18" fillId="0" borderId="0" xfId="0" applyNumberFormat="1" applyFont="1" applyFill="1" applyBorder="1" applyAlignment="1">
      <alignment vertical="center" shrinkToFit="1"/>
    </xf>
    <xf numFmtId="180" fontId="18" fillId="0" borderId="0" xfId="0" applyNumberFormat="1" applyFont="1" applyFill="1" applyBorder="1">
      <alignment vertical="center"/>
    </xf>
    <xf numFmtId="182" fontId="18" fillId="0" borderId="0" xfId="0" applyNumberFormat="1" applyFont="1" applyFill="1" applyBorder="1">
      <alignment vertical="center"/>
    </xf>
    <xf numFmtId="182" fontId="18" fillId="0" borderId="30" xfId="0" applyNumberFormat="1" applyFont="1" applyFill="1" applyBorder="1">
      <alignment vertical="center"/>
    </xf>
    <xf numFmtId="182" fontId="18" fillId="0" borderId="13" xfId="0" applyNumberFormat="1" applyFont="1" applyFill="1" applyBorder="1">
      <alignment vertical="center"/>
    </xf>
    <xf numFmtId="182" fontId="18" fillId="0" borderId="0" xfId="0" applyNumberFormat="1" applyFont="1" applyFill="1">
      <alignment vertical="center"/>
    </xf>
    <xf numFmtId="182" fontId="18" fillId="0" borderId="11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0" fontId="0" fillId="0" borderId="102" xfId="0" applyNumberFormat="1" applyFont="1" applyFill="1" applyBorder="1" applyAlignment="1">
      <alignment vertical="center"/>
    </xf>
    <xf numFmtId="180" fontId="0" fillId="0" borderId="36" xfId="0" applyNumberFormat="1" applyFont="1" applyFill="1" applyBorder="1" applyAlignment="1">
      <alignment horizontal="right" vertical="center"/>
    </xf>
    <xf numFmtId="180" fontId="0" fillId="0" borderId="5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18" fillId="0" borderId="0" xfId="0" applyNumberFormat="1" applyFont="1" applyFill="1" applyBorder="1" applyAlignment="1">
      <alignment horizontal="right" vertical="center" shrinkToFit="1"/>
    </xf>
    <xf numFmtId="184" fontId="0" fillId="0" borderId="13" xfId="0" applyNumberFormat="1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right" vertical="center" shrinkToFit="1"/>
    </xf>
    <xf numFmtId="181" fontId="0" fillId="0" borderId="14" xfId="0" applyNumberFormat="1" applyFont="1" applyFill="1" applyBorder="1" applyAlignment="1">
      <alignment horizontal="right" vertical="center"/>
    </xf>
    <xf numFmtId="0" fontId="18" fillId="0" borderId="0" xfId="0" applyFont="1" applyFill="1" applyBorder="1">
      <alignment vertical="center"/>
    </xf>
    <xf numFmtId="0" fontId="18" fillId="0" borderId="11" xfId="0" applyFont="1" applyFill="1" applyBorder="1">
      <alignment vertical="center"/>
    </xf>
    <xf numFmtId="0" fontId="34" fillId="0" borderId="13" xfId="0" applyFont="1" applyFill="1" applyBorder="1" applyAlignment="1">
      <alignment vertical="center"/>
    </xf>
    <xf numFmtId="179" fontId="34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>
      <alignment vertical="center"/>
    </xf>
    <xf numFmtId="188" fontId="34" fillId="0" borderId="0" xfId="0" applyNumberFormat="1" applyFont="1" applyFill="1" applyBorder="1" applyAlignment="1">
      <alignment vertical="center"/>
    </xf>
    <xf numFmtId="188" fontId="34" fillId="0" borderId="0" xfId="34" applyNumberFormat="1" applyFont="1" applyFill="1" applyBorder="1" applyAlignment="1" applyProtection="1">
      <alignment vertical="center"/>
    </xf>
    <xf numFmtId="188" fontId="34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188" fontId="0" fillId="0" borderId="0" xfId="34" applyNumberFormat="1" applyFont="1" applyFill="1" applyBorder="1" applyAlignment="1" applyProtection="1">
      <alignment vertical="center"/>
    </xf>
    <xf numFmtId="188" fontId="0" fillId="0" borderId="0" xfId="0" applyNumberFormat="1" applyFont="1" applyFill="1" applyBorder="1" applyAlignment="1">
      <alignment horizontal="right" vertical="center"/>
    </xf>
    <xf numFmtId="188" fontId="0" fillId="0" borderId="11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95" fontId="18" fillId="0" borderId="14" xfId="0" applyNumberFormat="1" applyFont="1" applyFill="1" applyBorder="1" applyAlignment="1">
      <alignment horizontal="left" vertical="center" shrinkToFit="1"/>
    </xf>
    <xf numFmtId="195" fontId="18" fillId="0" borderId="37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horizontal="right" vertical="center" shrinkToFit="1"/>
    </xf>
    <xf numFmtId="189" fontId="18" fillId="0" borderId="0" xfId="0" applyNumberFormat="1" applyFont="1" applyFill="1" applyBorder="1" applyAlignment="1">
      <alignment horizontal="left" vertical="center" shrinkToFit="1"/>
    </xf>
    <xf numFmtId="177" fontId="18" fillId="0" borderId="0" xfId="0" applyNumberFormat="1" applyFont="1" applyFill="1" applyBorder="1" applyAlignment="1">
      <alignment vertical="center" shrinkToFit="1"/>
    </xf>
    <xf numFmtId="191" fontId="18" fillId="0" borderId="0" xfId="0" applyNumberFormat="1" applyFont="1" applyFill="1" applyBorder="1" applyAlignment="1">
      <alignment horizontal="left" vertical="center" shrinkToFit="1"/>
    </xf>
    <xf numFmtId="191" fontId="18" fillId="0" borderId="11" xfId="0" applyNumberFormat="1" applyFont="1" applyFill="1" applyBorder="1" applyAlignment="1">
      <alignment horizontal="left" vertical="center" shrinkToFit="1"/>
    </xf>
    <xf numFmtId="178" fontId="18" fillId="0" borderId="14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horizontal="right" vertical="center" shrinkToFit="1"/>
    </xf>
    <xf numFmtId="176" fontId="18" fillId="0" borderId="0" xfId="0" applyNumberFormat="1" applyFont="1" applyFill="1" applyBorder="1" applyAlignment="1">
      <alignment horizontal="left" vertical="center" shrinkToFit="1"/>
    </xf>
    <xf numFmtId="189" fontId="18" fillId="0" borderId="0" xfId="0" applyNumberFormat="1" applyFont="1" applyFill="1" applyBorder="1" applyAlignment="1">
      <alignment horizontal="right" vertical="center" shrinkToFit="1"/>
    </xf>
    <xf numFmtId="0" fontId="18" fillId="0" borderId="0" xfId="0" applyNumberFormat="1" applyFont="1" applyFill="1" applyBorder="1" applyAlignment="1">
      <alignment vertical="center" shrinkToFit="1"/>
    </xf>
    <xf numFmtId="0" fontId="18" fillId="0" borderId="12" xfId="0" applyFont="1" applyFill="1" applyBorder="1" applyAlignment="1">
      <alignment horizontal="center" vertical="center"/>
    </xf>
    <xf numFmtId="184" fontId="18" fillId="0" borderId="13" xfId="0" applyNumberFormat="1" applyFont="1" applyFill="1" applyBorder="1" applyAlignment="1">
      <alignment vertical="center"/>
    </xf>
    <xf numFmtId="192" fontId="18" fillId="0" borderId="0" xfId="0" applyNumberFormat="1" applyFont="1" applyFill="1" applyBorder="1" applyAlignment="1">
      <alignment horizontal="right" vertical="center" shrinkToFit="1"/>
    </xf>
    <xf numFmtId="179" fontId="18" fillId="0" borderId="11" xfId="0" applyNumberFormat="1" applyFont="1" applyFill="1" applyBorder="1" applyAlignment="1">
      <alignment horizontal="right" vertical="center" shrinkToFit="1"/>
    </xf>
    <xf numFmtId="183" fontId="18" fillId="0" borderId="13" xfId="0" applyNumberFormat="1" applyFont="1" applyFill="1" applyBorder="1" applyAlignment="1">
      <alignment horizontal="right" vertical="center" indent="1"/>
    </xf>
    <xf numFmtId="184" fontId="0" fillId="0" borderId="11" xfId="0" applyNumberFormat="1" applyFont="1" applyFill="1" applyBorder="1">
      <alignment vertical="center"/>
    </xf>
    <xf numFmtId="49" fontId="0" fillId="0" borderId="12" xfId="0" applyNumberFormat="1" applyFont="1" applyFill="1" applyBorder="1" applyAlignment="1">
      <alignment horizontal="center" vertical="center"/>
    </xf>
    <xf numFmtId="1" fontId="0" fillId="0" borderId="12" xfId="0" applyNumberFormat="1" applyFont="1" applyFill="1" applyBorder="1" applyAlignment="1">
      <alignment horizontal="right" vertical="center" indent="1"/>
    </xf>
    <xf numFmtId="0" fontId="0" fillId="0" borderId="12" xfId="0" applyFont="1" applyFill="1" applyBorder="1" applyAlignment="1">
      <alignment horizontal="right" vertical="center" indent="1"/>
    </xf>
    <xf numFmtId="1" fontId="0" fillId="0" borderId="29" xfId="0" applyNumberFormat="1" applyFont="1" applyFill="1" applyBorder="1" applyAlignment="1">
      <alignment horizontal="right" vertical="center" indent="1"/>
    </xf>
    <xf numFmtId="0" fontId="26" fillId="0" borderId="0" xfId="0" applyFont="1" applyFill="1" applyBorder="1" applyAlignment="1">
      <alignment horizontal="right" vertical="center"/>
    </xf>
    <xf numFmtId="182" fontId="0" fillId="0" borderId="13" xfId="0" applyNumberFormat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right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18" fillId="0" borderId="23" xfId="0" applyNumberFormat="1" applyFont="1" applyFill="1" applyBorder="1" applyAlignment="1">
      <alignment horizontal="right" vertical="center"/>
    </xf>
    <xf numFmtId="179" fontId="26" fillId="0" borderId="16" xfId="0" applyNumberFormat="1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vertical="center"/>
    </xf>
    <xf numFmtId="179" fontId="0" fillId="0" borderId="22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95" xfId="0" applyFont="1" applyFill="1" applyBorder="1" applyAlignment="1">
      <alignment horizontal="center" vertical="center"/>
    </xf>
    <xf numFmtId="0" fontId="26" fillId="0" borderId="26" xfId="0" applyFont="1" applyFill="1" applyBorder="1" applyAlignment="1">
      <alignment horizontal="right" vertical="center"/>
    </xf>
    <xf numFmtId="0" fontId="26" fillId="0" borderId="43" xfId="0" applyFont="1" applyFill="1" applyBorder="1" applyAlignment="1">
      <alignment horizontal="left" vertical="center"/>
    </xf>
    <xf numFmtId="180" fontId="31" fillId="0" borderId="0" xfId="0" applyNumberFormat="1" applyFont="1" applyFill="1" applyBorder="1" applyAlignment="1">
      <alignment horizontal="right" vertical="center"/>
    </xf>
    <xf numFmtId="180" fontId="31" fillId="0" borderId="95" xfId="0" applyNumberFormat="1" applyFont="1" applyFill="1" applyBorder="1" applyAlignment="1">
      <alignment horizontal="right" vertical="center"/>
    </xf>
    <xf numFmtId="180" fontId="31" fillId="0" borderId="36" xfId="0" applyNumberFormat="1" applyFont="1" applyFill="1" applyBorder="1" applyAlignment="1">
      <alignment horizontal="right" vertical="center"/>
    </xf>
    <xf numFmtId="180" fontId="31" fillId="0" borderId="109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Border="1" applyAlignment="1">
      <alignment vertical="center"/>
    </xf>
    <xf numFmtId="180" fontId="31" fillId="0" borderId="11" xfId="0" applyNumberFormat="1" applyFont="1" applyFill="1" applyBorder="1" applyAlignment="1">
      <alignment vertical="center"/>
    </xf>
    <xf numFmtId="180" fontId="31" fillId="0" borderId="36" xfId="0" applyNumberFormat="1" applyFont="1" applyFill="1" applyBorder="1" applyAlignment="1">
      <alignment vertical="center"/>
    </xf>
    <xf numFmtId="180" fontId="31" fillId="0" borderId="50" xfId="0" applyNumberFormat="1" applyFont="1" applyFill="1" applyBorder="1" applyAlignment="1">
      <alignment vertical="center"/>
    </xf>
    <xf numFmtId="182" fontId="31" fillId="0" borderId="0" xfId="0" applyNumberFormat="1" applyFont="1" applyFill="1" applyBorder="1" applyAlignment="1">
      <alignment horizontal="right" vertical="center"/>
    </xf>
    <xf numFmtId="182" fontId="31" fillId="0" borderId="36" xfId="0" applyNumberFormat="1" applyFont="1" applyFill="1" applyBorder="1" applyAlignment="1">
      <alignment horizontal="right" vertical="center"/>
    </xf>
    <xf numFmtId="182" fontId="31" fillId="0" borderId="102" xfId="0" applyNumberFormat="1" applyFont="1" applyFill="1" applyBorder="1" applyAlignment="1">
      <alignment horizontal="right" vertical="center"/>
    </xf>
    <xf numFmtId="184" fontId="31" fillId="0" borderId="0" xfId="0" applyNumberFormat="1" applyFont="1" applyFill="1" applyBorder="1" applyAlignment="1">
      <alignment horizontal="right" vertical="center"/>
    </xf>
    <xf numFmtId="0" fontId="26" fillId="0" borderId="95" xfId="0" applyFont="1" applyFill="1" applyBorder="1" applyAlignment="1">
      <alignment horizontal="right" vertical="center" indent="2"/>
    </xf>
    <xf numFmtId="179" fontId="26" fillId="0" borderId="0" xfId="0" applyNumberFormat="1" applyFont="1" applyFill="1" applyBorder="1" applyAlignment="1">
      <alignment horizontal="center" vertical="center" shrinkToFit="1"/>
    </xf>
    <xf numFmtId="184" fontId="26" fillId="0" borderId="0" xfId="0" applyNumberFormat="1" applyFont="1" applyFill="1" applyBorder="1" applyAlignment="1">
      <alignment horizontal="right" vertical="center" shrinkToFit="1"/>
    </xf>
    <xf numFmtId="0" fontId="27" fillId="0" borderId="95" xfId="0" applyFont="1" applyFill="1" applyBorder="1" applyAlignment="1">
      <alignment horizontal="right" vertical="center" indent="2"/>
    </xf>
    <xf numFmtId="184" fontId="18" fillId="0" borderId="0" xfId="0" applyNumberFormat="1" applyFont="1" applyFill="1" applyBorder="1" applyAlignment="1">
      <alignment horizontal="right" vertical="center" shrinkToFit="1"/>
    </xf>
    <xf numFmtId="179" fontId="0" fillId="0" borderId="13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righ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49" fontId="26" fillId="0" borderId="95" xfId="0" applyNumberFormat="1" applyFont="1" applyFill="1" applyBorder="1" applyAlignment="1">
      <alignment horizontal="center" vertical="center"/>
    </xf>
    <xf numFmtId="1" fontId="26" fillId="0" borderId="95" xfId="0" applyNumberFormat="1" applyFont="1" applyFill="1" applyBorder="1" applyAlignment="1">
      <alignment horizontal="right" vertical="center" indent="2"/>
    </xf>
    <xf numFmtId="184" fontId="31" fillId="0" borderId="13" xfId="0" applyNumberFormat="1" applyFont="1" applyFill="1" applyBorder="1" applyAlignment="1">
      <alignment horizontal="right" vertical="center" shrinkToFit="1"/>
    </xf>
    <xf numFmtId="184" fontId="31" fillId="0" borderId="0" xfId="0" applyNumberFormat="1" applyFont="1" applyFill="1" applyBorder="1" applyAlignment="1">
      <alignment horizontal="right" vertical="center" shrinkToFit="1"/>
    </xf>
    <xf numFmtId="184" fontId="31" fillId="0" borderId="0" xfId="0" applyNumberFormat="1" applyFont="1" applyFill="1" applyBorder="1" applyAlignment="1">
      <alignment horizontal="center" vertical="center" shrinkToFit="1"/>
    </xf>
    <xf numFmtId="184" fontId="31" fillId="0" borderId="22" xfId="0" applyNumberFormat="1" applyFont="1" applyFill="1" applyBorder="1" applyAlignment="1">
      <alignment horizontal="right" vertical="center" shrinkToFit="1"/>
    </xf>
    <xf numFmtId="184" fontId="31" fillId="0" borderId="23" xfId="0" applyNumberFormat="1" applyFont="1" applyFill="1" applyBorder="1" applyAlignment="1">
      <alignment horizontal="right" vertical="center" shrinkToFit="1"/>
    </xf>
    <xf numFmtId="184" fontId="31" fillId="0" borderId="23" xfId="0" applyNumberFormat="1" applyFont="1" applyFill="1" applyBorder="1" applyAlignment="1">
      <alignment horizontal="center" vertical="center" shrinkToFit="1"/>
    </xf>
    <xf numFmtId="189" fontId="31" fillId="0" borderId="13" xfId="0" applyNumberFormat="1" applyFont="1" applyFill="1" applyBorder="1" applyAlignment="1">
      <alignment vertical="center"/>
    </xf>
    <xf numFmtId="189" fontId="31" fillId="0" borderId="0" xfId="0" applyNumberFormat="1" applyFont="1" applyFill="1" applyBorder="1" applyAlignment="1">
      <alignment vertical="center"/>
    </xf>
    <xf numFmtId="189" fontId="31" fillId="0" borderId="106" xfId="0" applyNumberFormat="1" applyFont="1" applyFill="1" applyBorder="1" applyAlignment="1">
      <alignment vertical="center"/>
    </xf>
    <xf numFmtId="188" fontId="31" fillId="0" borderId="13" xfId="0" applyNumberFormat="1" applyFont="1" applyFill="1" applyBorder="1" applyAlignment="1">
      <alignment vertical="center"/>
    </xf>
    <xf numFmtId="188" fontId="31" fillId="0" borderId="0" xfId="0" applyNumberFormat="1" applyFont="1" applyFill="1" applyBorder="1" applyAlignment="1">
      <alignment vertical="center"/>
    </xf>
    <xf numFmtId="190" fontId="31" fillId="0" borderId="0" xfId="0" applyNumberFormat="1" applyFont="1" applyFill="1" applyBorder="1" applyAlignment="1">
      <alignment vertical="center"/>
    </xf>
    <xf numFmtId="188" fontId="31" fillId="0" borderId="106" xfId="0" applyNumberFormat="1" applyFont="1" applyFill="1" applyBorder="1" applyAlignment="1">
      <alignment vertical="center"/>
    </xf>
    <xf numFmtId="184" fontId="31" fillId="0" borderId="14" xfId="0" applyNumberFormat="1" applyFont="1" applyFill="1" applyBorder="1" applyAlignment="1">
      <alignment vertical="center"/>
    </xf>
    <xf numFmtId="184" fontId="31" fillId="0" borderId="121" xfId="0" applyNumberFormat="1" applyFont="1" applyFill="1" applyBorder="1" applyAlignment="1">
      <alignment vertical="center"/>
    </xf>
    <xf numFmtId="196" fontId="31" fillId="0" borderId="106" xfId="0" applyNumberFormat="1" applyFont="1" applyFill="1" applyBorder="1" applyAlignment="1">
      <alignment vertical="center"/>
    </xf>
    <xf numFmtId="184" fontId="31" fillId="0" borderId="13" xfId="0" applyNumberFormat="1" applyFont="1" applyFill="1" applyBorder="1" applyAlignment="1">
      <alignment vertical="center"/>
    </xf>
    <xf numFmtId="184" fontId="31" fillId="0" borderId="0" xfId="0" applyNumberFormat="1" applyFont="1" applyFill="1" applyBorder="1" applyAlignment="1">
      <alignment vertical="center"/>
    </xf>
    <xf numFmtId="184" fontId="31" fillId="0" borderId="106" xfId="0" applyNumberFormat="1" applyFont="1" applyFill="1" applyBorder="1" applyAlignment="1">
      <alignment vertical="center"/>
    </xf>
    <xf numFmtId="189" fontId="31" fillId="0" borderId="13" xfId="0" applyNumberFormat="1" applyFont="1" applyFill="1" applyBorder="1" applyAlignment="1">
      <alignment horizontal="right" vertical="center"/>
    </xf>
    <xf numFmtId="196" fontId="31" fillId="0" borderId="0" xfId="0" applyNumberFormat="1" applyFont="1" applyFill="1" applyBorder="1" applyAlignment="1">
      <alignment vertical="center"/>
    </xf>
    <xf numFmtId="179" fontId="31" fillId="0" borderId="13" xfId="0" applyNumberFormat="1" applyFont="1" applyFill="1" applyBorder="1" applyAlignment="1">
      <alignment vertical="center"/>
    </xf>
    <xf numFmtId="0" fontId="26" fillId="0" borderId="38" xfId="0" applyFont="1" applyFill="1" applyBorder="1" applyAlignment="1">
      <alignment horizontal="center" vertical="center" shrinkToFit="1"/>
    </xf>
    <xf numFmtId="0" fontId="26" fillId="0" borderId="46" xfId="0" applyFont="1" applyFill="1" applyBorder="1" applyAlignment="1">
      <alignment horizontal="center" vertical="center" shrinkToFit="1"/>
    </xf>
    <xf numFmtId="178" fontId="26" fillId="0" borderId="106" xfId="0" applyNumberFormat="1" applyFont="1" applyFill="1" applyBorder="1" applyAlignment="1">
      <alignment horizontal="right" vertical="center" shrinkToFit="1"/>
    </xf>
    <xf numFmtId="178" fontId="18" fillId="0" borderId="123" xfId="0" applyNumberFormat="1" applyFont="1" applyFill="1" applyBorder="1" applyAlignment="1">
      <alignment horizontal="right" vertical="center" shrinkToFit="1"/>
    </xf>
    <xf numFmtId="178" fontId="18" fillId="0" borderId="106" xfId="0" applyNumberFormat="1" applyFont="1" applyFill="1" applyBorder="1" applyAlignment="1">
      <alignment horizontal="right" vertical="center" shrinkToFit="1"/>
    </xf>
    <xf numFmtId="179" fontId="31" fillId="0" borderId="106" xfId="0" applyNumberFormat="1" applyFont="1" applyFill="1" applyBorder="1" applyAlignment="1">
      <alignment horizontal="right" vertical="center" shrinkToFit="1"/>
    </xf>
    <xf numFmtId="178" fontId="31" fillId="0" borderId="0" xfId="0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/>
    </xf>
    <xf numFmtId="184" fontId="31" fillId="0" borderId="51" xfId="0" applyNumberFormat="1" applyFont="1" applyFill="1" applyBorder="1" applyAlignment="1">
      <alignment vertical="center"/>
    </xf>
    <xf numFmtId="179" fontId="31" fillId="0" borderId="0" xfId="0" applyNumberFormat="1" applyFont="1" applyFill="1" applyBorder="1" applyAlignment="1">
      <alignment vertical="center"/>
    </xf>
    <xf numFmtId="184" fontId="31" fillId="0" borderId="11" xfId="0" applyNumberFormat="1" applyFont="1" applyFill="1" applyBorder="1" applyAlignment="1">
      <alignment horizontal="right" vertical="center"/>
    </xf>
    <xf numFmtId="184" fontId="31" fillId="0" borderId="11" xfId="0" applyNumberFormat="1" applyFont="1" applyFill="1" applyBorder="1">
      <alignment vertical="center"/>
    </xf>
    <xf numFmtId="184" fontId="31" fillId="0" borderId="36" xfId="0" applyNumberFormat="1" applyFont="1" applyFill="1" applyBorder="1" applyAlignment="1">
      <alignment horizontal="right" vertical="center"/>
    </xf>
    <xf numFmtId="184" fontId="31" fillId="0" borderId="50" xfId="0" applyNumberFormat="1" applyFont="1" applyFill="1" applyBorder="1" applyAlignment="1">
      <alignment horizontal="right" vertical="center"/>
    </xf>
    <xf numFmtId="195" fontId="31" fillId="0" borderId="0" xfId="0" applyNumberFormat="1" applyFont="1" applyFill="1" applyBorder="1" applyAlignment="1">
      <alignment horizontal="left" vertical="center" shrinkToFit="1"/>
    </xf>
    <xf numFmtId="178" fontId="31" fillId="0" borderId="0" xfId="0" applyNumberFormat="1" applyFont="1" applyFill="1" applyBorder="1" applyAlignment="1">
      <alignment horizontal="right" vertical="center"/>
    </xf>
    <xf numFmtId="195" fontId="31" fillId="0" borderId="102" xfId="0" applyNumberFormat="1" applyFont="1" applyFill="1" applyBorder="1" applyAlignment="1">
      <alignment horizontal="left" vertical="center" shrinkToFit="1"/>
    </xf>
    <xf numFmtId="178" fontId="31" fillId="0" borderId="36" xfId="0" applyNumberFormat="1" applyFont="1" applyFill="1" applyBorder="1" applyAlignment="1">
      <alignment horizontal="right" vertical="center"/>
    </xf>
    <xf numFmtId="191" fontId="31" fillId="0" borderId="0" xfId="0" applyNumberFormat="1" applyFont="1" applyFill="1" applyBorder="1" applyAlignment="1">
      <alignment horizontal="left" vertical="center" shrinkToFit="1"/>
    </xf>
    <xf numFmtId="178" fontId="31" fillId="0" borderId="0" xfId="0" applyNumberFormat="1" applyFont="1" applyFill="1" applyBorder="1" applyAlignment="1">
      <alignment vertical="center"/>
    </xf>
    <xf numFmtId="178" fontId="31" fillId="0" borderId="102" xfId="0" applyNumberFormat="1" applyFont="1" applyFill="1" applyBorder="1" applyAlignment="1">
      <alignment vertical="center"/>
    </xf>
    <xf numFmtId="191" fontId="31" fillId="0" borderId="36" xfId="0" applyNumberFormat="1" applyFont="1" applyFill="1" applyBorder="1" applyAlignment="1">
      <alignment horizontal="left" vertical="center" shrinkToFit="1"/>
    </xf>
    <xf numFmtId="195" fontId="31" fillId="0" borderId="106" xfId="0" applyNumberFormat="1" applyFont="1" applyFill="1" applyBorder="1" applyAlignment="1">
      <alignment horizontal="left" vertical="center" shrinkToFit="1"/>
    </xf>
    <xf numFmtId="178" fontId="31" fillId="0" borderId="36" xfId="0" applyNumberFormat="1" applyFont="1" applyFill="1" applyBorder="1" applyAlignment="1">
      <alignment horizontal="right" vertical="center" shrinkToFit="1"/>
    </xf>
    <xf numFmtId="195" fontId="31" fillId="0" borderId="124" xfId="0" applyNumberFormat="1" applyFont="1" applyFill="1" applyBorder="1" applyAlignment="1">
      <alignment horizontal="left" vertical="center" shrinkToFit="1"/>
    </xf>
    <xf numFmtId="195" fontId="31" fillId="0" borderId="11" xfId="0" applyNumberFormat="1" applyFont="1" applyFill="1" applyBorder="1" applyAlignment="1">
      <alignment horizontal="left" vertical="center" shrinkToFit="1"/>
    </xf>
    <xf numFmtId="195" fontId="31" fillId="0" borderId="50" xfId="0" applyNumberFormat="1" applyFont="1" applyFill="1" applyBorder="1" applyAlignment="1">
      <alignment horizontal="left" vertical="center" shrinkToFit="1"/>
    </xf>
    <xf numFmtId="179" fontId="0" fillId="0" borderId="106" xfId="0" applyNumberFormat="1" applyFont="1" applyFill="1" applyBorder="1" applyAlignment="1">
      <alignment vertical="center"/>
    </xf>
    <xf numFmtId="179" fontId="18" fillId="0" borderId="106" xfId="0" applyNumberFormat="1" applyFont="1" applyFill="1" applyBorder="1" applyAlignment="1">
      <alignment vertical="center"/>
    </xf>
    <xf numFmtId="179" fontId="0" fillId="0" borderId="102" xfId="0" applyNumberFormat="1" applyFont="1" applyFill="1" applyBorder="1" applyAlignment="1">
      <alignment vertical="center"/>
    </xf>
    <xf numFmtId="179" fontId="31" fillId="0" borderId="106" xfId="0" applyNumberFormat="1" applyFont="1" applyFill="1" applyBorder="1" applyAlignment="1">
      <alignment vertical="center"/>
    </xf>
    <xf numFmtId="179" fontId="31" fillId="0" borderId="102" xfId="0" applyNumberFormat="1" applyFont="1" applyFill="1" applyBorder="1" applyAlignment="1">
      <alignment vertical="center"/>
    </xf>
    <xf numFmtId="179" fontId="31" fillId="0" borderId="21" xfId="0" applyNumberFormat="1" applyFont="1" applyFill="1" applyBorder="1" applyAlignment="1">
      <alignment vertical="center"/>
    </xf>
    <xf numFmtId="186" fontId="31" fillId="0" borderId="0" xfId="0" applyNumberFormat="1" applyFont="1" applyFill="1" applyBorder="1" applyAlignment="1">
      <alignment vertical="center"/>
    </xf>
    <xf numFmtId="41" fontId="31" fillId="0" borderId="0" xfId="0" applyNumberFormat="1" applyFont="1" applyFill="1" applyBorder="1" applyAlignment="1">
      <alignment horizontal="center" vertical="center"/>
    </xf>
    <xf numFmtId="184" fontId="31" fillId="0" borderId="54" xfId="0" applyNumberFormat="1" applyFont="1" applyFill="1" applyBorder="1" applyAlignment="1">
      <alignment vertical="center"/>
    </xf>
    <xf numFmtId="182" fontId="36" fillId="0" borderId="23" xfId="33" applyNumberFormat="1" applyFont="1" applyFill="1" applyBorder="1" applyAlignment="1" applyProtection="1">
      <alignment horizontal="right" vertical="center"/>
    </xf>
    <xf numFmtId="182" fontId="36" fillId="0" borderId="23" xfId="33" applyNumberFormat="1" applyFont="1" applyFill="1" applyBorder="1" applyAlignment="1" applyProtection="1">
      <alignment horizontal="right" vertical="center" shrinkToFit="1"/>
    </xf>
    <xf numFmtId="182" fontId="36" fillId="0" borderId="23" xfId="0" applyNumberFormat="1" applyFont="1" applyFill="1" applyBorder="1" applyAlignment="1">
      <alignment horizontal="right" vertical="center" shrinkToFit="1"/>
    </xf>
    <xf numFmtId="182" fontId="36" fillId="0" borderId="36" xfId="0" applyNumberFormat="1" applyFont="1" applyFill="1" applyBorder="1" applyAlignment="1">
      <alignment vertical="center"/>
    </xf>
    <xf numFmtId="182" fontId="36" fillId="0" borderId="50" xfId="0" applyNumberFormat="1" applyFont="1" applyFill="1" applyBorder="1" applyAlignment="1">
      <alignment vertical="center"/>
    </xf>
    <xf numFmtId="182" fontId="36" fillId="0" borderId="51" xfId="0" applyNumberFormat="1" applyFont="1" applyFill="1" applyBorder="1" applyAlignment="1">
      <alignment vertical="center"/>
    </xf>
    <xf numFmtId="182" fontId="36" fillId="0" borderId="51" xfId="33" applyNumberFormat="1" applyFont="1" applyFill="1" applyBorder="1" applyAlignment="1" applyProtection="1">
      <alignment vertical="center"/>
    </xf>
    <xf numFmtId="182" fontId="36" fillId="0" borderId="36" xfId="33" applyNumberFormat="1" applyFont="1" applyFill="1" applyBorder="1" applyAlignment="1" applyProtection="1">
      <alignment vertical="center"/>
    </xf>
    <xf numFmtId="0" fontId="26" fillId="0" borderId="12" xfId="0" applyFont="1" applyFill="1" applyBorder="1" applyAlignment="1">
      <alignment horizontal="center" vertical="center"/>
    </xf>
    <xf numFmtId="182" fontId="36" fillId="0" borderId="36" xfId="0" applyNumberFormat="1" applyFont="1" applyFill="1" applyBorder="1" applyAlignment="1">
      <alignment horizontal="right" vertical="center"/>
    </xf>
    <xf numFmtId="182" fontId="36" fillId="0" borderId="50" xfId="0" applyNumberFormat="1" applyFont="1" applyFill="1" applyBorder="1" applyAlignment="1">
      <alignment horizontal="right" vertical="center"/>
    </xf>
    <xf numFmtId="186" fontId="26" fillId="0" borderId="0" xfId="0" applyNumberFormat="1" applyFont="1" applyFill="1">
      <alignment vertical="center"/>
    </xf>
    <xf numFmtId="184" fontId="18" fillId="0" borderId="0" xfId="0" applyNumberFormat="1" applyFont="1" applyFill="1" applyBorder="1" applyAlignment="1">
      <alignment vertical="center" shrinkToFit="1"/>
    </xf>
    <xf numFmtId="196" fontId="31" fillId="0" borderId="0" xfId="0" applyNumberFormat="1" applyFont="1" applyFill="1" applyBorder="1" applyAlignment="1">
      <alignment horizontal="right" vertical="center"/>
    </xf>
    <xf numFmtId="189" fontId="3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179" fontId="31" fillId="0" borderId="0" xfId="0" applyNumberFormat="1" applyFont="1" applyFill="1" applyBorder="1" applyAlignment="1">
      <alignment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182" fontId="26" fillId="0" borderId="0" xfId="33" applyNumberFormat="1" applyFont="1" applyFill="1" applyBorder="1" applyAlignment="1" applyProtection="1">
      <alignment horizontal="right" vertical="center"/>
    </xf>
    <xf numFmtId="0" fontId="26" fillId="0" borderId="4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86" fontId="0" fillId="0" borderId="14" xfId="34" applyNumberFormat="1" applyFont="1" applyFill="1" applyBorder="1" applyAlignment="1" applyProtection="1">
      <alignment horizontal="right" vertical="center"/>
    </xf>
    <xf numFmtId="186" fontId="0" fillId="0" borderId="128" xfId="0" applyNumberFormat="1" applyFont="1" applyFill="1" applyBorder="1" applyAlignment="1">
      <alignment horizontal="right" vertical="center"/>
    </xf>
    <xf numFmtId="179" fontId="26" fillId="0" borderId="11" xfId="0" applyNumberFormat="1" applyFont="1" applyFill="1" applyBorder="1" applyAlignment="1">
      <alignment horizontal="right" vertical="center" shrinkToFit="1"/>
    </xf>
    <xf numFmtId="182" fontId="0" fillId="0" borderId="13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0" fillId="0" borderId="11" xfId="0" applyNumberFormat="1" applyFont="1" applyFill="1" applyBorder="1" applyAlignment="1">
      <alignment horizontal="right" vertical="center"/>
    </xf>
    <xf numFmtId="182" fontId="0" fillId="0" borderId="11" xfId="0" applyNumberFormat="1" applyFont="1" applyFill="1" applyBorder="1" applyAlignment="1">
      <alignment vertical="center"/>
    </xf>
    <xf numFmtId="182" fontId="19" fillId="0" borderId="13" xfId="33" applyNumberFormat="1" applyFont="1" applyFill="1" applyBorder="1" applyAlignment="1" applyProtection="1">
      <alignment vertical="center"/>
    </xf>
    <xf numFmtId="182" fontId="19" fillId="0" borderId="0" xfId="0" applyNumberFormat="1" applyFont="1" applyFill="1" applyBorder="1" applyAlignment="1">
      <alignment vertical="center"/>
    </xf>
    <xf numFmtId="182" fontId="19" fillId="0" borderId="0" xfId="33" applyNumberFormat="1" applyFont="1" applyFill="1" applyBorder="1" applyAlignment="1" applyProtection="1">
      <alignment vertical="center"/>
    </xf>
    <xf numFmtId="182" fontId="19" fillId="0" borderId="11" xfId="0" applyNumberFormat="1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2" fontId="18" fillId="0" borderId="23" xfId="0" applyNumberFormat="1" applyFont="1" applyFill="1" applyBorder="1" applyAlignment="1">
      <alignment horizontal="right" vertical="center"/>
    </xf>
    <xf numFmtId="182" fontId="36" fillId="0" borderId="2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79" fontId="31" fillId="0" borderId="0" xfId="0" applyNumberFormat="1" applyFont="1" applyFill="1" applyBorder="1" applyAlignment="1">
      <alignment vertical="center"/>
    </xf>
    <xf numFmtId="184" fontId="0" fillId="0" borderId="22" xfId="0" applyNumberFormat="1" applyFont="1" applyFill="1" applyBorder="1" applyAlignment="1">
      <alignment horizontal="right" vertical="center"/>
    </xf>
    <xf numFmtId="184" fontId="0" fillId="0" borderId="102" xfId="0" applyNumberFormat="1" applyFont="1" applyFill="1" applyBorder="1" applyAlignment="1">
      <alignment horizontal="right" vertical="center"/>
    </xf>
    <xf numFmtId="181" fontId="0" fillId="0" borderId="102" xfId="0" applyNumberFormat="1" applyFont="1" applyFill="1" applyBorder="1" applyAlignment="1">
      <alignment horizontal="right" vertical="center"/>
    </xf>
    <xf numFmtId="179" fontId="31" fillId="0" borderId="129" xfId="0" applyNumberFormat="1" applyFont="1" applyFill="1" applyBorder="1" applyAlignment="1">
      <alignment vertical="center"/>
    </xf>
    <xf numFmtId="184" fontId="31" fillId="0" borderId="129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vertical="center"/>
    </xf>
    <xf numFmtId="0" fontId="0" fillId="0" borderId="128" xfId="0" applyFont="1" applyFill="1" applyBorder="1" applyAlignment="1">
      <alignment vertical="center"/>
    </xf>
    <xf numFmtId="184" fontId="0" fillId="0" borderId="0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6" fontId="18" fillId="0" borderId="37" xfId="34" applyNumberFormat="1" applyFont="1" applyFill="1" applyBorder="1" applyAlignment="1" applyProtection="1">
      <alignment horizontal="right" vertical="center"/>
    </xf>
    <xf numFmtId="186" fontId="18" fillId="0" borderId="11" xfId="0" applyNumberFormat="1" applyFont="1" applyFill="1" applyBorder="1" applyAlignment="1">
      <alignment horizontal="right" vertical="center"/>
    </xf>
    <xf numFmtId="186" fontId="18" fillId="0" borderId="127" xfId="0" applyNumberFormat="1" applyFont="1" applyFill="1" applyBorder="1" applyAlignment="1">
      <alignment horizontal="right" vertical="center"/>
    </xf>
    <xf numFmtId="49" fontId="31" fillId="0" borderId="0" xfId="0" applyNumberFormat="1" applyFont="1" applyFill="1" applyBorder="1" applyAlignment="1">
      <alignment vertical="center"/>
    </xf>
    <xf numFmtId="0" fontId="26" fillId="0" borderId="40" xfId="0" applyFont="1" applyFill="1" applyBorder="1" applyAlignment="1">
      <alignment horizontal="center" vertical="center"/>
    </xf>
    <xf numFmtId="179" fontId="0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/>
    </xf>
    <xf numFmtId="178" fontId="31" fillId="0" borderId="13" xfId="0" applyNumberFormat="1" applyFont="1" applyFill="1" applyBorder="1" applyAlignment="1">
      <alignment horizontal="right" vertical="center" shrinkToFit="1"/>
    </xf>
    <xf numFmtId="178" fontId="0" fillId="0" borderId="106" xfId="0" applyNumberFormat="1" applyFont="1" applyFill="1" applyBorder="1" applyAlignment="1">
      <alignment horizontal="right" vertical="center" shrinkToFit="1"/>
    </xf>
    <xf numFmtId="178" fontId="31" fillId="0" borderId="22" xfId="0" applyNumberFormat="1" applyFont="1" applyFill="1" applyBorder="1" applyAlignment="1">
      <alignment horizontal="right" vertical="center" shrinkToFit="1"/>
    </xf>
    <xf numFmtId="178" fontId="31" fillId="0" borderId="132" xfId="0" applyNumberFormat="1" applyFont="1" applyFill="1" applyBorder="1" applyAlignment="1">
      <alignment horizontal="right" vertical="center" shrinkToFit="1"/>
    </xf>
    <xf numFmtId="178" fontId="0" fillId="0" borderId="124" xfId="0" applyNumberFormat="1" applyFont="1" applyFill="1" applyBorder="1" applyAlignment="1">
      <alignment horizontal="right" vertical="center" shrinkToFit="1"/>
    </xf>
    <xf numFmtId="0" fontId="26" fillId="0" borderId="133" xfId="0" applyFont="1" applyFill="1" applyBorder="1" applyAlignment="1">
      <alignment vertical="center"/>
    </xf>
    <xf numFmtId="0" fontId="26" fillId="0" borderId="134" xfId="0" applyFont="1" applyFill="1" applyBorder="1" applyAlignment="1">
      <alignment horizontal="center" vertical="center"/>
    </xf>
    <xf numFmtId="0" fontId="18" fillId="0" borderId="135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vertical="center"/>
    </xf>
    <xf numFmtId="179" fontId="18" fillId="0" borderId="121" xfId="0" applyNumberFormat="1" applyFont="1" applyFill="1" applyBorder="1" applyAlignment="1">
      <alignment vertical="center"/>
    </xf>
    <xf numFmtId="0" fontId="26" fillId="0" borderId="40" xfId="0" applyFont="1" applyFill="1" applyBorder="1" applyAlignment="1">
      <alignment vertical="center"/>
    </xf>
    <xf numFmtId="0" fontId="27" fillId="0" borderId="49" xfId="0" applyFont="1" applyFill="1" applyBorder="1" applyAlignment="1">
      <alignment horizontal="center" vertical="center"/>
    </xf>
    <xf numFmtId="179" fontId="26" fillId="0" borderId="132" xfId="0" applyNumberFormat="1" applyFont="1" applyFill="1" applyBorder="1" applyAlignment="1">
      <alignment vertical="center"/>
    </xf>
    <xf numFmtId="179" fontId="0" fillId="0" borderId="132" xfId="0" applyNumberFormat="1" applyFont="1" applyFill="1" applyBorder="1" applyAlignment="1">
      <alignment vertical="center"/>
    </xf>
    <xf numFmtId="179" fontId="18" fillId="0" borderId="124" xfId="0" applyNumberFormat="1" applyFont="1" applyFill="1" applyBorder="1" applyAlignment="1">
      <alignment vertical="center"/>
    </xf>
    <xf numFmtId="0" fontId="26" fillId="0" borderId="72" xfId="0" applyFont="1" applyFill="1" applyBorder="1" applyAlignment="1">
      <alignment horizontal="center" vertical="center" shrinkToFit="1"/>
    </xf>
    <xf numFmtId="0" fontId="26" fillId="0" borderId="73" xfId="0" applyFont="1" applyFill="1" applyBorder="1" applyAlignment="1">
      <alignment horizontal="center" vertical="center" shrinkToFit="1"/>
    </xf>
    <xf numFmtId="0" fontId="26" fillId="0" borderId="59" xfId="0" applyFont="1" applyFill="1" applyBorder="1" applyAlignment="1">
      <alignment horizontal="center" vertical="center" shrinkToFit="1"/>
    </xf>
    <xf numFmtId="0" fontId="26" fillId="0" borderId="67" xfId="0" applyFont="1" applyFill="1" applyBorder="1" applyAlignment="1">
      <alignment horizontal="center" vertical="center" shrinkToFit="1"/>
    </xf>
    <xf numFmtId="193" fontId="0" fillId="0" borderId="0" xfId="0" applyNumberFormat="1" applyFont="1" applyFill="1" applyBorder="1" applyAlignment="1">
      <alignment horizontal="right" vertical="center"/>
    </xf>
    <xf numFmtId="193" fontId="0" fillId="0" borderId="95" xfId="0" applyNumberFormat="1" applyFont="1" applyFill="1" applyBorder="1" applyAlignment="1">
      <alignment horizontal="right" vertical="center"/>
    </xf>
    <xf numFmtId="193" fontId="0" fillId="0" borderId="106" xfId="0" applyNumberFormat="1" applyFont="1" applyFill="1" applyBorder="1" applyAlignment="1">
      <alignment horizontal="right" vertical="center"/>
    </xf>
    <xf numFmtId="0" fontId="26" fillId="0" borderId="68" xfId="0" applyFont="1" applyFill="1" applyBorder="1" applyAlignment="1">
      <alignment horizontal="center" vertical="center" shrinkToFit="1"/>
    </xf>
    <xf numFmtId="0" fontId="26" fillId="0" borderId="69" xfId="0" applyFont="1" applyFill="1" applyBorder="1" applyAlignment="1">
      <alignment horizontal="center" vertical="center" shrinkToFit="1"/>
    </xf>
    <xf numFmtId="0" fontId="26" fillId="0" borderId="70" xfId="0" applyFont="1" applyFill="1" applyBorder="1" applyAlignment="1">
      <alignment horizontal="center" vertical="center" shrinkToFit="1"/>
    </xf>
    <xf numFmtId="0" fontId="26" fillId="0" borderId="61" xfId="0" applyFont="1" applyFill="1" applyBorder="1" applyAlignment="1">
      <alignment horizontal="center" vertical="center" shrinkToFit="1"/>
    </xf>
    <xf numFmtId="0" fontId="26" fillId="0" borderId="55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shrinkToFit="1"/>
    </xf>
    <xf numFmtId="0" fontId="26" fillId="0" borderId="66" xfId="0" applyFont="1" applyFill="1" applyBorder="1" applyAlignment="1">
      <alignment horizontal="center" vertical="center" shrinkToFit="1"/>
    </xf>
    <xf numFmtId="0" fontId="26" fillId="0" borderId="63" xfId="0" applyFont="1" applyFill="1" applyBorder="1" applyAlignment="1">
      <alignment horizontal="center" vertical="center" shrinkToFit="1"/>
    </xf>
    <xf numFmtId="194" fontId="0" fillId="0" borderId="11" xfId="0" applyNumberFormat="1" applyFont="1" applyFill="1" applyBorder="1" applyAlignment="1">
      <alignment horizontal="right" vertical="center"/>
    </xf>
    <xf numFmtId="194" fontId="0" fillId="0" borderId="16" xfId="0" applyNumberFormat="1" applyFont="1" applyFill="1" applyBorder="1" applyAlignment="1">
      <alignment horizontal="right" vertical="center"/>
    </xf>
    <xf numFmtId="0" fontId="0" fillId="0" borderId="39" xfId="0" applyFont="1" applyFill="1" applyBorder="1" applyAlignment="1">
      <alignment horizontal="distributed" vertical="center" shrinkToFit="1"/>
    </xf>
    <xf numFmtId="0" fontId="0" fillId="0" borderId="71" xfId="0" applyFont="1" applyFill="1" applyBorder="1" applyAlignment="1">
      <alignment horizontal="distributed" vertical="center" shrinkToFit="1"/>
    </xf>
    <xf numFmtId="43" fontId="0" fillId="0" borderId="0" xfId="0" applyNumberFormat="1" applyFont="1" applyFill="1" applyBorder="1" applyAlignment="1">
      <alignment horizontal="right" vertical="center"/>
    </xf>
    <xf numFmtId="43" fontId="0" fillId="0" borderId="11" xfId="0" applyNumberFormat="1" applyFont="1" applyFill="1" applyBorder="1" applyAlignment="1">
      <alignment horizontal="right" vertical="center"/>
    </xf>
    <xf numFmtId="43" fontId="0" fillId="0" borderId="16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distributed" vertical="center" shrinkToFit="1"/>
    </xf>
    <xf numFmtId="0" fontId="0" fillId="0" borderId="12" xfId="0" applyFont="1" applyFill="1" applyBorder="1" applyAlignment="1">
      <alignment horizontal="distributed" vertical="center" shrinkToFit="1"/>
    </xf>
    <xf numFmtId="184" fontId="0" fillId="0" borderId="0" xfId="0" applyNumberFormat="1" applyFont="1" applyFill="1" applyBorder="1" applyAlignment="1">
      <alignment horizontal="right" vertical="center"/>
    </xf>
    <xf numFmtId="193" fontId="0" fillId="0" borderId="16" xfId="0" applyNumberFormat="1" applyFont="1" applyFill="1" applyBorder="1" applyAlignment="1">
      <alignment horizontal="right" vertical="center"/>
    </xf>
    <xf numFmtId="193" fontId="0" fillId="0" borderId="74" xfId="0" applyNumberFormat="1" applyFont="1" applyFill="1" applyBorder="1" applyAlignment="1">
      <alignment horizontal="right" vertical="center"/>
    </xf>
    <xf numFmtId="193" fontId="0" fillId="0" borderId="21" xfId="0" applyNumberFormat="1" applyFont="1" applyFill="1" applyBorder="1" applyAlignment="1">
      <alignment horizontal="right" vertical="center"/>
    </xf>
    <xf numFmtId="194" fontId="0" fillId="0" borderId="102" xfId="0" applyNumberFormat="1" applyFont="1" applyFill="1" applyBorder="1" applyAlignment="1">
      <alignment horizontal="right" vertical="center"/>
    </xf>
    <xf numFmtId="194" fontId="0" fillId="0" borderId="0" xfId="0" applyNumberFormat="1" applyFont="1" applyFill="1" applyBorder="1" applyAlignment="1">
      <alignment horizontal="right" vertical="center"/>
    </xf>
    <xf numFmtId="0" fontId="26" fillId="0" borderId="75" xfId="0" applyFont="1" applyFill="1" applyBorder="1" applyAlignment="1">
      <alignment horizontal="center" vertical="center"/>
    </xf>
    <xf numFmtId="0" fontId="26" fillId="0" borderId="76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77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78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distributed" vertical="center" shrinkToFit="1"/>
    </xf>
    <xf numFmtId="0" fontId="33" fillId="0" borderId="20" xfId="0" applyFont="1" applyFill="1" applyBorder="1" applyAlignment="1">
      <alignment horizontal="distributed" vertical="center" shrinkToFit="1"/>
    </xf>
    <xf numFmtId="0" fontId="33" fillId="0" borderId="125" xfId="0" applyFont="1" applyFill="1" applyBorder="1" applyAlignment="1">
      <alignment horizontal="distributed" vertical="center" shrinkToFit="1"/>
    </xf>
    <xf numFmtId="193" fontId="0" fillId="0" borderId="1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center" vertical="center"/>
    </xf>
    <xf numFmtId="0" fontId="0" fillId="0" borderId="90" xfId="0" applyFont="1" applyFill="1" applyBorder="1" applyAlignment="1">
      <alignment horizontal="center" vertical="center"/>
    </xf>
    <xf numFmtId="0" fontId="0" fillId="0" borderId="91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right" vertical="center"/>
    </xf>
    <xf numFmtId="0" fontId="26" fillId="0" borderId="68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center" vertical="center"/>
    </xf>
    <xf numFmtId="0" fontId="26" fillId="0" borderId="84" xfId="0" applyFont="1" applyFill="1" applyBorder="1" applyAlignment="1">
      <alignment horizontal="center" vertical="center"/>
    </xf>
    <xf numFmtId="0" fontId="26" fillId="0" borderId="85" xfId="0" applyFont="1" applyFill="1" applyBorder="1" applyAlignment="1">
      <alignment horizontal="center" vertical="center"/>
    </xf>
    <xf numFmtId="0" fontId="26" fillId="0" borderId="86" xfId="0" applyFont="1" applyFill="1" applyBorder="1" applyAlignment="1">
      <alignment horizontal="center" vertical="center"/>
    </xf>
    <xf numFmtId="182" fontId="26" fillId="0" borderId="35" xfId="0" applyNumberFormat="1" applyFont="1" applyFill="1" applyBorder="1" applyAlignment="1">
      <alignment horizontal="right" vertical="center"/>
    </xf>
    <xf numFmtId="182" fontId="26" fillId="0" borderId="14" xfId="0" applyNumberFormat="1" applyFont="1" applyFill="1" applyBorder="1" applyAlignment="1">
      <alignment horizontal="right" vertical="center"/>
    </xf>
    <xf numFmtId="182" fontId="26" fillId="0" borderId="14" xfId="33" applyNumberFormat="1" applyFont="1" applyFill="1" applyBorder="1" applyAlignment="1" applyProtection="1">
      <alignment horizontal="right" vertical="center"/>
    </xf>
    <xf numFmtId="0" fontId="26" fillId="0" borderId="27" xfId="0" applyFont="1" applyFill="1" applyBorder="1" applyAlignment="1">
      <alignment horizontal="center" vertical="center"/>
    </xf>
    <xf numFmtId="182" fontId="0" fillId="0" borderId="13" xfId="0" applyNumberFormat="1" applyFont="1" applyFill="1" applyBorder="1" applyAlignment="1">
      <alignment horizontal="right" vertical="center"/>
    </xf>
    <xf numFmtId="182" fontId="19" fillId="0" borderId="0" xfId="33" applyNumberFormat="1" applyFont="1" applyFill="1" applyBorder="1" applyAlignment="1" applyProtection="1">
      <alignment horizontal="right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82" xfId="0" applyFont="1" applyFill="1" applyBorder="1" applyAlignment="1">
      <alignment horizontal="center" vertical="center"/>
    </xf>
    <xf numFmtId="182" fontId="26" fillId="0" borderId="0" xfId="33" applyNumberFormat="1" applyFont="1" applyFill="1" applyBorder="1" applyAlignment="1" applyProtection="1">
      <alignment horizontal="righ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95" xfId="0" applyFont="1" applyFill="1" applyBorder="1" applyAlignment="1">
      <alignment horizontal="center" vertical="center"/>
    </xf>
    <xf numFmtId="182" fontId="26" fillId="0" borderId="13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Border="1" applyAlignment="1">
      <alignment horizontal="right" vertical="center"/>
    </xf>
    <xf numFmtId="0" fontId="26" fillId="0" borderId="65" xfId="0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center" vertical="center"/>
    </xf>
    <xf numFmtId="0" fontId="26" fillId="0" borderId="73" xfId="0" applyFont="1" applyFill="1" applyBorder="1" applyAlignment="1">
      <alignment horizontal="center" vertical="center"/>
    </xf>
    <xf numFmtId="0" fontId="26" fillId="0" borderId="116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182" fontId="18" fillId="0" borderId="23" xfId="33" applyNumberFormat="1" applyFont="1" applyFill="1" applyBorder="1" applyAlignment="1" applyProtection="1">
      <alignment horizontal="right" vertical="center"/>
    </xf>
    <xf numFmtId="182" fontId="18" fillId="0" borderId="22" xfId="0" applyNumberFormat="1" applyFont="1" applyFill="1" applyBorder="1" applyAlignment="1">
      <alignment horizontal="right" vertical="center"/>
    </xf>
    <xf numFmtId="0" fontId="26" fillId="0" borderId="118" xfId="0" applyFont="1" applyFill="1" applyBorder="1" applyAlignment="1">
      <alignment horizontal="center" vertical="center"/>
    </xf>
    <xf numFmtId="0" fontId="26" fillId="0" borderId="119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109" xfId="0" applyFont="1" applyFill="1" applyBorder="1" applyAlignment="1">
      <alignment horizontal="center" vertical="center"/>
    </xf>
    <xf numFmtId="0" fontId="26" fillId="0" borderId="46" xfId="0" applyFont="1" applyFill="1" applyBorder="1" applyAlignment="1">
      <alignment horizontal="center" vertical="center"/>
    </xf>
    <xf numFmtId="0" fontId="26" fillId="0" borderId="89" xfId="0" applyFont="1" applyFill="1" applyBorder="1" applyAlignment="1">
      <alignment horizontal="center" vertical="center"/>
    </xf>
    <xf numFmtId="0" fontId="26" fillId="0" borderId="117" xfId="0" applyFont="1" applyFill="1" applyBorder="1" applyAlignment="1">
      <alignment horizontal="center" vertical="center"/>
    </xf>
    <xf numFmtId="0" fontId="26" fillId="0" borderId="42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182" fontId="0" fillId="0" borderId="0" xfId="0" applyNumberFormat="1" applyFont="1" applyFill="1" applyBorder="1" applyAlignment="1">
      <alignment horizontal="right" vertical="center"/>
    </xf>
    <xf numFmtId="38" fontId="19" fillId="0" borderId="0" xfId="33" applyFont="1" applyFill="1" applyBorder="1" applyAlignment="1" applyProtection="1">
      <alignment horizontal="right" vertical="center"/>
    </xf>
    <xf numFmtId="0" fontId="26" fillId="0" borderId="30" xfId="0" applyFont="1" applyFill="1" applyBorder="1" applyAlignment="1">
      <alignment horizontal="center" vertical="center"/>
    </xf>
    <xf numFmtId="38" fontId="26" fillId="0" borderId="0" xfId="33" applyFont="1" applyFill="1" applyBorder="1" applyAlignment="1" applyProtection="1">
      <alignment horizontal="right" vertical="center"/>
    </xf>
    <xf numFmtId="41" fontId="26" fillId="0" borderId="0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26" fillId="0" borderId="14" xfId="0" applyNumberFormat="1" applyFont="1" applyFill="1" applyBorder="1" applyAlignment="1">
      <alignment horizontal="right" vertical="center"/>
    </xf>
    <xf numFmtId="41" fontId="0" fillId="0" borderId="23" xfId="0" applyNumberFormat="1" applyFont="1" applyFill="1" applyBorder="1" applyAlignment="1">
      <alignment horizontal="right" vertical="center"/>
    </xf>
    <xf numFmtId="182" fontId="36" fillId="0" borderId="23" xfId="0" applyNumberFormat="1" applyFont="1" applyFill="1" applyBorder="1" applyAlignment="1">
      <alignment horizontal="right" vertical="center"/>
    </xf>
    <xf numFmtId="38" fontId="36" fillId="0" borderId="23" xfId="33" applyFont="1" applyFill="1" applyBorder="1" applyAlignment="1" applyProtection="1">
      <alignment horizontal="right" vertical="center"/>
    </xf>
    <xf numFmtId="0" fontId="26" fillId="0" borderId="40" xfId="0" applyFont="1" applyFill="1" applyBorder="1" applyAlignment="1">
      <alignment horizontal="center" vertical="center"/>
    </xf>
    <xf numFmtId="38" fontId="18" fillId="0" borderId="23" xfId="33" applyFont="1" applyFill="1" applyBorder="1" applyAlignment="1" applyProtection="1">
      <alignment horizontal="right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44" xfId="0" applyFont="1" applyFill="1" applyBorder="1" applyAlignment="1">
      <alignment horizontal="right" vertical="center"/>
    </xf>
    <xf numFmtId="182" fontId="18" fillId="0" borderId="23" xfId="0" applyNumberFormat="1" applyFont="1" applyFill="1" applyBorder="1" applyAlignment="1">
      <alignment horizontal="right" vertical="center"/>
    </xf>
    <xf numFmtId="0" fontId="26" fillId="0" borderId="81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distributed" vertical="center" justifyLastLine="1"/>
    </xf>
    <xf numFmtId="0" fontId="26" fillId="0" borderId="56" xfId="0" applyFont="1" applyFill="1" applyBorder="1" applyAlignment="1">
      <alignment horizontal="distributed" vertical="center" justifyLastLine="1"/>
    </xf>
    <xf numFmtId="0" fontId="27" fillId="0" borderId="55" xfId="0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center" vertical="center"/>
    </xf>
    <xf numFmtId="0" fontId="26" fillId="0" borderId="115" xfId="0" applyFont="1" applyFill="1" applyBorder="1" applyAlignment="1">
      <alignment horizontal="center" vertical="center"/>
    </xf>
    <xf numFmtId="0" fontId="26" fillId="0" borderId="80" xfId="0" applyFont="1" applyFill="1" applyBorder="1" applyAlignment="1">
      <alignment horizontal="center" vertical="center"/>
    </xf>
    <xf numFmtId="0" fontId="27" fillId="0" borderId="77" xfId="0" applyFont="1" applyFill="1" applyBorder="1" applyAlignment="1">
      <alignment horizontal="center" vertical="center"/>
    </xf>
    <xf numFmtId="0" fontId="27" fillId="0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26" fillId="0" borderId="59" xfId="0" applyFont="1" applyFill="1" applyBorder="1" applyAlignment="1">
      <alignment horizontal="center" vertical="center"/>
    </xf>
    <xf numFmtId="0" fontId="27" fillId="0" borderId="81" xfId="0" applyFont="1" applyFill="1" applyBorder="1" applyAlignment="1">
      <alignment horizontal="center" vertical="center"/>
    </xf>
    <xf numFmtId="0" fontId="27" fillId="0" borderId="80" xfId="0" applyFont="1" applyFill="1" applyBorder="1" applyAlignment="1">
      <alignment horizontal="center" vertical="center"/>
    </xf>
    <xf numFmtId="0" fontId="26" fillId="0" borderId="93" xfId="0" applyFont="1" applyFill="1" applyBorder="1" applyAlignment="1">
      <alignment horizontal="center" vertical="center"/>
    </xf>
    <xf numFmtId="0" fontId="26" fillId="0" borderId="120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/>
    </xf>
    <xf numFmtId="0" fontId="26" fillId="0" borderId="64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83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38" fontId="19" fillId="0" borderId="23" xfId="33" applyFont="1" applyFill="1" applyBorder="1" applyAlignment="1" applyProtection="1">
      <alignment horizontal="right" vertical="center"/>
    </xf>
    <xf numFmtId="0" fontId="26" fillId="0" borderId="41" xfId="0" applyFont="1" applyFill="1" applyBorder="1" applyAlignment="1">
      <alignment horizontal="center" vertical="center"/>
    </xf>
    <xf numFmtId="38" fontId="26" fillId="0" borderId="14" xfId="33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left" vertical="top" wrapText="1"/>
    </xf>
    <xf numFmtId="0" fontId="0" fillId="0" borderId="5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84" xfId="0" applyFont="1" applyFill="1" applyBorder="1" applyAlignment="1">
      <alignment horizontal="center" vertical="center"/>
    </xf>
    <xf numFmtId="0" fontId="0" fillId="0" borderId="81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73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181" fontId="0" fillId="0" borderId="14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181" fontId="18" fillId="0" borderId="0" xfId="0" applyNumberFormat="1" applyFont="1" applyFill="1" applyBorder="1" applyAlignment="1">
      <alignment horizontal="center" vertical="center"/>
    </xf>
    <xf numFmtId="181" fontId="18" fillId="0" borderId="11" xfId="0" applyNumberFormat="1" applyFont="1" applyFill="1" applyBorder="1" applyAlignment="1">
      <alignment horizontal="center" vertical="center"/>
    </xf>
    <xf numFmtId="181" fontId="18" fillId="0" borderId="14" xfId="0" applyNumberFormat="1" applyFont="1" applyFill="1" applyBorder="1" applyAlignment="1">
      <alignment horizontal="center" vertical="center"/>
    </xf>
    <xf numFmtId="181" fontId="18" fillId="0" borderId="37" xfId="0" applyNumberFormat="1" applyFont="1" applyFill="1" applyBorder="1" applyAlignment="1">
      <alignment horizontal="center" vertical="center"/>
    </xf>
    <xf numFmtId="181" fontId="18" fillId="0" borderId="43" xfId="0" applyNumberFormat="1" applyFont="1" applyFill="1" applyBorder="1" applyAlignment="1">
      <alignment horizontal="center" vertical="center"/>
    </xf>
    <xf numFmtId="181" fontId="18" fillId="0" borderId="91" xfId="0" applyNumberFormat="1" applyFont="1" applyFill="1" applyBorder="1" applyAlignment="1">
      <alignment horizontal="center" vertical="center"/>
    </xf>
    <xf numFmtId="179" fontId="26" fillId="0" borderId="0" xfId="0" applyNumberFormat="1" applyFont="1" applyFill="1" applyBorder="1" applyAlignment="1">
      <alignment horizontal="center" vertical="center"/>
    </xf>
    <xf numFmtId="38" fontId="27" fillId="0" borderId="0" xfId="34" applyFont="1" applyFill="1" applyBorder="1" applyAlignment="1" applyProtection="1">
      <alignment horizontal="center" vertical="center" shrinkToFit="1"/>
    </xf>
    <xf numFmtId="181" fontId="0" fillId="0" borderId="13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7" fontId="26" fillId="0" borderId="43" xfId="0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center" vertical="center"/>
    </xf>
    <xf numFmtId="179" fontId="26" fillId="0" borderId="43" xfId="0" applyNumberFormat="1" applyFont="1" applyFill="1" applyBorder="1" applyAlignment="1">
      <alignment horizontal="center" vertical="center"/>
    </xf>
    <xf numFmtId="0" fontId="26" fillId="0" borderId="103" xfId="0" applyFont="1" applyFill="1" applyBorder="1" applyAlignment="1">
      <alignment horizontal="center" vertical="center"/>
    </xf>
    <xf numFmtId="0" fontId="26" fillId="0" borderId="87" xfId="0" applyFont="1" applyFill="1" applyBorder="1" applyAlignment="1">
      <alignment horizontal="center" vertical="center"/>
    </xf>
    <xf numFmtId="0" fontId="26" fillId="0" borderId="104" xfId="0" applyFont="1" applyFill="1" applyBorder="1" applyAlignment="1">
      <alignment horizontal="center" vertical="center"/>
    </xf>
    <xf numFmtId="0" fontId="0" fillId="0" borderId="103" xfId="0" applyFont="1" applyFill="1" applyBorder="1" applyAlignment="1">
      <alignment horizontal="center" vertical="center"/>
    </xf>
    <xf numFmtId="0" fontId="0" fillId="0" borderId="87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181" fontId="18" fillId="0" borderId="0" xfId="0" applyNumberFormat="1" applyFont="1" applyFill="1" applyBorder="1" applyAlignment="1">
      <alignment vertical="center"/>
    </xf>
    <xf numFmtId="187" fontId="26" fillId="0" borderId="0" xfId="0" applyNumberFormat="1" applyFont="1" applyFill="1" applyBorder="1" applyAlignment="1">
      <alignment horizontal="center" vertical="center"/>
    </xf>
    <xf numFmtId="179" fontId="0" fillId="0" borderId="95" xfId="0" applyNumberFormat="1" applyFont="1" applyFill="1" applyBorder="1" applyAlignment="1">
      <alignment horizontal="right" vertical="center"/>
    </xf>
    <xf numFmtId="179" fontId="18" fillId="0" borderId="0" xfId="0" applyNumberFormat="1" applyFont="1" applyFill="1" applyBorder="1" applyAlignment="1">
      <alignment horizontal="right" vertical="center"/>
    </xf>
    <xf numFmtId="179" fontId="18" fillId="0" borderId="95" xfId="0" applyNumberFormat="1" applyFont="1" applyFill="1" applyBorder="1" applyAlignment="1">
      <alignment horizontal="right" vertical="center"/>
    </xf>
    <xf numFmtId="179" fontId="18" fillId="0" borderId="11" xfId="0" applyNumberFormat="1" applyFont="1" applyFill="1" applyBorder="1" applyAlignment="1">
      <alignment horizontal="right" vertical="center"/>
    </xf>
    <xf numFmtId="192" fontId="18" fillId="0" borderId="104" xfId="0" applyNumberFormat="1" applyFont="1" applyFill="1" applyBorder="1" applyAlignment="1">
      <alignment horizontal="center" vertical="center"/>
    </xf>
    <xf numFmtId="192" fontId="18" fillId="0" borderId="100" xfId="0" applyNumberFormat="1" applyFont="1" applyFill="1" applyBorder="1" applyAlignment="1">
      <alignment horizontal="center" vertical="center"/>
    </xf>
    <xf numFmtId="192" fontId="18" fillId="0" borderId="101" xfId="0" applyNumberFormat="1" applyFont="1" applyFill="1" applyBorder="1" applyAlignment="1">
      <alignment horizontal="center" vertical="center"/>
    </xf>
    <xf numFmtId="0" fontId="26" fillId="0" borderId="63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 vertical="center" wrapText="1"/>
    </xf>
    <xf numFmtId="186" fontId="0" fillId="0" borderId="95" xfId="0" applyNumberFormat="1" applyFont="1" applyFill="1" applyBorder="1" applyAlignment="1">
      <alignment vertical="center"/>
    </xf>
    <xf numFmtId="186" fontId="0" fillId="0" borderId="11" xfId="0" applyNumberFormat="1" applyFont="1" applyFill="1" applyBorder="1" applyAlignment="1">
      <alignment vertical="center"/>
    </xf>
    <xf numFmtId="186" fontId="0" fillId="0" borderId="0" xfId="34" applyNumberFormat="1" applyFont="1" applyFill="1" applyBorder="1" applyAlignment="1" applyProtection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horizontal="right" vertical="center"/>
    </xf>
    <xf numFmtId="186" fontId="0" fillId="0" borderId="0" xfId="0" applyNumberFormat="1" applyFont="1" applyFill="1" applyBorder="1" applyAlignment="1">
      <alignment vertical="center"/>
    </xf>
    <xf numFmtId="186" fontId="0" fillId="0" borderId="13" xfId="0" applyNumberFormat="1" applyFont="1" applyFill="1" applyBorder="1" applyAlignment="1">
      <alignment horizontal="right" vertical="center"/>
    </xf>
    <xf numFmtId="179" fontId="0" fillId="0" borderId="36" xfId="0" applyNumberFormat="1" applyFont="1" applyFill="1" applyBorder="1" applyAlignment="1">
      <alignment horizontal="right" vertical="top"/>
    </xf>
    <xf numFmtId="179" fontId="0" fillId="0" borderId="50" xfId="0" applyNumberFormat="1" applyFont="1" applyFill="1" applyBorder="1" applyAlignment="1">
      <alignment horizontal="right" vertical="top"/>
    </xf>
    <xf numFmtId="179" fontId="0" fillId="0" borderId="51" xfId="0" applyNumberFormat="1" applyFont="1" applyFill="1" applyBorder="1" applyAlignment="1">
      <alignment horizontal="right" vertical="top"/>
    </xf>
    <xf numFmtId="0" fontId="26" fillId="0" borderId="57" xfId="0" applyFont="1" applyFill="1" applyBorder="1" applyAlignment="1">
      <alignment horizontal="center" vertical="center"/>
    </xf>
    <xf numFmtId="0" fontId="26" fillId="0" borderId="111" xfId="0" applyFont="1" applyFill="1" applyBorder="1" applyAlignment="1">
      <alignment horizontal="center" vertical="center"/>
    </xf>
    <xf numFmtId="0" fontId="26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91" xfId="0" applyFont="1" applyFill="1" applyBorder="1" applyAlignment="1">
      <alignment horizontal="center" vertical="center"/>
    </xf>
    <xf numFmtId="179" fontId="18" fillId="0" borderId="13" xfId="0" applyNumberFormat="1" applyFont="1" applyFill="1" applyBorder="1" applyAlignment="1">
      <alignment horizontal="right" vertical="center"/>
    </xf>
    <xf numFmtId="192" fontId="0" fillId="0" borderId="110" xfId="0" applyNumberFormat="1" applyFont="1" applyFill="1" applyBorder="1" applyAlignment="1">
      <alignment horizontal="center" vertical="center"/>
    </xf>
    <xf numFmtId="192" fontId="0" fillId="0" borderId="100" xfId="0" applyNumberFormat="1" applyFont="1" applyFill="1" applyBorder="1" applyAlignment="1">
      <alignment horizontal="center" vertical="center"/>
    </xf>
    <xf numFmtId="192" fontId="0" fillId="0" borderId="126" xfId="0" applyNumberFormat="1" applyFont="1" applyFill="1" applyBorder="1" applyAlignment="1">
      <alignment horizontal="center" vertical="center"/>
    </xf>
    <xf numFmtId="0" fontId="0" fillId="0" borderId="100" xfId="0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horizontal="center" vertical="center"/>
    </xf>
    <xf numFmtId="0" fontId="26" fillId="0" borderId="43" xfId="0" applyFont="1" applyFill="1" applyBorder="1" applyAlignment="1">
      <alignment horizontal="left" vertical="center"/>
    </xf>
    <xf numFmtId="0" fontId="26" fillId="0" borderId="55" xfId="0" applyFont="1" applyFill="1" applyBorder="1" applyAlignment="1">
      <alignment horizontal="center" vertical="center" wrapText="1"/>
    </xf>
    <xf numFmtId="0" fontId="26" fillId="0" borderId="67" xfId="0" applyFont="1" applyFill="1" applyBorder="1" applyAlignment="1">
      <alignment horizontal="center" vertical="center"/>
    </xf>
    <xf numFmtId="179" fontId="26" fillId="0" borderId="11" xfId="0" applyNumberFormat="1" applyFont="1" applyFill="1" applyBorder="1" applyAlignment="1">
      <alignment horizontal="right" vertical="center" shrinkToFit="1"/>
    </xf>
    <xf numFmtId="179" fontId="26" fillId="0" borderId="16" xfId="0" applyNumberFormat="1" applyFont="1" applyFill="1" applyBorder="1" applyAlignment="1">
      <alignment horizontal="right" vertical="center" shrinkToFit="1"/>
    </xf>
    <xf numFmtId="179" fontId="26" fillId="0" borderId="0" xfId="0" applyNumberFormat="1" applyFont="1" applyFill="1" applyBorder="1" applyAlignment="1">
      <alignment horizontal="right" vertical="center" shrinkToFit="1"/>
    </xf>
    <xf numFmtId="179" fontId="26" fillId="0" borderId="106" xfId="0" applyNumberFormat="1" applyFont="1" applyFill="1" applyBorder="1" applyAlignment="1">
      <alignment horizontal="right" vertical="center" shrinkToFit="1"/>
    </xf>
    <xf numFmtId="0" fontId="26" fillId="0" borderId="26" xfId="0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179" fontId="18" fillId="0" borderId="11" xfId="0" applyNumberFormat="1" applyFont="1" applyFill="1" applyBorder="1" applyAlignment="1">
      <alignment horizontal="right" vertical="center" shrinkToFit="1"/>
    </xf>
    <xf numFmtId="179" fontId="18" fillId="0" borderId="16" xfId="0" applyNumberFormat="1" applyFont="1" applyFill="1" applyBorder="1" applyAlignment="1">
      <alignment horizontal="right" vertical="center" shrinkToFit="1"/>
    </xf>
    <xf numFmtId="179" fontId="0" fillId="0" borderId="11" xfId="0" applyNumberFormat="1" applyFont="1" applyFill="1" applyBorder="1" applyAlignment="1">
      <alignment horizontal="right" vertical="center" shrinkToFit="1"/>
    </xf>
    <xf numFmtId="179" fontId="0" fillId="0" borderId="16" xfId="0" applyNumberFormat="1" applyFont="1" applyFill="1" applyBorder="1" applyAlignment="1">
      <alignment horizontal="right" vertical="center" shrinkToFit="1"/>
    </xf>
    <xf numFmtId="184" fontId="0" fillId="0" borderId="95" xfId="0" applyNumberFormat="1" applyFont="1" applyFill="1" applyBorder="1" applyAlignment="1">
      <alignment horizontal="right" vertical="center" shrinkToFit="1"/>
    </xf>
    <xf numFmtId="184" fontId="0" fillId="0" borderId="16" xfId="0" applyNumberFormat="1" applyFont="1" applyFill="1" applyBorder="1" applyAlignment="1">
      <alignment horizontal="right" vertical="center" shrinkToFit="1"/>
    </xf>
    <xf numFmtId="0" fontId="26" fillId="0" borderId="108" xfId="0" applyFont="1" applyFill="1" applyBorder="1" applyAlignment="1">
      <alignment horizontal="center" vertical="center"/>
    </xf>
    <xf numFmtId="49" fontId="26" fillId="0" borderId="23" xfId="0" applyNumberFormat="1" applyFont="1" applyFill="1" applyBorder="1" applyAlignment="1">
      <alignment horizontal="center" vertical="center"/>
    </xf>
    <xf numFmtId="184" fontId="0" fillId="0" borderId="45" xfId="0" applyNumberFormat="1" applyFont="1" applyFill="1" applyBorder="1" applyAlignment="1">
      <alignment horizontal="right" vertical="center" shrinkToFit="1"/>
    </xf>
    <xf numFmtId="184" fontId="0" fillId="0" borderId="21" xfId="0" applyNumberFormat="1" applyFont="1" applyFill="1" applyBorder="1" applyAlignment="1">
      <alignment horizontal="right" vertical="center" shrinkToFit="1"/>
    </xf>
    <xf numFmtId="0" fontId="26" fillId="0" borderId="38" xfId="0" applyFont="1" applyFill="1" applyBorder="1" applyAlignment="1">
      <alignment horizontal="center" vertical="center" wrapText="1"/>
    </xf>
    <xf numFmtId="0" fontId="26" fillId="0" borderId="107" xfId="0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 vertical="center"/>
    </xf>
    <xf numFmtId="0" fontId="27" fillId="0" borderId="88" xfId="0" applyFont="1" applyFill="1" applyBorder="1" applyAlignment="1">
      <alignment horizontal="center" vertical="center"/>
    </xf>
    <xf numFmtId="179" fontId="18" fillId="0" borderId="0" xfId="0" applyNumberFormat="1" applyFont="1" applyFill="1" applyBorder="1" applyAlignment="1"/>
    <xf numFmtId="0" fontId="26" fillId="0" borderId="32" xfId="0" applyFont="1" applyFill="1" applyBorder="1" applyAlignment="1">
      <alignment horizontal="center" vertical="center" wrapText="1"/>
    </xf>
    <xf numFmtId="0" fontId="26" fillId="0" borderId="95" xfId="0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189" fontId="18" fillId="0" borderId="0" xfId="0" applyNumberFormat="1" applyFont="1" applyFill="1" applyBorder="1" applyAlignment="1">
      <alignment vertical="top" shrinkToFit="1"/>
    </xf>
    <xf numFmtId="189" fontId="18" fillId="0" borderId="23" xfId="0" applyNumberFormat="1" applyFont="1" applyFill="1" applyBorder="1" applyAlignment="1">
      <alignment vertical="top" shrinkToFit="1"/>
    </xf>
    <xf numFmtId="195" fontId="18" fillId="0" borderId="106" xfId="0" applyNumberFormat="1" applyFont="1" applyFill="1" applyBorder="1" applyAlignment="1">
      <alignment vertical="top" shrinkToFit="1"/>
    </xf>
    <xf numFmtId="195" fontId="18" fillId="0" borderId="105" xfId="0" applyNumberFormat="1" applyFont="1" applyFill="1" applyBorder="1" applyAlignment="1">
      <alignment vertical="top" shrinkToFit="1"/>
    </xf>
    <xf numFmtId="179" fontId="18" fillId="0" borderId="106" xfId="0" applyNumberFormat="1" applyFont="1" applyFill="1" applyBorder="1" applyAlignment="1"/>
    <xf numFmtId="49" fontId="31" fillId="0" borderId="92" xfId="0" applyNumberFormat="1" applyFont="1" applyFill="1" applyBorder="1" applyAlignment="1" applyProtection="1">
      <alignment vertical="center" wrapText="1"/>
      <protection locked="0"/>
    </xf>
    <xf numFmtId="49" fontId="31" fillId="0" borderId="27" xfId="0" applyNumberFormat="1" applyFont="1" applyFill="1" applyBorder="1" applyAlignment="1" applyProtection="1">
      <alignment vertical="center" wrapText="1"/>
      <protection locked="0"/>
    </xf>
    <xf numFmtId="0" fontId="35" fillId="0" borderId="92" xfId="0" applyFont="1" applyFill="1" applyBorder="1" applyAlignment="1">
      <alignment vertical="center" wrapText="1"/>
    </xf>
    <xf numFmtId="0" fontId="35" fillId="0" borderId="27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9" fontId="35" fillId="0" borderId="130" xfId="0" applyNumberFormat="1" applyFont="1" applyFill="1" applyBorder="1" applyAlignment="1">
      <alignment horizontal="left" vertical="center" wrapText="1"/>
    </xf>
    <xf numFmtId="49" fontId="35" fillId="0" borderId="88" xfId="0" applyNumberFormat="1" applyFont="1" applyFill="1" applyBorder="1" applyAlignment="1">
      <alignment horizontal="left" vertical="center" wrapText="1"/>
    </xf>
    <xf numFmtId="49" fontId="35" fillId="0" borderId="131" xfId="0" applyNumberFormat="1" applyFont="1" applyFill="1" applyBorder="1" applyAlignment="1">
      <alignment horizontal="left" vertical="center" wrapText="1"/>
    </xf>
    <xf numFmtId="49" fontId="35" fillId="0" borderId="122" xfId="0" applyNumberFormat="1" applyFont="1" applyFill="1" applyBorder="1" applyAlignment="1">
      <alignment horizontal="left" vertical="center" wrapText="1"/>
    </xf>
    <xf numFmtId="49" fontId="35" fillId="0" borderId="38" xfId="0" applyNumberFormat="1" applyFont="1" applyFill="1" applyBorder="1" applyAlignment="1">
      <alignment horizontal="left" vertical="center" wrapText="1"/>
    </xf>
    <xf numFmtId="49" fontId="35" fillId="0" borderId="46" xfId="0" applyNumberFormat="1" applyFont="1" applyFill="1" applyBorder="1" applyAlignment="1">
      <alignment horizontal="left" vertical="center" wrapText="1"/>
    </xf>
    <xf numFmtId="49" fontId="35" fillId="0" borderId="122" xfId="0" applyNumberFormat="1" applyFont="1" applyFill="1" applyBorder="1" applyAlignment="1">
      <alignment vertical="center" wrapText="1"/>
    </xf>
    <xf numFmtId="49" fontId="35" fillId="0" borderId="38" xfId="0" applyNumberFormat="1" applyFont="1" applyFill="1" applyBorder="1" applyAlignment="1">
      <alignment vertical="center" wrapText="1"/>
    </xf>
    <xf numFmtId="49" fontId="35" fillId="0" borderId="46" xfId="0" applyNumberFormat="1" applyFont="1" applyFill="1" applyBorder="1" applyAlignment="1">
      <alignment vertical="center" wrapText="1"/>
    </xf>
    <xf numFmtId="49" fontId="35" fillId="0" borderId="122" xfId="0" applyNumberFormat="1" applyFont="1" applyFill="1" applyBorder="1" applyAlignment="1">
      <alignment vertical="center" wrapText="1" shrinkToFit="1"/>
    </xf>
    <xf numFmtId="49" fontId="35" fillId="0" borderId="38" xfId="0" applyNumberFormat="1" applyFont="1" applyFill="1" applyBorder="1" applyAlignment="1">
      <alignment vertical="center" wrapText="1" shrinkToFit="1"/>
    </xf>
    <xf numFmtId="49" fontId="35" fillId="0" borderId="46" xfId="0" applyNumberFormat="1" applyFont="1" applyFill="1" applyBorder="1" applyAlignment="1">
      <alignment vertical="center" wrapText="1" shrinkToFit="1"/>
    </xf>
    <xf numFmtId="0" fontId="35" fillId="0" borderId="122" xfId="0" applyFont="1" applyFill="1" applyBorder="1" applyAlignment="1">
      <alignment vertical="center" wrapText="1" shrinkToFit="1"/>
    </xf>
    <xf numFmtId="0" fontId="35" fillId="0" borderId="38" xfId="0" applyFont="1" applyFill="1" applyBorder="1" applyAlignment="1">
      <alignment vertical="center" wrapText="1" shrinkToFit="1"/>
    </xf>
    <xf numFmtId="0" fontId="35" fillId="0" borderId="46" xfId="0" applyFont="1" applyFill="1" applyBorder="1" applyAlignment="1">
      <alignment vertical="center" wrapText="1" shrinkToFit="1"/>
    </xf>
    <xf numFmtId="0" fontId="32" fillId="0" borderId="122" xfId="0" applyFont="1" applyFill="1" applyBorder="1" applyAlignment="1">
      <alignment vertical="center" wrapText="1" shrinkToFit="1"/>
    </xf>
    <xf numFmtId="0" fontId="32" fillId="0" borderId="38" xfId="0" applyFont="1" applyFill="1" applyBorder="1" applyAlignment="1">
      <alignment vertical="center" wrapText="1" shrinkToFit="1"/>
    </xf>
    <xf numFmtId="0" fontId="32" fillId="0" borderId="46" xfId="0" applyFont="1" applyFill="1" applyBorder="1" applyAlignment="1">
      <alignment vertical="center" wrapText="1" shrinkToFit="1"/>
    </xf>
    <xf numFmtId="0" fontId="26" fillId="0" borderId="18" xfId="0" applyFont="1" applyFill="1" applyBorder="1" applyAlignment="1">
      <alignment horizontal="left" vertical="center"/>
    </xf>
    <xf numFmtId="0" fontId="35" fillId="0" borderId="122" xfId="0" applyFont="1" applyFill="1" applyBorder="1" applyAlignment="1">
      <alignment vertical="center" wrapText="1"/>
    </xf>
    <xf numFmtId="0" fontId="35" fillId="0" borderId="38" xfId="0" applyFont="1" applyFill="1" applyBorder="1" applyAlignment="1">
      <alignment vertical="center" wrapText="1"/>
    </xf>
    <xf numFmtId="0" fontId="35" fillId="0" borderId="46" xfId="0" applyFont="1" applyFill="1" applyBorder="1" applyAlignment="1">
      <alignment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2" name="Line 4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3" name="Line 6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4" name="Line 7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5" name="Line 8"/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056" name="Line 9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3" name="Line 13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4" name="Line 14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5" name="Line 15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6" name="Line 16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7" name="Line 19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78" name="Line 20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0</xdr:col>
      <xdr:colOff>857250</xdr:colOff>
      <xdr:row>3</xdr:row>
      <xdr:rowOff>314325</xdr:rowOff>
    </xdr:to>
    <xdr:sp macro="" textlink="">
      <xdr:nvSpPr>
        <xdr:cNvPr id="3079" name="Line 21"/>
        <xdr:cNvSpPr>
          <a:spLocks noChangeShapeType="1"/>
        </xdr:cNvSpPr>
      </xdr:nvSpPr>
      <xdr:spPr bwMode="auto">
        <a:xfrm>
          <a:off x="19050" y="266700"/>
          <a:ext cx="838200" cy="6096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19050</xdr:colOff>
      <xdr:row>25</xdr:row>
      <xdr:rowOff>28575</xdr:rowOff>
    </xdr:from>
    <xdr:to>
      <xdr:col>0</xdr:col>
      <xdr:colOff>857250</xdr:colOff>
      <xdr:row>27</xdr:row>
      <xdr:rowOff>228600</xdr:rowOff>
    </xdr:to>
    <xdr:sp macro="" textlink="">
      <xdr:nvSpPr>
        <xdr:cNvPr id="3080" name="Line 22"/>
        <xdr:cNvSpPr>
          <a:spLocks noChangeShapeType="1"/>
        </xdr:cNvSpPr>
      </xdr:nvSpPr>
      <xdr:spPr bwMode="auto">
        <a:xfrm>
          <a:off x="19050" y="5000625"/>
          <a:ext cx="838200" cy="65722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57152</xdr:colOff>
      <xdr:row>48</xdr:row>
      <xdr:rowOff>38100</xdr:rowOff>
    </xdr:from>
    <xdr:to>
      <xdr:col>40</xdr:col>
      <xdr:colOff>95251</xdr:colOff>
      <xdr:row>48</xdr:row>
      <xdr:rowOff>180975</xdr:rowOff>
    </xdr:to>
    <xdr:cxnSp macro="">
      <xdr:nvCxnSpPr>
        <xdr:cNvPr id="11" name="直線コネクタ 10"/>
        <xdr:cNvCxnSpPr/>
      </xdr:nvCxnSpPr>
      <xdr:spPr bwMode="auto">
        <a:xfrm flipH="1">
          <a:off x="6362702" y="9696450"/>
          <a:ext cx="323849" cy="1428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38</xdr:col>
      <xdr:colOff>57152</xdr:colOff>
      <xdr:row>47</xdr:row>
      <xdr:rowOff>19050</xdr:rowOff>
    </xdr:from>
    <xdr:to>
      <xdr:col>40</xdr:col>
      <xdr:colOff>114300</xdr:colOff>
      <xdr:row>47</xdr:row>
      <xdr:rowOff>190500</xdr:rowOff>
    </xdr:to>
    <xdr:cxnSp macro="">
      <xdr:nvCxnSpPr>
        <xdr:cNvPr id="13" name="直線コネクタ 12"/>
        <xdr:cNvCxnSpPr/>
      </xdr:nvCxnSpPr>
      <xdr:spPr bwMode="auto">
        <a:xfrm flipH="1">
          <a:off x="6362702" y="9477375"/>
          <a:ext cx="342898" cy="1714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4097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4</xdr:col>
      <xdr:colOff>0</xdr:colOff>
      <xdr:row>3</xdr:row>
      <xdr:rowOff>381000</xdr:rowOff>
    </xdr:to>
    <xdr:sp macro="" textlink="">
      <xdr:nvSpPr>
        <xdr:cNvPr id="6" name="Line 15"/>
        <xdr:cNvSpPr>
          <a:spLocks noChangeShapeType="1"/>
        </xdr:cNvSpPr>
      </xdr:nvSpPr>
      <xdr:spPr bwMode="auto">
        <a:xfrm>
          <a:off x="9525" y="257175"/>
          <a:ext cx="1171575" cy="752475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190500</xdr:rowOff>
    </xdr:from>
    <xdr:to>
      <xdr:col>3</xdr:col>
      <xdr:colOff>152400</xdr:colOff>
      <xdr:row>3</xdr:row>
      <xdr:rowOff>314325</xdr:rowOff>
    </xdr:to>
    <xdr:sp macro="" textlink="">
      <xdr:nvSpPr>
        <xdr:cNvPr id="5121" name="Line 17"/>
        <xdr:cNvSpPr>
          <a:spLocks noChangeShapeType="1"/>
        </xdr:cNvSpPr>
      </xdr:nvSpPr>
      <xdr:spPr bwMode="auto">
        <a:xfrm>
          <a:off x="9525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104775</xdr:colOff>
      <xdr:row>4</xdr:row>
      <xdr:rowOff>0</xdr:rowOff>
    </xdr:to>
    <xdr:sp macro="" textlink="">
      <xdr:nvSpPr>
        <xdr:cNvPr id="3" name="Line 17"/>
        <xdr:cNvSpPr>
          <a:spLocks noChangeShapeType="1"/>
        </xdr:cNvSpPr>
      </xdr:nvSpPr>
      <xdr:spPr bwMode="auto">
        <a:xfrm>
          <a:off x="0" y="247650"/>
          <a:ext cx="1219200" cy="6286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6"/>
  <sheetViews>
    <sheetView view="pageBreakPreview" zoomScale="90" zoomScaleNormal="90" zoomScaleSheetLayoutView="90" workbookViewId="0">
      <selection activeCell="P4" sqref="P4"/>
    </sheetView>
  </sheetViews>
  <sheetFormatPr defaultRowHeight="21" customHeight="1" x14ac:dyDescent="0.15"/>
  <cols>
    <col min="1" max="1" width="10.28515625" style="26" customWidth="1"/>
    <col min="2" max="2" width="7" style="26" customWidth="1"/>
    <col min="3" max="3" width="6.5703125" style="26" customWidth="1"/>
    <col min="4" max="4" width="11" style="26" bestFit="1" customWidth="1"/>
    <col min="5" max="5" width="6.5703125" style="26" customWidth="1"/>
    <col min="6" max="6" width="11" style="26" bestFit="1" customWidth="1"/>
    <col min="7" max="7" width="6.5703125" style="26" customWidth="1"/>
    <col min="8" max="8" width="9.7109375" style="26" customWidth="1"/>
    <col min="9" max="9" width="6.5703125" style="26" customWidth="1"/>
    <col min="10" max="10" width="9.28515625" style="26" customWidth="1"/>
    <col min="11" max="11" width="6.7109375" style="26" customWidth="1"/>
    <col min="12" max="12" width="9.7109375" style="26" customWidth="1"/>
    <col min="13" max="16384" width="9.140625" style="26"/>
  </cols>
  <sheetData>
    <row r="1" spans="1:13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K1" s="25"/>
      <c r="L1" s="27"/>
    </row>
    <row r="2" spans="1:13" ht="15" customHeight="1" thickBot="1" x14ac:dyDescent="0.2">
      <c r="A2" s="25" t="s">
        <v>322</v>
      </c>
      <c r="B2" s="25"/>
      <c r="C2" s="25"/>
      <c r="D2" s="25"/>
      <c r="E2" s="25"/>
      <c r="F2" s="25"/>
      <c r="G2" s="25"/>
      <c r="H2" s="25"/>
      <c r="I2" s="25"/>
      <c r="K2" s="25"/>
      <c r="L2" s="27" t="s">
        <v>160</v>
      </c>
    </row>
    <row r="3" spans="1:13" ht="24.95" customHeight="1" thickBot="1" x14ac:dyDescent="0.2">
      <c r="A3" s="464" t="s">
        <v>161</v>
      </c>
      <c r="B3" s="465"/>
      <c r="C3" s="468" t="s">
        <v>204</v>
      </c>
      <c r="D3" s="468"/>
      <c r="E3" s="468"/>
      <c r="F3" s="469" t="s">
        <v>162</v>
      </c>
      <c r="G3" s="468" t="s">
        <v>209</v>
      </c>
      <c r="H3" s="468"/>
      <c r="I3" s="468"/>
      <c r="J3" s="457" t="s">
        <v>210</v>
      </c>
      <c r="K3" s="457"/>
      <c r="L3" s="458"/>
    </row>
    <row r="4" spans="1:13" ht="24.95" customHeight="1" x14ac:dyDescent="0.15">
      <c r="A4" s="466"/>
      <c r="B4" s="467"/>
      <c r="C4" s="28" t="s">
        <v>163</v>
      </c>
      <c r="D4" s="28" t="s">
        <v>164</v>
      </c>
      <c r="E4" s="29" t="s">
        <v>165</v>
      </c>
      <c r="F4" s="470"/>
      <c r="G4" s="471"/>
      <c r="H4" s="471"/>
      <c r="I4" s="471"/>
      <c r="J4" s="459"/>
      <c r="K4" s="459"/>
      <c r="L4" s="460"/>
    </row>
    <row r="5" spans="1:13" ht="20.100000000000001" customHeight="1" x14ac:dyDescent="0.15">
      <c r="A5" s="474" t="s">
        <v>166</v>
      </c>
      <c r="B5" s="475"/>
      <c r="C5" s="240">
        <f t="shared" ref="C5:C10" si="0">SUM(D5:E5)</f>
        <v>0</v>
      </c>
      <c r="D5" s="420">
        <v>0</v>
      </c>
      <c r="E5" s="420">
        <v>0</v>
      </c>
      <c r="F5" s="242">
        <v>1</v>
      </c>
      <c r="G5" s="476">
        <v>12441</v>
      </c>
      <c r="H5" s="476"/>
      <c r="I5" s="476"/>
      <c r="J5" s="477">
        <v>11097.05</v>
      </c>
      <c r="K5" s="477"/>
      <c r="L5" s="478"/>
    </row>
    <row r="6" spans="1:13" ht="20.100000000000001" customHeight="1" x14ac:dyDescent="0.15">
      <c r="A6" s="479" t="s">
        <v>177</v>
      </c>
      <c r="B6" s="480"/>
      <c r="C6" s="240">
        <f t="shared" si="0"/>
        <v>26</v>
      </c>
      <c r="D6" s="433">
        <v>8</v>
      </c>
      <c r="E6" s="433">
        <v>18</v>
      </c>
      <c r="F6" s="434">
        <v>1</v>
      </c>
      <c r="G6" s="461">
        <v>3845</v>
      </c>
      <c r="H6" s="461"/>
      <c r="I6" s="461"/>
      <c r="J6" s="462">
        <v>3036.58</v>
      </c>
      <c r="K6" s="462"/>
      <c r="L6" s="463"/>
      <c r="M6" s="37"/>
    </row>
    <row r="7" spans="1:13" ht="20.100000000000001" customHeight="1" x14ac:dyDescent="0.15">
      <c r="A7" s="479" t="s">
        <v>211</v>
      </c>
      <c r="B7" s="480"/>
      <c r="C7" s="240">
        <f t="shared" si="0"/>
        <v>6</v>
      </c>
      <c r="D7" s="420">
        <v>2</v>
      </c>
      <c r="E7" s="420">
        <v>4</v>
      </c>
      <c r="F7" s="421">
        <v>1</v>
      </c>
      <c r="G7" s="481">
        <v>0</v>
      </c>
      <c r="H7" s="481"/>
      <c r="I7" s="481"/>
      <c r="J7" s="472">
        <v>1550.16</v>
      </c>
      <c r="K7" s="472"/>
      <c r="L7" s="473"/>
    </row>
    <row r="8" spans="1:13" ht="20.100000000000001" customHeight="1" x14ac:dyDescent="0.15">
      <c r="A8" s="479" t="s">
        <v>239</v>
      </c>
      <c r="B8" s="480"/>
      <c r="C8" s="240">
        <f t="shared" si="0"/>
        <v>2</v>
      </c>
      <c r="D8" s="420">
        <v>1</v>
      </c>
      <c r="E8" s="420">
        <v>1</v>
      </c>
      <c r="F8" s="421">
        <v>1</v>
      </c>
      <c r="G8" s="486">
        <v>2395.0100000000002</v>
      </c>
      <c r="H8" s="486"/>
      <c r="I8" s="486"/>
      <c r="J8" s="472">
        <v>1632.22</v>
      </c>
      <c r="K8" s="472"/>
      <c r="L8" s="473"/>
    </row>
    <row r="9" spans="1:13" ht="20.100000000000001" customHeight="1" x14ac:dyDescent="0.15">
      <c r="A9" s="479" t="s">
        <v>212</v>
      </c>
      <c r="B9" s="496"/>
      <c r="C9" s="240">
        <f t="shared" si="0"/>
        <v>0</v>
      </c>
      <c r="D9" s="420">
        <v>0</v>
      </c>
      <c r="E9" s="420">
        <v>0</v>
      </c>
      <c r="F9" s="421">
        <v>1</v>
      </c>
      <c r="G9" s="461">
        <v>2897.64</v>
      </c>
      <c r="H9" s="461"/>
      <c r="I9" s="461"/>
      <c r="J9" s="499">
        <v>958.91</v>
      </c>
      <c r="K9" s="499"/>
      <c r="L9" s="482"/>
    </row>
    <row r="10" spans="1:13" ht="20.100000000000001" customHeight="1" x14ac:dyDescent="0.15">
      <c r="A10" s="479" t="s">
        <v>213</v>
      </c>
      <c r="B10" s="480"/>
      <c r="C10" s="240">
        <f t="shared" si="0"/>
        <v>10</v>
      </c>
      <c r="D10" s="420">
        <v>4</v>
      </c>
      <c r="E10" s="420">
        <v>6</v>
      </c>
      <c r="F10" s="421">
        <v>1</v>
      </c>
      <c r="G10" s="461">
        <v>7066</v>
      </c>
      <c r="H10" s="461"/>
      <c r="I10" s="461"/>
      <c r="J10" s="462">
        <v>3360.89</v>
      </c>
      <c r="K10" s="462"/>
      <c r="L10" s="482"/>
      <c r="M10" s="37"/>
    </row>
    <row r="11" spans="1:13" ht="20.100000000000001" customHeight="1" thickBot="1" x14ac:dyDescent="0.2">
      <c r="A11" s="497" t="s">
        <v>214</v>
      </c>
      <c r="B11" s="498"/>
      <c r="C11" s="426">
        <f t="shared" ref="C11" si="1">SUM(D11:E11)</f>
        <v>10</v>
      </c>
      <c r="D11" s="427">
        <v>4</v>
      </c>
      <c r="E11" s="427">
        <v>6</v>
      </c>
      <c r="F11" s="428">
        <v>1</v>
      </c>
      <c r="G11" s="485">
        <v>1381</v>
      </c>
      <c r="H11" s="485"/>
      <c r="I11" s="485"/>
      <c r="J11" s="483">
        <v>1471.36</v>
      </c>
      <c r="K11" s="483"/>
      <c r="L11" s="484"/>
      <c r="M11" s="37"/>
    </row>
    <row r="12" spans="1:13" ht="15" customHeight="1" x14ac:dyDescent="0.15">
      <c r="A12" s="492" t="s">
        <v>167</v>
      </c>
      <c r="B12" s="492"/>
      <c r="C12" s="492"/>
      <c r="D12" s="492"/>
      <c r="E12" s="492"/>
      <c r="F12" s="492"/>
      <c r="G12" s="492"/>
      <c r="H12" s="95"/>
      <c r="I12" s="95"/>
      <c r="J12" s="489" t="s">
        <v>168</v>
      </c>
      <c r="K12" s="489"/>
      <c r="L12" s="489"/>
    </row>
    <row r="13" spans="1:13" ht="15" customHeight="1" x14ac:dyDescent="0.15">
      <c r="A13" s="492" t="s">
        <v>169</v>
      </c>
      <c r="B13" s="492"/>
      <c r="C13" s="492"/>
      <c r="D13" s="492"/>
      <c r="E13" s="492"/>
      <c r="F13" s="492"/>
      <c r="G13" s="492"/>
      <c r="H13" s="492"/>
      <c r="I13" s="492"/>
      <c r="J13" s="492"/>
      <c r="K13" s="25"/>
    </row>
    <row r="14" spans="1:13" ht="15" customHeight="1" x14ac:dyDescent="0.15">
      <c r="A14" s="94" t="s">
        <v>240</v>
      </c>
      <c r="B14" s="94"/>
      <c r="C14" s="94"/>
      <c r="D14" s="94"/>
      <c r="E14" s="94"/>
      <c r="F14" s="94"/>
      <c r="G14" s="94"/>
      <c r="H14" s="94"/>
      <c r="I14" s="94"/>
      <c r="J14" s="94"/>
      <c r="K14" s="25"/>
    </row>
    <row r="15" spans="1:13" ht="15" customHeight="1" x14ac:dyDescent="0.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25"/>
    </row>
    <row r="16" spans="1:13" ht="15" customHeight="1" thickBot="1" x14ac:dyDescent="0.2">
      <c r="A16" s="25" t="s">
        <v>323</v>
      </c>
      <c r="B16" s="25"/>
      <c r="C16" s="25"/>
      <c r="D16" s="25"/>
      <c r="E16" s="25"/>
      <c r="F16" s="25"/>
      <c r="G16" s="25"/>
      <c r="H16" s="25"/>
      <c r="I16" s="25"/>
      <c r="J16" s="27"/>
      <c r="K16" s="25"/>
    </row>
    <row r="17" spans="1:10" ht="24.95" customHeight="1" x14ac:dyDescent="0.15">
      <c r="A17" s="487" t="s">
        <v>215</v>
      </c>
      <c r="B17" s="494" t="s">
        <v>216</v>
      </c>
      <c r="C17" s="490" t="s">
        <v>170</v>
      </c>
      <c r="D17" s="491"/>
      <c r="E17" s="490" t="s">
        <v>171</v>
      </c>
      <c r="F17" s="491"/>
      <c r="G17" s="490" t="s">
        <v>172</v>
      </c>
      <c r="H17" s="491"/>
      <c r="I17" s="490" t="s">
        <v>173</v>
      </c>
      <c r="J17" s="493"/>
    </row>
    <row r="18" spans="1:10" ht="24.95" customHeight="1" x14ac:dyDescent="0.15">
      <c r="A18" s="488"/>
      <c r="B18" s="495"/>
      <c r="C18" s="135" t="s">
        <v>59</v>
      </c>
      <c r="D18" s="135" t="s">
        <v>174</v>
      </c>
      <c r="E18" s="135" t="s">
        <v>59</v>
      </c>
      <c r="F18" s="135" t="s">
        <v>174</v>
      </c>
      <c r="G18" s="135" t="s">
        <v>59</v>
      </c>
      <c r="H18" s="135" t="s">
        <v>174</v>
      </c>
      <c r="I18" s="134" t="s">
        <v>59</v>
      </c>
      <c r="J18" s="133" t="s">
        <v>174</v>
      </c>
    </row>
    <row r="19" spans="1:10" ht="20.100000000000001" customHeight="1" x14ac:dyDescent="0.15">
      <c r="A19" s="132" t="s">
        <v>175</v>
      </c>
      <c r="B19" s="155"/>
      <c r="C19" s="156"/>
      <c r="D19" s="157"/>
      <c r="E19" s="156"/>
      <c r="F19" s="157">
        <v>1001</v>
      </c>
      <c r="G19" s="156"/>
      <c r="H19" s="157">
        <v>300</v>
      </c>
      <c r="I19" s="158"/>
      <c r="J19" s="159">
        <v>300</v>
      </c>
    </row>
    <row r="20" spans="1:10" ht="20.100000000000001" customHeight="1" x14ac:dyDescent="0.15">
      <c r="A20" s="146" t="s">
        <v>286</v>
      </c>
      <c r="B20" s="160">
        <v>334</v>
      </c>
      <c r="C20" s="161">
        <v>782</v>
      </c>
      <c r="D20" s="158">
        <v>186377</v>
      </c>
      <c r="E20" s="161">
        <v>241</v>
      </c>
      <c r="F20" s="158">
        <v>111542</v>
      </c>
      <c r="G20" s="161">
        <v>194</v>
      </c>
      <c r="H20" s="158">
        <v>32482</v>
      </c>
      <c r="I20" s="161">
        <v>247</v>
      </c>
      <c r="J20" s="162">
        <v>42353</v>
      </c>
    </row>
    <row r="21" spans="1:10" ht="20.100000000000001" customHeight="1" x14ac:dyDescent="0.15">
      <c r="A21" s="132">
        <v>26</v>
      </c>
      <c r="B21" s="163">
        <v>333</v>
      </c>
      <c r="C21" s="164">
        <v>787</v>
      </c>
      <c r="D21" s="153">
        <v>180702</v>
      </c>
      <c r="E21" s="164">
        <v>231</v>
      </c>
      <c r="F21" s="153">
        <v>109394</v>
      </c>
      <c r="G21" s="164">
        <v>306</v>
      </c>
      <c r="H21" s="153">
        <v>32463</v>
      </c>
      <c r="I21" s="164">
        <v>250</v>
      </c>
      <c r="J21" s="411">
        <v>38845</v>
      </c>
    </row>
    <row r="22" spans="1:10" ht="20.100000000000001" customHeight="1" x14ac:dyDescent="0.15">
      <c r="A22" s="132">
        <v>27</v>
      </c>
      <c r="B22" s="163">
        <v>336</v>
      </c>
      <c r="C22" s="164">
        <v>820</v>
      </c>
      <c r="D22" s="153">
        <v>196016</v>
      </c>
      <c r="E22" s="164">
        <v>236</v>
      </c>
      <c r="F22" s="153">
        <v>113510</v>
      </c>
      <c r="G22" s="164">
        <v>324</v>
      </c>
      <c r="H22" s="153">
        <v>38862</v>
      </c>
      <c r="I22" s="164">
        <v>260</v>
      </c>
      <c r="J22" s="411">
        <v>43644</v>
      </c>
    </row>
    <row r="23" spans="1:10" ht="20.100000000000001" customHeight="1" x14ac:dyDescent="0.15">
      <c r="A23" s="132">
        <v>28</v>
      </c>
      <c r="B23" s="163">
        <v>335</v>
      </c>
      <c r="C23" s="164">
        <v>866</v>
      </c>
      <c r="D23" s="153">
        <v>201036</v>
      </c>
      <c r="E23" s="164">
        <v>264</v>
      </c>
      <c r="F23" s="153">
        <v>120887</v>
      </c>
      <c r="G23" s="164">
        <v>340</v>
      </c>
      <c r="H23" s="153">
        <v>37325</v>
      </c>
      <c r="I23" s="164">
        <v>262</v>
      </c>
      <c r="J23" s="165">
        <v>42824</v>
      </c>
    </row>
    <row r="24" spans="1:10" ht="20.100000000000001" customHeight="1" x14ac:dyDescent="0.15">
      <c r="A24" s="270">
        <v>29</v>
      </c>
      <c r="B24" s="271">
        <f>SUM(B26:B37)</f>
        <v>333</v>
      </c>
      <c r="C24" s="272">
        <f t="shared" ref="C24:J24" si="2">SUM(C26:C37)</f>
        <v>869</v>
      </c>
      <c r="D24" s="239">
        <f t="shared" si="2"/>
        <v>195945</v>
      </c>
      <c r="E24" s="272">
        <f t="shared" si="2"/>
        <v>260</v>
      </c>
      <c r="F24" s="239">
        <f t="shared" si="2"/>
        <v>118086</v>
      </c>
      <c r="G24" s="272">
        <f t="shared" si="2"/>
        <v>335</v>
      </c>
      <c r="H24" s="239">
        <f t="shared" si="2"/>
        <v>36561</v>
      </c>
      <c r="I24" s="272">
        <f t="shared" si="2"/>
        <v>274</v>
      </c>
      <c r="J24" s="273">
        <f t="shared" si="2"/>
        <v>41298</v>
      </c>
    </row>
    <row r="25" spans="1:10" ht="20.100000000000001" customHeight="1" x14ac:dyDescent="0.15">
      <c r="A25" s="270"/>
      <c r="B25" s="274"/>
      <c r="C25" s="4"/>
      <c r="D25" s="4"/>
      <c r="E25" s="4"/>
      <c r="F25" s="4"/>
      <c r="G25" s="4"/>
      <c r="H25" s="4"/>
      <c r="I25" s="6"/>
      <c r="J25" s="275"/>
    </row>
    <row r="26" spans="1:10" ht="20.100000000000001" customHeight="1" x14ac:dyDescent="0.15">
      <c r="A26" s="276" t="s">
        <v>287</v>
      </c>
      <c r="B26" s="337">
        <v>27</v>
      </c>
      <c r="C26" s="252">
        <f>SUM(E26+G26+I26)</f>
        <v>62</v>
      </c>
      <c r="D26" s="252">
        <f t="shared" ref="D26:D37" si="3">SUM(F26+H26+J26)</f>
        <v>13609</v>
      </c>
      <c r="E26" s="354">
        <v>16</v>
      </c>
      <c r="F26" s="338">
        <v>8034</v>
      </c>
      <c r="G26" s="354">
        <v>26</v>
      </c>
      <c r="H26" s="338">
        <v>2997</v>
      </c>
      <c r="I26" s="310">
        <v>20</v>
      </c>
      <c r="J26" s="355">
        <v>2578</v>
      </c>
    </row>
    <row r="27" spans="1:10" ht="20.100000000000001" customHeight="1" x14ac:dyDescent="0.15">
      <c r="A27" s="277">
        <v>5</v>
      </c>
      <c r="B27" s="337">
        <v>29</v>
      </c>
      <c r="C27" s="252">
        <f t="shared" ref="C27:C37" si="4">SUM(E27+G27+I27)</f>
        <v>66</v>
      </c>
      <c r="D27" s="252">
        <f t="shared" si="3"/>
        <v>13054</v>
      </c>
      <c r="E27" s="354">
        <v>18</v>
      </c>
      <c r="F27" s="354">
        <v>7709</v>
      </c>
      <c r="G27" s="354">
        <v>24</v>
      </c>
      <c r="H27" s="354">
        <v>2420</v>
      </c>
      <c r="I27" s="310">
        <v>24</v>
      </c>
      <c r="J27" s="355">
        <v>2925</v>
      </c>
    </row>
    <row r="28" spans="1:10" ht="20.100000000000001" customHeight="1" x14ac:dyDescent="0.15">
      <c r="A28" s="277">
        <v>6</v>
      </c>
      <c r="B28" s="337">
        <v>28</v>
      </c>
      <c r="C28" s="252">
        <f t="shared" si="4"/>
        <v>68</v>
      </c>
      <c r="D28" s="252">
        <f t="shared" si="3"/>
        <v>16167</v>
      </c>
      <c r="E28" s="354">
        <v>16</v>
      </c>
      <c r="F28" s="354">
        <v>8610</v>
      </c>
      <c r="G28" s="354">
        <v>32</v>
      </c>
      <c r="H28" s="354">
        <v>4061</v>
      </c>
      <c r="I28" s="310">
        <v>20</v>
      </c>
      <c r="J28" s="355">
        <v>3496</v>
      </c>
    </row>
    <row r="29" spans="1:10" ht="20.100000000000001" customHeight="1" x14ac:dyDescent="0.15">
      <c r="A29" s="277">
        <v>7</v>
      </c>
      <c r="B29" s="337">
        <v>29</v>
      </c>
      <c r="C29" s="252">
        <f t="shared" si="4"/>
        <v>65</v>
      </c>
      <c r="D29" s="252">
        <f t="shared" si="3"/>
        <v>15593</v>
      </c>
      <c r="E29" s="354">
        <v>22</v>
      </c>
      <c r="F29" s="354">
        <v>10510</v>
      </c>
      <c r="G29" s="354">
        <v>25</v>
      </c>
      <c r="H29" s="354">
        <v>2218</v>
      </c>
      <c r="I29" s="310">
        <v>18</v>
      </c>
      <c r="J29" s="355">
        <v>2865</v>
      </c>
    </row>
    <row r="30" spans="1:10" ht="20.100000000000001" customHeight="1" x14ac:dyDescent="0.15">
      <c r="A30" s="277">
        <v>8</v>
      </c>
      <c r="B30" s="337">
        <v>29</v>
      </c>
      <c r="C30" s="252">
        <f t="shared" si="4"/>
        <v>76</v>
      </c>
      <c r="D30" s="252">
        <f t="shared" si="3"/>
        <v>15727</v>
      </c>
      <c r="E30" s="354">
        <v>22</v>
      </c>
      <c r="F30" s="354">
        <v>8864</v>
      </c>
      <c r="G30" s="354">
        <v>29</v>
      </c>
      <c r="H30" s="354">
        <v>3206</v>
      </c>
      <c r="I30" s="338">
        <v>25</v>
      </c>
      <c r="J30" s="356">
        <v>3657</v>
      </c>
    </row>
    <row r="31" spans="1:10" ht="20.100000000000001" customHeight="1" x14ac:dyDescent="0.15">
      <c r="A31" s="277">
        <v>9</v>
      </c>
      <c r="B31" s="337">
        <v>28</v>
      </c>
      <c r="C31" s="252">
        <f t="shared" si="4"/>
        <v>64</v>
      </c>
      <c r="D31" s="252">
        <f t="shared" si="3"/>
        <v>13863</v>
      </c>
      <c r="E31" s="354">
        <v>16</v>
      </c>
      <c r="F31" s="354">
        <v>7893</v>
      </c>
      <c r="G31" s="354">
        <v>23</v>
      </c>
      <c r="H31" s="354">
        <v>2540</v>
      </c>
      <c r="I31" s="338">
        <v>25</v>
      </c>
      <c r="J31" s="356">
        <v>3430</v>
      </c>
    </row>
    <row r="32" spans="1:10" ht="20.100000000000001" customHeight="1" x14ac:dyDescent="0.15">
      <c r="A32" s="278">
        <v>10</v>
      </c>
      <c r="B32" s="337">
        <v>29</v>
      </c>
      <c r="C32" s="252">
        <f t="shared" si="4"/>
        <v>69</v>
      </c>
      <c r="D32" s="252">
        <f t="shared" si="3"/>
        <v>16089</v>
      </c>
      <c r="E32" s="354">
        <v>24</v>
      </c>
      <c r="F32" s="354">
        <v>10680</v>
      </c>
      <c r="G32" s="354">
        <v>26</v>
      </c>
      <c r="H32" s="354">
        <v>2759</v>
      </c>
      <c r="I32" s="338">
        <v>19</v>
      </c>
      <c r="J32" s="356">
        <v>2650</v>
      </c>
    </row>
    <row r="33" spans="1:12" ht="20.100000000000001" customHeight="1" x14ac:dyDescent="0.15">
      <c r="A33" s="278">
        <v>11</v>
      </c>
      <c r="B33" s="337">
        <v>28</v>
      </c>
      <c r="C33" s="252">
        <f t="shared" si="4"/>
        <v>94</v>
      </c>
      <c r="D33" s="252">
        <f t="shared" si="3"/>
        <v>21925</v>
      </c>
      <c r="E33" s="310">
        <v>31</v>
      </c>
      <c r="F33" s="310">
        <v>13610</v>
      </c>
      <c r="G33" s="310">
        <v>33</v>
      </c>
      <c r="H33" s="310">
        <v>3850</v>
      </c>
      <c r="I33" s="310">
        <v>30</v>
      </c>
      <c r="J33" s="355">
        <v>4465</v>
      </c>
    </row>
    <row r="34" spans="1:12" ht="20.100000000000001" customHeight="1" x14ac:dyDescent="0.15">
      <c r="A34" s="278">
        <v>12</v>
      </c>
      <c r="B34" s="337">
        <v>26</v>
      </c>
      <c r="C34" s="252">
        <f t="shared" si="4"/>
        <v>78</v>
      </c>
      <c r="D34" s="252">
        <f t="shared" si="3"/>
        <v>16748</v>
      </c>
      <c r="E34" s="310">
        <v>25</v>
      </c>
      <c r="F34" s="310">
        <v>9770</v>
      </c>
      <c r="G34" s="310">
        <v>31</v>
      </c>
      <c r="H34" s="310">
        <v>3110</v>
      </c>
      <c r="I34" s="310">
        <v>22</v>
      </c>
      <c r="J34" s="355">
        <v>3868</v>
      </c>
    </row>
    <row r="35" spans="1:12" ht="20.100000000000001" customHeight="1" x14ac:dyDescent="0.15">
      <c r="A35" s="276" t="s">
        <v>288</v>
      </c>
      <c r="B35" s="337">
        <v>25</v>
      </c>
      <c r="C35" s="252">
        <f t="shared" si="4"/>
        <v>69</v>
      </c>
      <c r="D35" s="252">
        <f t="shared" si="3"/>
        <v>13944</v>
      </c>
      <c r="E35" s="354">
        <v>22</v>
      </c>
      <c r="F35" s="354">
        <v>8330</v>
      </c>
      <c r="G35" s="354">
        <v>24</v>
      </c>
      <c r="H35" s="354">
        <v>1500</v>
      </c>
      <c r="I35" s="338">
        <v>23</v>
      </c>
      <c r="J35" s="356">
        <v>4114</v>
      </c>
    </row>
    <row r="36" spans="1:12" ht="20.100000000000001" customHeight="1" x14ac:dyDescent="0.15">
      <c r="A36" s="277">
        <v>2</v>
      </c>
      <c r="B36" s="337">
        <v>26</v>
      </c>
      <c r="C36" s="252">
        <f t="shared" si="4"/>
        <v>80</v>
      </c>
      <c r="D36" s="252">
        <f t="shared" si="3"/>
        <v>18327</v>
      </c>
      <c r="E36" s="310">
        <v>25</v>
      </c>
      <c r="F36" s="310">
        <v>10283</v>
      </c>
      <c r="G36" s="310">
        <v>30</v>
      </c>
      <c r="H36" s="310">
        <v>4161</v>
      </c>
      <c r="I36" s="310">
        <v>25</v>
      </c>
      <c r="J36" s="355">
        <v>3883</v>
      </c>
    </row>
    <row r="37" spans="1:12" ht="20.100000000000001" customHeight="1" thickBot="1" x14ac:dyDescent="0.2">
      <c r="A37" s="279">
        <v>3</v>
      </c>
      <c r="B37" s="353">
        <v>29</v>
      </c>
      <c r="C37" s="166">
        <f t="shared" si="4"/>
        <v>78</v>
      </c>
      <c r="D37" s="166">
        <f t="shared" si="3"/>
        <v>20899</v>
      </c>
      <c r="E37" s="357">
        <v>23</v>
      </c>
      <c r="F37" s="357">
        <v>13793</v>
      </c>
      <c r="G37" s="357">
        <v>32</v>
      </c>
      <c r="H37" s="357">
        <v>3739</v>
      </c>
      <c r="I37" s="357">
        <v>23</v>
      </c>
      <c r="J37" s="358">
        <v>3367</v>
      </c>
    </row>
    <row r="38" spans="1:12" ht="15" customHeight="1" x14ac:dyDescent="0.15">
      <c r="A38" s="25" t="s">
        <v>236</v>
      </c>
      <c r="B38" s="25"/>
      <c r="C38" s="25"/>
      <c r="D38" s="25"/>
      <c r="E38" s="25"/>
      <c r="F38" s="25"/>
      <c r="G38" s="25"/>
      <c r="H38" s="95"/>
      <c r="I38" s="95"/>
      <c r="J38" s="95" t="s">
        <v>176</v>
      </c>
      <c r="K38" s="98"/>
      <c r="L38" s="98"/>
    </row>
    <row r="39" spans="1:12" ht="15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2" ht="15" customHeight="1" x14ac:dyDescent="0.1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</row>
    <row r="41" spans="1:12" ht="21" customHeight="1" x14ac:dyDescent="0.1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2" ht="21" customHeight="1" x14ac:dyDescent="0.1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2" ht="21" customHeight="1" x14ac:dyDescent="0.1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2" ht="21" customHeight="1" x14ac:dyDescent="0.1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12" ht="21" customHeight="1" x14ac:dyDescent="0.1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12" ht="21" customHeight="1" x14ac:dyDescent="0.1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</sheetData>
  <sheetProtection sheet="1" objects="1" scenarios="1"/>
  <mergeCells count="35">
    <mergeCell ref="A8:B8"/>
    <mergeCell ref="G8:I8"/>
    <mergeCell ref="J8:L8"/>
    <mergeCell ref="A17:A18"/>
    <mergeCell ref="J12:L12"/>
    <mergeCell ref="G17:H17"/>
    <mergeCell ref="A13:J13"/>
    <mergeCell ref="I17:J17"/>
    <mergeCell ref="B17:B18"/>
    <mergeCell ref="C17:D17"/>
    <mergeCell ref="E17:F17"/>
    <mergeCell ref="A9:B9"/>
    <mergeCell ref="G9:I9"/>
    <mergeCell ref="A12:G12"/>
    <mergeCell ref="A11:B11"/>
    <mergeCell ref="J9:L9"/>
    <mergeCell ref="A10:B10"/>
    <mergeCell ref="G10:I10"/>
    <mergeCell ref="J10:L10"/>
    <mergeCell ref="J11:L11"/>
    <mergeCell ref="G11:I11"/>
    <mergeCell ref="J7:L7"/>
    <mergeCell ref="A5:B5"/>
    <mergeCell ref="G5:I5"/>
    <mergeCell ref="J5:L5"/>
    <mergeCell ref="A6:B6"/>
    <mergeCell ref="A7:B7"/>
    <mergeCell ref="G7:I7"/>
    <mergeCell ref="J3:L4"/>
    <mergeCell ref="G6:I6"/>
    <mergeCell ref="J6:L6"/>
    <mergeCell ref="A3:B4"/>
    <mergeCell ref="C3:E3"/>
    <mergeCell ref="F3:F4"/>
    <mergeCell ref="G3:I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5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"/>
  <sheetViews>
    <sheetView view="pageBreakPreview" topLeftCell="A10" zoomScaleNormal="100" zoomScaleSheetLayoutView="100" workbookViewId="0">
      <selection activeCell="S9" sqref="S9"/>
    </sheetView>
  </sheetViews>
  <sheetFormatPr defaultRowHeight="15.95" customHeight="1" x14ac:dyDescent="0.15"/>
  <cols>
    <col min="1" max="2" width="5.7109375" style="26" customWidth="1"/>
    <col min="3" max="3" width="5.28515625" style="26" customWidth="1"/>
    <col min="4" max="4" width="1.7109375" style="26" customWidth="1"/>
    <col min="5" max="5" width="8.85546875" style="26" customWidth="1"/>
    <col min="6" max="6" width="7.140625" style="26" customWidth="1"/>
    <col min="7" max="8" width="8.85546875" style="26" customWidth="1"/>
    <col min="9" max="9" width="7.7109375" style="26" customWidth="1"/>
    <col min="10" max="10" width="6.85546875" style="26" customWidth="1"/>
    <col min="11" max="12" width="8.140625" style="26" customWidth="1"/>
    <col min="13" max="13" width="8.85546875" style="26" customWidth="1"/>
    <col min="14" max="14" width="9.42578125" style="26" customWidth="1"/>
    <col min="15" max="15" width="11" style="26" bestFit="1" customWidth="1"/>
    <col min="16" max="16384" width="9.140625" style="26"/>
  </cols>
  <sheetData>
    <row r="1" spans="1:17" ht="5.0999999999999996" customHeight="1" x14ac:dyDescent="0.15">
      <c r="A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7"/>
    </row>
    <row r="2" spans="1:17" ht="15" customHeight="1" thickBot="1" x14ac:dyDescent="0.2">
      <c r="A2" s="25" t="s">
        <v>347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7" t="s">
        <v>90</v>
      </c>
    </row>
    <row r="3" spans="1:17" ht="24.95" customHeight="1" thickBot="1" x14ac:dyDescent="0.2">
      <c r="A3" s="68"/>
      <c r="B3" s="39"/>
      <c r="C3" s="40" t="s">
        <v>154</v>
      </c>
      <c r="D3" s="40"/>
      <c r="E3" s="568" t="s">
        <v>155</v>
      </c>
      <c r="F3" s="568"/>
      <c r="G3" s="568"/>
      <c r="H3" s="568"/>
      <c r="I3" s="568"/>
      <c r="J3" s="572" t="s">
        <v>156</v>
      </c>
      <c r="K3" s="572"/>
      <c r="L3" s="572"/>
      <c r="M3" s="572"/>
      <c r="N3" s="572"/>
      <c r="O3" s="670" t="s">
        <v>157</v>
      </c>
      <c r="P3" s="533" t="s">
        <v>158</v>
      </c>
    </row>
    <row r="4" spans="1:17" ht="24.95" customHeight="1" x14ac:dyDescent="0.15">
      <c r="A4" s="726" t="s">
        <v>259</v>
      </c>
      <c r="B4" s="669"/>
      <c r="C4" s="669"/>
      <c r="D4" s="72"/>
      <c r="E4" s="28" t="s">
        <v>125</v>
      </c>
      <c r="F4" s="28" t="s">
        <v>253</v>
      </c>
      <c r="G4" s="29" t="s">
        <v>138</v>
      </c>
      <c r="H4" s="29" t="s">
        <v>159</v>
      </c>
      <c r="I4" s="343" t="s">
        <v>149</v>
      </c>
      <c r="J4" s="28" t="s">
        <v>125</v>
      </c>
      <c r="K4" s="28" t="s">
        <v>253</v>
      </c>
      <c r="L4" s="29" t="s">
        <v>138</v>
      </c>
      <c r="M4" s="29" t="s">
        <v>159</v>
      </c>
      <c r="N4" s="344" t="s">
        <v>149</v>
      </c>
      <c r="O4" s="639"/>
      <c r="P4" s="671"/>
    </row>
    <row r="5" spans="1:17" s="73" customFormat="1" ht="20.100000000000001" customHeight="1" x14ac:dyDescent="0.15">
      <c r="A5" s="526" t="s">
        <v>297</v>
      </c>
      <c r="B5" s="527"/>
      <c r="C5" s="527"/>
      <c r="D5" s="528"/>
      <c r="E5" s="148">
        <v>29452</v>
      </c>
      <c r="F5" s="149"/>
      <c r="G5" s="149">
        <v>5913</v>
      </c>
      <c r="H5" s="149">
        <v>3152</v>
      </c>
      <c r="I5" s="149">
        <v>38517</v>
      </c>
      <c r="J5" s="149">
        <v>175</v>
      </c>
      <c r="K5" s="149"/>
      <c r="L5" s="149">
        <v>258</v>
      </c>
      <c r="M5" s="149">
        <v>1533</v>
      </c>
      <c r="N5" s="149">
        <v>1966</v>
      </c>
      <c r="O5" s="149">
        <v>16926</v>
      </c>
      <c r="P5" s="345">
        <v>57409</v>
      </c>
    </row>
    <row r="6" spans="1:17" s="73" customFormat="1" ht="20.100000000000001" customHeight="1" x14ac:dyDescent="0.15">
      <c r="A6" s="526">
        <v>26</v>
      </c>
      <c r="B6" s="527"/>
      <c r="C6" s="527"/>
      <c r="D6" s="528"/>
      <c r="E6" s="148">
        <v>21599</v>
      </c>
      <c r="F6" s="149"/>
      <c r="G6" s="149">
        <v>668</v>
      </c>
      <c r="H6" s="149">
        <v>3035</v>
      </c>
      <c r="I6" s="149">
        <v>25302</v>
      </c>
      <c r="J6" s="149">
        <v>294</v>
      </c>
      <c r="K6" s="149"/>
      <c r="L6" s="149">
        <v>5</v>
      </c>
      <c r="M6" s="149">
        <v>197</v>
      </c>
      <c r="N6" s="149">
        <v>496</v>
      </c>
      <c r="O6" s="149">
        <v>14477</v>
      </c>
      <c r="P6" s="345">
        <v>40275</v>
      </c>
    </row>
    <row r="7" spans="1:17" s="73" customFormat="1" ht="20.100000000000001" customHeight="1" x14ac:dyDescent="0.15">
      <c r="A7" s="526">
        <v>27</v>
      </c>
      <c r="B7" s="527"/>
      <c r="C7" s="527"/>
      <c r="D7" s="528"/>
      <c r="E7" s="148">
        <v>28016</v>
      </c>
      <c r="F7" s="149"/>
      <c r="G7" s="149">
        <v>670</v>
      </c>
      <c r="H7" s="149">
        <v>12104</v>
      </c>
      <c r="I7" s="149">
        <v>40790</v>
      </c>
      <c r="J7" s="149">
        <v>252</v>
      </c>
      <c r="K7" s="149"/>
      <c r="L7" s="149">
        <v>45</v>
      </c>
      <c r="M7" s="149">
        <v>947</v>
      </c>
      <c r="N7" s="149">
        <v>1244</v>
      </c>
      <c r="O7" s="149">
        <v>16181</v>
      </c>
      <c r="P7" s="345">
        <v>58215</v>
      </c>
    </row>
    <row r="8" spans="1:17" s="73" customFormat="1" ht="20.100000000000001" customHeight="1" x14ac:dyDescent="0.15">
      <c r="A8" s="526">
        <v>28</v>
      </c>
      <c r="B8" s="527"/>
      <c r="C8" s="527"/>
      <c r="D8" s="528"/>
      <c r="E8" s="148">
        <v>47844</v>
      </c>
      <c r="F8" s="149">
        <v>68</v>
      </c>
      <c r="G8" s="149">
        <v>495</v>
      </c>
      <c r="H8" s="149">
        <v>13896</v>
      </c>
      <c r="I8" s="149">
        <v>62303</v>
      </c>
      <c r="J8" s="149">
        <v>682</v>
      </c>
      <c r="K8" s="149" t="s">
        <v>295</v>
      </c>
      <c r="L8" s="149" t="s">
        <v>296</v>
      </c>
      <c r="M8" s="149">
        <v>1337</v>
      </c>
      <c r="N8" s="149">
        <v>2019</v>
      </c>
      <c r="O8" s="149">
        <v>19303</v>
      </c>
      <c r="P8" s="345">
        <v>83625</v>
      </c>
    </row>
    <row r="9" spans="1:17" s="73" customFormat="1" ht="20.100000000000001" customHeight="1" x14ac:dyDescent="0.15">
      <c r="A9" s="706">
        <v>29</v>
      </c>
      <c r="B9" s="707"/>
      <c r="C9" s="707"/>
      <c r="D9" s="707"/>
      <c r="E9" s="346">
        <f t="shared" ref="E9:P9" si="0">SUM(E11:E25)</f>
        <v>27456</v>
      </c>
      <c r="F9" s="241">
        <f t="shared" si="0"/>
        <v>241</v>
      </c>
      <c r="G9" s="241">
        <f t="shared" si="0"/>
        <v>355</v>
      </c>
      <c r="H9" s="241">
        <f t="shared" si="0"/>
        <v>4427</v>
      </c>
      <c r="I9" s="241">
        <f t="shared" si="0"/>
        <v>32479</v>
      </c>
      <c r="J9" s="241">
        <f t="shared" si="0"/>
        <v>9891</v>
      </c>
      <c r="K9" s="241">
        <f t="shared" si="0"/>
        <v>1</v>
      </c>
      <c r="L9" s="241">
        <f t="shared" si="0"/>
        <v>0</v>
      </c>
      <c r="M9" s="241">
        <f t="shared" si="0"/>
        <v>1951</v>
      </c>
      <c r="N9" s="241">
        <f t="shared" si="0"/>
        <v>11843</v>
      </c>
      <c r="O9" s="241">
        <f t="shared" si="0"/>
        <v>10176</v>
      </c>
      <c r="P9" s="347">
        <f t="shared" si="0"/>
        <v>54498</v>
      </c>
    </row>
    <row r="10" spans="1:17" ht="20.100000000000001" customHeight="1" x14ac:dyDescent="0.15">
      <c r="A10" s="206"/>
      <c r="B10" s="705"/>
      <c r="C10" s="705"/>
      <c r="D10" s="441"/>
      <c r="E10" s="207"/>
      <c r="F10" s="209"/>
      <c r="G10" s="208"/>
      <c r="H10" s="208"/>
      <c r="I10" s="208"/>
      <c r="J10" s="208"/>
      <c r="K10" s="208"/>
      <c r="L10" s="208"/>
      <c r="M10" s="208"/>
      <c r="N10" s="208"/>
      <c r="O10" s="209"/>
      <c r="P10" s="348"/>
    </row>
    <row r="11" spans="1:17" ht="44.25" customHeight="1" x14ac:dyDescent="0.15">
      <c r="A11" s="701" t="s">
        <v>304</v>
      </c>
      <c r="B11" s="702"/>
      <c r="C11" s="702"/>
      <c r="D11" s="702"/>
      <c r="E11" s="442">
        <v>5549</v>
      </c>
      <c r="F11" s="349">
        <v>0</v>
      </c>
      <c r="G11" s="349">
        <v>0</v>
      </c>
      <c r="H11" s="349">
        <v>766</v>
      </c>
      <c r="I11" s="349">
        <f>SUM(E11:H11)</f>
        <v>6315</v>
      </c>
      <c r="J11" s="349">
        <v>106</v>
      </c>
      <c r="K11" s="349">
        <v>0</v>
      </c>
      <c r="L11" s="349">
        <v>0</v>
      </c>
      <c r="M11" s="349">
        <v>140</v>
      </c>
      <c r="N11" s="349">
        <f t="shared" ref="N11:N25" si="1">SUM(J11:M11)</f>
        <v>246</v>
      </c>
      <c r="O11" s="349">
        <v>2510</v>
      </c>
      <c r="P11" s="443">
        <f>O11+I11+N11</f>
        <v>9071</v>
      </c>
      <c r="Q11" s="74"/>
    </row>
    <row r="12" spans="1:17" ht="44.25" customHeight="1" x14ac:dyDescent="0.15">
      <c r="A12" s="701" t="s">
        <v>305</v>
      </c>
      <c r="B12" s="702"/>
      <c r="C12" s="702"/>
      <c r="D12" s="702"/>
      <c r="E12" s="442">
        <v>283</v>
      </c>
      <c r="F12" s="349">
        <v>69</v>
      </c>
      <c r="G12" s="349">
        <v>17</v>
      </c>
      <c r="H12" s="349">
        <v>25</v>
      </c>
      <c r="I12" s="349">
        <f>SUM(E12:H12)</f>
        <v>394</v>
      </c>
      <c r="J12" s="349">
        <v>6</v>
      </c>
      <c r="K12" s="349">
        <v>0</v>
      </c>
      <c r="L12" s="349">
        <v>0</v>
      </c>
      <c r="M12" s="349">
        <v>0</v>
      </c>
      <c r="N12" s="349">
        <f t="shared" si="1"/>
        <v>6</v>
      </c>
      <c r="O12" s="349">
        <v>40</v>
      </c>
      <c r="P12" s="443">
        <f t="shared" ref="P12:P25" si="2">O12+I12+N12</f>
        <v>440</v>
      </c>
      <c r="Q12" s="74"/>
    </row>
    <row r="13" spans="1:17" ht="38.25" customHeight="1" x14ac:dyDescent="0.15">
      <c r="A13" s="703" t="s">
        <v>306</v>
      </c>
      <c r="B13" s="704"/>
      <c r="C13" s="704"/>
      <c r="D13" s="704"/>
      <c r="E13" s="442">
        <v>375</v>
      </c>
      <c r="F13" s="349">
        <v>6</v>
      </c>
      <c r="G13" s="349">
        <v>16</v>
      </c>
      <c r="H13" s="349">
        <v>20</v>
      </c>
      <c r="I13" s="349">
        <f t="shared" ref="I13" si="3">SUM(E13:H13)</f>
        <v>417</v>
      </c>
      <c r="J13" s="349">
        <v>2</v>
      </c>
      <c r="K13" s="349">
        <v>0</v>
      </c>
      <c r="L13" s="349">
        <v>0</v>
      </c>
      <c r="M13" s="349">
        <v>0</v>
      </c>
      <c r="N13" s="349">
        <f t="shared" si="1"/>
        <v>2</v>
      </c>
      <c r="O13" s="349">
        <v>27</v>
      </c>
      <c r="P13" s="443">
        <f t="shared" si="2"/>
        <v>446</v>
      </c>
    </row>
    <row r="14" spans="1:17" ht="38.25" customHeight="1" x14ac:dyDescent="0.15">
      <c r="A14" s="703" t="s">
        <v>307</v>
      </c>
      <c r="B14" s="704"/>
      <c r="C14" s="704"/>
      <c r="D14" s="704"/>
      <c r="E14" s="442">
        <v>475</v>
      </c>
      <c r="F14" s="349">
        <v>0</v>
      </c>
      <c r="G14" s="349">
        <v>11</v>
      </c>
      <c r="H14" s="349">
        <v>11</v>
      </c>
      <c r="I14" s="349">
        <f>SUM(E14:H14)</f>
        <v>497</v>
      </c>
      <c r="J14" s="349">
        <v>4</v>
      </c>
      <c r="K14" s="349">
        <v>0</v>
      </c>
      <c r="L14" s="349">
        <v>0</v>
      </c>
      <c r="M14" s="349">
        <v>0</v>
      </c>
      <c r="N14" s="349">
        <f t="shared" si="1"/>
        <v>4</v>
      </c>
      <c r="O14" s="349">
        <v>50</v>
      </c>
      <c r="P14" s="443">
        <f t="shared" si="2"/>
        <v>551</v>
      </c>
    </row>
    <row r="15" spans="1:17" ht="43.5" customHeight="1" x14ac:dyDescent="0.15">
      <c r="A15" s="727" t="s">
        <v>308</v>
      </c>
      <c r="B15" s="728"/>
      <c r="C15" s="728"/>
      <c r="D15" s="729"/>
      <c r="E15" s="442">
        <v>475</v>
      </c>
      <c r="F15" s="349">
        <v>0</v>
      </c>
      <c r="G15" s="349">
        <v>11</v>
      </c>
      <c r="H15" s="349">
        <v>11</v>
      </c>
      <c r="I15" s="349">
        <f t="shared" ref="I15:I25" si="4">SUM(E15:H15)</f>
        <v>497</v>
      </c>
      <c r="J15" s="349">
        <v>4</v>
      </c>
      <c r="K15" s="349">
        <v>0</v>
      </c>
      <c r="L15" s="349">
        <v>0</v>
      </c>
      <c r="M15" s="349">
        <v>0</v>
      </c>
      <c r="N15" s="349">
        <f t="shared" si="1"/>
        <v>4</v>
      </c>
      <c r="O15" s="349">
        <v>50</v>
      </c>
      <c r="P15" s="443">
        <f t="shared" si="2"/>
        <v>551</v>
      </c>
    </row>
    <row r="16" spans="1:17" ht="45" customHeight="1" x14ac:dyDescent="0.15">
      <c r="A16" s="714" t="s">
        <v>309</v>
      </c>
      <c r="B16" s="715"/>
      <c r="C16" s="715"/>
      <c r="D16" s="716"/>
      <c r="E16" s="442">
        <v>356</v>
      </c>
      <c r="F16" s="349">
        <v>0</v>
      </c>
      <c r="G16" s="349">
        <v>0</v>
      </c>
      <c r="H16" s="349">
        <v>52</v>
      </c>
      <c r="I16" s="349">
        <f t="shared" si="4"/>
        <v>408</v>
      </c>
      <c r="J16" s="349">
        <v>31</v>
      </c>
      <c r="K16" s="349">
        <v>0</v>
      </c>
      <c r="L16" s="349">
        <v>0</v>
      </c>
      <c r="M16" s="349">
        <v>102</v>
      </c>
      <c r="N16" s="349">
        <f t="shared" si="1"/>
        <v>133</v>
      </c>
      <c r="O16" s="349">
        <v>84</v>
      </c>
      <c r="P16" s="443">
        <f t="shared" si="2"/>
        <v>625</v>
      </c>
    </row>
    <row r="17" spans="1:16" ht="38.25" customHeight="1" x14ac:dyDescent="0.15">
      <c r="A17" s="717" t="s">
        <v>310</v>
      </c>
      <c r="B17" s="718"/>
      <c r="C17" s="718"/>
      <c r="D17" s="719"/>
      <c r="E17" s="442">
        <v>14601</v>
      </c>
      <c r="F17" s="349">
        <v>0</v>
      </c>
      <c r="G17" s="349">
        <v>0</v>
      </c>
      <c r="H17" s="349">
        <v>2501</v>
      </c>
      <c r="I17" s="349">
        <f t="shared" si="4"/>
        <v>17102</v>
      </c>
      <c r="J17" s="349">
        <v>9595</v>
      </c>
      <c r="K17" s="349">
        <v>0</v>
      </c>
      <c r="L17" s="349">
        <v>0</v>
      </c>
      <c r="M17" s="349">
        <v>1697</v>
      </c>
      <c r="N17" s="349">
        <f t="shared" si="1"/>
        <v>11292</v>
      </c>
      <c r="O17" s="349">
        <v>5946</v>
      </c>
      <c r="P17" s="443">
        <f t="shared" si="2"/>
        <v>34340</v>
      </c>
    </row>
    <row r="18" spans="1:16" ht="38.25" customHeight="1" x14ac:dyDescent="0.15">
      <c r="A18" s="720" t="s">
        <v>311</v>
      </c>
      <c r="B18" s="721"/>
      <c r="C18" s="721"/>
      <c r="D18" s="722"/>
      <c r="E18" s="442">
        <v>422</v>
      </c>
      <c r="F18" s="349">
        <v>166</v>
      </c>
      <c r="G18" s="349">
        <v>46</v>
      </c>
      <c r="H18" s="349">
        <v>259</v>
      </c>
      <c r="I18" s="349">
        <f t="shared" si="4"/>
        <v>893</v>
      </c>
      <c r="J18" s="349">
        <v>63</v>
      </c>
      <c r="K18" s="349">
        <v>1</v>
      </c>
      <c r="L18" s="349">
        <v>0</v>
      </c>
      <c r="M18" s="349">
        <v>0</v>
      </c>
      <c r="N18" s="349">
        <f t="shared" si="1"/>
        <v>64</v>
      </c>
      <c r="O18" s="349">
        <v>407</v>
      </c>
      <c r="P18" s="443">
        <f t="shared" si="2"/>
        <v>1364</v>
      </c>
    </row>
    <row r="19" spans="1:16" ht="38.25" customHeight="1" x14ac:dyDescent="0.15">
      <c r="A19" s="723" t="s">
        <v>312</v>
      </c>
      <c r="B19" s="724"/>
      <c r="C19" s="724"/>
      <c r="D19" s="725"/>
      <c r="E19" s="442">
        <v>94</v>
      </c>
      <c r="F19" s="349">
        <v>0</v>
      </c>
      <c r="G19" s="349">
        <v>0</v>
      </c>
      <c r="H19" s="349">
        <v>59</v>
      </c>
      <c r="I19" s="349">
        <f t="shared" si="4"/>
        <v>153</v>
      </c>
      <c r="J19" s="349">
        <v>1</v>
      </c>
      <c r="K19" s="349">
        <v>0</v>
      </c>
      <c r="L19" s="349">
        <v>0</v>
      </c>
      <c r="M19" s="349">
        <v>0</v>
      </c>
      <c r="N19" s="349">
        <f t="shared" si="1"/>
        <v>1</v>
      </c>
      <c r="O19" s="349">
        <v>1</v>
      </c>
      <c r="P19" s="443">
        <f t="shared" si="2"/>
        <v>155</v>
      </c>
    </row>
    <row r="20" spans="1:16" ht="39.950000000000003" customHeight="1" x14ac:dyDescent="0.15">
      <c r="A20" s="714" t="s">
        <v>313</v>
      </c>
      <c r="B20" s="715"/>
      <c r="C20" s="715"/>
      <c r="D20" s="716"/>
      <c r="E20" s="442">
        <v>398</v>
      </c>
      <c r="F20" s="349">
        <v>0</v>
      </c>
      <c r="G20" s="349">
        <v>5</v>
      </c>
      <c r="H20" s="349">
        <v>13</v>
      </c>
      <c r="I20" s="349">
        <f t="shared" si="4"/>
        <v>416</v>
      </c>
      <c r="J20" s="349">
        <v>0</v>
      </c>
      <c r="K20" s="349">
        <v>0</v>
      </c>
      <c r="L20" s="349">
        <v>0</v>
      </c>
      <c r="M20" s="349">
        <v>0</v>
      </c>
      <c r="N20" s="349">
        <f t="shared" si="1"/>
        <v>0</v>
      </c>
      <c r="O20" s="349">
        <v>22</v>
      </c>
      <c r="P20" s="443">
        <f t="shared" si="2"/>
        <v>438</v>
      </c>
    </row>
    <row r="21" spans="1:16" ht="38.25" customHeight="1" x14ac:dyDescent="0.15">
      <c r="A21" s="711" t="s">
        <v>314</v>
      </c>
      <c r="B21" s="712"/>
      <c r="C21" s="712"/>
      <c r="D21" s="713"/>
      <c r="E21" s="442">
        <v>317</v>
      </c>
      <c r="F21" s="349">
        <v>0</v>
      </c>
      <c r="G21" s="349">
        <v>28</v>
      </c>
      <c r="H21" s="349">
        <v>26</v>
      </c>
      <c r="I21" s="349">
        <f t="shared" si="4"/>
        <v>371</v>
      </c>
      <c r="J21" s="349">
        <v>6</v>
      </c>
      <c r="K21" s="349">
        <v>0</v>
      </c>
      <c r="L21" s="349">
        <v>0</v>
      </c>
      <c r="M21" s="349">
        <v>0</v>
      </c>
      <c r="N21" s="349">
        <f t="shared" si="1"/>
        <v>6</v>
      </c>
      <c r="O21" s="349">
        <v>25</v>
      </c>
      <c r="P21" s="443">
        <f t="shared" si="2"/>
        <v>402</v>
      </c>
    </row>
    <row r="22" spans="1:16" ht="38.25" customHeight="1" x14ac:dyDescent="0.15">
      <c r="A22" s="711" t="s">
        <v>315</v>
      </c>
      <c r="B22" s="712"/>
      <c r="C22" s="712"/>
      <c r="D22" s="713"/>
      <c r="E22" s="442">
        <v>678</v>
      </c>
      <c r="F22" s="349">
        <v>0</v>
      </c>
      <c r="G22" s="349">
        <v>9</v>
      </c>
      <c r="H22" s="349">
        <v>277</v>
      </c>
      <c r="I22" s="349">
        <f t="shared" si="4"/>
        <v>964</v>
      </c>
      <c r="J22" s="349">
        <v>35</v>
      </c>
      <c r="K22" s="349">
        <v>0</v>
      </c>
      <c r="L22" s="349">
        <v>0</v>
      </c>
      <c r="M22" s="349">
        <v>12</v>
      </c>
      <c r="N22" s="349">
        <f t="shared" si="1"/>
        <v>47</v>
      </c>
      <c r="O22" s="349">
        <v>162</v>
      </c>
      <c r="P22" s="443">
        <f t="shared" si="2"/>
        <v>1173</v>
      </c>
    </row>
    <row r="23" spans="1:16" ht="38.25" customHeight="1" x14ac:dyDescent="0.15">
      <c r="A23" s="711" t="s">
        <v>316</v>
      </c>
      <c r="B23" s="712"/>
      <c r="C23" s="712"/>
      <c r="D23" s="713"/>
      <c r="E23" s="442">
        <v>719</v>
      </c>
      <c r="F23" s="349">
        <v>0</v>
      </c>
      <c r="G23" s="349">
        <v>9</v>
      </c>
      <c r="H23" s="349">
        <v>148</v>
      </c>
      <c r="I23" s="349">
        <f t="shared" si="4"/>
        <v>876</v>
      </c>
      <c r="J23" s="349">
        <v>30</v>
      </c>
      <c r="K23" s="349">
        <v>0</v>
      </c>
      <c r="L23" s="349">
        <v>0</v>
      </c>
      <c r="M23" s="349">
        <v>0</v>
      </c>
      <c r="N23" s="349">
        <f t="shared" si="1"/>
        <v>30</v>
      </c>
      <c r="O23" s="349">
        <v>249</v>
      </c>
      <c r="P23" s="443">
        <f t="shared" si="2"/>
        <v>1155</v>
      </c>
    </row>
    <row r="24" spans="1:16" ht="38.25" customHeight="1" x14ac:dyDescent="0.15">
      <c r="A24" s="711" t="s">
        <v>317</v>
      </c>
      <c r="B24" s="712"/>
      <c r="C24" s="712"/>
      <c r="D24" s="713"/>
      <c r="E24" s="442">
        <v>881</v>
      </c>
      <c r="F24" s="349">
        <v>0</v>
      </c>
      <c r="G24" s="349">
        <v>9</v>
      </c>
      <c r="H24" s="349">
        <v>76</v>
      </c>
      <c r="I24" s="349">
        <f t="shared" si="4"/>
        <v>966</v>
      </c>
      <c r="J24" s="349">
        <v>0</v>
      </c>
      <c r="K24" s="349">
        <v>0</v>
      </c>
      <c r="L24" s="349">
        <v>0</v>
      </c>
      <c r="M24" s="349">
        <v>0</v>
      </c>
      <c r="N24" s="349">
        <f t="shared" si="1"/>
        <v>0</v>
      </c>
      <c r="O24" s="349">
        <v>100</v>
      </c>
      <c r="P24" s="443">
        <f t="shared" si="2"/>
        <v>1066</v>
      </c>
    </row>
    <row r="25" spans="1:16" ht="37.5" customHeight="1" thickBot="1" x14ac:dyDescent="0.2">
      <c r="A25" s="708" t="s">
        <v>318</v>
      </c>
      <c r="B25" s="709"/>
      <c r="C25" s="709"/>
      <c r="D25" s="710"/>
      <c r="E25" s="444">
        <v>1833</v>
      </c>
      <c r="F25" s="445">
        <v>0</v>
      </c>
      <c r="G25" s="445">
        <v>194</v>
      </c>
      <c r="H25" s="445">
        <v>183</v>
      </c>
      <c r="I25" s="445">
        <f t="shared" si="4"/>
        <v>2210</v>
      </c>
      <c r="J25" s="445">
        <v>8</v>
      </c>
      <c r="K25" s="445">
        <v>0</v>
      </c>
      <c r="L25" s="445">
        <v>0</v>
      </c>
      <c r="M25" s="445">
        <v>0</v>
      </c>
      <c r="N25" s="445">
        <f t="shared" si="1"/>
        <v>8</v>
      </c>
      <c r="O25" s="445">
        <v>503</v>
      </c>
      <c r="P25" s="446">
        <f t="shared" si="2"/>
        <v>2721</v>
      </c>
    </row>
    <row r="26" spans="1:16" ht="15.95" customHeight="1" x14ac:dyDescent="0.15">
      <c r="A26" s="25" t="s">
        <v>234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7" t="s">
        <v>140</v>
      </c>
    </row>
    <row r="27" spans="1:16" ht="15.95" customHeight="1" x14ac:dyDescent="0.15">
      <c r="A27" s="26" t="s">
        <v>258</v>
      </c>
    </row>
  </sheetData>
  <sheetProtection sheet="1" objects="1" scenarios="1"/>
  <mergeCells count="26">
    <mergeCell ref="P3:P4"/>
    <mergeCell ref="A25:D25"/>
    <mergeCell ref="E3:I3"/>
    <mergeCell ref="J3:N3"/>
    <mergeCell ref="O3:O4"/>
    <mergeCell ref="A23:D23"/>
    <mergeCell ref="A24:D24"/>
    <mergeCell ref="A22:D22"/>
    <mergeCell ref="A16:D16"/>
    <mergeCell ref="A20:D20"/>
    <mergeCell ref="A21:D21"/>
    <mergeCell ref="A17:D17"/>
    <mergeCell ref="A18:D18"/>
    <mergeCell ref="A19:D19"/>
    <mergeCell ref="A4:C4"/>
    <mergeCell ref="A15:D15"/>
    <mergeCell ref="A12:D12"/>
    <mergeCell ref="A13:D13"/>
    <mergeCell ref="A14:D14"/>
    <mergeCell ref="A11:D11"/>
    <mergeCell ref="A5:D5"/>
    <mergeCell ref="A6:D6"/>
    <mergeCell ref="B10:C10"/>
    <mergeCell ref="A9:D9"/>
    <mergeCell ref="A8:D8"/>
    <mergeCell ref="A7:D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83" firstPageNumber="154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0"/>
  <sheetViews>
    <sheetView tabSelected="1" workbookViewId="0">
      <selection activeCell="I22" sqref="I22"/>
    </sheetView>
  </sheetViews>
  <sheetFormatPr defaultRowHeight="12" x14ac:dyDescent="0.15"/>
  <sheetData>
    <row r="30" spans="6:6" x14ac:dyDescent="0.15">
      <c r="F30" t="s">
        <v>203</v>
      </c>
    </row>
  </sheetData>
  <sheetProtection sheet="1" objects="1" scenario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5" orientation="portrait" useFirstPageNumber="1" r:id="rId1"/>
  <headerFooter scaleWithDoc="0" alignWithMargins="0">
    <oddFooter xml:space="preserve">&amp;C&amp;12-155-&amp;10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64"/>
  <sheetViews>
    <sheetView view="pageBreakPreview" zoomScaleNormal="100" zoomScaleSheetLayoutView="100" workbookViewId="0">
      <selection activeCell="J5" sqref="J1:S1048576"/>
    </sheetView>
  </sheetViews>
  <sheetFormatPr defaultRowHeight="15.6" customHeight="1" x14ac:dyDescent="0.15"/>
  <cols>
    <col min="1" max="1" width="9.7109375" style="1" customWidth="1"/>
    <col min="2" max="9" width="10.7109375" style="1" customWidth="1"/>
    <col min="10" max="19" width="9.42578125" style="1" hidden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500"/>
      <c r="I1" s="500"/>
      <c r="J1" s="500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16" t="s">
        <v>324</v>
      </c>
      <c r="B2" s="3"/>
      <c r="C2" s="3"/>
      <c r="D2" s="3"/>
      <c r="E2" s="3"/>
      <c r="F2" s="3"/>
      <c r="G2" s="3"/>
      <c r="H2" s="501" t="s">
        <v>0</v>
      </c>
      <c r="I2" s="501"/>
      <c r="J2" s="501"/>
      <c r="K2" s="3"/>
      <c r="L2" s="3"/>
      <c r="M2" s="3"/>
      <c r="N2" s="3"/>
      <c r="O2" s="3"/>
      <c r="P2" s="3"/>
      <c r="Q2" s="3"/>
      <c r="R2" s="3"/>
      <c r="S2" s="119" t="s">
        <v>283</v>
      </c>
      <c r="T2" s="3"/>
      <c r="U2" s="3"/>
    </row>
    <row r="3" spans="1:21" ht="11.1" customHeight="1" x14ac:dyDescent="0.15">
      <c r="A3" s="506" t="s">
        <v>1</v>
      </c>
      <c r="B3" s="502" t="s">
        <v>2</v>
      </c>
      <c r="C3" s="503"/>
      <c r="D3" s="502" t="s">
        <v>179</v>
      </c>
      <c r="E3" s="503"/>
      <c r="F3" s="502" t="s">
        <v>180</v>
      </c>
      <c r="G3" s="503"/>
      <c r="H3" s="502" t="s">
        <v>181</v>
      </c>
      <c r="I3" s="503"/>
      <c r="J3" s="502" t="s">
        <v>182</v>
      </c>
      <c r="K3" s="503"/>
      <c r="L3" s="502" t="s">
        <v>178</v>
      </c>
      <c r="M3" s="503"/>
      <c r="N3" s="502" t="s">
        <v>185</v>
      </c>
      <c r="O3" s="503"/>
      <c r="P3" s="502" t="s">
        <v>186</v>
      </c>
      <c r="Q3" s="503"/>
      <c r="R3" s="502" t="s">
        <v>5</v>
      </c>
      <c r="S3" s="508"/>
    </row>
    <row r="4" spans="1:21" ht="11.1" customHeight="1" x14ac:dyDescent="0.15">
      <c r="A4" s="507"/>
      <c r="B4" s="504"/>
      <c r="C4" s="505"/>
      <c r="D4" s="504"/>
      <c r="E4" s="505"/>
      <c r="F4" s="504"/>
      <c r="G4" s="505"/>
      <c r="H4" s="504"/>
      <c r="I4" s="505"/>
      <c r="J4" s="504"/>
      <c r="K4" s="505"/>
      <c r="L4" s="504"/>
      <c r="M4" s="505"/>
      <c r="N4" s="504"/>
      <c r="O4" s="505"/>
      <c r="P4" s="504"/>
      <c r="Q4" s="505"/>
      <c r="R4" s="504"/>
      <c r="S4" s="509"/>
    </row>
    <row r="5" spans="1:21" ht="15" customHeight="1" x14ac:dyDescent="0.15">
      <c r="A5" s="9" t="s">
        <v>6</v>
      </c>
      <c r="B5" s="241">
        <f>SUM(B7:B18)</f>
        <v>260</v>
      </c>
      <c r="C5" s="258">
        <f>SUM(C7:C18)</f>
        <v>38</v>
      </c>
      <c r="D5" s="241">
        <f t="shared" ref="D5:R5" si="0">SUM(D7:D18)</f>
        <v>69</v>
      </c>
      <c r="E5" s="258">
        <f>SUM(E7:E18)</f>
        <v>20</v>
      </c>
      <c r="F5" s="241">
        <f t="shared" si="0"/>
        <v>23</v>
      </c>
      <c r="G5" s="258">
        <f>SUM(G7:G18)</f>
        <v>2</v>
      </c>
      <c r="H5" s="241">
        <f t="shared" si="0"/>
        <v>33</v>
      </c>
      <c r="I5" s="258">
        <f t="shared" si="0"/>
        <v>3</v>
      </c>
      <c r="J5" s="241">
        <f t="shared" si="0"/>
        <v>3</v>
      </c>
      <c r="K5" s="258">
        <f t="shared" si="0"/>
        <v>0</v>
      </c>
      <c r="L5" s="241">
        <f t="shared" si="0"/>
        <v>3</v>
      </c>
      <c r="M5" s="258">
        <f>SUM(M7:M18)</f>
        <v>0</v>
      </c>
      <c r="N5" s="241">
        <f>SUM(N7:N18)</f>
        <v>65</v>
      </c>
      <c r="O5" s="258">
        <f>SUM(O7:O18)</f>
        <v>9</v>
      </c>
      <c r="P5" s="241">
        <f>SUM(P7:P18)</f>
        <v>53</v>
      </c>
      <c r="Q5" s="258">
        <f>SUM(Q7:Q18)</f>
        <v>4</v>
      </c>
      <c r="R5" s="241">
        <f t="shared" si="0"/>
        <v>11</v>
      </c>
      <c r="S5" s="259">
        <f>SUM(S7:S18)</f>
        <v>0</v>
      </c>
    </row>
    <row r="6" spans="1:21" ht="6" customHeight="1" x14ac:dyDescent="0.15">
      <c r="A6" s="9"/>
      <c r="B6" s="269"/>
      <c r="C6" s="261"/>
      <c r="D6" s="262"/>
      <c r="E6" s="261"/>
      <c r="F6" s="262"/>
      <c r="G6" s="263"/>
      <c r="H6" s="262"/>
      <c r="I6" s="263"/>
      <c r="J6" s="260"/>
      <c r="K6" s="261"/>
      <c r="L6" s="262"/>
      <c r="M6" s="263"/>
      <c r="N6" s="241"/>
      <c r="O6" s="261"/>
      <c r="P6" s="260"/>
      <c r="Q6" s="261"/>
      <c r="R6" s="260"/>
      <c r="S6" s="264"/>
    </row>
    <row r="7" spans="1:21" ht="12" customHeight="1" x14ac:dyDescent="0.15">
      <c r="A7" s="123" t="s">
        <v>284</v>
      </c>
      <c r="B7" s="354">
        <f>D7+F7+H7+J7+L7+N7+P7+R7</f>
        <v>16</v>
      </c>
      <c r="C7" s="359">
        <f>E7+G7+I7+K7+M7+O7+Q7+S7</f>
        <v>0</v>
      </c>
      <c r="D7" s="360">
        <v>4</v>
      </c>
      <c r="E7" s="359"/>
      <c r="F7" s="360"/>
      <c r="G7" s="359"/>
      <c r="H7" s="360">
        <v>7</v>
      </c>
      <c r="I7" s="363"/>
      <c r="J7" s="360"/>
      <c r="K7" s="363"/>
      <c r="L7" s="360">
        <v>1</v>
      </c>
      <c r="M7" s="363"/>
      <c r="N7" s="349">
        <v>1</v>
      </c>
      <c r="O7" s="359"/>
      <c r="P7" s="360">
        <v>3</v>
      </c>
      <c r="Q7" s="359"/>
      <c r="R7" s="360"/>
      <c r="S7" s="367"/>
      <c r="T7" s="75"/>
      <c r="U7" s="76"/>
    </row>
    <row r="8" spans="1:21" ht="12" customHeight="1" x14ac:dyDescent="0.15">
      <c r="A8" s="124" t="s">
        <v>7</v>
      </c>
      <c r="B8" s="425">
        <f t="shared" ref="B8:C18" si="1">D8+F8+H8+J8+L8+N8+P8+R8</f>
        <v>18</v>
      </c>
      <c r="C8" s="359">
        <f t="shared" si="1"/>
        <v>0</v>
      </c>
      <c r="D8" s="360">
        <v>6</v>
      </c>
      <c r="E8" s="359"/>
      <c r="F8" s="364">
        <v>2</v>
      </c>
      <c r="G8" s="359"/>
      <c r="H8" s="360">
        <v>6</v>
      </c>
      <c r="I8" s="363"/>
      <c r="J8" s="360"/>
      <c r="K8" s="363"/>
      <c r="L8" s="360"/>
      <c r="M8" s="363"/>
      <c r="N8" s="349">
        <v>2</v>
      </c>
      <c r="O8" s="359"/>
      <c r="P8" s="360">
        <v>1</v>
      </c>
      <c r="Q8" s="359"/>
      <c r="R8" s="360">
        <v>1</v>
      </c>
      <c r="S8" s="367"/>
    </row>
    <row r="9" spans="1:21" ht="12" customHeight="1" x14ac:dyDescent="0.15">
      <c r="A9" s="124" t="s">
        <v>8</v>
      </c>
      <c r="B9" s="425">
        <f t="shared" si="1"/>
        <v>16</v>
      </c>
      <c r="C9" s="359">
        <f t="shared" si="1"/>
        <v>3</v>
      </c>
      <c r="D9" s="360">
        <v>4</v>
      </c>
      <c r="E9" s="359">
        <v>2</v>
      </c>
      <c r="F9" s="364"/>
      <c r="G9" s="359"/>
      <c r="H9" s="360">
        <v>3</v>
      </c>
      <c r="I9" s="363"/>
      <c r="J9" s="360">
        <v>1</v>
      </c>
      <c r="K9" s="363"/>
      <c r="L9" s="360"/>
      <c r="M9" s="363"/>
      <c r="N9" s="349">
        <v>6</v>
      </c>
      <c r="O9" s="359"/>
      <c r="P9" s="360">
        <v>2</v>
      </c>
      <c r="Q9" s="359">
        <v>1</v>
      </c>
      <c r="R9" s="360"/>
      <c r="S9" s="367"/>
    </row>
    <row r="10" spans="1:21" ht="12" customHeight="1" x14ac:dyDescent="0.15">
      <c r="A10" s="124" t="s">
        <v>9</v>
      </c>
      <c r="B10" s="425">
        <f t="shared" si="1"/>
        <v>22</v>
      </c>
      <c r="C10" s="359">
        <f t="shared" si="1"/>
        <v>6</v>
      </c>
      <c r="D10" s="360">
        <v>3</v>
      </c>
      <c r="E10" s="359">
        <v>2</v>
      </c>
      <c r="F10" s="364"/>
      <c r="G10" s="359"/>
      <c r="H10" s="360">
        <v>9</v>
      </c>
      <c r="I10" s="359">
        <v>3</v>
      </c>
      <c r="J10" s="360"/>
      <c r="K10" s="363"/>
      <c r="L10" s="360"/>
      <c r="M10" s="363"/>
      <c r="N10" s="349">
        <v>7</v>
      </c>
      <c r="O10" s="359">
        <v>1</v>
      </c>
      <c r="P10" s="360"/>
      <c r="Q10" s="359"/>
      <c r="R10" s="360">
        <v>3</v>
      </c>
      <c r="S10" s="367"/>
    </row>
    <row r="11" spans="1:21" ht="12" customHeight="1" x14ac:dyDescent="0.15">
      <c r="A11" s="124" t="s">
        <v>10</v>
      </c>
      <c r="B11" s="425">
        <f t="shared" si="1"/>
        <v>22</v>
      </c>
      <c r="C11" s="359">
        <f t="shared" si="1"/>
        <v>0</v>
      </c>
      <c r="D11" s="360">
        <v>2</v>
      </c>
      <c r="E11" s="359"/>
      <c r="F11" s="364"/>
      <c r="G11" s="359"/>
      <c r="H11" s="360">
        <v>6</v>
      </c>
      <c r="I11" s="363"/>
      <c r="J11" s="360"/>
      <c r="K11" s="363"/>
      <c r="L11" s="360"/>
      <c r="M11" s="363"/>
      <c r="N11" s="349">
        <v>9</v>
      </c>
      <c r="O11" s="359"/>
      <c r="P11" s="360">
        <v>2</v>
      </c>
      <c r="Q11" s="359"/>
      <c r="R11" s="360">
        <v>3</v>
      </c>
      <c r="S11" s="367"/>
    </row>
    <row r="12" spans="1:21" ht="12" customHeight="1" x14ac:dyDescent="0.15">
      <c r="A12" s="124" t="s">
        <v>11</v>
      </c>
      <c r="B12" s="425">
        <f t="shared" si="1"/>
        <v>16</v>
      </c>
      <c r="C12" s="359">
        <f t="shared" si="1"/>
        <v>1</v>
      </c>
      <c r="D12" s="360">
        <v>5</v>
      </c>
      <c r="E12" s="359"/>
      <c r="F12" s="360">
        <v>7</v>
      </c>
      <c r="G12" s="359"/>
      <c r="H12" s="360"/>
      <c r="I12" s="363"/>
      <c r="J12" s="360">
        <v>1</v>
      </c>
      <c r="K12" s="359"/>
      <c r="L12" s="360"/>
      <c r="M12" s="363"/>
      <c r="N12" s="349">
        <v>3</v>
      </c>
      <c r="O12" s="359">
        <v>1</v>
      </c>
      <c r="P12" s="360"/>
      <c r="Q12" s="359"/>
      <c r="R12" s="360"/>
      <c r="S12" s="367"/>
    </row>
    <row r="13" spans="1:21" ht="12" customHeight="1" x14ac:dyDescent="0.15">
      <c r="A13" s="124" t="s">
        <v>12</v>
      </c>
      <c r="B13" s="425">
        <f t="shared" si="1"/>
        <v>24</v>
      </c>
      <c r="C13" s="359">
        <f t="shared" si="1"/>
        <v>7</v>
      </c>
      <c r="D13" s="360">
        <v>12</v>
      </c>
      <c r="E13" s="359">
        <v>3</v>
      </c>
      <c r="F13" s="364"/>
      <c r="G13" s="359"/>
      <c r="H13" s="360"/>
      <c r="I13" s="363"/>
      <c r="J13" s="360"/>
      <c r="K13" s="363"/>
      <c r="L13" s="360"/>
      <c r="M13" s="363"/>
      <c r="N13" s="349">
        <v>11</v>
      </c>
      <c r="O13" s="359">
        <v>3</v>
      </c>
      <c r="P13" s="360">
        <v>1</v>
      </c>
      <c r="Q13" s="359">
        <v>1</v>
      </c>
      <c r="R13" s="360"/>
      <c r="S13" s="367"/>
    </row>
    <row r="14" spans="1:21" ht="12" customHeight="1" x14ac:dyDescent="0.15">
      <c r="A14" s="124" t="s">
        <v>13</v>
      </c>
      <c r="B14" s="425">
        <f t="shared" si="1"/>
        <v>31</v>
      </c>
      <c r="C14" s="359">
        <f t="shared" si="1"/>
        <v>10</v>
      </c>
      <c r="D14" s="360">
        <v>10</v>
      </c>
      <c r="E14" s="359">
        <v>8</v>
      </c>
      <c r="F14" s="364">
        <v>1</v>
      </c>
      <c r="G14" s="359"/>
      <c r="H14" s="360">
        <v>2</v>
      </c>
      <c r="I14" s="363"/>
      <c r="J14" s="360"/>
      <c r="K14" s="363"/>
      <c r="L14" s="360"/>
      <c r="M14" s="363"/>
      <c r="N14" s="349">
        <v>7</v>
      </c>
      <c r="O14" s="359"/>
      <c r="P14" s="360">
        <v>10</v>
      </c>
      <c r="Q14" s="359">
        <v>2</v>
      </c>
      <c r="R14" s="360">
        <v>1</v>
      </c>
      <c r="S14" s="367"/>
    </row>
    <row r="15" spans="1:21" ht="12" customHeight="1" x14ac:dyDescent="0.15">
      <c r="A15" s="124" t="s">
        <v>14</v>
      </c>
      <c r="B15" s="425">
        <f t="shared" si="1"/>
        <v>25</v>
      </c>
      <c r="C15" s="359">
        <f t="shared" si="1"/>
        <v>0</v>
      </c>
      <c r="D15" s="360">
        <v>4</v>
      </c>
      <c r="E15" s="359"/>
      <c r="F15" s="360">
        <v>2</v>
      </c>
      <c r="G15" s="359"/>
      <c r="H15" s="360"/>
      <c r="I15" s="363"/>
      <c r="J15" s="360">
        <v>1</v>
      </c>
      <c r="K15" s="363"/>
      <c r="L15" s="360"/>
      <c r="M15" s="363"/>
      <c r="N15" s="349">
        <v>7</v>
      </c>
      <c r="O15" s="359"/>
      <c r="P15" s="360">
        <v>9</v>
      </c>
      <c r="Q15" s="359"/>
      <c r="R15" s="360">
        <v>2</v>
      </c>
      <c r="S15" s="367"/>
    </row>
    <row r="16" spans="1:21" ht="12" customHeight="1" x14ac:dyDescent="0.15">
      <c r="A16" s="123" t="s">
        <v>279</v>
      </c>
      <c r="B16" s="425">
        <f t="shared" si="1"/>
        <v>22</v>
      </c>
      <c r="C16" s="359">
        <f t="shared" si="1"/>
        <v>6</v>
      </c>
      <c r="D16" s="360">
        <v>5</v>
      </c>
      <c r="E16" s="359">
        <v>5</v>
      </c>
      <c r="F16" s="364">
        <v>6</v>
      </c>
      <c r="G16" s="359"/>
      <c r="H16" s="360"/>
      <c r="I16" s="363"/>
      <c r="J16" s="360"/>
      <c r="K16" s="363"/>
      <c r="L16" s="360"/>
      <c r="M16" s="363"/>
      <c r="N16" s="349">
        <v>3</v>
      </c>
      <c r="O16" s="359">
        <v>1</v>
      </c>
      <c r="P16" s="360">
        <v>8</v>
      </c>
      <c r="Q16" s="359"/>
      <c r="R16" s="360"/>
      <c r="S16" s="367"/>
    </row>
    <row r="17" spans="1:20" ht="12" customHeight="1" x14ac:dyDescent="0.15">
      <c r="A17" s="124" t="s">
        <v>15</v>
      </c>
      <c r="B17" s="425">
        <f t="shared" si="1"/>
        <v>25</v>
      </c>
      <c r="C17" s="359">
        <f t="shared" si="1"/>
        <v>2</v>
      </c>
      <c r="D17" s="360">
        <v>4</v>
      </c>
      <c r="E17" s="359"/>
      <c r="F17" s="364">
        <v>2</v>
      </c>
      <c r="G17" s="359"/>
      <c r="H17" s="360"/>
      <c r="I17" s="363"/>
      <c r="J17" s="360"/>
      <c r="K17" s="363"/>
      <c r="L17" s="360">
        <v>2</v>
      </c>
      <c r="M17" s="363"/>
      <c r="N17" s="349">
        <v>2</v>
      </c>
      <c r="O17" s="359">
        <v>2</v>
      </c>
      <c r="P17" s="360">
        <v>15</v>
      </c>
      <c r="Q17" s="359"/>
      <c r="R17" s="360"/>
      <c r="S17" s="367"/>
    </row>
    <row r="18" spans="1:20" ht="12" customHeight="1" thickBot="1" x14ac:dyDescent="0.2">
      <c r="A18" s="125" t="s">
        <v>16</v>
      </c>
      <c r="B18" s="425">
        <f t="shared" si="1"/>
        <v>23</v>
      </c>
      <c r="C18" s="359">
        <f t="shared" si="1"/>
        <v>3</v>
      </c>
      <c r="D18" s="362">
        <v>10</v>
      </c>
      <c r="E18" s="361"/>
      <c r="F18" s="365">
        <v>3</v>
      </c>
      <c r="G18" s="361">
        <v>2</v>
      </c>
      <c r="H18" s="362"/>
      <c r="I18" s="366"/>
      <c r="J18" s="362"/>
      <c r="K18" s="366"/>
      <c r="L18" s="362"/>
      <c r="M18" s="366"/>
      <c r="N18" s="368">
        <v>7</v>
      </c>
      <c r="O18" s="361">
        <v>1</v>
      </c>
      <c r="P18" s="362">
        <v>2</v>
      </c>
      <c r="Q18" s="361"/>
      <c r="R18" s="362">
        <v>1</v>
      </c>
      <c r="S18" s="369"/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501" t="s">
        <v>17</v>
      </c>
      <c r="I20" s="501"/>
      <c r="J20" s="501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506" t="s">
        <v>1</v>
      </c>
      <c r="B21" s="502" t="s">
        <v>2</v>
      </c>
      <c r="C21" s="503"/>
      <c r="D21" s="502" t="s">
        <v>3</v>
      </c>
      <c r="E21" s="503"/>
      <c r="F21" s="502" t="s">
        <v>18</v>
      </c>
      <c r="G21" s="503"/>
      <c r="H21" s="502" t="s">
        <v>4</v>
      </c>
      <c r="I21" s="503"/>
      <c r="J21" s="502" t="s">
        <v>183</v>
      </c>
      <c r="K21" s="503"/>
      <c r="L21" s="502" t="s">
        <v>179</v>
      </c>
      <c r="M21" s="503"/>
      <c r="N21" s="502" t="s">
        <v>184</v>
      </c>
      <c r="O21" s="503"/>
      <c r="P21" s="502" t="s">
        <v>5</v>
      </c>
      <c r="Q21" s="508"/>
    </row>
    <row r="22" spans="1:20" ht="11.1" customHeight="1" x14ac:dyDescent="0.15">
      <c r="A22" s="507"/>
      <c r="B22" s="504"/>
      <c r="C22" s="505"/>
      <c r="D22" s="504"/>
      <c r="E22" s="505"/>
      <c r="F22" s="504"/>
      <c r="G22" s="505"/>
      <c r="H22" s="504"/>
      <c r="I22" s="505"/>
      <c r="J22" s="504"/>
      <c r="K22" s="505"/>
      <c r="L22" s="504"/>
      <c r="M22" s="505"/>
      <c r="N22" s="504"/>
      <c r="O22" s="505"/>
      <c r="P22" s="504"/>
      <c r="Q22" s="509"/>
    </row>
    <row r="23" spans="1:20" ht="15" customHeight="1" x14ac:dyDescent="0.15">
      <c r="A23" s="9" t="s">
        <v>6</v>
      </c>
      <c r="B23" s="241">
        <f t="shared" ref="B23:Q23" si="2">SUM(B25:B36)</f>
        <v>335</v>
      </c>
      <c r="C23" s="258">
        <f t="shared" si="2"/>
        <v>26</v>
      </c>
      <c r="D23" s="241">
        <f t="shared" si="2"/>
        <v>25</v>
      </c>
      <c r="E23" s="258">
        <f t="shared" si="2"/>
        <v>1</v>
      </c>
      <c r="F23" s="241">
        <f t="shared" si="2"/>
        <v>111</v>
      </c>
      <c r="G23" s="258">
        <f t="shared" si="2"/>
        <v>4</v>
      </c>
      <c r="H23" s="241">
        <f t="shared" si="2"/>
        <v>106</v>
      </c>
      <c r="I23" s="258">
        <f t="shared" si="2"/>
        <v>1</v>
      </c>
      <c r="J23" s="241">
        <f t="shared" si="2"/>
        <v>37</v>
      </c>
      <c r="K23" s="258">
        <f t="shared" si="2"/>
        <v>2</v>
      </c>
      <c r="L23" s="241">
        <f t="shared" si="2"/>
        <v>15</v>
      </c>
      <c r="M23" s="258">
        <f t="shared" si="2"/>
        <v>4</v>
      </c>
      <c r="N23" s="241">
        <f t="shared" si="2"/>
        <v>28</v>
      </c>
      <c r="O23" s="258">
        <f t="shared" si="2"/>
        <v>10</v>
      </c>
      <c r="P23" s="241">
        <f t="shared" si="2"/>
        <v>13</v>
      </c>
      <c r="Q23" s="259">
        <f t="shared" si="2"/>
        <v>4</v>
      </c>
    </row>
    <row r="24" spans="1:20" ht="6" customHeight="1" x14ac:dyDescent="0.15">
      <c r="A24" s="9"/>
      <c r="B24" s="266"/>
      <c r="C24" s="261"/>
      <c r="D24" s="260"/>
      <c r="E24" s="268"/>
      <c r="F24" s="260"/>
      <c r="G24" s="267"/>
      <c r="H24" s="260"/>
      <c r="I24" s="261"/>
      <c r="J24" s="260"/>
      <c r="K24" s="263"/>
      <c r="L24" s="260"/>
      <c r="M24" s="263"/>
      <c r="N24" s="241"/>
      <c r="O24" s="261"/>
      <c r="P24" s="260"/>
      <c r="Q24" s="264"/>
    </row>
    <row r="25" spans="1:20" ht="12" customHeight="1" x14ac:dyDescent="0.15">
      <c r="A25" s="123" t="s">
        <v>280</v>
      </c>
      <c r="B25" s="354">
        <f>D25+F25+H25+J25+L25+N25+P25</f>
        <v>26</v>
      </c>
      <c r="C25" s="359">
        <f>E25+G25+I25+K25+M25+O25+Q25</f>
        <v>1</v>
      </c>
      <c r="D25" s="360">
        <v>3</v>
      </c>
      <c r="E25" s="359"/>
      <c r="F25" s="360">
        <v>9</v>
      </c>
      <c r="G25" s="359"/>
      <c r="H25" s="360">
        <v>10</v>
      </c>
      <c r="I25" s="359">
        <v>1</v>
      </c>
      <c r="J25" s="360"/>
      <c r="K25" s="359"/>
      <c r="L25" s="360"/>
      <c r="M25" s="359"/>
      <c r="N25" s="349">
        <v>3</v>
      </c>
      <c r="O25" s="359"/>
      <c r="P25" s="360">
        <v>1</v>
      </c>
      <c r="Q25" s="367"/>
    </row>
    <row r="26" spans="1:20" ht="12" customHeight="1" x14ac:dyDescent="0.15">
      <c r="A26" s="124" t="s">
        <v>7</v>
      </c>
      <c r="B26" s="425">
        <f t="shared" ref="B26:C36" si="3">D26+F26+H26+J26+L26+N26+P26</f>
        <v>24</v>
      </c>
      <c r="C26" s="359">
        <f>E26+G26+I26+K26+M26+O26+Q26</f>
        <v>0</v>
      </c>
      <c r="D26" s="360"/>
      <c r="E26" s="359"/>
      <c r="F26" s="360">
        <v>11</v>
      </c>
      <c r="G26" s="359"/>
      <c r="H26" s="360">
        <v>6</v>
      </c>
      <c r="I26" s="359"/>
      <c r="J26" s="360">
        <v>4</v>
      </c>
      <c r="K26" s="359"/>
      <c r="L26" s="360"/>
      <c r="M26" s="359"/>
      <c r="N26" s="349">
        <v>2</v>
      </c>
      <c r="O26" s="359"/>
      <c r="P26" s="360">
        <v>1</v>
      </c>
      <c r="Q26" s="367"/>
    </row>
    <row r="27" spans="1:20" ht="12" customHeight="1" x14ac:dyDescent="0.15">
      <c r="A27" s="124" t="s">
        <v>8</v>
      </c>
      <c r="B27" s="425">
        <f t="shared" si="3"/>
        <v>32</v>
      </c>
      <c r="C27" s="359">
        <f t="shared" si="3"/>
        <v>1</v>
      </c>
      <c r="D27" s="360">
        <v>3</v>
      </c>
      <c r="E27" s="359"/>
      <c r="F27" s="360">
        <v>9</v>
      </c>
      <c r="G27" s="359"/>
      <c r="H27" s="360">
        <v>14</v>
      </c>
      <c r="I27" s="359"/>
      <c r="J27" s="360">
        <v>4</v>
      </c>
      <c r="K27" s="359"/>
      <c r="L27" s="360">
        <v>1</v>
      </c>
      <c r="M27" s="359"/>
      <c r="N27" s="349">
        <v>1</v>
      </c>
      <c r="O27" s="359">
        <v>1</v>
      </c>
      <c r="P27" s="360"/>
      <c r="Q27" s="367"/>
    </row>
    <row r="28" spans="1:20" ht="12" customHeight="1" x14ac:dyDescent="0.15">
      <c r="A28" s="124" t="s">
        <v>9</v>
      </c>
      <c r="B28" s="425">
        <f t="shared" si="3"/>
        <v>25</v>
      </c>
      <c r="C28" s="359">
        <f t="shared" si="3"/>
        <v>3</v>
      </c>
      <c r="D28" s="360">
        <v>1</v>
      </c>
      <c r="E28" s="359"/>
      <c r="F28" s="360">
        <v>4</v>
      </c>
      <c r="G28" s="359"/>
      <c r="H28" s="360">
        <v>6</v>
      </c>
      <c r="I28" s="359"/>
      <c r="J28" s="360">
        <v>3</v>
      </c>
      <c r="K28" s="359"/>
      <c r="L28" s="360">
        <v>1</v>
      </c>
      <c r="M28" s="359"/>
      <c r="N28" s="349">
        <v>6</v>
      </c>
      <c r="O28" s="359"/>
      <c r="P28" s="360">
        <v>4</v>
      </c>
      <c r="Q28" s="367">
        <v>3</v>
      </c>
    </row>
    <row r="29" spans="1:20" ht="12" customHeight="1" x14ac:dyDescent="0.15">
      <c r="A29" s="124" t="s">
        <v>10</v>
      </c>
      <c r="B29" s="425">
        <f t="shared" si="3"/>
        <v>29</v>
      </c>
      <c r="C29" s="359">
        <f t="shared" si="3"/>
        <v>0</v>
      </c>
      <c r="D29" s="360">
        <v>1</v>
      </c>
      <c r="E29" s="359"/>
      <c r="F29" s="360">
        <v>13</v>
      </c>
      <c r="G29" s="359"/>
      <c r="H29" s="360">
        <v>13</v>
      </c>
      <c r="I29" s="359"/>
      <c r="J29" s="360"/>
      <c r="K29" s="359"/>
      <c r="L29" s="360">
        <v>1</v>
      </c>
      <c r="M29" s="359"/>
      <c r="N29" s="349"/>
      <c r="O29" s="359"/>
      <c r="P29" s="360">
        <v>1</v>
      </c>
      <c r="Q29" s="367"/>
    </row>
    <row r="30" spans="1:20" ht="12" customHeight="1" x14ac:dyDescent="0.15">
      <c r="A30" s="124" t="s">
        <v>11</v>
      </c>
      <c r="B30" s="425">
        <f t="shared" si="3"/>
        <v>23</v>
      </c>
      <c r="C30" s="359">
        <f t="shared" si="3"/>
        <v>0</v>
      </c>
      <c r="D30" s="360">
        <v>1</v>
      </c>
      <c r="E30" s="359"/>
      <c r="F30" s="360">
        <v>3</v>
      </c>
      <c r="G30" s="359"/>
      <c r="H30" s="360">
        <v>10</v>
      </c>
      <c r="I30" s="359"/>
      <c r="J30" s="360">
        <v>3</v>
      </c>
      <c r="K30" s="359"/>
      <c r="L30" s="360">
        <v>4</v>
      </c>
      <c r="M30" s="359"/>
      <c r="N30" s="349">
        <v>1</v>
      </c>
      <c r="O30" s="359"/>
      <c r="P30" s="360">
        <v>1</v>
      </c>
      <c r="Q30" s="367"/>
    </row>
    <row r="31" spans="1:20" ht="12" customHeight="1" x14ac:dyDescent="0.15">
      <c r="A31" s="124" t="s">
        <v>12</v>
      </c>
      <c r="B31" s="425">
        <f t="shared" si="3"/>
        <v>26</v>
      </c>
      <c r="C31" s="359">
        <f t="shared" si="3"/>
        <v>0</v>
      </c>
      <c r="D31" s="360"/>
      <c r="E31" s="359"/>
      <c r="F31" s="360">
        <v>13</v>
      </c>
      <c r="G31" s="359"/>
      <c r="H31" s="360">
        <v>8</v>
      </c>
      <c r="I31" s="359"/>
      <c r="J31" s="360">
        <v>3</v>
      </c>
      <c r="K31" s="359"/>
      <c r="L31" s="360">
        <v>1</v>
      </c>
      <c r="M31" s="359"/>
      <c r="N31" s="349">
        <v>1</v>
      </c>
      <c r="O31" s="359"/>
      <c r="P31" s="360"/>
      <c r="Q31" s="367"/>
    </row>
    <row r="32" spans="1:20" ht="12" customHeight="1" x14ac:dyDescent="0.15">
      <c r="A32" s="124" t="s">
        <v>13</v>
      </c>
      <c r="B32" s="425">
        <f t="shared" si="3"/>
        <v>33</v>
      </c>
      <c r="C32" s="359">
        <f t="shared" si="3"/>
        <v>3</v>
      </c>
      <c r="D32" s="360">
        <v>5</v>
      </c>
      <c r="E32" s="359">
        <v>1</v>
      </c>
      <c r="F32" s="360">
        <v>9</v>
      </c>
      <c r="G32" s="359"/>
      <c r="H32" s="360">
        <v>13</v>
      </c>
      <c r="I32" s="359"/>
      <c r="J32" s="360">
        <v>6</v>
      </c>
      <c r="K32" s="359">
        <v>2</v>
      </c>
      <c r="L32" s="360"/>
      <c r="M32" s="359"/>
      <c r="N32" s="349"/>
      <c r="O32" s="359"/>
      <c r="P32" s="360"/>
      <c r="Q32" s="367"/>
    </row>
    <row r="33" spans="1:25" ht="12" customHeight="1" x14ac:dyDescent="0.15">
      <c r="A33" s="124" t="s">
        <v>14</v>
      </c>
      <c r="B33" s="425">
        <f t="shared" si="3"/>
        <v>31</v>
      </c>
      <c r="C33" s="359">
        <f t="shared" si="3"/>
        <v>3</v>
      </c>
      <c r="D33" s="360">
        <v>2</v>
      </c>
      <c r="E33" s="359"/>
      <c r="F33" s="360">
        <v>13</v>
      </c>
      <c r="G33" s="359">
        <v>1</v>
      </c>
      <c r="H33" s="360">
        <v>11</v>
      </c>
      <c r="I33" s="359"/>
      <c r="J33" s="360"/>
      <c r="K33" s="359"/>
      <c r="L33" s="360">
        <v>2</v>
      </c>
      <c r="M33" s="359">
        <v>2</v>
      </c>
      <c r="N33" s="349">
        <v>3</v>
      </c>
      <c r="O33" s="359"/>
      <c r="P33" s="360"/>
      <c r="Q33" s="367"/>
    </row>
    <row r="34" spans="1:25" ht="12" customHeight="1" x14ac:dyDescent="0.15">
      <c r="A34" s="123" t="s">
        <v>282</v>
      </c>
      <c r="B34" s="425">
        <f t="shared" si="3"/>
        <v>24</v>
      </c>
      <c r="C34" s="359">
        <f t="shared" si="3"/>
        <v>11</v>
      </c>
      <c r="D34" s="360"/>
      <c r="E34" s="359"/>
      <c r="F34" s="360">
        <v>4</v>
      </c>
      <c r="G34" s="359">
        <v>3</v>
      </c>
      <c r="H34" s="360">
        <v>4</v>
      </c>
      <c r="I34" s="359"/>
      <c r="J34" s="360">
        <v>4</v>
      </c>
      <c r="K34" s="359"/>
      <c r="L34" s="360">
        <v>3</v>
      </c>
      <c r="M34" s="359">
        <v>2</v>
      </c>
      <c r="N34" s="349">
        <v>6</v>
      </c>
      <c r="O34" s="359">
        <v>5</v>
      </c>
      <c r="P34" s="360">
        <v>3</v>
      </c>
      <c r="Q34" s="367">
        <v>1</v>
      </c>
    </row>
    <row r="35" spans="1:25" ht="12" customHeight="1" x14ac:dyDescent="0.15">
      <c r="A35" s="124" t="s">
        <v>15</v>
      </c>
      <c r="B35" s="425">
        <f t="shared" si="3"/>
        <v>30</v>
      </c>
      <c r="C35" s="359">
        <f t="shared" si="3"/>
        <v>2</v>
      </c>
      <c r="D35" s="360">
        <v>6</v>
      </c>
      <c r="E35" s="359"/>
      <c r="F35" s="360">
        <v>12</v>
      </c>
      <c r="G35" s="359"/>
      <c r="H35" s="360">
        <v>3</v>
      </c>
      <c r="I35" s="359"/>
      <c r="J35" s="360">
        <v>6</v>
      </c>
      <c r="K35" s="359"/>
      <c r="L35" s="360"/>
      <c r="M35" s="359"/>
      <c r="N35" s="349">
        <v>2</v>
      </c>
      <c r="O35" s="359">
        <v>2</v>
      </c>
      <c r="P35" s="360">
        <v>1</v>
      </c>
      <c r="Q35" s="367"/>
    </row>
    <row r="36" spans="1:25" ht="12" customHeight="1" thickBot="1" x14ac:dyDescent="0.2">
      <c r="A36" s="125" t="s">
        <v>16</v>
      </c>
      <c r="B36" s="429">
        <f t="shared" si="3"/>
        <v>32</v>
      </c>
      <c r="C36" s="361">
        <f t="shared" si="3"/>
        <v>2</v>
      </c>
      <c r="D36" s="362">
        <v>3</v>
      </c>
      <c r="E36" s="361"/>
      <c r="F36" s="362">
        <v>11</v>
      </c>
      <c r="G36" s="361"/>
      <c r="H36" s="362">
        <v>8</v>
      </c>
      <c r="I36" s="361"/>
      <c r="J36" s="362">
        <v>4</v>
      </c>
      <c r="K36" s="361"/>
      <c r="L36" s="362">
        <v>2</v>
      </c>
      <c r="M36" s="361"/>
      <c r="N36" s="368">
        <v>3</v>
      </c>
      <c r="O36" s="361">
        <v>2</v>
      </c>
      <c r="P36" s="362">
        <v>1</v>
      </c>
      <c r="Q36" s="369"/>
    </row>
    <row r="37" spans="1:25" ht="8.1" customHeight="1" x14ac:dyDescent="0.15">
      <c r="A37" s="77"/>
      <c r="B37" s="75"/>
      <c r="C37" s="191"/>
      <c r="D37" s="78"/>
      <c r="E37" s="78"/>
      <c r="F37" s="191"/>
      <c r="G37" s="191"/>
      <c r="H37" s="78"/>
      <c r="I37" s="78"/>
      <c r="J37" s="75"/>
      <c r="K37" s="79"/>
      <c r="L37" s="80"/>
      <c r="M37" s="79"/>
      <c r="N37" s="79"/>
      <c r="O37" s="79"/>
      <c r="P37" s="81"/>
      <c r="Q37" s="79"/>
      <c r="R37" s="81"/>
      <c r="S37" s="79"/>
      <c r="T37" s="36"/>
      <c r="U37" s="36"/>
      <c r="V37" s="3"/>
      <c r="W37" s="3"/>
      <c r="X37" s="3"/>
      <c r="Y37" s="3"/>
    </row>
    <row r="38" spans="1:25" ht="14.1" customHeight="1" thickBot="1" x14ac:dyDescent="0.2">
      <c r="A38" s="77"/>
      <c r="B38" s="75"/>
      <c r="C38" s="191"/>
      <c r="D38" s="78"/>
      <c r="E38" s="78"/>
      <c r="F38" s="191"/>
      <c r="G38" s="191"/>
      <c r="H38" s="78" t="s">
        <v>19</v>
      </c>
      <c r="I38" s="78"/>
      <c r="J38" s="75"/>
      <c r="K38" s="79"/>
      <c r="L38" s="80"/>
      <c r="M38" s="79"/>
      <c r="N38" s="79"/>
      <c r="O38" s="79"/>
      <c r="P38" s="81"/>
      <c r="Q38" s="79"/>
      <c r="R38" s="81"/>
      <c r="S38" s="79"/>
      <c r="T38" s="36"/>
      <c r="U38" s="36"/>
      <c r="V38" s="3"/>
      <c r="W38" s="3"/>
      <c r="X38" s="3"/>
      <c r="Y38" s="3"/>
    </row>
    <row r="39" spans="1:25" ht="11.1" customHeight="1" x14ac:dyDescent="0.15">
      <c r="A39" s="506" t="s">
        <v>1</v>
      </c>
      <c r="B39" s="502" t="s">
        <v>2</v>
      </c>
      <c r="C39" s="503"/>
      <c r="D39" s="502" t="s">
        <v>179</v>
      </c>
      <c r="E39" s="503"/>
      <c r="F39" s="502" t="s">
        <v>180</v>
      </c>
      <c r="G39" s="503"/>
      <c r="H39" s="502" t="s">
        <v>181</v>
      </c>
      <c r="I39" s="503"/>
      <c r="J39" s="502" t="s">
        <v>182</v>
      </c>
      <c r="K39" s="503"/>
      <c r="L39" s="502" t="s">
        <v>217</v>
      </c>
      <c r="M39" s="503"/>
      <c r="N39" s="502" t="s">
        <v>185</v>
      </c>
      <c r="O39" s="503"/>
      <c r="P39" s="502" t="s">
        <v>186</v>
      </c>
      <c r="Q39" s="503"/>
      <c r="R39" s="502" t="s">
        <v>5</v>
      </c>
      <c r="S39" s="508"/>
      <c r="T39" s="36"/>
      <c r="U39" s="36"/>
      <c r="V39" s="3"/>
      <c r="W39" s="3"/>
      <c r="X39" s="3"/>
      <c r="Y39" s="3"/>
    </row>
    <row r="40" spans="1:25" ht="11.1" customHeight="1" x14ac:dyDescent="0.15">
      <c r="A40" s="507"/>
      <c r="B40" s="504"/>
      <c r="C40" s="505"/>
      <c r="D40" s="504"/>
      <c r="E40" s="505"/>
      <c r="F40" s="504"/>
      <c r="G40" s="505"/>
      <c r="H40" s="504"/>
      <c r="I40" s="505"/>
      <c r="J40" s="504"/>
      <c r="K40" s="505"/>
      <c r="L40" s="504"/>
      <c r="M40" s="505"/>
      <c r="N40" s="504"/>
      <c r="O40" s="505"/>
      <c r="P40" s="504"/>
      <c r="Q40" s="505"/>
      <c r="R40" s="504"/>
      <c r="S40" s="509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241">
        <f>SUM(B43:B54)</f>
        <v>274</v>
      </c>
      <c r="C41" s="258">
        <f>SUM(C43:C54)</f>
        <v>13</v>
      </c>
      <c r="D41" s="241">
        <f t="shared" ref="D41:H41" si="4">SUM(D43:D54)</f>
        <v>106</v>
      </c>
      <c r="E41" s="258">
        <f>SUM(E43:E54)</f>
        <v>4</v>
      </c>
      <c r="F41" s="241">
        <f t="shared" si="4"/>
        <v>15</v>
      </c>
      <c r="G41" s="258">
        <f>SUM(G43:G54)</f>
        <v>0</v>
      </c>
      <c r="H41" s="241">
        <f t="shared" si="4"/>
        <v>12</v>
      </c>
      <c r="I41" s="258">
        <f>SUM(I43:I54)</f>
        <v>0</v>
      </c>
      <c r="J41" s="241">
        <f t="shared" ref="J41:S41" si="5">SUM(J43:J54)</f>
        <v>8</v>
      </c>
      <c r="K41" s="258">
        <f t="shared" si="5"/>
        <v>0</v>
      </c>
      <c r="L41" s="265">
        <f>SUM(L43:L54)</f>
        <v>1</v>
      </c>
      <c r="M41" s="258">
        <f>SUM(M43:M54)</f>
        <v>0</v>
      </c>
      <c r="N41" s="241">
        <f>SUM(N43:N54)</f>
        <v>82</v>
      </c>
      <c r="O41" s="258">
        <f>SUM(O43:O54)</f>
        <v>2</v>
      </c>
      <c r="P41" s="241">
        <f t="shared" si="5"/>
        <v>48</v>
      </c>
      <c r="Q41" s="258">
        <f>SUM(Q43:Q54)</f>
        <v>7</v>
      </c>
      <c r="R41" s="241">
        <f t="shared" si="5"/>
        <v>2</v>
      </c>
      <c r="S41" s="259">
        <f t="shared" si="5"/>
        <v>0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266"/>
      <c r="C42" s="267"/>
      <c r="D42" s="260"/>
      <c r="E42" s="267"/>
      <c r="F42" s="260"/>
      <c r="G42" s="263"/>
      <c r="H42" s="260"/>
      <c r="I42" s="261"/>
      <c r="J42" s="260"/>
      <c r="K42" s="263"/>
      <c r="L42" s="241"/>
      <c r="M42" s="263"/>
      <c r="N42" s="241"/>
      <c r="O42" s="263"/>
      <c r="P42" s="260"/>
      <c r="Q42" s="261"/>
      <c r="R42" s="260"/>
      <c r="S42" s="264"/>
      <c r="T42" s="36"/>
      <c r="U42" s="36"/>
      <c r="V42" s="3"/>
      <c r="W42" s="3"/>
      <c r="X42" s="3"/>
      <c r="Y42" s="3"/>
    </row>
    <row r="43" spans="1:25" ht="12" customHeight="1" x14ac:dyDescent="0.15">
      <c r="A43" s="123" t="s">
        <v>285</v>
      </c>
      <c r="B43" s="310">
        <f t="shared" ref="B43:C54" si="6">D43+F43+H43+J43+L43+N43+P43+R43</f>
        <v>20</v>
      </c>
      <c r="C43" s="359">
        <f>E43+G43+I43+K43+M43+O43+Q43+S43</f>
        <v>1</v>
      </c>
      <c r="D43" s="360">
        <v>11</v>
      </c>
      <c r="E43" s="359">
        <v>1</v>
      </c>
      <c r="F43" s="360"/>
      <c r="G43" s="359"/>
      <c r="H43" s="360">
        <v>1</v>
      </c>
      <c r="I43" s="359"/>
      <c r="J43" s="360"/>
      <c r="K43" s="363"/>
      <c r="L43" s="360"/>
      <c r="M43" s="359"/>
      <c r="N43" s="349">
        <v>8</v>
      </c>
      <c r="O43" s="359"/>
      <c r="P43" s="360"/>
      <c r="Q43" s="359"/>
      <c r="R43" s="360"/>
      <c r="S43" s="370"/>
      <c r="T43" s="36"/>
      <c r="U43" s="36"/>
      <c r="V43" s="3"/>
      <c r="W43" s="3"/>
      <c r="X43" s="3"/>
      <c r="Y43" s="3"/>
    </row>
    <row r="44" spans="1:25" ht="12" customHeight="1" x14ac:dyDescent="0.15">
      <c r="A44" s="124" t="s">
        <v>7</v>
      </c>
      <c r="B44" s="310">
        <f t="shared" si="6"/>
        <v>24</v>
      </c>
      <c r="C44" s="359">
        <f t="shared" si="6"/>
        <v>0</v>
      </c>
      <c r="D44" s="360">
        <v>12</v>
      </c>
      <c r="E44" s="359"/>
      <c r="F44" s="360">
        <v>3</v>
      </c>
      <c r="G44" s="359"/>
      <c r="H44" s="360"/>
      <c r="I44" s="359"/>
      <c r="J44" s="360"/>
      <c r="K44" s="363"/>
      <c r="L44" s="360"/>
      <c r="M44" s="359"/>
      <c r="N44" s="349">
        <v>9</v>
      </c>
      <c r="O44" s="359"/>
      <c r="P44" s="360"/>
      <c r="Q44" s="359"/>
      <c r="R44" s="360"/>
      <c r="S44" s="370"/>
      <c r="T44" s="36"/>
      <c r="U44" s="36"/>
      <c r="V44" s="3"/>
      <c r="W44" s="3"/>
      <c r="X44" s="3"/>
      <c r="Y44" s="3"/>
    </row>
    <row r="45" spans="1:25" ht="12" customHeight="1" x14ac:dyDescent="0.15">
      <c r="A45" s="124" t="s">
        <v>8</v>
      </c>
      <c r="B45" s="310">
        <f t="shared" si="6"/>
        <v>20</v>
      </c>
      <c r="C45" s="359">
        <f t="shared" si="6"/>
        <v>0</v>
      </c>
      <c r="D45" s="360">
        <v>5</v>
      </c>
      <c r="E45" s="359"/>
      <c r="F45" s="360">
        <v>4</v>
      </c>
      <c r="G45" s="359"/>
      <c r="H45" s="360"/>
      <c r="I45" s="359"/>
      <c r="J45" s="360">
        <v>1</v>
      </c>
      <c r="K45" s="363"/>
      <c r="L45" s="360"/>
      <c r="M45" s="359"/>
      <c r="N45" s="349">
        <v>10</v>
      </c>
      <c r="O45" s="359"/>
      <c r="P45" s="360"/>
      <c r="Q45" s="359"/>
      <c r="R45" s="360"/>
      <c r="S45" s="370"/>
      <c r="T45" s="36"/>
      <c r="U45" s="36"/>
      <c r="V45" s="3"/>
      <c r="W45" s="3"/>
      <c r="X45" s="3"/>
      <c r="Y45" s="3"/>
    </row>
    <row r="46" spans="1:25" ht="12" customHeight="1" x14ac:dyDescent="0.15">
      <c r="A46" s="124" t="s">
        <v>9</v>
      </c>
      <c r="B46" s="310">
        <f t="shared" si="6"/>
        <v>18</v>
      </c>
      <c r="C46" s="359">
        <f t="shared" si="6"/>
        <v>3</v>
      </c>
      <c r="D46" s="360">
        <v>7</v>
      </c>
      <c r="E46" s="359"/>
      <c r="F46" s="360"/>
      <c r="G46" s="359"/>
      <c r="H46" s="360"/>
      <c r="I46" s="359"/>
      <c r="J46" s="360">
        <v>1</v>
      </c>
      <c r="K46" s="363"/>
      <c r="L46" s="360"/>
      <c r="M46" s="359"/>
      <c r="N46" s="349">
        <v>7</v>
      </c>
      <c r="O46" s="359"/>
      <c r="P46" s="360">
        <v>3</v>
      </c>
      <c r="Q46" s="359">
        <v>3</v>
      </c>
      <c r="R46" s="360"/>
      <c r="S46" s="370"/>
      <c r="T46" s="36"/>
      <c r="U46" s="36"/>
      <c r="V46" s="3"/>
      <c r="W46" s="3"/>
      <c r="X46" s="3"/>
      <c r="Y46" s="3"/>
    </row>
    <row r="47" spans="1:25" ht="12" customHeight="1" x14ac:dyDescent="0.15">
      <c r="A47" s="124" t="s">
        <v>10</v>
      </c>
      <c r="B47" s="310">
        <f t="shared" si="6"/>
        <v>25</v>
      </c>
      <c r="C47" s="359">
        <f t="shared" si="6"/>
        <v>0</v>
      </c>
      <c r="D47" s="360">
        <v>10</v>
      </c>
      <c r="E47" s="359"/>
      <c r="F47" s="360">
        <v>5</v>
      </c>
      <c r="G47" s="359"/>
      <c r="H47" s="360">
        <v>3</v>
      </c>
      <c r="I47" s="359"/>
      <c r="J47" s="360">
        <v>2</v>
      </c>
      <c r="K47" s="363"/>
      <c r="L47" s="360"/>
      <c r="M47" s="359"/>
      <c r="N47" s="349">
        <v>5</v>
      </c>
      <c r="O47" s="359"/>
      <c r="P47" s="360"/>
      <c r="Q47" s="359"/>
      <c r="R47" s="360"/>
      <c r="S47" s="370"/>
      <c r="T47" s="36"/>
      <c r="U47" s="36"/>
      <c r="V47" s="3"/>
      <c r="W47" s="3"/>
      <c r="X47" s="3"/>
      <c r="Y47" s="3"/>
    </row>
    <row r="48" spans="1:25" ht="12" customHeight="1" x14ac:dyDescent="0.15">
      <c r="A48" s="124" t="s">
        <v>11</v>
      </c>
      <c r="B48" s="310">
        <f t="shared" si="6"/>
        <v>25</v>
      </c>
      <c r="C48" s="359">
        <f t="shared" si="6"/>
        <v>0</v>
      </c>
      <c r="D48" s="360">
        <v>12</v>
      </c>
      <c r="E48" s="359"/>
      <c r="F48" s="360">
        <v>3</v>
      </c>
      <c r="G48" s="359"/>
      <c r="H48" s="360">
        <v>2</v>
      </c>
      <c r="I48" s="359"/>
      <c r="J48" s="360">
        <v>3</v>
      </c>
      <c r="K48" s="363"/>
      <c r="L48" s="360"/>
      <c r="M48" s="359"/>
      <c r="N48" s="349">
        <v>5</v>
      </c>
      <c r="O48" s="359"/>
      <c r="P48" s="360"/>
      <c r="Q48" s="359"/>
      <c r="R48" s="360"/>
      <c r="S48" s="370"/>
      <c r="T48" s="36"/>
      <c r="U48" s="36"/>
      <c r="V48" s="3"/>
      <c r="W48" s="3"/>
      <c r="X48" s="3"/>
      <c r="Y48" s="3"/>
    </row>
    <row r="49" spans="1:25" ht="12" customHeight="1" x14ac:dyDescent="0.15">
      <c r="A49" s="124" t="s">
        <v>12</v>
      </c>
      <c r="B49" s="310">
        <f t="shared" si="6"/>
        <v>19</v>
      </c>
      <c r="C49" s="359">
        <f t="shared" si="6"/>
        <v>1</v>
      </c>
      <c r="D49" s="360">
        <v>12</v>
      </c>
      <c r="E49" s="359">
        <v>1</v>
      </c>
      <c r="F49" s="360"/>
      <c r="G49" s="359"/>
      <c r="H49" s="360"/>
      <c r="I49" s="359"/>
      <c r="J49" s="360"/>
      <c r="K49" s="363"/>
      <c r="L49" s="360"/>
      <c r="M49" s="359"/>
      <c r="N49" s="349">
        <v>7</v>
      </c>
      <c r="O49" s="359"/>
      <c r="P49" s="360"/>
      <c r="Q49" s="359"/>
      <c r="R49" s="360"/>
      <c r="S49" s="370"/>
      <c r="T49" s="36"/>
      <c r="U49" s="36"/>
      <c r="V49" s="3"/>
      <c r="W49" s="3"/>
      <c r="X49" s="3"/>
      <c r="Y49" s="3"/>
    </row>
    <row r="50" spans="1:25" ht="12" customHeight="1" x14ac:dyDescent="0.15">
      <c r="A50" s="124" t="s">
        <v>13</v>
      </c>
      <c r="B50" s="310">
        <f t="shared" si="6"/>
        <v>30</v>
      </c>
      <c r="C50" s="359">
        <f t="shared" si="6"/>
        <v>4</v>
      </c>
      <c r="D50" s="360">
        <v>13</v>
      </c>
      <c r="E50" s="359"/>
      <c r="F50" s="360"/>
      <c r="G50" s="359"/>
      <c r="H50" s="360"/>
      <c r="I50" s="359"/>
      <c r="J50" s="360"/>
      <c r="K50" s="363"/>
      <c r="L50" s="360"/>
      <c r="M50" s="359"/>
      <c r="N50" s="349">
        <v>8</v>
      </c>
      <c r="O50" s="359"/>
      <c r="P50" s="360">
        <v>9</v>
      </c>
      <c r="Q50" s="359">
        <v>4</v>
      </c>
      <c r="R50" s="360"/>
      <c r="S50" s="370"/>
      <c r="T50" s="36"/>
      <c r="U50" s="36"/>
      <c r="V50" s="3"/>
      <c r="W50" s="3"/>
      <c r="X50" s="3"/>
      <c r="Y50" s="3"/>
    </row>
    <row r="51" spans="1:25" ht="12" customHeight="1" x14ac:dyDescent="0.15">
      <c r="A51" s="124" t="s">
        <v>14</v>
      </c>
      <c r="B51" s="310">
        <f t="shared" si="6"/>
        <v>22</v>
      </c>
      <c r="C51" s="359">
        <f t="shared" si="6"/>
        <v>0</v>
      </c>
      <c r="D51" s="360">
        <v>4</v>
      </c>
      <c r="E51" s="359"/>
      <c r="F51" s="360"/>
      <c r="G51" s="359"/>
      <c r="H51" s="360"/>
      <c r="I51" s="359"/>
      <c r="J51" s="360">
        <v>1</v>
      </c>
      <c r="K51" s="363"/>
      <c r="L51" s="360">
        <v>1</v>
      </c>
      <c r="M51" s="359"/>
      <c r="N51" s="349">
        <v>7</v>
      </c>
      <c r="O51" s="359"/>
      <c r="P51" s="360">
        <v>9</v>
      </c>
      <c r="Q51" s="359"/>
      <c r="R51" s="360"/>
      <c r="S51" s="370"/>
      <c r="T51" s="36"/>
      <c r="U51" s="36"/>
      <c r="V51" s="3"/>
      <c r="W51" s="3"/>
      <c r="X51" s="3"/>
      <c r="Y51" s="3"/>
    </row>
    <row r="52" spans="1:25" ht="12" customHeight="1" x14ac:dyDescent="0.15">
      <c r="A52" s="123" t="s">
        <v>282</v>
      </c>
      <c r="B52" s="310">
        <f t="shared" si="6"/>
        <v>23</v>
      </c>
      <c r="C52" s="359">
        <f t="shared" si="6"/>
        <v>1</v>
      </c>
      <c r="D52" s="360">
        <v>4</v>
      </c>
      <c r="E52" s="359"/>
      <c r="F52" s="360"/>
      <c r="G52" s="359"/>
      <c r="H52" s="360">
        <v>1</v>
      </c>
      <c r="I52" s="359"/>
      <c r="J52" s="360"/>
      <c r="K52" s="363"/>
      <c r="L52" s="360"/>
      <c r="M52" s="359"/>
      <c r="N52" s="349">
        <v>7</v>
      </c>
      <c r="O52" s="359">
        <v>1</v>
      </c>
      <c r="P52" s="360">
        <v>10</v>
      </c>
      <c r="Q52" s="359"/>
      <c r="R52" s="360">
        <v>1</v>
      </c>
      <c r="S52" s="370"/>
      <c r="T52" s="36"/>
      <c r="U52" s="36"/>
      <c r="V52" s="3"/>
      <c r="W52" s="3"/>
      <c r="X52" s="3"/>
      <c r="Y52" s="3"/>
    </row>
    <row r="53" spans="1:25" ht="12" customHeight="1" x14ac:dyDescent="0.15">
      <c r="A53" s="124" t="s">
        <v>15</v>
      </c>
      <c r="B53" s="310">
        <f t="shared" si="6"/>
        <v>25</v>
      </c>
      <c r="C53" s="359">
        <f t="shared" si="6"/>
        <v>2</v>
      </c>
      <c r="D53" s="360">
        <v>7</v>
      </c>
      <c r="E53" s="359">
        <v>2</v>
      </c>
      <c r="F53" s="360"/>
      <c r="G53" s="359"/>
      <c r="H53" s="360"/>
      <c r="I53" s="359"/>
      <c r="J53" s="360"/>
      <c r="K53" s="363"/>
      <c r="L53" s="360"/>
      <c r="M53" s="359"/>
      <c r="N53" s="349">
        <v>5</v>
      </c>
      <c r="O53" s="359"/>
      <c r="P53" s="360">
        <v>12</v>
      </c>
      <c r="Q53" s="359"/>
      <c r="R53" s="360">
        <v>1</v>
      </c>
      <c r="S53" s="370"/>
      <c r="T53" s="36"/>
      <c r="U53" s="36"/>
      <c r="V53" s="3"/>
      <c r="W53" s="3"/>
      <c r="X53" s="3"/>
      <c r="Y53" s="3"/>
    </row>
    <row r="54" spans="1:25" ht="12" customHeight="1" thickBot="1" x14ac:dyDescent="0.2">
      <c r="A54" s="125" t="s">
        <v>16</v>
      </c>
      <c r="B54" s="430">
        <f t="shared" si="6"/>
        <v>23</v>
      </c>
      <c r="C54" s="361">
        <f t="shared" si="6"/>
        <v>1</v>
      </c>
      <c r="D54" s="362">
        <v>9</v>
      </c>
      <c r="E54" s="361"/>
      <c r="F54" s="362"/>
      <c r="G54" s="361"/>
      <c r="H54" s="362">
        <v>5</v>
      </c>
      <c r="I54" s="361"/>
      <c r="J54" s="362"/>
      <c r="K54" s="366"/>
      <c r="L54" s="362"/>
      <c r="M54" s="361"/>
      <c r="N54" s="368">
        <v>4</v>
      </c>
      <c r="O54" s="361">
        <v>1</v>
      </c>
      <c r="P54" s="362">
        <v>5</v>
      </c>
      <c r="Q54" s="361"/>
      <c r="R54" s="362"/>
      <c r="S54" s="371"/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510" t="s">
        <v>21</v>
      </c>
      <c r="Q55" s="510"/>
      <c r="R55" s="510"/>
      <c r="S55" s="510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187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189" t="s">
        <v>230</v>
      </c>
    </row>
    <row r="59" spans="1:25" ht="12" customHeight="1" x14ac:dyDescent="0.15">
      <c r="A59" s="190" t="s">
        <v>231</v>
      </c>
    </row>
    <row r="60" spans="1:25" ht="12" customHeight="1" x14ac:dyDescent="0.15">
      <c r="A60" s="190" t="s">
        <v>232</v>
      </c>
    </row>
    <row r="61" spans="1:25" ht="12" customHeight="1" x14ac:dyDescent="0.15">
      <c r="A61" s="190" t="s">
        <v>229</v>
      </c>
    </row>
    <row r="62" spans="1:25" ht="12" customHeight="1" x14ac:dyDescent="0.15">
      <c r="A62" s="189" t="s">
        <v>233</v>
      </c>
    </row>
    <row r="63" spans="1:25" ht="12" customHeight="1" x14ac:dyDescent="0.15">
      <c r="A63" s="1" t="s">
        <v>188</v>
      </c>
    </row>
    <row r="64" spans="1:25" ht="12" customHeight="1" x14ac:dyDescent="0.15">
      <c r="A64" s="1" t="s">
        <v>260</v>
      </c>
    </row>
  </sheetData>
  <sheetProtection sheet="1" objects="1" scenarios="1"/>
  <mergeCells count="33">
    <mergeCell ref="P55:S55"/>
    <mergeCell ref="A39:A40"/>
    <mergeCell ref="B39:C40"/>
    <mergeCell ref="D39:E40"/>
    <mergeCell ref="F39:G40"/>
    <mergeCell ref="H39:I40"/>
    <mergeCell ref="J39:K40"/>
    <mergeCell ref="L39:M40"/>
    <mergeCell ref="R39:S40"/>
    <mergeCell ref="N39:O40"/>
    <mergeCell ref="P39:Q40"/>
    <mergeCell ref="R3:S4"/>
    <mergeCell ref="H21:I22"/>
    <mergeCell ref="J21:K22"/>
    <mergeCell ref="N21:O22"/>
    <mergeCell ref="L3:M4"/>
    <mergeCell ref="L21:M22"/>
    <mergeCell ref="N3:O4"/>
    <mergeCell ref="P3:Q4"/>
    <mergeCell ref="P21:Q22"/>
    <mergeCell ref="A3:A4"/>
    <mergeCell ref="B3:C4"/>
    <mergeCell ref="D3:E4"/>
    <mergeCell ref="A21:A22"/>
    <mergeCell ref="B21:C22"/>
    <mergeCell ref="D21:E22"/>
    <mergeCell ref="H1:J1"/>
    <mergeCell ref="H2:J2"/>
    <mergeCell ref="F21:G22"/>
    <mergeCell ref="F3:G4"/>
    <mergeCell ref="H3:I4"/>
    <mergeCell ref="J3:K4"/>
    <mergeCell ref="H20:J20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6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65"/>
  <sheetViews>
    <sheetView view="pageBreakPreview" topLeftCell="J1" zoomScaleNormal="100" zoomScaleSheetLayoutView="100" workbookViewId="0">
      <selection activeCell="I1" sqref="A1:I1048576"/>
    </sheetView>
  </sheetViews>
  <sheetFormatPr defaultRowHeight="15.6" customHeight="1" x14ac:dyDescent="0.15"/>
  <cols>
    <col min="1" max="1" width="9.7109375" style="1" hidden="1" customWidth="1"/>
    <col min="2" max="9" width="10.7109375" style="1" hidden="1" customWidth="1"/>
    <col min="10" max="19" width="9.42578125" style="1" customWidth="1"/>
    <col min="20" max="16384" width="9.140625" style="1"/>
  </cols>
  <sheetData>
    <row r="1" spans="1:21" ht="5.0999999999999996" customHeight="1" x14ac:dyDescent="0.15">
      <c r="A1" s="3"/>
      <c r="B1" s="3"/>
      <c r="C1" s="3"/>
      <c r="D1" s="3"/>
      <c r="E1" s="3"/>
      <c r="F1" s="3"/>
      <c r="G1" s="3"/>
      <c r="H1" s="424"/>
      <c r="I1" s="424"/>
      <c r="J1" s="424"/>
      <c r="K1" s="3"/>
      <c r="L1" s="3"/>
      <c r="M1" s="3"/>
      <c r="N1" s="3"/>
      <c r="O1" s="3"/>
      <c r="P1" s="3"/>
      <c r="Q1" s="3"/>
      <c r="R1" s="3"/>
      <c r="S1" s="2"/>
      <c r="T1" s="3"/>
      <c r="U1" s="3"/>
    </row>
    <row r="2" spans="1:21" ht="14.1" customHeight="1" thickBot="1" x14ac:dyDescent="0.2">
      <c r="A2" s="116" t="s">
        <v>325</v>
      </c>
      <c r="B2" s="3"/>
      <c r="C2" s="3"/>
      <c r="D2" s="3"/>
      <c r="E2" s="3"/>
      <c r="F2" s="3"/>
      <c r="G2" s="3"/>
      <c r="H2" s="432" t="s">
        <v>0</v>
      </c>
      <c r="I2" s="432"/>
      <c r="J2" s="432"/>
      <c r="K2" s="3"/>
      <c r="L2" s="3"/>
      <c r="M2" s="3"/>
      <c r="N2" s="3"/>
      <c r="O2" s="3"/>
      <c r="P2" s="3"/>
      <c r="Q2" s="3"/>
      <c r="R2" s="3"/>
      <c r="S2" s="119" t="s">
        <v>277</v>
      </c>
      <c r="T2" s="3"/>
      <c r="U2" s="3"/>
    </row>
    <row r="3" spans="1:21" ht="11.1" customHeight="1" x14ac:dyDescent="0.15">
      <c r="A3" s="506" t="s">
        <v>1</v>
      </c>
      <c r="B3" s="502" t="s">
        <v>2</v>
      </c>
      <c r="C3" s="503"/>
      <c r="D3" s="502" t="s">
        <v>179</v>
      </c>
      <c r="E3" s="503"/>
      <c r="F3" s="502" t="s">
        <v>180</v>
      </c>
      <c r="G3" s="503"/>
      <c r="H3" s="502" t="s">
        <v>181</v>
      </c>
      <c r="I3" s="503"/>
      <c r="J3" s="502" t="s">
        <v>182</v>
      </c>
      <c r="K3" s="503"/>
      <c r="L3" s="502" t="s">
        <v>178</v>
      </c>
      <c r="M3" s="503"/>
      <c r="N3" s="502" t="s">
        <v>185</v>
      </c>
      <c r="O3" s="503"/>
      <c r="P3" s="502" t="s">
        <v>186</v>
      </c>
      <c r="Q3" s="503"/>
      <c r="R3" s="502" t="s">
        <v>5</v>
      </c>
      <c r="S3" s="508"/>
    </row>
    <row r="4" spans="1:21" ht="11.1" customHeight="1" x14ac:dyDescent="0.15">
      <c r="A4" s="507"/>
      <c r="B4" s="504"/>
      <c r="C4" s="505"/>
      <c r="D4" s="504"/>
      <c r="E4" s="505"/>
      <c r="F4" s="504"/>
      <c r="G4" s="505"/>
      <c r="H4" s="504"/>
      <c r="I4" s="505"/>
      <c r="J4" s="504"/>
      <c r="K4" s="505"/>
      <c r="L4" s="504"/>
      <c r="M4" s="505"/>
      <c r="N4" s="504"/>
      <c r="O4" s="505"/>
      <c r="P4" s="504"/>
      <c r="Q4" s="505"/>
      <c r="R4" s="504"/>
      <c r="S4" s="509"/>
    </row>
    <row r="5" spans="1:21" ht="15" customHeight="1" x14ac:dyDescent="0.15">
      <c r="A5" s="9" t="s">
        <v>6</v>
      </c>
      <c r="B5" s="241">
        <f>SUM(B7:B18)</f>
        <v>260</v>
      </c>
      <c r="C5" s="258">
        <f>SUM(C7:C18)</f>
        <v>38</v>
      </c>
      <c r="D5" s="241">
        <f t="shared" ref="D5:I5" si="0">SUM(D7:D18)</f>
        <v>69</v>
      </c>
      <c r="E5" s="258">
        <f>SUM(E7:E18)</f>
        <v>20</v>
      </c>
      <c r="F5" s="241">
        <f t="shared" si="0"/>
        <v>23</v>
      </c>
      <c r="G5" s="258">
        <f>SUM(G7:G18)</f>
        <v>2</v>
      </c>
      <c r="H5" s="241">
        <f t="shared" si="0"/>
        <v>33</v>
      </c>
      <c r="I5" s="258">
        <f t="shared" si="0"/>
        <v>3</v>
      </c>
      <c r="J5" s="241">
        <f t="shared" ref="J5:R5" si="1">SUM(J7:J18)</f>
        <v>3</v>
      </c>
      <c r="K5" s="258">
        <f t="shared" si="1"/>
        <v>0</v>
      </c>
      <c r="L5" s="241">
        <f t="shared" si="1"/>
        <v>3</v>
      </c>
      <c r="M5" s="258">
        <f>SUM(M7:M18)</f>
        <v>0</v>
      </c>
      <c r="N5" s="241">
        <f>SUM(N7:N18)</f>
        <v>65</v>
      </c>
      <c r="O5" s="258">
        <f>SUM(O7:O18)</f>
        <v>9</v>
      </c>
      <c r="P5" s="241">
        <f>SUM(P7:P18)</f>
        <v>53</v>
      </c>
      <c r="Q5" s="258">
        <f>SUM(Q7:Q18)</f>
        <v>4</v>
      </c>
      <c r="R5" s="241">
        <f t="shared" si="1"/>
        <v>11</v>
      </c>
      <c r="S5" s="259">
        <f>SUM(S7:S18)</f>
        <v>0</v>
      </c>
    </row>
    <row r="6" spans="1:21" ht="6" customHeight="1" x14ac:dyDescent="0.15">
      <c r="A6" s="9"/>
      <c r="B6" s="269"/>
      <c r="C6" s="261"/>
      <c r="D6" s="262"/>
      <c r="E6" s="261"/>
      <c r="F6" s="262"/>
      <c r="G6" s="263"/>
      <c r="H6" s="262"/>
      <c r="I6" s="263"/>
      <c r="J6" s="260"/>
      <c r="K6" s="261"/>
      <c r="L6" s="262"/>
      <c r="M6" s="263"/>
      <c r="N6" s="241"/>
      <c r="O6" s="261"/>
      <c r="P6" s="260"/>
      <c r="Q6" s="261"/>
      <c r="R6" s="260"/>
      <c r="S6" s="264"/>
    </row>
    <row r="7" spans="1:21" ht="12" customHeight="1" x14ac:dyDescent="0.15">
      <c r="A7" s="123" t="s">
        <v>278</v>
      </c>
      <c r="B7" s="397">
        <f>D7+F7+H7+J7+L7+N7+P7+R7</f>
        <v>16</v>
      </c>
      <c r="C7" s="359">
        <f>E7+G7+I7+K7+M7+O7+Q7+S7</f>
        <v>0</v>
      </c>
      <c r="D7" s="360">
        <v>4</v>
      </c>
      <c r="E7" s="359"/>
      <c r="F7" s="360"/>
      <c r="G7" s="359"/>
      <c r="H7" s="360">
        <v>7</v>
      </c>
      <c r="I7" s="363"/>
      <c r="J7" s="360"/>
      <c r="K7" s="363"/>
      <c r="L7" s="360">
        <v>1</v>
      </c>
      <c r="M7" s="363"/>
      <c r="N7" s="349">
        <v>1</v>
      </c>
      <c r="O7" s="359"/>
      <c r="P7" s="360">
        <v>3</v>
      </c>
      <c r="Q7" s="359"/>
      <c r="R7" s="360"/>
      <c r="S7" s="367"/>
      <c r="T7" s="75"/>
      <c r="U7" s="76"/>
    </row>
    <row r="8" spans="1:21" ht="12" customHeight="1" x14ac:dyDescent="0.15">
      <c r="A8" s="124" t="s">
        <v>7</v>
      </c>
      <c r="B8" s="397">
        <f t="shared" ref="B8:C18" si="2">D8+F8+H8+J8+L8+N8+P8+R8</f>
        <v>18</v>
      </c>
      <c r="C8" s="359">
        <f t="shared" si="2"/>
        <v>0</v>
      </c>
      <c r="D8" s="360">
        <v>6</v>
      </c>
      <c r="E8" s="359"/>
      <c r="F8" s="364">
        <v>2</v>
      </c>
      <c r="G8" s="359"/>
      <c r="H8" s="360">
        <v>6</v>
      </c>
      <c r="I8" s="363"/>
      <c r="J8" s="360"/>
      <c r="K8" s="363"/>
      <c r="L8" s="360"/>
      <c r="M8" s="363"/>
      <c r="N8" s="349">
        <v>2</v>
      </c>
      <c r="O8" s="359"/>
      <c r="P8" s="360">
        <v>1</v>
      </c>
      <c r="Q8" s="359"/>
      <c r="R8" s="360">
        <v>1</v>
      </c>
      <c r="S8" s="367"/>
    </row>
    <row r="9" spans="1:21" ht="12" customHeight="1" x14ac:dyDescent="0.15">
      <c r="A9" s="124" t="s">
        <v>8</v>
      </c>
      <c r="B9" s="397">
        <f t="shared" si="2"/>
        <v>16</v>
      </c>
      <c r="C9" s="359">
        <f t="shared" si="2"/>
        <v>3</v>
      </c>
      <c r="D9" s="360">
        <v>4</v>
      </c>
      <c r="E9" s="359">
        <v>2</v>
      </c>
      <c r="F9" s="364"/>
      <c r="G9" s="359"/>
      <c r="H9" s="360">
        <v>3</v>
      </c>
      <c r="I9" s="363"/>
      <c r="J9" s="360">
        <v>1</v>
      </c>
      <c r="K9" s="363"/>
      <c r="L9" s="360"/>
      <c r="M9" s="363"/>
      <c r="N9" s="349">
        <v>6</v>
      </c>
      <c r="O9" s="359"/>
      <c r="P9" s="360">
        <v>2</v>
      </c>
      <c r="Q9" s="359">
        <v>1</v>
      </c>
      <c r="R9" s="360"/>
      <c r="S9" s="367"/>
    </row>
    <row r="10" spans="1:21" ht="12" customHeight="1" x14ac:dyDescent="0.15">
      <c r="A10" s="124" t="s">
        <v>9</v>
      </c>
      <c r="B10" s="397">
        <f t="shared" si="2"/>
        <v>22</v>
      </c>
      <c r="C10" s="359">
        <f t="shared" si="2"/>
        <v>6</v>
      </c>
      <c r="D10" s="360">
        <v>3</v>
      </c>
      <c r="E10" s="359">
        <v>2</v>
      </c>
      <c r="F10" s="364"/>
      <c r="G10" s="359"/>
      <c r="H10" s="360">
        <v>9</v>
      </c>
      <c r="I10" s="359">
        <v>3</v>
      </c>
      <c r="J10" s="360"/>
      <c r="K10" s="363"/>
      <c r="L10" s="360"/>
      <c r="M10" s="363"/>
      <c r="N10" s="349">
        <v>7</v>
      </c>
      <c r="O10" s="359">
        <v>1</v>
      </c>
      <c r="P10" s="360"/>
      <c r="Q10" s="359"/>
      <c r="R10" s="360">
        <v>3</v>
      </c>
      <c r="S10" s="367"/>
    </row>
    <row r="11" spans="1:21" ht="12" customHeight="1" x14ac:dyDescent="0.15">
      <c r="A11" s="124" t="s">
        <v>10</v>
      </c>
      <c r="B11" s="397">
        <f t="shared" si="2"/>
        <v>22</v>
      </c>
      <c r="C11" s="359">
        <f t="shared" si="2"/>
        <v>0</v>
      </c>
      <c r="D11" s="360">
        <v>2</v>
      </c>
      <c r="E11" s="359"/>
      <c r="F11" s="364"/>
      <c r="G11" s="359"/>
      <c r="H11" s="360">
        <v>6</v>
      </c>
      <c r="I11" s="363"/>
      <c r="J11" s="360"/>
      <c r="K11" s="363"/>
      <c r="L11" s="360"/>
      <c r="M11" s="363"/>
      <c r="N11" s="349">
        <v>9</v>
      </c>
      <c r="O11" s="359"/>
      <c r="P11" s="360">
        <v>2</v>
      </c>
      <c r="Q11" s="359"/>
      <c r="R11" s="360">
        <v>3</v>
      </c>
      <c r="S11" s="367"/>
    </row>
    <row r="12" spans="1:21" ht="12" customHeight="1" x14ac:dyDescent="0.15">
      <c r="A12" s="124" t="s">
        <v>11</v>
      </c>
      <c r="B12" s="397">
        <f t="shared" si="2"/>
        <v>16</v>
      </c>
      <c r="C12" s="359">
        <f t="shared" si="2"/>
        <v>1</v>
      </c>
      <c r="D12" s="360">
        <v>5</v>
      </c>
      <c r="E12" s="359"/>
      <c r="F12" s="360">
        <v>7</v>
      </c>
      <c r="G12" s="359"/>
      <c r="H12" s="360"/>
      <c r="I12" s="363"/>
      <c r="J12" s="360">
        <v>1</v>
      </c>
      <c r="K12" s="359"/>
      <c r="L12" s="360"/>
      <c r="M12" s="363"/>
      <c r="N12" s="349">
        <v>3</v>
      </c>
      <c r="O12" s="359">
        <v>1</v>
      </c>
      <c r="P12" s="360"/>
      <c r="Q12" s="359"/>
      <c r="R12" s="360"/>
      <c r="S12" s="367"/>
    </row>
    <row r="13" spans="1:21" ht="12" customHeight="1" x14ac:dyDescent="0.15">
      <c r="A13" s="124" t="s">
        <v>12</v>
      </c>
      <c r="B13" s="397">
        <f t="shared" si="2"/>
        <v>24</v>
      </c>
      <c r="C13" s="359">
        <f t="shared" si="2"/>
        <v>7</v>
      </c>
      <c r="D13" s="360">
        <v>12</v>
      </c>
      <c r="E13" s="359">
        <v>3</v>
      </c>
      <c r="F13" s="364"/>
      <c r="G13" s="359"/>
      <c r="H13" s="360"/>
      <c r="I13" s="363"/>
      <c r="J13" s="360"/>
      <c r="K13" s="363"/>
      <c r="L13" s="360"/>
      <c r="M13" s="363"/>
      <c r="N13" s="349">
        <v>11</v>
      </c>
      <c r="O13" s="359">
        <v>3</v>
      </c>
      <c r="P13" s="360">
        <v>1</v>
      </c>
      <c r="Q13" s="359">
        <v>1</v>
      </c>
      <c r="R13" s="360"/>
      <c r="S13" s="367"/>
    </row>
    <row r="14" spans="1:21" ht="12" customHeight="1" x14ac:dyDescent="0.15">
      <c r="A14" s="124" t="s">
        <v>13</v>
      </c>
      <c r="B14" s="310">
        <f t="shared" si="2"/>
        <v>31</v>
      </c>
      <c r="C14" s="359">
        <f t="shared" si="2"/>
        <v>10</v>
      </c>
      <c r="D14" s="360">
        <v>10</v>
      </c>
      <c r="E14" s="359">
        <v>8</v>
      </c>
      <c r="F14" s="364">
        <v>1</v>
      </c>
      <c r="G14" s="359"/>
      <c r="H14" s="360">
        <v>2</v>
      </c>
      <c r="I14" s="363"/>
      <c r="J14" s="360"/>
      <c r="K14" s="363"/>
      <c r="L14" s="360"/>
      <c r="M14" s="363"/>
      <c r="N14" s="349">
        <v>7</v>
      </c>
      <c r="O14" s="359"/>
      <c r="P14" s="360">
        <v>10</v>
      </c>
      <c r="Q14" s="359">
        <v>2</v>
      </c>
      <c r="R14" s="360">
        <v>1</v>
      </c>
      <c r="S14" s="367"/>
    </row>
    <row r="15" spans="1:21" ht="12" customHeight="1" x14ac:dyDescent="0.15">
      <c r="A15" s="124" t="s">
        <v>14</v>
      </c>
      <c r="B15" s="310">
        <f t="shared" si="2"/>
        <v>25</v>
      </c>
      <c r="C15" s="359">
        <f t="shared" si="2"/>
        <v>0</v>
      </c>
      <c r="D15" s="360">
        <v>4</v>
      </c>
      <c r="E15" s="359"/>
      <c r="F15" s="360">
        <v>2</v>
      </c>
      <c r="G15" s="359"/>
      <c r="H15" s="360"/>
      <c r="I15" s="363"/>
      <c r="J15" s="360">
        <v>1</v>
      </c>
      <c r="K15" s="363"/>
      <c r="L15" s="360"/>
      <c r="M15" s="363"/>
      <c r="N15" s="349">
        <v>7</v>
      </c>
      <c r="O15" s="359"/>
      <c r="P15" s="360">
        <v>9</v>
      </c>
      <c r="Q15" s="359"/>
      <c r="R15" s="360">
        <v>2</v>
      </c>
      <c r="S15" s="367"/>
    </row>
    <row r="16" spans="1:21" ht="12" customHeight="1" x14ac:dyDescent="0.15">
      <c r="A16" s="123" t="s">
        <v>279</v>
      </c>
      <c r="B16" s="397">
        <f t="shared" si="2"/>
        <v>22</v>
      </c>
      <c r="C16" s="359">
        <f t="shared" si="2"/>
        <v>6</v>
      </c>
      <c r="D16" s="360">
        <v>5</v>
      </c>
      <c r="E16" s="359">
        <v>5</v>
      </c>
      <c r="F16" s="364">
        <v>6</v>
      </c>
      <c r="G16" s="359"/>
      <c r="H16" s="360"/>
      <c r="I16" s="363"/>
      <c r="J16" s="360"/>
      <c r="K16" s="363"/>
      <c r="L16" s="360"/>
      <c r="M16" s="363"/>
      <c r="N16" s="349">
        <v>3</v>
      </c>
      <c r="O16" s="359">
        <v>1</v>
      </c>
      <c r="P16" s="360">
        <v>8</v>
      </c>
      <c r="Q16" s="359"/>
      <c r="R16" s="360"/>
      <c r="S16" s="367"/>
    </row>
    <row r="17" spans="1:20" ht="12" customHeight="1" x14ac:dyDescent="0.15">
      <c r="A17" s="124" t="s">
        <v>15</v>
      </c>
      <c r="B17" s="310">
        <f t="shared" si="2"/>
        <v>25</v>
      </c>
      <c r="C17" s="359">
        <f t="shared" si="2"/>
        <v>2</v>
      </c>
      <c r="D17" s="360">
        <v>4</v>
      </c>
      <c r="E17" s="359"/>
      <c r="F17" s="364">
        <v>2</v>
      </c>
      <c r="G17" s="359"/>
      <c r="H17" s="360"/>
      <c r="I17" s="363"/>
      <c r="J17" s="360"/>
      <c r="K17" s="363"/>
      <c r="L17" s="360">
        <v>2</v>
      </c>
      <c r="M17" s="363"/>
      <c r="N17" s="349">
        <v>2</v>
      </c>
      <c r="O17" s="359">
        <v>2</v>
      </c>
      <c r="P17" s="360">
        <v>15</v>
      </c>
      <c r="Q17" s="359"/>
      <c r="R17" s="360"/>
      <c r="S17" s="367"/>
    </row>
    <row r="18" spans="1:20" ht="12" customHeight="1" thickBot="1" x14ac:dyDescent="0.2">
      <c r="A18" s="125" t="s">
        <v>16</v>
      </c>
      <c r="B18" s="357">
        <f t="shared" si="2"/>
        <v>23</v>
      </c>
      <c r="C18" s="359">
        <f t="shared" si="2"/>
        <v>3</v>
      </c>
      <c r="D18" s="362">
        <v>10</v>
      </c>
      <c r="E18" s="361"/>
      <c r="F18" s="365">
        <v>3</v>
      </c>
      <c r="G18" s="361">
        <v>2</v>
      </c>
      <c r="H18" s="362"/>
      <c r="I18" s="366"/>
      <c r="J18" s="362"/>
      <c r="K18" s="366"/>
      <c r="L18" s="362"/>
      <c r="M18" s="366"/>
      <c r="N18" s="368">
        <v>7</v>
      </c>
      <c r="O18" s="361">
        <v>1</v>
      </c>
      <c r="P18" s="362">
        <v>2</v>
      </c>
      <c r="Q18" s="361"/>
      <c r="R18" s="362">
        <v>1</v>
      </c>
      <c r="S18" s="369"/>
    </row>
    <row r="19" spans="1:20" ht="8.1" customHeight="1" x14ac:dyDescent="0.15">
      <c r="A19" s="3"/>
      <c r="B19" s="21"/>
      <c r="C19" s="21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4.1" customHeight="1" thickBot="1" x14ac:dyDescent="0.2">
      <c r="A20" s="3"/>
      <c r="B20" s="3"/>
      <c r="C20" s="3"/>
      <c r="D20" s="3"/>
      <c r="E20" s="3"/>
      <c r="F20" s="3"/>
      <c r="G20" s="3"/>
      <c r="H20" s="431" t="s">
        <v>17</v>
      </c>
      <c r="I20" s="431"/>
      <c r="J20" s="431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1.1" customHeight="1" x14ac:dyDescent="0.15">
      <c r="A21" s="506" t="s">
        <v>1</v>
      </c>
      <c r="B21" s="502" t="s">
        <v>2</v>
      </c>
      <c r="C21" s="503"/>
      <c r="D21" s="502" t="s">
        <v>3</v>
      </c>
      <c r="E21" s="503"/>
      <c r="F21" s="502" t="s">
        <v>18</v>
      </c>
      <c r="G21" s="503"/>
      <c r="H21" s="502" t="s">
        <v>4</v>
      </c>
      <c r="I21" s="503"/>
      <c r="J21" s="502" t="s">
        <v>183</v>
      </c>
      <c r="K21" s="503"/>
      <c r="L21" s="502" t="s">
        <v>179</v>
      </c>
      <c r="M21" s="503"/>
      <c r="N21" s="502" t="s">
        <v>184</v>
      </c>
      <c r="O21" s="503"/>
      <c r="P21" s="502" t="s">
        <v>5</v>
      </c>
      <c r="Q21" s="508"/>
    </row>
    <row r="22" spans="1:20" ht="11.1" customHeight="1" x14ac:dyDescent="0.15">
      <c r="A22" s="507"/>
      <c r="B22" s="504"/>
      <c r="C22" s="505"/>
      <c r="D22" s="504"/>
      <c r="E22" s="505"/>
      <c r="F22" s="504"/>
      <c r="G22" s="505"/>
      <c r="H22" s="504"/>
      <c r="I22" s="505"/>
      <c r="J22" s="504"/>
      <c r="K22" s="505"/>
      <c r="L22" s="504"/>
      <c r="M22" s="505"/>
      <c r="N22" s="504"/>
      <c r="O22" s="505"/>
      <c r="P22" s="504"/>
      <c r="Q22" s="509"/>
    </row>
    <row r="23" spans="1:20" ht="15" customHeight="1" x14ac:dyDescent="0.15">
      <c r="A23" s="9" t="s">
        <v>6</v>
      </c>
      <c r="B23" s="241">
        <f t="shared" ref="B23:I23" si="3">SUM(B25:B36)</f>
        <v>335</v>
      </c>
      <c r="C23" s="258">
        <f t="shared" si="3"/>
        <v>26</v>
      </c>
      <c r="D23" s="241">
        <f t="shared" si="3"/>
        <v>25</v>
      </c>
      <c r="E23" s="258">
        <f t="shared" si="3"/>
        <v>1</v>
      </c>
      <c r="F23" s="241">
        <f t="shared" si="3"/>
        <v>111</v>
      </c>
      <c r="G23" s="258">
        <f t="shared" si="3"/>
        <v>4</v>
      </c>
      <c r="H23" s="241">
        <f t="shared" si="3"/>
        <v>106</v>
      </c>
      <c r="I23" s="258">
        <f t="shared" si="3"/>
        <v>1</v>
      </c>
      <c r="J23" s="241">
        <f t="shared" ref="J23:Q23" si="4">SUM(J25:J36)</f>
        <v>37</v>
      </c>
      <c r="K23" s="258">
        <f t="shared" si="4"/>
        <v>2</v>
      </c>
      <c r="L23" s="241">
        <f t="shared" si="4"/>
        <v>15</v>
      </c>
      <c r="M23" s="258">
        <f t="shared" si="4"/>
        <v>4</v>
      </c>
      <c r="N23" s="241">
        <f t="shared" si="4"/>
        <v>28</v>
      </c>
      <c r="O23" s="258">
        <f t="shared" si="4"/>
        <v>10</v>
      </c>
      <c r="P23" s="241">
        <f t="shared" si="4"/>
        <v>13</v>
      </c>
      <c r="Q23" s="259">
        <f t="shared" si="4"/>
        <v>4</v>
      </c>
    </row>
    <row r="24" spans="1:20" ht="6" customHeight="1" x14ac:dyDescent="0.15">
      <c r="A24" s="9"/>
      <c r="B24" s="266"/>
      <c r="C24" s="261"/>
      <c r="D24" s="260"/>
      <c r="E24" s="268"/>
      <c r="F24" s="260"/>
      <c r="G24" s="267"/>
      <c r="H24" s="260"/>
      <c r="I24" s="261"/>
      <c r="J24" s="260"/>
      <c r="K24" s="263"/>
      <c r="L24" s="260"/>
      <c r="M24" s="263"/>
      <c r="N24" s="241"/>
      <c r="O24" s="261"/>
      <c r="P24" s="260"/>
      <c r="Q24" s="264"/>
    </row>
    <row r="25" spans="1:20" ht="12" customHeight="1" x14ac:dyDescent="0.15">
      <c r="A25" s="123" t="s">
        <v>280</v>
      </c>
      <c r="B25" s="397">
        <f>D25+F25+H25+J25+L25+N25+P25</f>
        <v>26</v>
      </c>
      <c r="C25" s="359">
        <f>E25+G25+I25+K25+M25+O25+Q25</f>
        <v>1</v>
      </c>
      <c r="D25" s="360">
        <v>3</v>
      </c>
      <c r="E25" s="359"/>
      <c r="F25" s="360">
        <v>9</v>
      </c>
      <c r="G25" s="359"/>
      <c r="H25" s="360">
        <v>10</v>
      </c>
      <c r="I25" s="359">
        <v>1</v>
      </c>
      <c r="J25" s="360"/>
      <c r="K25" s="359"/>
      <c r="L25" s="360"/>
      <c r="M25" s="359"/>
      <c r="N25" s="349">
        <v>3</v>
      </c>
      <c r="O25" s="359"/>
      <c r="P25" s="360">
        <v>1</v>
      </c>
      <c r="Q25" s="367"/>
    </row>
    <row r="26" spans="1:20" ht="12" customHeight="1" x14ac:dyDescent="0.15">
      <c r="A26" s="124" t="s">
        <v>7</v>
      </c>
      <c r="B26" s="397">
        <f t="shared" ref="B26:C36" si="5">D26+F26+H26+J26+L26+N26+P26</f>
        <v>24</v>
      </c>
      <c r="C26" s="359">
        <f>E26+G26+I26+K26+M26+O26+Q26</f>
        <v>0</v>
      </c>
      <c r="D26" s="360"/>
      <c r="E26" s="359"/>
      <c r="F26" s="360">
        <v>11</v>
      </c>
      <c r="G26" s="359"/>
      <c r="H26" s="360">
        <v>6</v>
      </c>
      <c r="I26" s="359"/>
      <c r="J26" s="360">
        <v>4</v>
      </c>
      <c r="K26" s="359"/>
      <c r="L26" s="360"/>
      <c r="M26" s="359"/>
      <c r="N26" s="349">
        <v>2</v>
      </c>
      <c r="O26" s="359"/>
      <c r="P26" s="360">
        <v>1</v>
      </c>
      <c r="Q26" s="367"/>
    </row>
    <row r="27" spans="1:20" ht="12" customHeight="1" x14ac:dyDescent="0.15">
      <c r="A27" s="124" t="s">
        <v>8</v>
      </c>
      <c r="B27" s="397">
        <f t="shared" si="5"/>
        <v>32</v>
      </c>
      <c r="C27" s="359">
        <f t="shared" si="5"/>
        <v>1</v>
      </c>
      <c r="D27" s="360">
        <v>3</v>
      </c>
      <c r="E27" s="359"/>
      <c r="F27" s="360">
        <v>9</v>
      </c>
      <c r="G27" s="359"/>
      <c r="H27" s="360">
        <v>14</v>
      </c>
      <c r="I27" s="359"/>
      <c r="J27" s="360">
        <v>4</v>
      </c>
      <c r="K27" s="359"/>
      <c r="L27" s="360">
        <v>1</v>
      </c>
      <c r="M27" s="359"/>
      <c r="N27" s="349">
        <v>1</v>
      </c>
      <c r="O27" s="359">
        <v>1</v>
      </c>
      <c r="P27" s="360"/>
      <c r="Q27" s="367"/>
    </row>
    <row r="28" spans="1:20" ht="12" customHeight="1" x14ac:dyDescent="0.15">
      <c r="A28" s="124" t="s">
        <v>9</v>
      </c>
      <c r="B28" s="397">
        <f t="shared" si="5"/>
        <v>25</v>
      </c>
      <c r="C28" s="359">
        <f t="shared" si="5"/>
        <v>3</v>
      </c>
      <c r="D28" s="360">
        <v>1</v>
      </c>
      <c r="E28" s="359"/>
      <c r="F28" s="360">
        <v>4</v>
      </c>
      <c r="G28" s="359"/>
      <c r="H28" s="360">
        <v>6</v>
      </c>
      <c r="I28" s="359"/>
      <c r="J28" s="360">
        <v>3</v>
      </c>
      <c r="K28" s="359"/>
      <c r="L28" s="360">
        <v>1</v>
      </c>
      <c r="M28" s="359"/>
      <c r="N28" s="349">
        <v>6</v>
      </c>
      <c r="O28" s="359"/>
      <c r="P28" s="360">
        <v>4</v>
      </c>
      <c r="Q28" s="367">
        <v>3</v>
      </c>
    </row>
    <row r="29" spans="1:20" ht="12" customHeight="1" x14ac:dyDescent="0.15">
      <c r="A29" s="124" t="s">
        <v>10</v>
      </c>
      <c r="B29" s="397">
        <f t="shared" si="5"/>
        <v>29</v>
      </c>
      <c r="C29" s="359">
        <f t="shared" si="5"/>
        <v>0</v>
      </c>
      <c r="D29" s="360">
        <v>1</v>
      </c>
      <c r="E29" s="359"/>
      <c r="F29" s="360">
        <v>13</v>
      </c>
      <c r="G29" s="359"/>
      <c r="H29" s="360">
        <v>13</v>
      </c>
      <c r="I29" s="359"/>
      <c r="J29" s="360"/>
      <c r="K29" s="359"/>
      <c r="L29" s="360">
        <v>1</v>
      </c>
      <c r="M29" s="359"/>
      <c r="N29" s="349"/>
      <c r="O29" s="359"/>
      <c r="P29" s="360">
        <v>1</v>
      </c>
      <c r="Q29" s="367"/>
    </row>
    <row r="30" spans="1:20" ht="12" customHeight="1" x14ac:dyDescent="0.15">
      <c r="A30" s="124" t="s">
        <v>11</v>
      </c>
      <c r="B30" s="397">
        <f t="shared" si="5"/>
        <v>23</v>
      </c>
      <c r="C30" s="359">
        <f t="shared" si="5"/>
        <v>0</v>
      </c>
      <c r="D30" s="360">
        <v>1</v>
      </c>
      <c r="E30" s="359"/>
      <c r="F30" s="360">
        <v>3</v>
      </c>
      <c r="G30" s="359"/>
      <c r="H30" s="360">
        <v>10</v>
      </c>
      <c r="I30" s="359"/>
      <c r="J30" s="360">
        <v>3</v>
      </c>
      <c r="K30" s="359"/>
      <c r="L30" s="360">
        <v>4</v>
      </c>
      <c r="M30" s="359"/>
      <c r="N30" s="349">
        <v>1</v>
      </c>
      <c r="O30" s="359"/>
      <c r="P30" s="360">
        <v>1</v>
      </c>
      <c r="Q30" s="367"/>
    </row>
    <row r="31" spans="1:20" ht="12" customHeight="1" x14ac:dyDescent="0.15">
      <c r="A31" s="124" t="s">
        <v>12</v>
      </c>
      <c r="B31" s="397">
        <f t="shared" si="5"/>
        <v>26</v>
      </c>
      <c r="C31" s="359">
        <f t="shared" si="5"/>
        <v>0</v>
      </c>
      <c r="D31" s="360"/>
      <c r="E31" s="359"/>
      <c r="F31" s="360">
        <v>13</v>
      </c>
      <c r="G31" s="359"/>
      <c r="H31" s="360">
        <v>8</v>
      </c>
      <c r="I31" s="359"/>
      <c r="J31" s="360">
        <v>3</v>
      </c>
      <c r="K31" s="359"/>
      <c r="L31" s="360">
        <v>1</v>
      </c>
      <c r="M31" s="359"/>
      <c r="N31" s="349">
        <v>1</v>
      </c>
      <c r="O31" s="359"/>
      <c r="P31" s="360"/>
      <c r="Q31" s="367"/>
    </row>
    <row r="32" spans="1:20" ht="12" customHeight="1" x14ac:dyDescent="0.15">
      <c r="A32" s="124" t="s">
        <v>13</v>
      </c>
      <c r="B32" s="310">
        <f t="shared" si="5"/>
        <v>33</v>
      </c>
      <c r="C32" s="359">
        <f t="shared" si="5"/>
        <v>3</v>
      </c>
      <c r="D32" s="360">
        <v>5</v>
      </c>
      <c r="E32" s="359">
        <v>1</v>
      </c>
      <c r="F32" s="360">
        <v>9</v>
      </c>
      <c r="G32" s="359"/>
      <c r="H32" s="360">
        <v>13</v>
      </c>
      <c r="I32" s="359"/>
      <c r="J32" s="360">
        <v>6</v>
      </c>
      <c r="K32" s="359">
        <v>2</v>
      </c>
      <c r="L32" s="360"/>
      <c r="M32" s="359"/>
      <c r="N32" s="349"/>
      <c r="O32" s="359"/>
      <c r="P32" s="360"/>
      <c r="Q32" s="367"/>
    </row>
    <row r="33" spans="1:25" ht="12" customHeight="1" x14ac:dyDescent="0.15">
      <c r="A33" s="124" t="s">
        <v>14</v>
      </c>
      <c r="B33" s="310">
        <f t="shared" si="5"/>
        <v>31</v>
      </c>
      <c r="C33" s="359">
        <f t="shared" si="5"/>
        <v>3</v>
      </c>
      <c r="D33" s="360">
        <v>2</v>
      </c>
      <c r="E33" s="359"/>
      <c r="F33" s="360">
        <v>13</v>
      </c>
      <c r="G33" s="359">
        <v>1</v>
      </c>
      <c r="H33" s="360">
        <v>11</v>
      </c>
      <c r="I33" s="359"/>
      <c r="J33" s="360"/>
      <c r="K33" s="359"/>
      <c r="L33" s="360">
        <v>2</v>
      </c>
      <c r="M33" s="359">
        <v>2</v>
      </c>
      <c r="N33" s="349">
        <v>3</v>
      </c>
      <c r="O33" s="359"/>
      <c r="P33" s="360"/>
      <c r="Q33" s="367"/>
    </row>
    <row r="34" spans="1:25" ht="12" customHeight="1" x14ac:dyDescent="0.15">
      <c r="A34" s="123" t="s">
        <v>281</v>
      </c>
      <c r="B34" s="397">
        <f t="shared" si="5"/>
        <v>24</v>
      </c>
      <c r="C34" s="359">
        <f t="shared" si="5"/>
        <v>11</v>
      </c>
      <c r="D34" s="360"/>
      <c r="E34" s="359"/>
      <c r="F34" s="360">
        <v>4</v>
      </c>
      <c r="G34" s="359">
        <v>3</v>
      </c>
      <c r="H34" s="360">
        <v>4</v>
      </c>
      <c r="I34" s="359"/>
      <c r="J34" s="360">
        <v>4</v>
      </c>
      <c r="K34" s="359"/>
      <c r="L34" s="360">
        <v>3</v>
      </c>
      <c r="M34" s="359">
        <v>2</v>
      </c>
      <c r="N34" s="349">
        <v>6</v>
      </c>
      <c r="O34" s="359">
        <v>5</v>
      </c>
      <c r="P34" s="360">
        <v>3</v>
      </c>
      <c r="Q34" s="367">
        <v>1</v>
      </c>
    </row>
    <row r="35" spans="1:25" ht="12" customHeight="1" x14ac:dyDescent="0.15">
      <c r="A35" s="124" t="s">
        <v>15</v>
      </c>
      <c r="B35" s="310">
        <f t="shared" si="5"/>
        <v>30</v>
      </c>
      <c r="C35" s="359">
        <f t="shared" si="5"/>
        <v>2</v>
      </c>
      <c r="D35" s="360">
        <v>6</v>
      </c>
      <c r="E35" s="359"/>
      <c r="F35" s="360">
        <v>12</v>
      </c>
      <c r="G35" s="359"/>
      <c r="H35" s="360">
        <v>3</v>
      </c>
      <c r="I35" s="359"/>
      <c r="J35" s="360">
        <v>6</v>
      </c>
      <c r="K35" s="359"/>
      <c r="L35" s="360"/>
      <c r="M35" s="359"/>
      <c r="N35" s="349">
        <v>2</v>
      </c>
      <c r="O35" s="359">
        <v>2</v>
      </c>
      <c r="P35" s="360">
        <v>1</v>
      </c>
      <c r="Q35" s="367"/>
    </row>
    <row r="36" spans="1:25" ht="12" customHeight="1" thickBot="1" x14ac:dyDescent="0.2">
      <c r="A36" s="125" t="s">
        <v>16</v>
      </c>
      <c r="B36" s="357">
        <f t="shared" si="5"/>
        <v>32</v>
      </c>
      <c r="C36" s="361">
        <f t="shared" si="5"/>
        <v>2</v>
      </c>
      <c r="D36" s="362">
        <v>3</v>
      </c>
      <c r="E36" s="361"/>
      <c r="F36" s="362">
        <v>11</v>
      </c>
      <c r="G36" s="361"/>
      <c r="H36" s="362">
        <v>8</v>
      </c>
      <c r="I36" s="361"/>
      <c r="J36" s="362">
        <v>4</v>
      </c>
      <c r="K36" s="361"/>
      <c r="L36" s="362">
        <v>2</v>
      </c>
      <c r="M36" s="361"/>
      <c r="N36" s="368">
        <v>3</v>
      </c>
      <c r="O36" s="361">
        <v>2</v>
      </c>
      <c r="P36" s="362">
        <v>1</v>
      </c>
      <c r="Q36" s="369"/>
    </row>
    <row r="37" spans="1:25" ht="8.1" customHeight="1" x14ac:dyDescent="0.15">
      <c r="A37" s="77"/>
      <c r="B37" s="75"/>
      <c r="C37" s="396"/>
      <c r="D37" s="78"/>
      <c r="E37" s="78"/>
      <c r="F37" s="396"/>
      <c r="G37" s="396"/>
      <c r="H37" s="78"/>
      <c r="I37" s="78"/>
      <c r="J37" s="75"/>
      <c r="K37" s="79"/>
      <c r="L37" s="80"/>
      <c r="M37" s="79"/>
      <c r="N37" s="79"/>
      <c r="O37" s="79"/>
      <c r="P37" s="81"/>
      <c r="Q37" s="79"/>
      <c r="R37" s="81"/>
      <c r="S37" s="79"/>
      <c r="T37" s="36"/>
      <c r="U37" s="36"/>
      <c r="V37" s="3"/>
      <c r="W37" s="3"/>
      <c r="X37" s="3"/>
      <c r="Y37" s="3"/>
    </row>
    <row r="38" spans="1:25" ht="14.1" customHeight="1" thickBot="1" x14ac:dyDescent="0.2">
      <c r="A38" s="77"/>
      <c r="B38" s="75"/>
      <c r="C38" s="396"/>
      <c r="D38" s="78"/>
      <c r="E38" s="78"/>
      <c r="F38" s="396"/>
      <c r="G38" s="396"/>
      <c r="H38" s="78" t="s">
        <v>19</v>
      </c>
      <c r="I38" s="78"/>
      <c r="J38" s="75"/>
      <c r="K38" s="79"/>
      <c r="L38" s="80"/>
      <c r="M38" s="79"/>
      <c r="N38" s="79"/>
      <c r="O38" s="79"/>
      <c r="P38" s="81"/>
      <c r="Q38" s="79"/>
      <c r="R38" s="81"/>
      <c r="S38" s="79"/>
      <c r="T38" s="36"/>
      <c r="U38" s="36"/>
      <c r="V38" s="3"/>
      <c r="W38" s="3"/>
      <c r="X38" s="3"/>
      <c r="Y38" s="3"/>
    </row>
    <row r="39" spans="1:25" ht="11.1" customHeight="1" x14ac:dyDescent="0.15">
      <c r="A39" s="506" t="s">
        <v>1</v>
      </c>
      <c r="B39" s="502" t="s">
        <v>2</v>
      </c>
      <c r="C39" s="503"/>
      <c r="D39" s="502" t="s">
        <v>179</v>
      </c>
      <c r="E39" s="503"/>
      <c r="F39" s="502" t="s">
        <v>180</v>
      </c>
      <c r="G39" s="503"/>
      <c r="H39" s="502" t="s">
        <v>181</v>
      </c>
      <c r="I39" s="503"/>
      <c r="J39" s="502" t="s">
        <v>182</v>
      </c>
      <c r="K39" s="503"/>
      <c r="L39" s="502" t="s">
        <v>217</v>
      </c>
      <c r="M39" s="503"/>
      <c r="N39" s="502" t="s">
        <v>185</v>
      </c>
      <c r="O39" s="503"/>
      <c r="P39" s="502" t="s">
        <v>186</v>
      </c>
      <c r="Q39" s="503"/>
      <c r="R39" s="502" t="s">
        <v>5</v>
      </c>
      <c r="S39" s="508"/>
      <c r="T39" s="36"/>
      <c r="U39" s="36"/>
      <c r="V39" s="3"/>
      <c r="W39" s="3"/>
      <c r="X39" s="3"/>
      <c r="Y39" s="3"/>
    </row>
    <row r="40" spans="1:25" ht="11.1" customHeight="1" x14ac:dyDescent="0.15">
      <c r="A40" s="507"/>
      <c r="B40" s="504"/>
      <c r="C40" s="505"/>
      <c r="D40" s="504"/>
      <c r="E40" s="505"/>
      <c r="F40" s="504"/>
      <c r="G40" s="505"/>
      <c r="H40" s="504"/>
      <c r="I40" s="505"/>
      <c r="J40" s="504"/>
      <c r="K40" s="505"/>
      <c r="L40" s="504"/>
      <c r="M40" s="505"/>
      <c r="N40" s="504"/>
      <c r="O40" s="505"/>
      <c r="P40" s="504"/>
      <c r="Q40" s="505"/>
      <c r="R40" s="504"/>
      <c r="S40" s="509"/>
      <c r="T40" s="36"/>
      <c r="U40" s="36"/>
      <c r="V40" s="3"/>
      <c r="W40" s="3"/>
      <c r="X40" s="3"/>
      <c r="Y40" s="3"/>
    </row>
    <row r="41" spans="1:25" ht="15" customHeight="1" x14ac:dyDescent="0.15">
      <c r="A41" s="9" t="s">
        <v>6</v>
      </c>
      <c r="B41" s="241">
        <f>SUM(B43:B54)</f>
        <v>274</v>
      </c>
      <c r="C41" s="258">
        <f>SUM(C43:C54)</f>
        <v>13</v>
      </c>
      <c r="D41" s="241">
        <f t="shared" ref="D41:H41" si="6">SUM(D43:D54)</f>
        <v>106</v>
      </c>
      <c r="E41" s="258">
        <f>SUM(E43:E54)</f>
        <v>4</v>
      </c>
      <c r="F41" s="241">
        <f t="shared" si="6"/>
        <v>15</v>
      </c>
      <c r="G41" s="258">
        <f>SUM(G43:G54)</f>
        <v>0</v>
      </c>
      <c r="H41" s="241">
        <f t="shared" si="6"/>
        <v>12</v>
      </c>
      <c r="I41" s="258">
        <f>SUM(I43:I54)</f>
        <v>0</v>
      </c>
      <c r="J41" s="241">
        <f t="shared" ref="J41:S41" si="7">SUM(J43:J54)</f>
        <v>8</v>
      </c>
      <c r="K41" s="258">
        <f t="shared" si="7"/>
        <v>0</v>
      </c>
      <c r="L41" s="265">
        <f>SUM(L43:L54)</f>
        <v>1</v>
      </c>
      <c r="M41" s="258">
        <f>SUM(M43:M54)</f>
        <v>0</v>
      </c>
      <c r="N41" s="241">
        <f>SUM(N43:N54)</f>
        <v>82</v>
      </c>
      <c r="O41" s="258">
        <f>SUM(O43:O54)</f>
        <v>2</v>
      </c>
      <c r="P41" s="241">
        <f t="shared" si="7"/>
        <v>48</v>
      </c>
      <c r="Q41" s="258">
        <f>SUM(Q43:Q54)</f>
        <v>7</v>
      </c>
      <c r="R41" s="241">
        <f t="shared" si="7"/>
        <v>2</v>
      </c>
      <c r="S41" s="259">
        <f t="shared" si="7"/>
        <v>0</v>
      </c>
      <c r="T41" s="36"/>
      <c r="U41" s="36"/>
      <c r="V41" s="3"/>
      <c r="W41" s="3"/>
      <c r="X41" s="3"/>
      <c r="Y41" s="3"/>
    </row>
    <row r="42" spans="1:25" ht="6" customHeight="1" x14ac:dyDescent="0.15">
      <c r="A42" s="9"/>
      <c r="B42" s="266"/>
      <c r="C42" s="267"/>
      <c r="D42" s="260"/>
      <c r="E42" s="267"/>
      <c r="F42" s="260"/>
      <c r="G42" s="263"/>
      <c r="H42" s="260"/>
      <c r="I42" s="261"/>
      <c r="J42" s="260"/>
      <c r="K42" s="263"/>
      <c r="L42" s="241"/>
      <c r="M42" s="263"/>
      <c r="N42" s="241"/>
      <c r="O42" s="263"/>
      <c r="P42" s="260"/>
      <c r="Q42" s="261"/>
      <c r="R42" s="260"/>
      <c r="S42" s="264"/>
      <c r="T42" s="36"/>
      <c r="U42" s="36"/>
      <c r="V42" s="3"/>
      <c r="W42" s="3"/>
      <c r="X42" s="3"/>
      <c r="Y42" s="3"/>
    </row>
    <row r="43" spans="1:25" ht="12" customHeight="1" x14ac:dyDescent="0.15">
      <c r="A43" s="123" t="s">
        <v>280</v>
      </c>
      <c r="B43" s="310">
        <f t="shared" ref="B43:C54" si="8">D43+F43+H43+J43+L43+N43+P43+R43</f>
        <v>20</v>
      </c>
      <c r="C43" s="359">
        <f>E43+G43+I43+K43+M43+O43+Q43+S43</f>
        <v>1</v>
      </c>
      <c r="D43" s="360">
        <v>11</v>
      </c>
      <c r="E43" s="359">
        <v>1</v>
      </c>
      <c r="F43" s="360"/>
      <c r="G43" s="359"/>
      <c r="H43" s="360">
        <v>1</v>
      </c>
      <c r="I43" s="359"/>
      <c r="J43" s="360"/>
      <c r="K43" s="363"/>
      <c r="L43" s="360"/>
      <c r="M43" s="359"/>
      <c r="N43" s="349">
        <v>8</v>
      </c>
      <c r="O43" s="359"/>
      <c r="P43" s="360"/>
      <c r="Q43" s="359"/>
      <c r="R43" s="360"/>
      <c r="S43" s="370"/>
      <c r="T43" s="36"/>
      <c r="U43" s="36"/>
      <c r="V43" s="3"/>
      <c r="W43" s="3"/>
      <c r="X43" s="3"/>
      <c r="Y43" s="3"/>
    </row>
    <row r="44" spans="1:25" ht="12" customHeight="1" x14ac:dyDescent="0.15">
      <c r="A44" s="124" t="s">
        <v>7</v>
      </c>
      <c r="B44" s="310">
        <f t="shared" si="8"/>
        <v>24</v>
      </c>
      <c r="C44" s="359">
        <f t="shared" si="8"/>
        <v>0</v>
      </c>
      <c r="D44" s="360">
        <v>12</v>
      </c>
      <c r="E44" s="359"/>
      <c r="F44" s="360">
        <v>3</v>
      </c>
      <c r="G44" s="359"/>
      <c r="H44" s="360"/>
      <c r="I44" s="359"/>
      <c r="J44" s="360"/>
      <c r="K44" s="363"/>
      <c r="L44" s="360"/>
      <c r="M44" s="359"/>
      <c r="N44" s="349">
        <v>9</v>
      </c>
      <c r="O44" s="359"/>
      <c r="P44" s="360"/>
      <c r="Q44" s="359"/>
      <c r="R44" s="360"/>
      <c r="S44" s="370"/>
      <c r="T44" s="36"/>
      <c r="U44" s="36"/>
      <c r="V44" s="3"/>
      <c r="W44" s="3"/>
      <c r="X44" s="3"/>
      <c r="Y44" s="3"/>
    </row>
    <row r="45" spans="1:25" ht="12" customHeight="1" x14ac:dyDescent="0.15">
      <c r="A45" s="124" t="s">
        <v>8</v>
      </c>
      <c r="B45" s="310">
        <f t="shared" si="8"/>
        <v>20</v>
      </c>
      <c r="C45" s="359">
        <f t="shared" si="8"/>
        <v>0</v>
      </c>
      <c r="D45" s="360">
        <v>5</v>
      </c>
      <c r="E45" s="359"/>
      <c r="F45" s="360">
        <v>4</v>
      </c>
      <c r="G45" s="359"/>
      <c r="H45" s="360"/>
      <c r="I45" s="359"/>
      <c r="J45" s="360">
        <v>1</v>
      </c>
      <c r="K45" s="363"/>
      <c r="L45" s="360"/>
      <c r="M45" s="359"/>
      <c r="N45" s="349">
        <v>10</v>
      </c>
      <c r="O45" s="359"/>
      <c r="P45" s="360"/>
      <c r="Q45" s="359"/>
      <c r="R45" s="360"/>
      <c r="S45" s="370"/>
      <c r="T45" s="36"/>
      <c r="U45" s="36"/>
      <c r="V45" s="3"/>
      <c r="W45" s="3"/>
      <c r="X45" s="3"/>
      <c r="Y45" s="3"/>
    </row>
    <row r="46" spans="1:25" ht="12" customHeight="1" x14ac:dyDescent="0.15">
      <c r="A46" s="124" t="s">
        <v>9</v>
      </c>
      <c r="B46" s="310">
        <f t="shared" si="8"/>
        <v>18</v>
      </c>
      <c r="C46" s="359">
        <f t="shared" si="8"/>
        <v>3</v>
      </c>
      <c r="D46" s="360">
        <v>7</v>
      </c>
      <c r="E46" s="359"/>
      <c r="F46" s="360"/>
      <c r="G46" s="359"/>
      <c r="H46" s="360"/>
      <c r="I46" s="359"/>
      <c r="J46" s="360">
        <v>1</v>
      </c>
      <c r="K46" s="363"/>
      <c r="L46" s="360"/>
      <c r="M46" s="359"/>
      <c r="N46" s="349">
        <v>7</v>
      </c>
      <c r="O46" s="359"/>
      <c r="P46" s="360">
        <v>3</v>
      </c>
      <c r="Q46" s="359">
        <v>3</v>
      </c>
      <c r="R46" s="360"/>
      <c r="S46" s="370"/>
      <c r="T46" s="36"/>
      <c r="U46" s="36"/>
      <c r="V46" s="3"/>
      <c r="W46" s="3"/>
      <c r="X46" s="3"/>
      <c r="Y46" s="3"/>
    </row>
    <row r="47" spans="1:25" ht="12" customHeight="1" x14ac:dyDescent="0.15">
      <c r="A47" s="124" t="s">
        <v>10</v>
      </c>
      <c r="B47" s="338">
        <f t="shared" si="8"/>
        <v>25</v>
      </c>
      <c r="C47" s="359">
        <f t="shared" si="8"/>
        <v>0</v>
      </c>
      <c r="D47" s="360">
        <v>10</v>
      </c>
      <c r="E47" s="359"/>
      <c r="F47" s="360">
        <v>5</v>
      </c>
      <c r="G47" s="359"/>
      <c r="H47" s="360">
        <v>3</v>
      </c>
      <c r="I47" s="359"/>
      <c r="J47" s="360">
        <v>2</v>
      </c>
      <c r="K47" s="363"/>
      <c r="L47" s="360"/>
      <c r="M47" s="359"/>
      <c r="N47" s="349">
        <v>5</v>
      </c>
      <c r="O47" s="359"/>
      <c r="P47" s="360"/>
      <c r="Q47" s="359"/>
      <c r="R47" s="360"/>
      <c r="S47" s="370"/>
      <c r="T47" s="36"/>
      <c r="U47" s="36"/>
      <c r="V47" s="3"/>
      <c r="W47" s="3"/>
      <c r="X47" s="3"/>
      <c r="Y47" s="3"/>
    </row>
    <row r="48" spans="1:25" ht="12" customHeight="1" x14ac:dyDescent="0.15">
      <c r="A48" s="124" t="s">
        <v>11</v>
      </c>
      <c r="B48" s="338">
        <f t="shared" si="8"/>
        <v>25</v>
      </c>
      <c r="C48" s="359">
        <f t="shared" si="8"/>
        <v>0</v>
      </c>
      <c r="D48" s="360">
        <v>12</v>
      </c>
      <c r="E48" s="359"/>
      <c r="F48" s="360">
        <v>3</v>
      </c>
      <c r="G48" s="359"/>
      <c r="H48" s="360">
        <v>2</v>
      </c>
      <c r="I48" s="359"/>
      <c r="J48" s="360">
        <v>3</v>
      </c>
      <c r="K48" s="363"/>
      <c r="L48" s="360"/>
      <c r="M48" s="359"/>
      <c r="N48" s="349">
        <v>5</v>
      </c>
      <c r="O48" s="359"/>
      <c r="P48" s="360"/>
      <c r="Q48" s="359"/>
      <c r="R48" s="360"/>
      <c r="S48" s="370"/>
      <c r="T48" s="36"/>
      <c r="U48" s="36"/>
      <c r="V48" s="3"/>
      <c r="W48" s="3"/>
      <c r="X48" s="3"/>
      <c r="Y48" s="3"/>
    </row>
    <row r="49" spans="1:25" ht="12" customHeight="1" x14ac:dyDescent="0.15">
      <c r="A49" s="124" t="s">
        <v>12</v>
      </c>
      <c r="B49" s="338">
        <f t="shared" si="8"/>
        <v>19</v>
      </c>
      <c r="C49" s="359">
        <f t="shared" si="8"/>
        <v>1</v>
      </c>
      <c r="D49" s="360">
        <v>12</v>
      </c>
      <c r="E49" s="359">
        <v>1</v>
      </c>
      <c r="F49" s="360"/>
      <c r="G49" s="359"/>
      <c r="H49" s="360"/>
      <c r="I49" s="359"/>
      <c r="J49" s="360"/>
      <c r="K49" s="363"/>
      <c r="L49" s="360"/>
      <c r="M49" s="359"/>
      <c r="N49" s="349">
        <v>7</v>
      </c>
      <c r="O49" s="359"/>
      <c r="P49" s="360"/>
      <c r="Q49" s="359"/>
      <c r="R49" s="360"/>
      <c r="S49" s="370"/>
      <c r="T49" s="36"/>
      <c r="U49" s="36"/>
      <c r="V49" s="3"/>
      <c r="W49" s="3"/>
      <c r="X49" s="3"/>
      <c r="Y49" s="3"/>
    </row>
    <row r="50" spans="1:25" ht="12" customHeight="1" x14ac:dyDescent="0.15">
      <c r="A50" s="124" t="s">
        <v>13</v>
      </c>
      <c r="B50" s="310">
        <f t="shared" si="8"/>
        <v>30</v>
      </c>
      <c r="C50" s="359">
        <f t="shared" si="8"/>
        <v>4</v>
      </c>
      <c r="D50" s="360">
        <v>13</v>
      </c>
      <c r="E50" s="359"/>
      <c r="F50" s="360"/>
      <c r="G50" s="359"/>
      <c r="H50" s="360"/>
      <c r="I50" s="359"/>
      <c r="J50" s="360"/>
      <c r="K50" s="363"/>
      <c r="L50" s="360"/>
      <c r="M50" s="359"/>
      <c r="N50" s="349">
        <v>8</v>
      </c>
      <c r="O50" s="359"/>
      <c r="P50" s="360">
        <v>9</v>
      </c>
      <c r="Q50" s="359">
        <v>4</v>
      </c>
      <c r="R50" s="360"/>
      <c r="S50" s="370"/>
      <c r="T50" s="36"/>
      <c r="U50" s="36"/>
      <c r="V50" s="3"/>
      <c r="W50" s="3"/>
      <c r="X50" s="3"/>
      <c r="Y50" s="3"/>
    </row>
    <row r="51" spans="1:25" ht="12" customHeight="1" x14ac:dyDescent="0.15">
      <c r="A51" s="124" t="s">
        <v>14</v>
      </c>
      <c r="B51" s="310">
        <f t="shared" si="8"/>
        <v>22</v>
      </c>
      <c r="C51" s="359">
        <f t="shared" si="8"/>
        <v>0</v>
      </c>
      <c r="D51" s="360">
        <v>4</v>
      </c>
      <c r="E51" s="359"/>
      <c r="F51" s="360"/>
      <c r="G51" s="359"/>
      <c r="H51" s="360"/>
      <c r="I51" s="359"/>
      <c r="J51" s="360">
        <v>1</v>
      </c>
      <c r="K51" s="363"/>
      <c r="L51" s="360">
        <v>1</v>
      </c>
      <c r="M51" s="359"/>
      <c r="N51" s="349">
        <v>7</v>
      </c>
      <c r="O51" s="359"/>
      <c r="P51" s="360">
        <v>9</v>
      </c>
      <c r="Q51" s="359"/>
      <c r="R51" s="360"/>
      <c r="S51" s="370"/>
      <c r="T51" s="36"/>
      <c r="U51" s="36"/>
      <c r="V51" s="3"/>
      <c r="W51" s="3"/>
      <c r="X51" s="3"/>
      <c r="Y51" s="3"/>
    </row>
    <row r="52" spans="1:25" ht="12" customHeight="1" x14ac:dyDescent="0.15">
      <c r="A52" s="123" t="s">
        <v>282</v>
      </c>
      <c r="B52" s="338">
        <f t="shared" si="8"/>
        <v>23</v>
      </c>
      <c r="C52" s="359">
        <f t="shared" si="8"/>
        <v>1</v>
      </c>
      <c r="D52" s="360">
        <v>4</v>
      </c>
      <c r="E52" s="359"/>
      <c r="F52" s="360"/>
      <c r="G52" s="359"/>
      <c r="H52" s="360">
        <v>1</v>
      </c>
      <c r="I52" s="359"/>
      <c r="J52" s="360"/>
      <c r="K52" s="363"/>
      <c r="L52" s="360"/>
      <c r="M52" s="359"/>
      <c r="N52" s="349">
        <v>7</v>
      </c>
      <c r="O52" s="359">
        <v>1</v>
      </c>
      <c r="P52" s="360">
        <v>10</v>
      </c>
      <c r="Q52" s="359"/>
      <c r="R52" s="360">
        <v>1</v>
      </c>
      <c r="S52" s="370"/>
      <c r="T52" s="36"/>
      <c r="U52" s="36"/>
      <c r="V52" s="3"/>
      <c r="W52" s="3"/>
      <c r="X52" s="3"/>
      <c r="Y52" s="3"/>
    </row>
    <row r="53" spans="1:25" ht="12" customHeight="1" x14ac:dyDescent="0.15">
      <c r="A53" s="124" t="s">
        <v>15</v>
      </c>
      <c r="B53" s="310">
        <f t="shared" si="8"/>
        <v>25</v>
      </c>
      <c r="C53" s="359">
        <f t="shared" si="8"/>
        <v>2</v>
      </c>
      <c r="D53" s="360">
        <v>7</v>
      </c>
      <c r="E53" s="359">
        <v>2</v>
      </c>
      <c r="F53" s="360"/>
      <c r="G53" s="359"/>
      <c r="H53" s="360"/>
      <c r="I53" s="359"/>
      <c r="J53" s="360"/>
      <c r="K53" s="363"/>
      <c r="L53" s="360"/>
      <c r="M53" s="359"/>
      <c r="N53" s="349">
        <v>5</v>
      </c>
      <c r="O53" s="359"/>
      <c r="P53" s="360">
        <v>12</v>
      </c>
      <c r="Q53" s="359"/>
      <c r="R53" s="360">
        <v>1</v>
      </c>
      <c r="S53" s="370"/>
      <c r="T53" s="36"/>
      <c r="U53" s="36"/>
      <c r="V53" s="3"/>
      <c r="W53" s="3"/>
      <c r="X53" s="3"/>
      <c r="Y53" s="3"/>
    </row>
    <row r="54" spans="1:25" ht="12" customHeight="1" thickBot="1" x14ac:dyDescent="0.2">
      <c r="A54" s="125" t="s">
        <v>16</v>
      </c>
      <c r="B54" s="357">
        <f t="shared" si="8"/>
        <v>23</v>
      </c>
      <c r="C54" s="361">
        <f t="shared" si="8"/>
        <v>1</v>
      </c>
      <c r="D54" s="362">
        <v>9</v>
      </c>
      <c r="E54" s="361"/>
      <c r="F54" s="362"/>
      <c r="G54" s="361"/>
      <c r="H54" s="362">
        <v>5</v>
      </c>
      <c r="I54" s="361"/>
      <c r="J54" s="362"/>
      <c r="K54" s="366"/>
      <c r="L54" s="362"/>
      <c r="M54" s="361"/>
      <c r="N54" s="368">
        <v>4</v>
      </c>
      <c r="O54" s="361">
        <v>1</v>
      </c>
      <c r="P54" s="362">
        <v>5</v>
      </c>
      <c r="Q54" s="361"/>
      <c r="R54" s="362"/>
      <c r="S54" s="371"/>
      <c r="T54" s="36"/>
      <c r="U54" s="36"/>
      <c r="V54" s="3"/>
      <c r="W54" s="3"/>
      <c r="X54" s="3"/>
      <c r="Y54" s="3"/>
    </row>
    <row r="55" spans="1:25" ht="12" customHeight="1" x14ac:dyDescent="0.15">
      <c r="A55" s="3" t="s">
        <v>20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510" t="s">
        <v>21</v>
      </c>
      <c r="Q55" s="510"/>
      <c r="R55" s="510"/>
      <c r="S55" s="510"/>
      <c r="T55" s="3"/>
      <c r="U55" s="3"/>
    </row>
    <row r="56" spans="1:25" ht="8.1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5" ht="12" customHeight="1" x14ac:dyDescent="0.15">
      <c r="A57" s="3" t="s">
        <v>187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5" ht="12" customHeight="1" x14ac:dyDescent="0.15">
      <c r="A58" s="189" t="s">
        <v>230</v>
      </c>
    </row>
    <row r="59" spans="1:25" ht="12" customHeight="1" x14ac:dyDescent="0.15">
      <c r="A59" s="190" t="s">
        <v>231</v>
      </c>
    </row>
    <row r="60" spans="1:25" ht="12" customHeight="1" x14ac:dyDescent="0.15">
      <c r="A60" s="190" t="s">
        <v>232</v>
      </c>
    </row>
    <row r="61" spans="1:25" ht="12" customHeight="1" x14ac:dyDescent="0.15">
      <c r="A61" s="190" t="s">
        <v>229</v>
      </c>
    </row>
    <row r="62" spans="1:25" ht="12" customHeight="1" x14ac:dyDescent="0.15">
      <c r="A62" s="189" t="s">
        <v>233</v>
      </c>
    </row>
    <row r="63" spans="1:25" ht="12" customHeight="1" x14ac:dyDescent="0.15">
      <c r="A63" s="1" t="s">
        <v>188</v>
      </c>
    </row>
    <row r="64" spans="1:25" ht="12" customHeight="1" x14ac:dyDescent="0.15">
      <c r="A64" s="1" t="s">
        <v>260</v>
      </c>
    </row>
    <row r="65" ht="12" customHeight="1" x14ac:dyDescent="0.15"/>
  </sheetData>
  <sheetProtection sheet="1" objects="1" scenarios="1"/>
  <mergeCells count="30">
    <mergeCell ref="N39:O40"/>
    <mergeCell ref="P39:Q40"/>
    <mergeCell ref="R39:S40"/>
    <mergeCell ref="P55:S55"/>
    <mergeCell ref="J21:K22"/>
    <mergeCell ref="L21:M22"/>
    <mergeCell ref="N21:O22"/>
    <mergeCell ref="P21:Q22"/>
    <mergeCell ref="J39:K40"/>
    <mergeCell ref="L39:M40"/>
    <mergeCell ref="A39:A40"/>
    <mergeCell ref="B39:C40"/>
    <mergeCell ref="D39:E40"/>
    <mergeCell ref="F39:G40"/>
    <mergeCell ref="H39:I40"/>
    <mergeCell ref="A21:A22"/>
    <mergeCell ref="B21:C22"/>
    <mergeCell ref="D21:E22"/>
    <mergeCell ref="F21:G22"/>
    <mergeCell ref="H21:I22"/>
    <mergeCell ref="L3:M4"/>
    <mergeCell ref="N3:O4"/>
    <mergeCell ref="P3:Q4"/>
    <mergeCell ref="R3:S4"/>
    <mergeCell ref="J3:K4"/>
    <mergeCell ref="A3:A4"/>
    <mergeCell ref="B3:C4"/>
    <mergeCell ref="D3:E4"/>
    <mergeCell ref="F3:G4"/>
    <mergeCell ref="H3:I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7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54"/>
  <sheetViews>
    <sheetView view="pageBreakPreview" zoomScaleNormal="100" zoomScaleSheetLayoutView="100" workbookViewId="0">
      <selection activeCell="AA15" sqref="AA15"/>
    </sheetView>
  </sheetViews>
  <sheetFormatPr defaultRowHeight="18.95" customHeight="1" x14ac:dyDescent="0.15"/>
  <cols>
    <col min="1" max="1" width="11.5703125" style="26" customWidth="1"/>
    <col min="2" max="2" width="7.42578125" style="26" customWidth="1"/>
    <col min="3" max="3" width="8.42578125" style="26" customWidth="1"/>
    <col min="4" max="4" width="7" style="26" customWidth="1"/>
    <col min="5" max="5" width="8.7109375" style="26" customWidth="1"/>
    <col min="6" max="6" width="7.42578125" style="26" customWidth="1"/>
    <col min="7" max="7" width="8.42578125" style="26" customWidth="1"/>
    <col min="8" max="8" width="5" style="26" customWidth="1"/>
    <col min="9" max="9" width="7.28515625" style="26" customWidth="1"/>
    <col min="10" max="10" width="5.7109375" style="26" customWidth="1"/>
    <col min="11" max="11" width="9.5703125" style="26" customWidth="1"/>
    <col min="12" max="12" width="5.28515625" style="26" customWidth="1"/>
    <col min="13" max="13" width="8.42578125" style="26" customWidth="1"/>
    <col min="14" max="14" width="0.7109375" style="26" customWidth="1"/>
    <col min="15" max="15" width="5.7109375" style="26" hidden="1" customWidth="1"/>
    <col min="16" max="16" width="8.7109375" style="26" hidden="1" customWidth="1"/>
    <col min="17" max="17" width="7.7109375" style="26" hidden="1" customWidth="1"/>
    <col min="18" max="18" width="8.7109375" style="26" hidden="1" customWidth="1"/>
    <col min="19" max="24" width="10.7109375" style="26" hidden="1" customWidth="1"/>
    <col min="25" max="25" width="0" style="26" hidden="1" customWidth="1"/>
    <col min="26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326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334</v>
      </c>
      <c r="P2" s="25"/>
      <c r="Q2" s="25"/>
      <c r="R2" s="25"/>
      <c r="S2" s="25"/>
      <c r="U2" s="25"/>
      <c r="V2" s="25"/>
      <c r="W2" s="25"/>
      <c r="X2" s="27" t="s">
        <v>22</v>
      </c>
    </row>
    <row r="3" spans="1:24" ht="17.100000000000001" customHeight="1" thickBot="1" x14ac:dyDescent="0.2">
      <c r="A3" s="511" t="s">
        <v>23</v>
      </c>
      <c r="B3" s="513"/>
      <c r="C3" s="513"/>
      <c r="D3" s="39"/>
      <c r="E3" s="40" t="s">
        <v>24</v>
      </c>
      <c r="F3" s="40"/>
      <c r="G3" s="39"/>
      <c r="H3" s="514" t="s">
        <v>25</v>
      </c>
      <c r="I3" s="514"/>
      <c r="J3" s="514"/>
      <c r="K3" s="514"/>
      <c r="L3" s="514"/>
      <c r="M3" s="514"/>
      <c r="N3" s="515"/>
      <c r="O3" s="534" t="s">
        <v>26</v>
      </c>
      <c r="P3" s="535"/>
      <c r="Q3" s="535"/>
      <c r="R3" s="536"/>
      <c r="S3" s="490" t="s">
        <v>27</v>
      </c>
      <c r="T3" s="491"/>
      <c r="U3" s="490" t="s">
        <v>28</v>
      </c>
      <c r="V3" s="493"/>
    </row>
    <row r="4" spans="1:24" ht="17.100000000000001" customHeight="1" x14ac:dyDescent="0.15">
      <c r="A4" s="512"/>
      <c r="B4" s="519" t="s">
        <v>6</v>
      </c>
      <c r="C4" s="519"/>
      <c r="D4" s="519" t="s">
        <v>29</v>
      </c>
      <c r="E4" s="519"/>
      <c r="F4" s="519" t="s">
        <v>30</v>
      </c>
      <c r="G4" s="519"/>
      <c r="H4" s="519" t="s">
        <v>6</v>
      </c>
      <c r="I4" s="519"/>
      <c r="J4" s="522" t="s">
        <v>29</v>
      </c>
      <c r="K4" s="522"/>
      <c r="L4" s="523" t="s">
        <v>30</v>
      </c>
      <c r="M4" s="523"/>
      <c r="N4" s="524"/>
      <c r="O4" s="537"/>
      <c r="P4" s="538"/>
      <c r="Q4" s="538"/>
      <c r="R4" s="539"/>
      <c r="S4" s="286" t="s">
        <v>31</v>
      </c>
      <c r="T4" s="286" t="s">
        <v>32</v>
      </c>
      <c r="U4" s="286" t="s">
        <v>31</v>
      </c>
      <c r="V4" s="287" t="s">
        <v>32</v>
      </c>
    </row>
    <row r="5" spans="1:24" ht="15" customHeight="1" x14ac:dyDescent="0.15">
      <c r="A5" s="41" t="s">
        <v>276</v>
      </c>
      <c r="B5" s="516">
        <f>G5+E5</f>
        <v>3992</v>
      </c>
      <c r="C5" s="517"/>
      <c r="D5" s="196" t="s">
        <v>33</v>
      </c>
      <c r="E5" s="401">
        <v>401</v>
      </c>
      <c r="F5" s="196" t="s">
        <v>34</v>
      </c>
      <c r="G5" s="405">
        <v>3591</v>
      </c>
      <c r="H5" s="518">
        <f>K5+M5</f>
        <v>175035</v>
      </c>
      <c r="I5" s="518"/>
      <c r="J5" s="196" t="s">
        <v>33</v>
      </c>
      <c r="K5" s="184">
        <v>130439</v>
      </c>
      <c r="L5" s="196" t="s">
        <v>34</v>
      </c>
      <c r="M5" s="405">
        <v>44596</v>
      </c>
      <c r="N5" s="44"/>
      <c r="O5" s="551" t="s">
        <v>225</v>
      </c>
      <c r="P5" s="551"/>
      <c r="Q5" s="551"/>
      <c r="R5" s="551"/>
      <c r="S5" s="42">
        <v>283</v>
      </c>
      <c r="T5" s="42">
        <v>21902</v>
      </c>
      <c r="U5" s="42">
        <v>484</v>
      </c>
      <c r="V5" s="43">
        <v>89785</v>
      </c>
    </row>
    <row r="6" spans="1:24" ht="15" customHeight="1" x14ac:dyDescent="0.15">
      <c r="A6" s="406">
        <v>26</v>
      </c>
      <c r="B6" s="529">
        <f>G6+E6</f>
        <v>4379</v>
      </c>
      <c r="C6" s="530"/>
      <c r="D6" s="196" t="s">
        <v>33</v>
      </c>
      <c r="E6" s="403">
        <v>464</v>
      </c>
      <c r="F6" s="196" t="s">
        <v>34</v>
      </c>
      <c r="G6" s="404">
        <v>3915</v>
      </c>
      <c r="H6" s="525">
        <f>K6+M6</f>
        <v>169601</v>
      </c>
      <c r="I6" s="525"/>
      <c r="J6" s="196" t="s">
        <v>33</v>
      </c>
      <c r="K6" s="186">
        <v>112041</v>
      </c>
      <c r="L6" s="196" t="s">
        <v>34</v>
      </c>
      <c r="M6" s="404">
        <v>57560</v>
      </c>
      <c r="N6" s="44"/>
      <c r="O6" s="526">
        <v>26</v>
      </c>
      <c r="P6" s="527"/>
      <c r="Q6" s="527"/>
      <c r="R6" s="528"/>
      <c r="S6" s="42">
        <v>325</v>
      </c>
      <c r="T6" s="42">
        <v>23996</v>
      </c>
      <c r="U6" s="42">
        <v>468</v>
      </c>
      <c r="V6" s="43">
        <v>95347</v>
      </c>
    </row>
    <row r="7" spans="1:24" ht="15" customHeight="1" x14ac:dyDescent="0.15">
      <c r="A7" s="406">
        <v>27</v>
      </c>
      <c r="B7" s="520">
        <f>G7+E7</f>
        <v>4960</v>
      </c>
      <c r="C7" s="520"/>
      <c r="D7" s="197" t="s">
        <v>192</v>
      </c>
      <c r="E7" s="403">
        <v>454</v>
      </c>
      <c r="F7" s="197" t="s">
        <v>193</v>
      </c>
      <c r="G7" s="404">
        <v>4506</v>
      </c>
      <c r="H7" s="521">
        <f>K7+M7</f>
        <v>179781</v>
      </c>
      <c r="I7" s="521"/>
      <c r="J7" s="197" t="s">
        <v>33</v>
      </c>
      <c r="K7" s="186">
        <v>118088</v>
      </c>
      <c r="L7" s="197" t="s">
        <v>193</v>
      </c>
      <c r="M7" s="404">
        <v>61693</v>
      </c>
      <c r="N7" s="45"/>
      <c r="O7" s="526">
        <v>27</v>
      </c>
      <c r="P7" s="527"/>
      <c r="Q7" s="527"/>
      <c r="R7" s="528"/>
      <c r="S7" s="42">
        <v>364</v>
      </c>
      <c r="T7" s="42">
        <v>28239</v>
      </c>
      <c r="U7" s="42">
        <v>408</v>
      </c>
      <c r="V7" s="43">
        <v>79996</v>
      </c>
    </row>
    <row r="8" spans="1:24" ht="15" customHeight="1" x14ac:dyDescent="0.15">
      <c r="A8" s="406">
        <v>28</v>
      </c>
      <c r="B8" s="520">
        <f>G8+E8</f>
        <v>5019</v>
      </c>
      <c r="C8" s="520"/>
      <c r="D8" s="185" t="s">
        <v>192</v>
      </c>
      <c r="E8" s="403">
        <v>542</v>
      </c>
      <c r="F8" s="185" t="s">
        <v>193</v>
      </c>
      <c r="G8" s="404">
        <v>4477</v>
      </c>
      <c r="H8" s="521">
        <f>K8+M8</f>
        <v>178534</v>
      </c>
      <c r="I8" s="521"/>
      <c r="J8" s="185" t="s">
        <v>33</v>
      </c>
      <c r="K8" s="186">
        <v>122149</v>
      </c>
      <c r="L8" s="185" t="s">
        <v>193</v>
      </c>
      <c r="M8" s="404">
        <v>56385</v>
      </c>
      <c r="N8" s="45"/>
      <c r="O8" s="526">
        <v>28</v>
      </c>
      <c r="P8" s="527"/>
      <c r="Q8" s="527"/>
      <c r="R8" s="528"/>
      <c r="S8" s="412">
        <v>350</v>
      </c>
      <c r="T8" s="403">
        <v>24140</v>
      </c>
      <c r="U8" s="413">
        <v>350</v>
      </c>
      <c r="V8" s="414">
        <v>54697</v>
      </c>
    </row>
    <row r="9" spans="1:24" ht="15" customHeight="1" thickBot="1" x14ac:dyDescent="0.2">
      <c r="A9" s="214">
        <v>29</v>
      </c>
      <c r="B9" s="541">
        <f>G9+E9</f>
        <v>7192</v>
      </c>
      <c r="C9" s="541"/>
      <c r="D9" s="422" t="s">
        <v>33</v>
      </c>
      <c r="E9" s="423">
        <v>342</v>
      </c>
      <c r="F9" s="422" t="s">
        <v>34</v>
      </c>
      <c r="G9" s="381">
        <v>6850</v>
      </c>
      <c r="H9" s="540">
        <f>K9+M9</f>
        <v>165868</v>
      </c>
      <c r="I9" s="540"/>
      <c r="J9" s="422" t="s">
        <v>33</v>
      </c>
      <c r="K9" s="382">
        <v>112190</v>
      </c>
      <c r="L9" s="422" t="s">
        <v>34</v>
      </c>
      <c r="M9" s="381">
        <v>53678</v>
      </c>
      <c r="N9" s="216"/>
      <c r="O9" s="544">
        <v>29</v>
      </c>
      <c r="P9" s="545"/>
      <c r="Q9" s="545"/>
      <c r="R9" s="546"/>
      <c r="S9" s="217">
        <v>315</v>
      </c>
      <c r="T9" s="217">
        <v>22484</v>
      </c>
      <c r="U9" s="217">
        <v>437</v>
      </c>
      <c r="V9" s="218">
        <v>58764</v>
      </c>
    </row>
    <row r="10" spans="1:24" ht="15" customHeight="1" x14ac:dyDescent="0.15">
      <c r="A10" s="25" t="s">
        <v>35</v>
      </c>
      <c r="B10" s="25"/>
      <c r="C10" s="25"/>
      <c r="D10" s="25"/>
      <c r="E10" s="138"/>
      <c r="F10" s="138"/>
      <c r="G10" s="138"/>
      <c r="H10" s="138"/>
      <c r="I10" s="138"/>
      <c r="J10" s="138"/>
      <c r="K10" s="138"/>
      <c r="L10" s="138"/>
      <c r="M10" s="137" t="s">
        <v>36</v>
      </c>
      <c r="N10" s="137"/>
      <c r="O10" s="25"/>
      <c r="P10" s="25"/>
      <c r="Q10" s="25"/>
      <c r="S10" s="25"/>
      <c r="T10" s="25"/>
      <c r="U10" s="183"/>
      <c r="V10" s="25"/>
      <c r="X10" s="27" t="s">
        <v>36</v>
      </c>
    </row>
    <row r="11" spans="1:24" ht="15" customHeight="1" x14ac:dyDescent="0.15">
      <c r="A11" s="25" t="s">
        <v>262</v>
      </c>
      <c r="B11" s="25"/>
      <c r="C11" s="25"/>
      <c r="D11" s="25"/>
      <c r="E11" s="138"/>
      <c r="F11" s="138"/>
      <c r="G11" s="138"/>
      <c r="H11" s="138"/>
      <c r="I11" s="138"/>
      <c r="J11" s="138"/>
      <c r="K11" s="138"/>
      <c r="L11" s="138"/>
      <c r="M11" s="137"/>
      <c r="N11" s="137"/>
      <c r="O11" s="25"/>
      <c r="P11" s="25"/>
      <c r="Q11" s="25"/>
      <c r="S11" s="25"/>
      <c r="T11" s="25"/>
      <c r="U11" s="183"/>
      <c r="V11" s="25"/>
      <c r="X11" s="27"/>
    </row>
    <row r="12" spans="1:24" ht="15" customHeight="1" x14ac:dyDescent="0.15">
      <c r="A12" s="25"/>
      <c r="B12" s="25"/>
      <c r="C12" s="25"/>
      <c r="D12" s="25"/>
      <c r="E12" s="138"/>
      <c r="F12" s="138"/>
      <c r="G12" s="138"/>
      <c r="H12" s="138"/>
      <c r="I12" s="138"/>
      <c r="J12" s="138"/>
      <c r="K12" s="138"/>
      <c r="L12" s="138"/>
      <c r="M12" s="137"/>
      <c r="N12" s="137"/>
      <c r="O12" s="25"/>
      <c r="P12" s="25"/>
      <c r="Q12" s="25"/>
      <c r="S12" s="25"/>
      <c r="T12" s="25"/>
      <c r="U12" s="183"/>
      <c r="V12" s="25"/>
      <c r="X12" s="27"/>
    </row>
    <row r="13" spans="1:24" ht="15" customHeight="1" thickBot="1" x14ac:dyDescent="0.2">
      <c r="A13" s="25" t="s">
        <v>327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335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511" t="s">
        <v>23</v>
      </c>
      <c r="B14" s="531" t="s">
        <v>24</v>
      </c>
      <c r="C14" s="531"/>
      <c r="D14" s="531"/>
      <c r="E14" s="531"/>
      <c r="F14" s="531"/>
      <c r="G14" s="531"/>
      <c r="H14" s="532" t="s">
        <v>25</v>
      </c>
      <c r="I14" s="532"/>
      <c r="J14" s="532"/>
      <c r="K14" s="532"/>
      <c r="L14" s="532"/>
      <c r="M14" s="532"/>
      <c r="N14" s="533"/>
      <c r="O14" s="534" t="s">
        <v>26</v>
      </c>
      <c r="P14" s="535"/>
      <c r="Q14" s="535"/>
      <c r="R14" s="536"/>
      <c r="S14" s="490" t="s">
        <v>38</v>
      </c>
      <c r="T14" s="548"/>
      <c r="U14" s="548"/>
      <c r="V14" s="491"/>
      <c r="W14" s="490" t="s">
        <v>39</v>
      </c>
      <c r="X14" s="493"/>
    </row>
    <row r="15" spans="1:24" ht="17.100000000000001" customHeight="1" x14ac:dyDescent="0.15">
      <c r="A15" s="512"/>
      <c r="B15" s="519" t="s">
        <v>6</v>
      </c>
      <c r="C15" s="519"/>
      <c r="D15" s="519" t="s">
        <v>29</v>
      </c>
      <c r="E15" s="519"/>
      <c r="F15" s="519" t="s">
        <v>30</v>
      </c>
      <c r="G15" s="519"/>
      <c r="H15" s="519" t="s">
        <v>6</v>
      </c>
      <c r="I15" s="519"/>
      <c r="J15" s="522" t="s">
        <v>29</v>
      </c>
      <c r="K15" s="522"/>
      <c r="L15" s="523" t="s">
        <v>30</v>
      </c>
      <c r="M15" s="523"/>
      <c r="N15" s="524"/>
      <c r="O15" s="526"/>
      <c r="P15" s="527"/>
      <c r="Q15" s="527"/>
      <c r="R15" s="528"/>
      <c r="S15" s="522" t="s">
        <v>40</v>
      </c>
      <c r="T15" s="547"/>
      <c r="U15" s="522" t="s">
        <v>41</v>
      </c>
      <c r="V15" s="547"/>
      <c r="W15" s="549" t="s">
        <v>31</v>
      </c>
      <c r="X15" s="542" t="s">
        <v>32</v>
      </c>
    </row>
    <row r="16" spans="1:24" ht="15" customHeight="1" x14ac:dyDescent="0.15">
      <c r="A16" s="41" t="s">
        <v>276</v>
      </c>
      <c r="B16" s="529">
        <v>138</v>
      </c>
      <c r="C16" s="530"/>
      <c r="D16" s="530">
        <v>138</v>
      </c>
      <c r="E16" s="530"/>
      <c r="F16" s="559" t="s">
        <v>42</v>
      </c>
      <c r="G16" s="559"/>
      <c r="H16" s="556">
        <f>SUM(J16:N16)</f>
        <v>414853</v>
      </c>
      <c r="I16" s="556"/>
      <c r="J16" s="556">
        <v>229656</v>
      </c>
      <c r="K16" s="556"/>
      <c r="L16" s="556">
        <v>185197</v>
      </c>
      <c r="M16" s="556"/>
      <c r="N16" s="46"/>
      <c r="O16" s="537"/>
      <c r="P16" s="538"/>
      <c r="Q16" s="538"/>
      <c r="R16" s="539"/>
      <c r="S16" s="286" t="s">
        <v>29</v>
      </c>
      <c r="T16" s="286" t="s">
        <v>30</v>
      </c>
      <c r="U16" s="286" t="s">
        <v>29</v>
      </c>
      <c r="V16" s="286" t="s">
        <v>30</v>
      </c>
      <c r="W16" s="550"/>
      <c r="X16" s="543"/>
    </row>
    <row r="17" spans="1:24" ht="15" customHeight="1" x14ac:dyDescent="0.15">
      <c r="A17" s="406">
        <v>26</v>
      </c>
      <c r="B17" s="529">
        <v>201</v>
      </c>
      <c r="C17" s="530"/>
      <c r="D17" s="553">
        <v>201</v>
      </c>
      <c r="E17" s="553"/>
      <c r="F17" s="557" t="s">
        <v>42</v>
      </c>
      <c r="G17" s="557"/>
      <c r="H17" s="556">
        <f>SUM(J17:N17)</f>
        <v>482547</v>
      </c>
      <c r="I17" s="556"/>
      <c r="J17" s="554">
        <v>259572</v>
      </c>
      <c r="K17" s="554"/>
      <c r="L17" s="554">
        <v>222975</v>
      </c>
      <c r="M17" s="554"/>
      <c r="N17" s="47"/>
      <c r="O17" s="552" t="s">
        <v>243</v>
      </c>
      <c r="P17" s="552"/>
      <c r="Q17" s="552"/>
      <c r="R17" s="552"/>
      <c r="S17" s="48">
        <v>526</v>
      </c>
      <c r="T17" s="42">
        <v>34888</v>
      </c>
      <c r="U17" s="42">
        <v>13114</v>
      </c>
      <c r="V17" s="42">
        <v>39102</v>
      </c>
      <c r="W17" s="42">
        <v>212</v>
      </c>
      <c r="X17" s="43">
        <v>3044</v>
      </c>
    </row>
    <row r="18" spans="1:24" ht="15" customHeight="1" x14ac:dyDescent="0.15">
      <c r="A18" s="406">
        <v>27</v>
      </c>
      <c r="B18" s="520">
        <v>861</v>
      </c>
      <c r="C18" s="553"/>
      <c r="D18" s="553">
        <v>861</v>
      </c>
      <c r="E18" s="553"/>
      <c r="F18" s="558">
        <v>0</v>
      </c>
      <c r="G18" s="558"/>
      <c r="H18" s="556">
        <f>SUM(J18:N18)</f>
        <v>505595</v>
      </c>
      <c r="I18" s="556"/>
      <c r="J18" s="554">
        <v>184654</v>
      </c>
      <c r="K18" s="554"/>
      <c r="L18" s="554">
        <v>320941</v>
      </c>
      <c r="M18" s="554"/>
      <c r="N18" s="47"/>
      <c r="O18" s="526">
        <v>27</v>
      </c>
      <c r="P18" s="527"/>
      <c r="Q18" s="527"/>
      <c r="R18" s="555"/>
      <c r="S18" s="48">
        <v>555</v>
      </c>
      <c r="T18" s="42">
        <v>47302</v>
      </c>
      <c r="U18" s="42">
        <v>14603</v>
      </c>
      <c r="V18" s="42">
        <v>46192</v>
      </c>
      <c r="W18" s="42">
        <v>202</v>
      </c>
      <c r="X18" s="43">
        <v>3621</v>
      </c>
    </row>
    <row r="19" spans="1:24" ht="15" customHeight="1" x14ac:dyDescent="0.15">
      <c r="A19" s="406">
        <v>28</v>
      </c>
      <c r="B19" s="520">
        <v>935</v>
      </c>
      <c r="C19" s="553"/>
      <c r="D19" s="553">
        <v>935</v>
      </c>
      <c r="E19" s="553"/>
      <c r="F19" s="558">
        <v>0</v>
      </c>
      <c r="G19" s="558"/>
      <c r="H19" s="554">
        <f>SUM(J19:N19)</f>
        <v>498804</v>
      </c>
      <c r="I19" s="554"/>
      <c r="J19" s="554">
        <v>196081</v>
      </c>
      <c r="K19" s="554"/>
      <c r="L19" s="554">
        <v>302723</v>
      </c>
      <c r="M19" s="554"/>
      <c r="N19" s="49"/>
      <c r="O19" s="563">
        <v>28</v>
      </c>
      <c r="P19" s="551"/>
      <c r="Q19" s="551"/>
      <c r="R19" s="551"/>
      <c r="S19" s="412">
        <v>728</v>
      </c>
      <c r="T19" s="413">
        <v>48813</v>
      </c>
      <c r="U19" s="413">
        <v>32737</v>
      </c>
      <c r="V19" s="413">
        <v>48817</v>
      </c>
      <c r="W19" s="413">
        <v>189</v>
      </c>
      <c r="X19" s="415">
        <v>3379</v>
      </c>
    </row>
    <row r="20" spans="1:24" ht="15" customHeight="1" thickBot="1" x14ac:dyDescent="0.2">
      <c r="A20" s="214">
        <v>29</v>
      </c>
      <c r="B20" s="541">
        <f>SUM(D20:G20)</f>
        <v>873</v>
      </c>
      <c r="C20" s="541"/>
      <c r="D20" s="561">
        <v>873</v>
      </c>
      <c r="E20" s="561"/>
      <c r="F20" s="560">
        <v>0</v>
      </c>
      <c r="G20" s="560"/>
      <c r="H20" s="564">
        <f>SUM(J20:N20)</f>
        <v>655517</v>
      </c>
      <c r="I20" s="564"/>
      <c r="J20" s="562">
        <v>205745</v>
      </c>
      <c r="K20" s="562"/>
      <c r="L20" s="562">
        <v>449772</v>
      </c>
      <c r="M20" s="562"/>
      <c r="N20" s="194"/>
      <c r="O20" s="544">
        <v>29</v>
      </c>
      <c r="P20" s="545"/>
      <c r="Q20" s="545"/>
      <c r="R20" s="546"/>
      <c r="S20" s="219">
        <v>631</v>
      </c>
      <c r="T20" s="217">
        <v>13277</v>
      </c>
      <c r="U20" s="217">
        <v>18389</v>
      </c>
      <c r="V20" s="217">
        <v>13141</v>
      </c>
      <c r="W20" s="217">
        <v>165</v>
      </c>
      <c r="X20" s="218">
        <v>3697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36</v>
      </c>
      <c r="N21" s="27"/>
      <c r="O21" s="183" t="s">
        <v>43</v>
      </c>
      <c r="P21" s="183"/>
      <c r="Q21" s="183"/>
      <c r="R21" s="183"/>
      <c r="S21" s="183"/>
      <c r="T21" s="183"/>
      <c r="U21" s="183"/>
      <c r="V21" s="183"/>
      <c r="W21" s="50"/>
      <c r="X21" s="27" t="s">
        <v>36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328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336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511" t="s">
        <v>23</v>
      </c>
      <c r="B24" s="572" t="s">
        <v>44</v>
      </c>
      <c r="C24" s="572"/>
      <c r="D24" s="572"/>
      <c r="E24" s="572"/>
      <c r="F24" s="572"/>
      <c r="G24" s="572"/>
      <c r="H24" s="532" t="s">
        <v>45</v>
      </c>
      <c r="I24" s="532"/>
      <c r="J24" s="532"/>
      <c r="K24" s="532"/>
      <c r="L24" s="532"/>
      <c r="M24" s="532"/>
      <c r="N24" s="533"/>
      <c r="O24" s="534" t="s">
        <v>26</v>
      </c>
      <c r="P24" s="535"/>
      <c r="Q24" s="535"/>
      <c r="R24" s="536"/>
      <c r="S24" s="490" t="s">
        <v>46</v>
      </c>
      <c r="T24" s="491"/>
      <c r="U24" s="490" t="s">
        <v>47</v>
      </c>
      <c r="V24" s="491"/>
      <c r="W24" s="490" t="s">
        <v>48</v>
      </c>
      <c r="X24" s="493"/>
    </row>
    <row r="25" spans="1:24" ht="17.100000000000001" customHeight="1" x14ac:dyDescent="0.15">
      <c r="A25" s="512"/>
      <c r="B25" s="519" t="s">
        <v>6</v>
      </c>
      <c r="C25" s="519"/>
      <c r="D25" s="519" t="s">
        <v>29</v>
      </c>
      <c r="E25" s="519"/>
      <c r="F25" s="519" t="s">
        <v>30</v>
      </c>
      <c r="G25" s="519"/>
      <c r="H25" s="519" t="s">
        <v>6</v>
      </c>
      <c r="I25" s="519"/>
      <c r="J25" s="522" t="s">
        <v>29</v>
      </c>
      <c r="K25" s="522"/>
      <c r="L25" s="523" t="s">
        <v>30</v>
      </c>
      <c r="M25" s="523"/>
      <c r="N25" s="524"/>
      <c r="O25" s="537"/>
      <c r="P25" s="538"/>
      <c r="Q25" s="538"/>
      <c r="R25" s="539"/>
      <c r="S25" s="286" t="s">
        <v>31</v>
      </c>
      <c r="T25" s="286" t="s">
        <v>32</v>
      </c>
      <c r="U25" s="286" t="s">
        <v>31</v>
      </c>
      <c r="V25" s="286" t="s">
        <v>32</v>
      </c>
      <c r="W25" s="286" t="s">
        <v>31</v>
      </c>
      <c r="X25" s="287" t="s">
        <v>32</v>
      </c>
    </row>
    <row r="26" spans="1:24" ht="15" customHeight="1" x14ac:dyDescent="0.15">
      <c r="A26" s="41" t="s">
        <v>276</v>
      </c>
      <c r="B26" s="529">
        <f>E26+G26</f>
        <v>2641</v>
      </c>
      <c r="C26" s="530"/>
      <c r="D26" s="174" t="s">
        <v>33</v>
      </c>
      <c r="E26" s="401">
        <v>281</v>
      </c>
      <c r="F26" s="198" t="s">
        <v>34</v>
      </c>
      <c r="G26" s="401">
        <v>2360</v>
      </c>
      <c r="H26" s="530">
        <f>M26+K26</f>
        <v>77183</v>
      </c>
      <c r="I26" s="530"/>
      <c r="J26" s="174" t="s">
        <v>33</v>
      </c>
      <c r="K26" s="187">
        <v>39916</v>
      </c>
      <c r="L26" s="198" t="s">
        <v>34</v>
      </c>
      <c r="M26" s="187">
        <v>37267</v>
      </c>
      <c r="N26" s="139"/>
      <c r="O26" s="551" t="s">
        <v>272</v>
      </c>
      <c r="P26" s="551"/>
      <c r="Q26" s="551"/>
      <c r="R26" s="551"/>
      <c r="S26" s="51">
        <v>1899</v>
      </c>
      <c r="T26" s="42">
        <v>30012</v>
      </c>
      <c r="U26" s="52">
        <v>4536</v>
      </c>
      <c r="V26" s="42">
        <v>32540</v>
      </c>
      <c r="W26" s="42">
        <v>356</v>
      </c>
      <c r="X26" s="43">
        <v>18041</v>
      </c>
    </row>
    <row r="27" spans="1:24" ht="15" customHeight="1" x14ac:dyDescent="0.15">
      <c r="A27" s="406">
        <v>26</v>
      </c>
      <c r="B27" s="529">
        <f>E27+G27</f>
        <v>2641</v>
      </c>
      <c r="C27" s="530"/>
      <c r="D27" s="174" t="s">
        <v>33</v>
      </c>
      <c r="E27" s="403">
        <v>316</v>
      </c>
      <c r="F27" s="198" t="s">
        <v>193</v>
      </c>
      <c r="G27" s="403">
        <v>2325</v>
      </c>
      <c r="H27" s="530">
        <f>M27+K27</f>
        <v>69975</v>
      </c>
      <c r="I27" s="530"/>
      <c r="J27" s="174" t="s">
        <v>33</v>
      </c>
      <c r="K27" s="188">
        <v>30500</v>
      </c>
      <c r="L27" s="198" t="s">
        <v>193</v>
      </c>
      <c r="M27" s="188">
        <v>39475</v>
      </c>
      <c r="N27" s="139"/>
      <c r="O27" s="526">
        <v>26</v>
      </c>
      <c r="P27" s="527"/>
      <c r="Q27" s="527"/>
      <c r="R27" s="528"/>
      <c r="S27" s="51">
        <v>1852</v>
      </c>
      <c r="T27" s="42">
        <v>32640</v>
      </c>
      <c r="U27" s="52">
        <v>5354</v>
      </c>
      <c r="V27" s="42">
        <v>32235</v>
      </c>
      <c r="W27" s="42">
        <v>329</v>
      </c>
      <c r="X27" s="43">
        <v>18125</v>
      </c>
    </row>
    <row r="28" spans="1:24" ht="15" customHeight="1" x14ac:dyDescent="0.15">
      <c r="A28" s="406">
        <v>27</v>
      </c>
      <c r="B28" s="529">
        <f>E28+G28</f>
        <v>2983</v>
      </c>
      <c r="C28" s="530"/>
      <c r="D28" s="174" t="s">
        <v>33</v>
      </c>
      <c r="E28" s="403">
        <v>422</v>
      </c>
      <c r="F28" s="199" t="s">
        <v>193</v>
      </c>
      <c r="G28" s="403">
        <v>2561</v>
      </c>
      <c r="H28" s="530">
        <f>M28+K28</f>
        <v>77744</v>
      </c>
      <c r="I28" s="530"/>
      <c r="J28" s="174" t="s">
        <v>33</v>
      </c>
      <c r="K28" s="188">
        <v>40299</v>
      </c>
      <c r="L28" s="199" t="s">
        <v>193</v>
      </c>
      <c r="M28" s="188">
        <v>37445</v>
      </c>
      <c r="N28" s="139"/>
      <c r="O28" s="526">
        <v>27</v>
      </c>
      <c r="P28" s="527"/>
      <c r="Q28" s="527"/>
      <c r="R28" s="528"/>
      <c r="S28" s="51">
        <v>1852</v>
      </c>
      <c r="T28" s="42">
        <v>32640</v>
      </c>
      <c r="U28" s="52">
        <v>5354</v>
      </c>
      <c r="V28" s="42">
        <v>32235</v>
      </c>
      <c r="W28" s="42">
        <v>329</v>
      </c>
      <c r="X28" s="43">
        <v>18125</v>
      </c>
    </row>
    <row r="29" spans="1:24" ht="15" customHeight="1" x14ac:dyDescent="0.15">
      <c r="A29" s="406">
        <v>28</v>
      </c>
      <c r="B29" s="520">
        <f>E29+G29</f>
        <v>3020</v>
      </c>
      <c r="C29" s="553"/>
      <c r="D29" s="185" t="s">
        <v>192</v>
      </c>
      <c r="E29" s="403">
        <v>448</v>
      </c>
      <c r="F29" s="185" t="s">
        <v>193</v>
      </c>
      <c r="G29" s="403">
        <v>2572</v>
      </c>
      <c r="H29" s="553">
        <f>M29+K29</f>
        <v>79441</v>
      </c>
      <c r="I29" s="553"/>
      <c r="J29" s="185" t="s">
        <v>192</v>
      </c>
      <c r="K29" s="188">
        <v>41270</v>
      </c>
      <c r="L29" s="185" t="s">
        <v>193</v>
      </c>
      <c r="M29" s="188">
        <v>38171</v>
      </c>
      <c r="N29" s="53"/>
      <c r="O29" s="526">
        <v>28</v>
      </c>
      <c r="P29" s="565"/>
      <c r="Q29" s="565"/>
      <c r="R29" s="565"/>
      <c r="S29" s="416">
        <v>1740</v>
      </c>
      <c r="T29" s="417">
        <v>29130</v>
      </c>
      <c r="U29" s="418">
        <v>5880</v>
      </c>
      <c r="V29" s="417">
        <v>30907</v>
      </c>
      <c r="W29" s="417">
        <v>418</v>
      </c>
      <c r="X29" s="419">
        <v>14704</v>
      </c>
    </row>
    <row r="30" spans="1:24" ht="15" customHeight="1" thickBot="1" x14ac:dyDescent="0.2">
      <c r="A30" s="214">
        <v>29</v>
      </c>
      <c r="B30" s="567">
        <f>E30+G30</f>
        <v>2968</v>
      </c>
      <c r="C30" s="567"/>
      <c r="D30" s="422" t="s">
        <v>33</v>
      </c>
      <c r="E30" s="423">
        <v>271</v>
      </c>
      <c r="F30" s="422" t="s">
        <v>34</v>
      </c>
      <c r="G30" s="423">
        <v>2697</v>
      </c>
      <c r="H30" s="567">
        <f>M30+K30</f>
        <v>76166</v>
      </c>
      <c r="I30" s="567"/>
      <c r="J30" s="422" t="s">
        <v>33</v>
      </c>
      <c r="K30" s="383">
        <v>40749</v>
      </c>
      <c r="L30" s="422" t="s">
        <v>34</v>
      </c>
      <c r="M30" s="383">
        <v>35417</v>
      </c>
      <c r="N30" s="195"/>
      <c r="O30" s="544">
        <v>29</v>
      </c>
      <c r="P30" s="545"/>
      <c r="Q30" s="545"/>
      <c r="R30" s="546"/>
      <c r="S30" s="221">
        <v>1631</v>
      </c>
      <c r="T30" s="217">
        <v>26930</v>
      </c>
      <c r="U30" s="222">
        <v>5339</v>
      </c>
      <c r="V30" s="217">
        <v>27898</v>
      </c>
      <c r="W30" s="217">
        <v>335</v>
      </c>
      <c r="X30" s="218">
        <v>17918</v>
      </c>
    </row>
    <row r="31" spans="1:24" ht="15" customHeight="1" x14ac:dyDescent="0.15">
      <c r="A31" s="25" t="s">
        <v>227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22" t="s">
        <v>228</v>
      </c>
      <c r="M31" s="39"/>
      <c r="N31" s="25"/>
      <c r="O31" s="25" t="s">
        <v>248</v>
      </c>
      <c r="P31" s="25"/>
      <c r="Q31" s="25"/>
      <c r="R31" s="25"/>
      <c r="S31" s="25"/>
      <c r="T31" s="25"/>
      <c r="U31" s="25"/>
      <c r="V31" s="25"/>
      <c r="W31" s="566" t="s">
        <v>36</v>
      </c>
      <c r="X31" s="566"/>
    </row>
    <row r="32" spans="1:24" ht="15" customHeight="1" x14ac:dyDescent="0.15">
      <c r="A32" s="25" t="s">
        <v>261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83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173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83"/>
      <c r="V33" s="25"/>
      <c r="X33" s="27"/>
    </row>
    <row r="34" spans="1:24" ht="15" customHeight="1" thickBot="1" x14ac:dyDescent="0.2">
      <c r="A34" s="25" t="s">
        <v>329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7" t="s">
        <v>49</v>
      </c>
    </row>
    <row r="35" spans="1:24" ht="15.95" customHeight="1" x14ac:dyDescent="0.15">
      <c r="A35" s="569" t="s">
        <v>207</v>
      </c>
      <c r="B35" s="571" t="s">
        <v>6</v>
      </c>
      <c r="C35" s="571"/>
      <c r="D35" s="572" t="s">
        <v>50</v>
      </c>
      <c r="E35" s="572"/>
      <c r="F35" s="572" t="s">
        <v>51</v>
      </c>
      <c r="G35" s="572"/>
      <c r="H35" s="574" t="s">
        <v>52</v>
      </c>
      <c r="I35" s="574"/>
      <c r="J35" s="572" t="s">
        <v>53</v>
      </c>
      <c r="K35" s="572"/>
      <c r="L35" s="568" t="s">
        <v>54</v>
      </c>
      <c r="M35" s="568"/>
      <c r="N35" s="54"/>
      <c r="O35" s="573" t="s">
        <v>55</v>
      </c>
      <c r="P35" s="491"/>
      <c r="Q35" s="575" t="s">
        <v>56</v>
      </c>
      <c r="R35" s="576"/>
      <c r="S35" s="490" t="s">
        <v>57</v>
      </c>
      <c r="T35" s="491"/>
      <c r="U35" s="490" t="s">
        <v>58</v>
      </c>
      <c r="V35" s="493"/>
    </row>
    <row r="36" spans="1:24" ht="15.95" customHeight="1" x14ac:dyDescent="0.15">
      <c r="A36" s="570"/>
      <c r="B36" s="55" t="s">
        <v>59</v>
      </c>
      <c r="C36" s="55" t="s">
        <v>32</v>
      </c>
      <c r="D36" s="55" t="s">
        <v>59</v>
      </c>
      <c r="E36" s="55" t="s">
        <v>32</v>
      </c>
      <c r="F36" s="55" t="s">
        <v>59</v>
      </c>
      <c r="G36" s="55" t="s">
        <v>32</v>
      </c>
      <c r="H36" s="55" t="s">
        <v>59</v>
      </c>
      <c r="I36" s="55" t="s">
        <v>32</v>
      </c>
      <c r="J36" s="55" t="s">
        <v>59</v>
      </c>
      <c r="K36" s="55" t="s">
        <v>32</v>
      </c>
      <c r="L36" s="55" t="s">
        <v>59</v>
      </c>
      <c r="M36" s="55" t="s">
        <v>32</v>
      </c>
      <c r="N36" s="56"/>
      <c r="O36" s="55" t="s">
        <v>59</v>
      </c>
      <c r="P36" s="57" t="s">
        <v>32</v>
      </c>
      <c r="Q36" s="58" t="s">
        <v>249</v>
      </c>
      <c r="R36" s="55" t="s">
        <v>32</v>
      </c>
      <c r="S36" s="286" t="s">
        <v>60</v>
      </c>
      <c r="T36" s="286" t="s">
        <v>32</v>
      </c>
      <c r="U36" s="286" t="s">
        <v>60</v>
      </c>
      <c r="V36" s="287" t="s">
        <v>32</v>
      </c>
    </row>
    <row r="37" spans="1:24" ht="15" customHeight="1" x14ac:dyDescent="0.15">
      <c r="A37" s="402" t="s">
        <v>273</v>
      </c>
      <c r="B37" s="175">
        <v>6028</v>
      </c>
      <c r="C37" s="176">
        <v>83553</v>
      </c>
      <c r="D37" s="178">
        <v>1190</v>
      </c>
      <c r="E37" s="178">
        <v>34731</v>
      </c>
      <c r="F37" s="178">
        <v>2641</v>
      </c>
      <c r="G37" s="178">
        <v>27071</v>
      </c>
      <c r="H37" s="178">
        <v>881</v>
      </c>
      <c r="I37" s="178">
        <v>9132</v>
      </c>
      <c r="J37" s="178">
        <v>449</v>
      </c>
      <c r="K37" s="178">
        <v>3451</v>
      </c>
      <c r="L37" s="178">
        <v>233</v>
      </c>
      <c r="M37" s="178">
        <v>2532</v>
      </c>
      <c r="N37" s="59"/>
      <c r="O37" s="176">
        <v>634</v>
      </c>
      <c r="P37" s="179">
        <v>6636</v>
      </c>
      <c r="Q37" s="175">
        <v>2834</v>
      </c>
      <c r="R37" s="180">
        <v>48968</v>
      </c>
      <c r="S37" s="180">
        <v>804</v>
      </c>
      <c r="T37" s="180">
        <v>21163</v>
      </c>
      <c r="U37" s="180">
        <v>2030</v>
      </c>
      <c r="V37" s="181">
        <v>27085</v>
      </c>
    </row>
    <row r="38" spans="1:24" ht="15" customHeight="1" x14ac:dyDescent="0.15">
      <c r="A38" s="402">
        <v>27</v>
      </c>
      <c r="B38" s="177">
        <v>6072</v>
      </c>
      <c r="C38" s="178">
        <v>106347</v>
      </c>
      <c r="D38" s="178">
        <v>1202</v>
      </c>
      <c r="E38" s="178">
        <v>47919</v>
      </c>
      <c r="F38" s="178">
        <v>2650</v>
      </c>
      <c r="G38" s="178">
        <v>32747</v>
      </c>
      <c r="H38" s="178">
        <v>888</v>
      </c>
      <c r="I38" s="178">
        <v>9842</v>
      </c>
      <c r="J38" s="178">
        <v>458</v>
      </c>
      <c r="K38" s="178">
        <v>4212</v>
      </c>
      <c r="L38" s="178">
        <v>285</v>
      </c>
      <c r="M38" s="178">
        <v>5775</v>
      </c>
      <c r="N38" s="59"/>
      <c r="O38" s="176">
        <v>589</v>
      </c>
      <c r="P38" s="179">
        <v>5852</v>
      </c>
      <c r="Q38" s="175">
        <v>2062</v>
      </c>
      <c r="R38" s="180">
        <v>35319</v>
      </c>
      <c r="S38" s="180">
        <v>771</v>
      </c>
      <c r="T38" s="180">
        <v>18832</v>
      </c>
      <c r="U38" s="180">
        <v>1291</v>
      </c>
      <c r="V38" s="181">
        <v>16487</v>
      </c>
    </row>
    <row r="39" spans="1:24" ht="15" customHeight="1" x14ac:dyDescent="0.15">
      <c r="A39" s="402">
        <v>28</v>
      </c>
      <c r="B39" s="177">
        <v>5769</v>
      </c>
      <c r="C39" s="178">
        <v>93096</v>
      </c>
      <c r="D39" s="178">
        <v>1106</v>
      </c>
      <c r="E39" s="178">
        <v>39422</v>
      </c>
      <c r="F39" s="178">
        <v>2569</v>
      </c>
      <c r="G39" s="178">
        <v>31746</v>
      </c>
      <c r="H39" s="178">
        <v>875</v>
      </c>
      <c r="I39" s="178">
        <v>8655</v>
      </c>
      <c r="J39" s="178">
        <v>494</v>
      </c>
      <c r="K39" s="178">
        <v>4313</v>
      </c>
      <c r="L39" s="178">
        <v>263</v>
      </c>
      <c r="M39" s="178">
        <v>4820</v>
      </c>
      <c r="N39" s="59"/>
      <c r="O39" s="176">
        <v>462</v>
      </c>
      <c r="P39" s="179">
        <v>4140</v>
      </c>
      <c r="Q39" s="175">
        <v>2895</v>
      </c>
      <c r="R39" s="180">
        <v>51712</v>
      </c>
      <c r="S39" s="180">
        <v>865</v>
      </c>
      <c r="T39" s="180">
        <v>25815</v>
      </c>
      <c r="U39" s="180">
        <v>2030</v>
      </c>
      <c r="V39" s="181">
        <v>25897</v>
      </c>
    </row>
    <row r="40" spans="1:24" ht="15" customHeight="1" x14ac:dyDescent="0.15">
      <c r="A40" s="407">
        <v>29</v>
      </c>
      <c r="B40" s="223">
        <f>SUM(B42:B53)</f>
        <v>10709.5</v>
      </c>
      <c r="C40" s="224">
        <f t="shared" ref="C40:M40" si="0">SUM(C42:C53)</f>
        <v>67165</v>
      </c>
      <c r="D40" s="224">
        <f t="shared" si="0"/>
        <v>1962</v>
      </c>
      <c r="E40" s="224">
        <f t="shared" si="0"/>
        <v>25497</v>
      </c>
      <c r="F40" s="224">
        <f t="shared" si="0"/>
        <v>4984.5</v>
      </c>
      <c r="G40" s="224">
        <f t="shared" si="0"/>
        <v>24874</v>
      </c>
      <c r="H40" s="224">
        <f t="shared" si="0"/>
        <v>1667</v>
      </c>
      <c r="I40" s="224">
        <f t="shared" si="0"/>
        <v>8567</v>
      </c>
      <c r="J40" s="224">
        <f t="shared" si="0"/>
        <v>969</v>
      </c>
      <c r="K40" s="224">
        <f t="shared" si="0"/>
        <v>3351</v>
      </c>
      <c r="L40" s="224">
        <f t="shared" si="0"/>
        <v>445</v>
      </c>
      <c r="M40" s="224">
        <f t="shared" si="0"/>
        <v>1837</v>
      </c>
      <c r="N40" s="225"/>
      <c r="O40" s="226">
        <f>SUM(O42:O53)</f>
        <v>682</v>
      </c>
      <c r="P40" s="227">
        <f>SUM(P42:P53)</f>
        <v>3039</v>
      </c>
      <c r="Q40" s="228">
        <f>SUM(Q42:Q53)</f>
        <v>4923.5</v>
      </c>
      <c r="R40" s="229">
        <f>SUM(R42:R53)</f>
        <v>28767</v>
      </c>
      <c r="S40" s="229">
        <f>SUM(S42:S53)</f>
        <v>1463.5</v>
      </c>
      <c r="T40" s="229">
        <f t="shared" ref="T40:U40" si="1">SUM(T42:T53)</f>
        <v>12830</v>
      </c>
      <c r="U40" s="229">
        <f t="shared" si="1"/>
        <v>3460</v>
      </c>
      <c r="V40" s="230">
        <f>SUM(V42:V53)</f>
        <v>15937</v>
      </c>
    </row>
    <row r="41" spans="1:24" ht="15" customHeight="1" x14ac:dyDescent="0.15">
      <c r="A41" s="407"/>
      <c r="B41" s="223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5"/>
      <c r="O41" s="226"/>
      <c r="P41" s="227"/>
      <c r="Q41" s="228"/>
      <c r="R41" s="229"/>
      <c r="S41" s="229"/>
      <c r="T41" s="229"/>
      <c r="U41" s="229"/>
      <c r="V41" s="230"/>
    </row>
    <row r="42" spans="1:24" ht="15" customHeight="1" x14ac:dyDescent="0.15">
      <c r="A42" s="128" t="s">
        <v>274</v>
      </c>
      <c r="B42" s="212">
        <f>SUM(D42+F42+H42+J42+L42+O42)</f>
        <v>858</v>
      </c>
      <c r="C42" s="213">
        <f t="shared" ref="C42:C49" si="2">SUM(E42+G42+I42+K42+M42+P42)</f>
        <v>5208</v>
      </c>
      <c r="D42" s="307">
        <v>155</v>
      </c>
      <c r="E42" s="307">
        <v>1899</v>
      </c>
      <c r="F42" s="307">
        <v>412</v>
      </c>
      <c r="G42" s="307">
        <v>2029</v>
      </c>
      <c r="H42" s="307">
        <v>146</v>
      </c>
      <c r="I42" s="307">
        <v>720</v>
      </c>
      <c r="J42" s="307">
        <v>77</v>
      </c>
      <c r="K42" s="307">
        <v>262</v>
      </c>
      <c r="L42" s="307">
        <v>20</v>
      </c>
      <c r="M42" s="307">
        <v>78</v>
      </c>
      <c r="N42" s="231"/>
      <c r="O42" s="299">
        <v>48</v>
      </c>
      <c r="P42" s="300">
        <v>220</v>
      </c>
      <c r="Q42" s="232">
        <f>S42+U42</f>
        <v>285</v>
      </c>
      <c r="R42" s="232">
        <f>T42+V42</f>
        <v>1889</v>
      </c>
      <c r="S42" s="303">
        <v>86</v>
      </c>
      <c r="T42" s="303">
        <v>735</v>
      </c>
      <c r="U42" s="303">
        <v>199</v>
      </c>
      <c r="V42" s="304">
        <v>1154</v>
      </c>
    </row>
    <row r="43" spans="1:24" ht="15" customHeight="1" x14ac:dyDescent="0.15">
      <c r="A43" s="128" t="s">
        <v>7</v>
      </c>
      <c r="B43" s="212">
        <f>SUM(D43+F43+H43+J43+L43+O43)</f>
        <v>873</v>
      </c>
      <c r="C43" s="213">
        <f t="shared" si="2"/>
        <v>5550</v>
      </c>
      <c r="D43" s="307">
        <v>147</v>
      </c>
      <c r="E43" s="307">
        <v>2038</v>
      </c>
      <c r="F43" s="307">
        <v>434</v>
      </c>
      <c r="G43" s="307">
        <v>2156</v>
      </c>
      <c r="H43" s="307">
        <v>139</v>
      </c>
      <c r="I43" s="307">
        <v>726</v>
      </c>
      <c r="J43" s="307">
        <v>88</v>
      </c>
      <c r="K43" s="307">
        <v>317</v>
      </c>
      <c r="L43" s="307">
        <v>19</v>
      </c>
      <c r="M43" s="307">
        <v>88</v>
      </c>
      <c r="N43" s="231"/>
      <c r="O43" s="299">
        <v>46</v>
      </c>
      <c r="P43" s="300">
        <v>225</v>
      </c>
      <c r="Q43" s="232">
        <f t="shared" ref="Q43:R53" si="3">S43+U43</f>
        <v>320</v>
      </c>
      <c r="R43" s="232">
        <f t="shared" si="3"/>
        <v>2037</v>
      </c>
      <c r="S43" s="303">
        <v>103</v>
      </c>
      <c r="T43" s="303">
        <v>879</v>
      </c>
      <c r="U43" s="303">
        <v>217</v>
      </c>
      <c r="V43" s="304">
        <v>1158</v>
      </c>
    </row>
    <row r="44" spans="1:24" ht="15" customHeight="1" x14ac:dyDescent="0.15">
      <c r="A44" s="128" t="s">
        <v>8</v>
      </c>
      <c r="B44" s="212">
        <f>SUM(D44+F44+H44+J44+L44+O44)</f>
        <v>829</v>
      </c>
      <c r="C44" s="213">
        <f t="shared" si="2"/>
        <v>5355</v>
      </c>
      <c r="D44" s="307">
        <v>155</v>
      </c>
      <c r="E44" s="307">
        <v>1947</v>
      </c>
      <c r="F44" s="307">
        <v>374</v>
      </c>
      <c r="G44" s="307">
        <v>1985</v>
      </c>
      <c r="H44" s="307">
        <v>126</v>
      </c>
      <c r="I44" s="307">
        <v>647</v>
      </c>
      <c r="J44" s="307">
        <v>82</v>
      </c>
      <c r="K44" s="307">
        <v>309</v>
      </c>
      <c r="L44" s="307">
        <v>32</v>
      </c>
      <c r="M44" s="307">
        <v>145</v>
      </c>
      <c r="N44" s="231"/>
      <c r="O44" s="299">
        <v>60</v>
      </c>
      <c r="P44" s="300">
        <v>322</v>
      </c>
      <c r="Q44" s="232">
        <f t="shared" si="3"/>
        <v>331</v>
      </c>
      <c r="R44" s="232">
        <f t="shared" si="3"/>
        <v>2104</v>
      </c>
      <c r="S44" s="303">
        <v>113</v>
      </c>
      <c r="T44" s="303">
        <v>983</v>
      </c>
      <c r="U44" s="303">
        <v>218</v>
      </c>
      <c r="V44" s="304">
        <v>1121</v>
      </c>
    </row>
    <row r="45" spans="1:24" ht="15" customHeight="1" x14ac:dyDescent="0.15">
      <c r="A45" s="128" t="s">
        <v>9</v>
      </c>
      <c r="B45" s="212">
        <f t="shared" ref="B45:B53" si="4">SUM(D45+F45+H45+J45+L45+O45)</f>
        <v>853</v>
      </c>
      <c r="C45" s="213">
        <f t="shared" si="2"/>
        <v>5172</v>
      </c>
      <c r="D45" s="307">
        <v>176</v>
      </c>
      <c r="E45" s="307">
        <v>2012</v>
      </c>
      <c r="F45" s="307">
        <v>388</v>
      </c>
      <c r="G45" s="307">
        <v>1903</v>
      </c>
      <c r="H45" s="307">
        <v>130</v>
      </c>
      <c r="I45" s="307">
        <v>634</v>
      </c>
      <c r="J45" s="307">
        <v>75</v>
      </c>
      <c r="K45" s="307">
        <v>255</v>
      </c>
      <c r="L45" s="307">
        <v>28</v>
      </c>
      <c r="M45" s="307">
        <v>100</v>
      </c>
      <c r="N45" s="231"/>
      <c r="O45" s="299">
        <v>56</v>
      </c>
      <c r="P45" s="300">
        <v>268</v>
      </c>
      <c r="Q45" s="232">
        <f t="shared" si="3"/>
        <v>482</v>
      </c>
      <c r="R45" s="232">
        <f t="shared" si="3"/>
        <v>3125</v>
      </c>
      <c r="S45" s="303">
        <v>178</v>
      </c>
      <c r="T45" s="303">
        <v>1492</v>
      </c>
      <c r="U45" s="303">
        <v>304</v>
      </c>
      <c r="V45" s="304">
        <v>1633</v>
      </c>
    </row>
    <row r="46" spans="1:24" ht="15" customHeight="1" x14ac:dyDescent="0.15">
      <c r="A46" s="128" t="s">
        <v>10</v>
      </c>
      <c r="B46" s="212">
        <f t="shared" si="4"/>
        <v>867</v>
      </c>
      <c r="C46" s="213">
        <f t="shared" si="2"/>
        <v>5669</v>
      </c>
      <c r="D46" s="307">
        <v>184</v>
      </c>
      <c r="E46" s="307">
        <v>2409</v>
      </c>
      <c r="F46" s="307">
        <v>421</v>
      </c>
      <c r="G46" s="307">
        <v>2125</v>
      </c>
      <c r="H46" s="307">
        <v>125</v>
      </c>
      <c r="I46" s="307">
        <v>590</v>
      </c>
      <c r="J46" s="307">
        <v>64</v>
      </c>
      <c r="K46" s="307">
        <v>211</v>
      </c>
      <c r="L46" s="307">
        <v>21</v>
      </c>
      <c r="M46" s="307">
        <v>84</v>
      </c>
      <c r="N46" s="231"/>
      <c r="O46" s="299">
        <v>52</v>
      </c>
      <c r="P46" s="300">
        <v>250</v>
      </c>
      <c r="Q46" s="232">
        <f t="shared" si="3"/>
        <v>578</v>
      </c>
      <c r="R46" s="232">
        <f t="shared" si="3"/>
        <v>3039</v>
      </c>
      <c r="S46" s="303">
        <v>164.5</v>
      </c>
      <c r="T46" s="303">
        <v>1336</v>
      </c>
      <c r="U46" s="303">
        <v>413.5</v>
      </c>
      <c r="V46" s="304">
        <v>1703</v>
      </c>
    </row>
    <row r="47" spans="1:24" ht="15" customHeight="1" x14ac:dyDescent="0.15">
      <c r="A47" s="128" t="s">
        <v>11</v>
      </c>
      <c r="B47" s="212">
        <f t="shared" si="4"/>
        <v>818</v>
      </c>
      <c r="C47" s="213">
        <f t="shared" si="2"/>
        <v>4522</v>
      </c>
      <c r="D47" s="307">
        <v>127</v>
      </c>
      <c r="E47" s="307">
        <v>1361</v>
      </c>
      <c r="F47" s="307">
        <v>376</v>
      </c>
      <c r="G47" s="307">
        <v>1842</v>
      </c>
      <c r="H47" s="307">
        <v>130</v>
      </c>
      <c r="I47" s="307">
        <v>660</v>
      </c>
      <c r="J47" s="307">
        <v>71</v>
      </c>
      <c r="K47" s="307">
        <v>229</v>
      </c>
      <c r="L47" s="307">
        <v>56</v>
      </c>
      <c r="M47" s="307">
        <v>180</v>
      </c>
      <c r="N47" s="231"/>
      <c r="O47" s="299">
        <v>58</v>
      </c>
      <c r="P47" s="300">
        <v>250</v>
      </c>
      <c r="Q47" s="232">
        <f t="shared" si="3"/>
        <v>370.5</v>
      </c>
      <c r="R47" s="232">
        <f t="shared" si="3"/>
        <v>2415</v>
      </c>
      <c r="S47" s="303">
        <v>120.5</v>
      </c>
      <c r="T47" s="303">
        <v>1212</v>
      </c>
      <c r="U47" s="303">
        <v>250</v>
      </c>
      <c r="V47" s="304">
        <v>1203</v>
      </c>
    </row>
    <row r="48" spans="1:24" ht="15" customHeight="1" x14ac:dyDescent="0.15">
      <c r="A48" s="128" t="s">
        <v>12</v>
      </c>
      <c r="B48" s="212">
        <f t="shared" si="4"/>
        <v>856</v>
      </c>
      <c r="C48" s="213">
        <f t="shared" si="2"/>
        <v>6042</v>
      </c>
      <c r="D48" s="307">
        <v>179</v>
      </c>
      <c r="E48" s="307">
        <v>2763</v>
      </c>
      <c r="F48" s="307">
        <v>382</v>
      </c>
      <c r="G48" s="307">
        <v>1867</v>
      </c>
      <c r="H48" s="307">
        <v>122</v>
      </c>
      <c r="I48" s="307">
        <v>686</v>
      </c>
      <c r="J48" s="307">
        <v>80</v>
      </c>
      <c r="K48" s="307">
        <v>280</v>
      </c>
      <c r="L48" s="307">
        <v>39</v>
      </c>
      <c r="M48" s="307">
        <v>205</v>
      </c>
      <c r="N48" s="231"/>
      <c r="O48" s="299">
        <v>54</v>
      </c>
      <c r="P48" s="300">
        <v>241</v>
      </c>
      <c r="Q48" s="232">
        <f t="shared" si="3"/>
        <v>339.5</v>
      </c>
      <c r="R48" s="232">
        <f t="shared" si="3"/>
        <v>2344</v>
      </c>
      <c r="S48" s="303">
        <v>118.5</v>
      </c>
      <c r="T48" s="303">
        <v>1261</v>
      </c>
      <c r="U48" s="303">
        <v>221</v>
      </c>
      <c r="V48" s="304">
        <v>1083</v>
      </c>
    </row>
    <row r="49" spans="1:22" ht="15" customHeight="1" x14ac:dyDescent="0.15">
      <c r="A49" s="128" t="s">
        <v>13</v>
      </c>
      <c r="B49" s="212">
        <f t="shared" si="4"/>
        <v>980</v>
      </c>
      <c r="C49" s="213">
        <f t="shared" si="2"/>
        <v>6220</v>
      </c>
      <c r="D49" s="307">
        <v>205</v>
      </c>
      <c r="E49" s="307">
        <v>2545</v>
      </c>
      <c r="F49" s="307">
        <v>430</v>
      </c>
      <c r="G49" s="307">
        <v>2163</v>
      </c>
      <c r="H49" s="307">
        <v>159</v>
      </c>
      <c r="I49" s="307">
        <v>793</v>
      </c>
      <c r="J49" s="307">
        <v>98</v>
      </c>
      <c r="K49" s="307">
        <v>339</v>
      </c>
      <c r="L49" s="307">
        <v>28</v>
      </c>
      <c r="M49" s="307">
        <v>99</v>
      </c>
      <c r="N49" s="231"/>
      <c r="O49" s="299">
        <v>60</v>
      </c>
      <c r="P49" s="300">
        <v>281</v>
      </c>
      <c r="Q49" s="232">
        <f t="shared" si="3"/>
        <v>432</v>
      </c>
      <c r="R49" s="232">
        <f t="shared" si="3"/>
        <v>2649</v>
      </c>
      <c r="S49" s="303">
        <v>131</v>
      </c>
      <c r="T49" s="303">
        <v>1172</v>
      </c>
      <c r="U49" s="303">
        <v>301</v>
      </c>
      <c r="V49" s="304">
        <v>1477</v>
      </c>
    </row>
    <row r="50" spans="1:22" ht="15" customHeight="1" x14ac:dyDescent="0.15">
      <c r="A50" s="128" t="s">
        <v>14</v>
      </c>
      <c r="B50" s="212">
        <f t="shared" si="4"/>
        <v>900</v>
      </c>
      <c r="C50" s="213">
        <f>SUM(E50+G50+I50+K50+M50+P50)</f>
        <v>5223</v>
      </c>
      <c r="D50" s="307">
        <v>117</v>
      </c>
      <c r="E50" s="307">
        <v>1864</v>
      </c>
      <c r="F50" s="307">
        <v>414</v>
      </c>
      <c r="G50" s="307">
        <v>1880</v>
      </c>
      <c r="H50" s="307">
        <v>141</v>
      </c>
      <c r="I50" s="307">
        <v>631</v>
      </c>
      <c r="J50" s="307">
        <v>75</v>
      </c>
      <c r="K50" s="307">
        <v>240</v>
      </c>
      <c r="L50" s="307">
        <v>73</v>
      </c>
      <c r="M50" s="307">
        <v>305</v>
      </c>
      <c r="N50" s="231"/>
      <c r="O50" s="299">
        <v>80</v>
      </c>
      <c r="P50" s="300">
        <v>303</v>
      </c>
      <c r="Q50" s="232">
        <f t="shared" si="3"/>
        <v>454</v>
      </c>
      <c r="R50" s="232">
        <f t="shared" si="3"/>
        <v>2438</v>
      </c>
      <c r="S50" s="303">
        <v>106</v>
      </c>
      <c r="T50" s="303">
        <v>937</v>
      </c>
      <c r="U50" s="303">
        <v>348</v>
      </c>
      <c r="V50" s="304">
        <v>1501</v>
      </c>
    </row>
    <row r="51" spans="1:22" ht="15" customHeight="1" x14ac:dyDescent="0.15">
      <c r="A51" s="128" t="s">
        <v>275</v>
      </c>
      <c r="B51" s="212">
        <f t="shared" si="4"/>
        <v>961</v>
      </c>
      <c r="C51" s="213">
        <f>SUM(E51+G51+I51+K51+M51+P51)</f>
        <v>6144</v>
      </c>
      <c r="D51" s="307">
        <v>149</v>
      </c>
      <c r="E51" s="307">
        <v>1944</v>
      </c>
      <c r="F51" s="307">
        <v>457</v>
      </c>
      <c r="G51" s="307">
        <v>2476</v>
      </c>
      <c r="H51" s="307">
        <v>157</v>
      </c>
      <c r="I51" s="307">
        <v>972</v>
      </c>
      <c r="J51" s="307">
        <v>90</v>
      </c>
      <c r="K51" s="307">
        <v>316</v>
      </c>
      <c r="L51" s="307">
        <v>47</v>
      </c>
      <c r="M51" s="307">
        <v>193</v>
      </c>
      <c r="N51" s="231"/>
      <c r="O51" s="299">
        <v>61</v>
      </c>
      <c r="P51" s="300">
        <v>243</v>
      </c>
      <c r="Q51" s="232">
        <f t="shared" si="3"/>
        <v>510.5</v>
      </c>
      <c r="R51" s="232">
        <f t="shared" si="3"/>
        <v>2484</v>
      </c>
      <c r="S51" s="303">
        <v>128</v>
      </c>
      <c r="T51" s="303">
        <v>1001</v>
      </c>
      <c r="U51" s="303">
        <v>382.5</v>
      </c>
      <c r="V51" s="304">
        <v>1483</v>
      </c>
    </row>
    <row r="52" spans="1:22" ht="15" customHeight="1" x14ac:dyDescent="0.15">
      <c r="A52" s="128" t="s">
        <v>15</v>
      </c>
      <c r="B52" s="212">
        <f t="shared" si="4"/>
        <v>968</v>
      </c>
      <c r="C52" s="213">
        <f>SUM(E52+G52+I52+K52+M52+P52)</f>
        <v>6075</v>
      </c>
      <c r="D52" s="307">
        <v>175</v>
      </c>
      <c r="E52" s="307">
        <v>2406</v>
      </c>
      <c r="F52" s="307">
        <v>450</v>
      </c>
      <c r="G52" s="307">
        <v>2181</v>
      </c>
      <c r="H52" s="307">
        <v>146</v>
      </c>
      <c r="I52" s="307">
        <v>743</v>
      </c>
      <c r="J52" s="307">
        <v>100</v>
      </c>
      <c r="K52" s="307">
        <v>329</v>
      </c>
      <c r="L52" s="307">
        <v>42</v>
      </c>
      <c r="M52" s="307">
        <v>177</v>
      </c>
      <c r="N52" s="231"/>
      <c r="O52" s="299">
        <v>55</v>
      </c>
      <c r="P52" s="300">
        <v>239</v>
      </c>
      <c r="Q52" s="232">
        <f t="shared" si="3"/>
        <v>439</v>
      </c>
      <c r="R52" s="232">
        <f t="shared" si="3"/>
        <v>2158</v>
      </c>
      <c r="S52" s="303">
        <v>115</v>
      </c>
      <c r="T52" s="303">
        <v>967</v>
      </c>
      <c r="U52" s="303">
        <v>324</v>
      </c>
      <c r="V52" s="304">
        <v>1191</v>
      </c>
    </row>
    <row r="53" spans="1:22" ht="15" customHeight="1" thickBot="1" x14ac:dyDescent="0.2">
      <c r="A53" s="130" t="s">
        <v>61</v>
      </c>
      <c r="B53" s="233">
        <f t="shared" si="4"/>
        <v>946.5</v>
      </c>
      <c r="C53" s="234">
        <f>SUM(E53+G53+I53+K53+M53+P53)</f>
        <v>5985</v>
      </c>
      <c r="D53" s="308">
        <v>193</v>
      </c>
      <c r="E53" s="308">
        <v>2309</v>
      </c>
      <c r="F53" s="308">
        <v>446.5</v>
      </c>
      <c r="G53" s="308">
        <v>2267</v>
      </c>
      <c r="H53" s="308">
        <v>146</v>
      </c>
      <c r="I53" s="308">
        <v>765</v>
      </c>
      <c r="J53" s="308">
        <v>69</v>
      </c>
      <c r="K53" s="308">
        <v>264</v>
      </c>
      <c r="L53" s="308">
        <v>40</v>
      </c>
      <c r="M53" s="309">
        <v>183</v>
      </c>
      <c r="N53" s="235"/>
      <c r="O53" s="301">
        <v>52</v>
      </c>
      <c r="P53" s="302">
        <v>197</v>
      </c>
      <c r="Q53" s="237">
        <f t="shared" si="3"/>
        <v>382</v>
      </c>
      <c r="R53" s="236">
        <f t="shared" si="3"/>
        <v>2085</v>
      </c>
      <c r="S53" s="305">
        <v>100</v>
      </c>
      <c r="T53" s="305">
        <v>855</v>
      </c>
      <c r="U53" s="305">
        <v>282</v>
      </c>
      <c r="V53" s="306">
        <v>1230</v>
      </c>
    </row>
    <row r="54" spans="1:22" ht="15" customHeight="1" x14ac:dyDescent="0.15">
      <c r="A54" s="438" t="s">
        <v>319</v>
      </c>
      <c r="B54" s="60"/>
      <c r="C54" s="61"/>
      <c r="D54" s="61"/>
      <c r="E54" s="118"/>
      <c r="F54" s="118"/>
      <c r="G54" s="62"/>
      <c r="H54" s="118"/>
      <c r="I54" s="118"/>
      <c r="J54" s="118"/>
      <c r="K54" s="63"/>
      <c r="L54" s="64"/>
      <c r="M54" s="118"/>
      <c r="N54" s="115"/>
      <c r="O54" s="61"/>
      <c r="P54" s="61"/>
      <c r="Q54" s="61"/>
      <c r="R54" s="118"/>
      <c r="S54" s="61"/>
      <c r="T54" s="118"/>
      <c r="U54" s="61"/>
      <c r="V54" s="27" t="s">
        <v>62</v>
      </c>
    </row>
  </sheetData>
  <sheetProtection sheet="1" objects="1" scenarios="1"/>
  <mergeCells count="117">
    <mergeCell ref="A24:A25"/>
    <mergeCell ref="B27:C27"/>
    <mergeCell ref="H27:I27"/>
    <mergeCell ref="O27:R27"/>
    <mergeCell ref="B28:C28"/>
    <mergeCell ref="H28:I28"/>
    <mergeCell ref="S35:T35"/>
    <mergeCell ref="O28:R28"/>
    <mergeCell ref="B26:C26"/>
    <mergeCell ref="H26:I26"/>
    <mergeCell ref="O26:R26"/>
    <mergeCell ref="A35:A36"/>
    <mergeCell ref="B35:C35"/>
    <mergeCell ref="D35:E35"/>
    <mergeCell ref="F35:G35"/>
    <mergeCell ref="O35:P35"/>
    <mergeCell ref="O30:R30"/>
    <mergeCell ref="H35:I35"/>
    <mergeCell ref="J35:K35"/>
    <mergeCell ref="Q35:R35"/>
    <mergeCell ref="B24:G24"/>
    <mergeCell ref="U35:V35"/>
    <mergeCell ref="B29:C29"/>
    <mergeCell ref="H29:I29"/>
    <mergeCell ref="O29:R29"/>
    <mergeCell ref="W31:X31"/>
    <mergeCell ref="B30:C30"/>
    <mergeCell ref="H30:I30"/>
    <mergeCell ref="L35:M35"/>
    <mergeCell ref="W24:X24"/>
    <mergeCell ref="B25:C25"/>
    <mergeCell ref="D25:E25"/>
    <mergeCell ref="F25:G25"/>
    <mergeCell ref="H25:I25"/>
    <mergeCell ref="J25:K25"/>
    <mergeCell ref="S24:T24"/>
    <mergeCell ref="U24:V24"/>
    <mergeCell ref="H24:N24"/>
    <mergeCell ref="L25:N25"/>
    <mergeCell ref="O24:R25"/>
    <mergeCell ref="B19:C19"/>
    <mergeCell ref="D19:E19"/>
    <mergeCell ref="F20:G20"/>
    <mergeCell ref="B20:C20"/>
    <mergeCell ref="D20:E20"/>
    <mergeCell ref="L20:M20"/>
    <mergeCell ref="O20:R20"/>
    <mergeCell ref="H19:I19"/>
    <mergeCell ref="J19:K19"/>
    <mergeCell ref="L19:M19"/>
    <mergeCell ref="O19:R19"/>
    <mergeCell ref="H20:I20"/>
    <mergeCell ref="J20:K20"/>
    <mergeCell ref="F19:G19"/>
    <mergeCell ref="O17:R17"/>
    <mergeCell ref="L15:N15"/>
    <mergeCell ref="B17:C17"/>
    <mergeCell ref="D17:E17"/>
    <mergeCell ref="J17:K17"/>
    <mergeCell ref="L18:M18"/>
    <mergeCell ref="O18:R18"/>
    <mergeCell ref="L17:M17"/>
    <mergeCell ref="J16:K16"/>
    <mergeCell ref="H18:I18"/>
    <mergeCell ref="J18:K18"/>
    <mergeCell ref="F17:G17"/>
    <mergeCell ref="H17:I17"/>
    <mergeCell ref="J15:K15"/>
    <mergeCell ref="B18:C18"/>
    <mergeCell ref="D18:E18"/>
    <mergeCell ref="F18:G18"/>
    <mergeCell ref="L16:M16"/>
    <mergeCell ref="H16:I16"/>
    <mergeCell ref="B15:C15"/>
    <mergeCell ref="D15:E15"/>
    <mergeCell ref="D16:E16"/>
    <mergeCell ref="F16:G16"/>
    <mergeCell ref="X15:X16"/>
    <mergeCell ref="O9:R9"/>
    <mergeCell ref="W14:X14"/>
    <mergeCell ref="S15:T15"/>
    <mergeCell ref="S14:V14"/>
    <mergeCell ref="W15:W16"/>
    <mergeCell ref="O8:R8"/>
    <mergeCell ref="U15:V15"/>
    <mergeCell ref="U3:V3"/>
    <mergeCell ref="S3:T3"/>
    <mergeCell ref="O3:R4"/>
    <mergeCell ref="O7:R7"/>
    <mergeCell ref="O5:R5"/>
    <mergeCell ref="O6:R6"/>
    <mergeCell ref="B6:C6"/>
    <mergeCell ref="A14:A15"/>
    <mergeCell ref="B14:G14"/>
    <mergeCell ref="H14:N14"/>
    <mergeCell ref="O14:R16"/>
    <mergeCell ref="B16:C16"/>
    <mergeCell ref="H9:I9"/>
    <mergeCell ref="B9:C9"/>
    <mergeCell ref="A3:A4"/>
    <mergeCell ref="B3:C3"/>
    <mergeCell ref="H3:N3"/>
    <mergeCell ref="B5:C5"/>
    <mergeCell ref="H5:I5"/>
    <mergeCell ref="F15:G15"/>
    <mergeCell ref="H15:I15"/>
    <mergeCell ref="B7:C7"/>
    <mergeCell ref="H7:I7"/>
    <mergeCell ref="B4:C4"/>
    <mergeCell ref="D4:E4"/>
    <mergeCell ref="F4:G4"/>
    <mergeCell ref="H4:I4"/>
    <mergeCell ref="J4:K4"/>
    <mergeCell ref="L4:N4"/>
    <mergeCell ref="B8:C8"/>
    <mergeCell ref="H8:I8"/>
    <mergeCell ref="H6:I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8" orientation="portrait" useFirstPageNumber="1" verticalDpi="300" r:id="rId1"/>
  <headerFooter scaleWithDoc="0" alignWithMargins="0">
    <oddHeader>&amp;L教　育</oddHeader>
    <oddFooter>&amp;C&amp;12&amp;A</oddFooter>
  </headerFooter>
  <ignoredErrors>
    <ignoredError sqref="H18:I1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54"/>
  <sheetViews>
    <sheetView view="pageBreakPreview" topLeftCell="O1" zoomScaleNormal="100" zoomScaleSheetLayoutView="100" workbookViewId="0">
      <selection activeCell="N1" sqref="A1:N1048576"/>
    </sheetView>
  </sheetViews>
  <sheetFormatPr defaultRowHeight="18.95" customHeight="1" x14ac:dyDescent="0.15"/>
  <cols>
    <col min="1" max="1" width="12.7109375" style="26" hidden="1" customWidth="1"/>
    <col min="2" max="2" width="6.7109375" style="26" hidden="1" customWidth="1"/>
    <col min="3" max="3" width="8.7109375" style="26" hidden="1" customWidth="1"/>
    <col min="4" max="4" width="6.7109375" style="26" hidden="1" customWidth="1"/>
    <col min="5" max="5" width="7.7109375" style="26" hidden="1" customWidth="1"/>
    <col min="6" max="6" width="6.7109375" style="26" hidden="1" customWidth="1"/>
    <col min="7" max="7" width="7.7109375" style="26" hidden="1" customWidth="1"/>
    <col min="8" max="8" width="6.7109375" style="26" hidden="1" customWidth="1"/>
    <col min="9" max="9" width="7.7109375" style="26" hidden="1" customWidth="1"/>
    <col min="10" max="10" width="5.7109375" style="26" hidden="1" customWidth="1"/>
    <col min="11" max="11" width="8.7109375" style="26" hidden="1" customWidth="1"/>
    <col min="12" max="12" width="5.7109375" style="26" hidden="1" customWidth="1"/>
    <col min="13" max="13" width="8.7109375" style="26" hidden="1" customWidth="1"/>
    <col min="14" max="14" width="0.7109375" style="26" hidden="1" customWidth="1"/>
    <col min="15" max="15" width="5.7109375" style="26" customWidth="1"/>
    <col min="16" max="16" width="8.7109375" style="26" customWidth="1"/>
    <col min="17" max="17" width="7.7109375" style="26" customWidth="1"/>
    <col min="18" max="18" width="8.7109375" style="26" customWidth="1"/>
    <col min="19" max="19" width="12.140625" style="26" customWidth="1"/>
    <col min="20" max="20" width="9.7109375" style="26" bestFit="1" customWidth="1"/>
    <col min="21" max="22" width="12.140625" style="26" customWidth="1"/>
    <col min="23" max="24" width="10.7109375" style="26" customWidth="1"/>
    <col min="25" max="16384" width="9.140625" style="26"/>
  </cols>
  <sheetData>
    <row r="1" spans="1:24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7"/>
      <c r="N1" s="27"/>
      <c r="O1" s="25"/>
      <c r="P1" s="25"/>
      <c r="Q1" s="25"/>
      <c r="R1" s="25"/>
      <c r="S1" s="25"/>
      <c r="U1" s="25"/>
      <c r="V1" s="25"/>
      <c r="W1" s="25"/>
      <c r="X1" s="27"/>
    </row>
    <row r="2" spans="1:24" ht="15" customHeight="1" thickBot="1" x14ac:dyDescent="0.2">
      <c r="A2" s="25" t="s">
        <v>330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7" t="s">
        <v>22</v>
      </c>
      <c r="N2" s="27"/>
      <c r="O2" s="25" t="s">
        <v>337</v>
      </c>
      <c r="P2" s="25"/>
      <c r="Q2" s="25"/>
      <c r="R2" s="25"/>
      <c r="S2" s="25"/>
      <c r="U2" s="25"/>
      <c r="V2" s="27" t="s">
        <v>22</v>
      </c>
      <c r="W2" s="25"/>
    </row>
    <row r="3" spans="1:24" ht="17.100000000000001" customHeight="1" thickBot="1" x14ac:dyDescent="0.2">
      <c r="A3" s="583" t="s">
        <v>23</v>
      </c>
      <c r="B3" s="568"/>
      <c r="C3" s="581"/>
      <c r="D3" s="39"/>
      <c r="E3" s="40" t="s">
        <v>24</v>
      </c>
      <c r="F3" s="40"/>
      <c r="G3" s="39"/>
      <c r="H3" s="568" t="s">
        <v>25</v>
      </c>
      <c r="I3" s="581"/>
      <c r="J3" s="581"/>
      <c r="K3" s="581"/>
      <c r="L3" s="581"/>
      <c r="M3" s="581"/>
      <c r="N3" s="582"/>
      <c r="O3" s="589" t="s">
        <v>26</v>
      </c>
      <c r="P3" s="589"/>
      <c r="Q3" s="589"/>
      <c r="R3" s="589"/>
      <c r="S3" s="585" t="s">
        <v>27</v>
      </c>
      <c r="T3" s="585"/>
      <c r="U3" s="578" t="s">
        <v>28</v>
      </c>
      <c r="V3" s="578"/>
    </row>
    <row r="4" spans="1:24" ht="17.100000000000001" customHeight="1" x14ac:dyDescent="0.15">
      <c r="A4" s="584"/>
      <c r="B4" s="522" t="s">
        <v>6</v>
      </c>
      <c r="C4" s="547"/>
      <c r="D4" s="522" t="s">
        <v>29</v>
      </c>
      <c r="E4" s="547"/>
      <c r="F4" s="522" t="s">
        <v>30</v>
      </c>
      <c r="G4" s="547"/>
      <c r="H4" s="522" t="s">
        <v>6</v>
      </c>
      <c r="I4" s="547"/>
      <c r="J4" s="522" t="s">
        <v>29</v>
      </c>
      <c r="K4" s="547"/>
      <c r="L4" s="522" t="s">
        <v>30</v>
      </c>
      <c r="M4" s="587"/>
      <c r="N4" s="588"/>
      <c r="O4" s="589"/>
      <c r="P4" s="589"/>
      <c r="Q4" s="589"/>
      <c r="R4" s="589"/>
      <c r="S4" s="200" t="s">
        <v>31</v>
      </c>
      <c r="T4" s="200" t="s">
        <v>32</v>
      </c>
      <c r="U4" s="200" t="s">
        <v>31</v>
      </c>
      <c r="V4" s="201" t="s">
        <v>32</v>
      </c>
    </row>
    <row r="5" spans="1:24" ht="15" customHeight="1" x14ac:dyDescent="0.15">
      <c r="A5" s="41" t="s">
        <v>276</v>
      </c>
      <c r="B5" s="516">
        <f>G5+E5</f>
        <v>3992</v>
      </c>
      <c r="C5" s="517"/>
      <c r="D5" s="284" t="s">
        <v>33</v>
      </c>
      <c r="E5" s="401">
        <v>401</v>
      </c>
      <c r="F5" s="284" t="s">
        <v>34</v>
      </c>
      <c r="G5" s="405">
        <v>3591</v>
      </c>
      <c r="H5" s="518">
        <f>K5+M5</f>
        <v>175035</v>
      </c>
      <c r="I5" s="518"/>
      <c r="J5" s="284" t="s">
        <v>33</v>
      </c>
      <c r="K5" s="184">
        <v>130439</v>
      </c>
      <c r="L5" s="284" t="s">
        <v>34</v>
      </c>
      <c r="M5" s="405">
        <v>44596</v>
      </c>
      <c r="N5" s="44"/>
      <c r="O5" s="551" t="s">
        <v>225</v>
      </c>
      <c r="P5" s="551"/>
      <c r="Q5" s="551"/>
      <c r="R5" s="551"/>
      <c r="S5" s="42">
        <v>283</v>
      </c>
      <c r="T5" s="42">
        <v>21902</v>
      </c>
      <c r="U5" s="42">
        <v>484</v>
      </c>
      <c r="V5" s="43">
        <v>89785</v>
      </c>
    </row>
    <row r="6" spans="1:24" ht="15" customHeight="1" x14ac:dyDescent="0.15">
      <c r="A6" s="282">
        <v>26</v>
      </c>
      <c r="B6" s="529">
        <f>G6+E6</f>
        <v>4379</v>
      </c>
      <c r="C6" s="530"/>
      <c r="D6" s="284" t="s">
        <v>33</v>
      </c>
      <c r="E6" s="403">
        <v>464</v>
      </c>
      <c r="F6" s="284" t="s">
        <v>34</v>
      </c>
      <c r="G6" s="404">
        <v>3915</v>
      </c>
      <c r="H6" s="525">
        <f>K6+M6</f>
        <v>169601</v>
      </c>
      <c r="I6" s="525"/>
      <c r="J6" s="284" t="s">
        <v>33</v>
      </c>
      <c r="K6" s="186">
        <v>112041</v>
      </c>
      <c r="L6" s="284" t="s">
        <v>34</v>
      </c>
      <c r="M6" s="404">
        <v>57560</v>
      </c>
      <c r="N6" s="44"/>
      <c r="O6" s="526">
        <v>26</v>
      </c>
      <c r="P6" s="527"/>
      <c r="Q6" s="527"/>
      <c r="R6" s="528"/>
      <c r="S6" s="42">
        <v>325</v>
      </c>
      <c r="T6" s="42">
        <v>23996</v>
      </c>
      <c r="U6" s="42">
        <v>468</v>
      </c>
      <c r="V6" s="43">
        <v>95347</v>
      </c>
    </row>
    <row r="7" spans="1:24" ht="15" customHeight="1" x14ac:dyDescent="0.15">
      <c r="A7" s="282">
        <v>27</v>
      </c>
      <c r="B7" s="520">
        <f>G7+E7</f>
        <v>4960</v>
      </c>
      <c r="C7" s="553"/>
      <c r="D7" s="288" t="s">
        <v>33</v>
      </c>
      <c r="E7" s="403">
        <v>454</v>
      </c>
      <c r="F7" s="288" t="s">
        <v>34</v>
      </c>
      <c r="G7" s="404">
        <v>4506</v>
      </c>
      <c r="H7" s="521">
        <f>K7+M7</f>
        <v>179781</v>
      </c>
      <c r="I7" s="521"/>
      <c r="J7" s="288" t="s">
        <v>33</v>
      </c>
      <c r="K7" s="186">
        <v>118088</v>
      </c>
      <c r="L7" s="288" t="s">
        <v>34</v>
      </c>
      <c r="M7" s="404">
        <v>61693</v>
      </c>
      <c r="N7" s="45"/>
      <c r="O7" s="526">
        <v>27</v>
      </c>
      <c r="P7" s="527"/>
      <c r="Q7" s="527"/>
      <c r="R7" s="528"/>
      <c r="S7" s="42">
        <v>364</v>
      </c>
      <c r="T7" s="42">
        <v>28239</v>
      </c>
      <c r="U7" s="42">
        <v>408</v>
      </c>
      <c r="V7" s="43">
        <v>79996</v>
      </c>
    </row>
    <row r="8" spans="1:24" ht="15" customHeight="1" x14ac:dyDescent="0.15">
      <c r="A8" s="282">
        <v>28</v>
      </c>
      <c r="B8" s="520">
        <f>G8+E8</f>
        <v>5019</v>
      </c>
      <c r="C8" s="553"/>
      <c r="D8" s="288" t="s">
        <v>33</v>
      </c>
      <c r="E8" s="403">
        <v>542</v>
      </c>
      <c r="F8" s="288" t="s">
        <v>34</v>
      </c>
      <c r="G8" s="404">
        <v>4477</v>
      </c>
      <c r="H8" s="521">
        <f>K8+M8</f>
        <v>178534</v>
      </c>
      <c r="I8" s="521"/>
      <c r="J8" s="288" t="s">
        <v>33</v>
      </c>
      <c r="K8" s="186">
        <v>122149</v>
      </c>
      <c r="L8" s="288" t="s">
        <v>34</v>
      </c>
      <c r="M8" s="404">
        <v>56385</v>
      </c>
      <c r="N8" s="45"/>
      <c r="O8" s="526">
        <v>28</v>
      </c>
      <c r="P8" s="527"/>
      <c r="Q8" s="527"/>
      <c r="R8" s="528"/>
      <c r="S8" s="412">
        <v>350</v>
      </c>
      <c r="T8" s="403">
        <v>24140</v>
      </c>
      <c r="U8" s="413">
        <v>350</v>
      </c>
      <c r="V8" s="414">
        <v>54697</v>
      </c>
    </row>
    <row r="9" spans="1:24" ht="15" customHeight="1" thickBot="1" x14ac:dyDescent="0.2">
      <c r="A9" s="214">
        <v>29</v>
      </c>
      <c r="B9" s="541">
        <f>G9+E9</f>
        <v>7192</v>
      </c>
      <c r="C9" s="567"/>
      <c r="D9" s="289" t="s">
        <v>33</v>
      </c>
      <c r="E9" s="289">
        <v>342</v>
      </c>
      <c r="F9" s="289" t="s">
        <v>34</v>
      </c>
      <c r="G9" s="285">
        <v>6850</v>
      </c>
      <c r="H9" s="540">
        <f>K9+M9</f>
        <v>165868</v>
      </c>
      <c r="I9" s="540"/>
      <c r="J9" s="289" t="s">
        <v>33</v>
      </c>
      <c r="K9" s="215">
        <v>112190</v>
      </c>
      <c r="L9" s="289" t="s">
        <v>34</v>
      </c>
      <c r="M9" s="285">
        <v>53678</v>
      </c>
      <c r="N9" s="216"/>
      <c r="O9" s="544">
        <v>29</v>
      </c>
      <c r="P9" s="545"/>
      <c r="Q9" s="545"/>
      <c r="R9" s="546"/>
      <c r="S9" s="384">
        <v>315</v>
      </c>
      <c r="T9" s="390">
        <v>22484</v>
      </c>
      <c r="U9" s="384">
        <v>437</v>
      </c>
      <c r="V9" s="391">
        <v>58764</v>
      </c>
    </row>
    <row r="10" spans="1:24" ht="15" customHeight="1" x14ac:dyDescent="0.15">
      <c r="A10" s="25" t="s">
        <v>35</v>
      </c>
      <c r="B10" s="25"/>
      <c r="C10" s="25"/>
      <c r="D10" s="25"/>
      <c r="E10" s="183"/>
      <c r="F10" s="183"/>
      <c r="G10" s="183"/>
      <c r="H10" s="183"/>
      <c r="I10" s="183"/>
      <c r="J10" s="183"/>
      <c r="K10" s="183"/>
      <c r="L10" s="183"/>
      <c r="M10" s="280" t="s">
        <v>36</v>
      </c>
      <c r="N10" s="280"/>
      <c r="O10" s="25"/>
      <c r="P10" s="25"/>
      <c r="Q10" s="25"/>
      <c r="S10" s="25"/>
      <c r="T10" s="25"/>
      <c r="U10" s="138"/>
      <c r="V10" s="27" t="s">
        <v>36</v>
      </c>
    </row>
    <row r="11" spans="1:24" ht="15" customHeight="1" x14ac:dyDescent="0.15">
      <c r="A11" s="25" t="s">
        <v>37</v>
      </c>
      <c r="B11" s="25"/>
      <c r="C11" s="25"/>
      <c r="D11" s="25"/>
      <c r="E11" s="183"/>
      <c r="F11" s="183"/>
      <c r="G11" s="183"/>
      <c r="H11" s="183"/>
      <c r="I11" s="183"/>
      <c r="J11" s="183"/>
      <c r="K11" s="183"/>
      <c r="L11" s="183"/>
      <c r="M11" s="280"/>
      <c r="N11" s="280"/>
      <c r="O11" s="25"/>
      <c r="P11" s="25"/>
      <c r="Q11" s="25"/>
      <c r="S11" s="25"/>
      <c r="T11" s="25"/>
      <c r="U11" s="138"/>
      <c r="V11" s="25"/>
      <c r="X11" s="27"/>
    </row>
    <row r="12" spans="1:24" ht="15" customHeight="1" x14ac:dyDescent="0.15">
      <c r="A12" s="25"/>
      <c r="B12" s="25"/>
      <c r="C12" s="25"/>
      <c r="D12" s="25"/>
      <c r="E12" s="183"/>
      <c r="F12" s="183"/>
      <c r="G12" s="183"/>
      <c r="H12" s="183"/>
      <c r="I12" s="183"/>
      <c r="J12" s="183"/>
      <c r="K12" s="183"/>
      <c r="L12" s="183"/>
      <c r="M12" s="280"/>
      <c r="N12" s="280"/>
      <c r="O12" s="25"/>
      <c r="P12" s="25"/>
      <c r="Q12" s="25"/>
      <c r="S12" s="25"/>
      <c r="T12" s="25"/>
      <c r="U12" s="138"/>
      <c r="V12" s="25"/>
      <c r="X12" s="27"/>
    </row>
    <row r="13" spans="1:24" ht="15" customHeight="1" thickBot="1" x14ac:dyDescent="0.2">
      <c r="A13" s="25" t="s">
        <v>331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7" t="s">
        <v>22</v>
      </c>
      <c r="N13" s="27"/>
      <c r="O13" s="25" t="s">
        <v>338</v>
      </c>
      <c r="P13" s="25"/>
      <c r="Q13" s="25"/>
      <c r="S13" s="25"/>
      <c r="T13" s="25"/>
      <c r="U13" s="25"/>
      <c r="V13" s="25"/>
      <c r="W13" s="25"/>
      <c r="X13" s="27" t="s">
        <v>22</v>
      </c>
    </row>
    <row r="14" spans="1:24" ht="17.100000000000001" customHeight="1" thickBot="1" x14ac:dyDescent="0.2">
      <c r="A14" s="583" t="s">
        <v>23</v>
      </c>
      <c r="B14" s="568" t="s">
        <v>24</v>
      </c>
      <c r="C14" s="581"/>
      <c r="D14" s="581"/>
      <c r="E14" s="581"/>
      <c r="F14" s="581"/>
      <c r="G14" s="574"/>
      <c r="H14" s="568" t="s">
        <v>25</v>
      </c>
      <c r="I14" s="581"/>
      <c r="J14" s="581"/>
      <c r="K14" s="581"/>
      <c r="L14" s="581"/>
      <c r="M14" s="581"/>
      <c r="N14" s="582"/>
      <c r="O14" s="589" t="s">
        <v>26</v>
      </c>
      <c r="P14" s="589"/>
      <c r="Q14" s="589"/>
      <c r="R14" s="589"/>
      <c r="S14" s="585" t="s">
        <v>38</v>
      </c>
      <c r="T14" s="585"/>
      <c r="U14" s="585"/>
      <c r="V14" s="585"/>
      <c r="W14" s="586" t="s">
        <v>39</v>
      </c>
      <c r="X14" s="586"/>
    </row>
    <row r="15" spans="1:24" ht="17.100000000000001" customHeight="1" thickBot="1" x14ac:dyDescent="0.2">
      <c r="A15" s="584"/>
      <c r="B15" s="522" t="s">
        <v>6</v>
      </c>
      <c r="C15" s="547"/>
      <c r="D15" s="522" t="s">
        <v>29</v>
      </c>
      <c r="E15" s="547"/>
      <c r="F15" s="522" t="s">
        <v>30</v>
      </c>
      <c r="G15" s="547"/>
      <c r="H15" s="522" t="s">
        <v>6</v>
      </c>
      <c r="I15" s="547"/>
      <c r="J15" s="522" t="s">
        <v>29</v>
      </c>
      <c r="K15" s="547"/>
      <c r="L15" s="522" t="s">
        <v>30</v>
      </c>
      <c r="M15" s="587"/>
      <c r="N15" s="588"/>
      <c r="O15" s="589"/>
      <c r="P15" s="589"/>
      <c r="Q15" s="589"/>
      <c r="R15" s="589"/>
      <c r="S15" s="550" t="s">
        <v>40</v>
      </c>
      <c r="T15" s="550"/>
      <c r="U15" s="591" t="s">
        <v>41</v>
      </c>
      <c r="V15" s="591"/>
      <c r="W15" s="519" t="s">
        <v>31</v>
      </c>
      <c r="X15" s="588" t="s">
        <v>32</v>
      </c>
    </row>
    <row r="16" spans="1:24" ht="15" customHeight="1" x14ac:dyDescent="0.15">
      <c r="A16" s="41" t="s">
        <v>276</v>
      </c>
      <c r="B16" s="529">
        <v>138</v>
      </c>
      <c r="C16" s="530"/>
      <c r="D16" s="530">
        <v>138</v>
      </c>
      <c r="E16" s="530"/>
      <c r="F16" s="559" t="s">
        <v>42</v>
      </c>
      <c r="G16" s="559"/>
      <c r="H16" s="592">
        <f>SUM(J16:N16)</f>
        <v>414853</v>
      </c>
      <c r="I16" s="592"/>
      <c r="J16" s="556">
        <v>229656</v>
      </c>
      <c r="K16" s="556"/>
      <c r="L16" s="556">
        <v>185197</v>
      </c>
      <c r="M16" s="556"/>
      <c r="N16" s="46"/>
      <c r="O16" s="589"/>
      <c r="P16" s="589"/>
      <c r="Q16" s="589"/>
      <c r="R16" s="589"/>
      <c r="S16" s="200" t="s">
        <v>29</v>
      </c>
      <c r="T16" s="200" t="s">
        <v>30</v>
      </c>
      <c r="U16" s="200" t="s">
        <v>29</v>
      </c>
      <c r="V16" s="200" t="s">
        <v>30</v>
      </c>
      <c r="W16" s="519"/>
      <c r="X16" s="588"/>
    </row>
    <row r="17" spans="1:24" ht="15" customHeight="1" x14ac:dyDescent="0.15">
      <c r="A17" s="282">
        <v>26</v>
      </c>
      <c r="B17" s="529">
        <v>201</v>
      </c>
      <c r="C17" s="530"/>
      <c r="D17" s="553">
        <v>201</v>
      </c>
      <c r="E17" s="553"/>
      <c r="F17" s="557" t="s">
        <v>42</v>
      </c>
      <c r="G17" s="557"/>
      <c r="H17" s="556">
        <f>SUM(J17:N17)</f>
        <v>482547</v>
      </c>
      <c r="I17" s="556"/>
      <c r="J17" s="554">
        <v>259572</v>
      </c>
      <c r="K17" s="554"/>
      <c r="L17" s="554">
        <v>222975</v>
      </c>
      <c r="M17" s="554"/>
      <c r="N17" s="47"/>
      <c r="O17" s="552" t="s">
        <v>243</v>
      </c>
      <c r="P17" s="552"/>
      <c r="Q17" s="552"/>
      <c r="R17" s="552"/>
      <c r="S17" s="48">
        <v>526</v>
      </c>
      <c r="T17" s="42">
        <v>34888</v>
      </c>
      <c r="U17" s="42">
        <v>13114</v>
      </c>
      <c r="V17" s="42">
        <v>39102</v>
      </c>
      <c r="W17" s="42">
        <v>212</v>
      </c>
      <c r="X17" s="43">
        <v>3044</v>
      </c>
    </row>
    <row r="18" spans="1:24" ht="15" customHeight="1" x14ac:dyDescent="0.15">
      <c r="A18" s="282">
        <v>27</v>
      </c>
      <c r="B18" s="520">
        <v>861</v>
      </c>
      <c r="C18" s="553"/>
      <c r="D18" s="553">
        <v>861</v>
      </c>
      <c r="E18" s="553"/>
      <c r="F18" s="558">
        <v>0</v>
      </c>
      <c r="G18" s="558"/>
      <c r="H18" s="556">
        <f>SUM(J18:N18)</f>
        <v>505595</v>
      </c>
      <c r="I18" s="556"/>
      <c r="J18" s="554">
        <v>184654</v>
      </c>
      <c r="K18" s="554"/>
      <c r="L18" s="554">
        <v>320941</v>
      </c>
      <c r="M18" s="554"/>
      <c r="N18" s="47"/>
      <c r="O18" s="526">
        <v>27</v>
      </c>
      <c r="P18" s="527"/>
      <c r="Q18" s="527"/>
      <c r="R18" s="555"/>
      <c r="S18" s="48">
        <v>555</v>
      </c>
      <c r="T18" s="42">
        <v>47302</v>
      </c>
      <c r="U18" s="42">
        <v>14603</v>
      </c>
      <c r="V18" s="42">
        <v>46192</v>
      </c>
      <c r="W18" s="42">
        <v>202</v>
      </c>
      <c r="X18" s="43">
        <v>3621</v>
      </c>
    </row>
    <row r="19" spans="1:24" ht="15" customHeight="1" x14ac:dyDescent="0.15">
      <c r="A19" s="282">
        <v>28</v>
      </c>
      <c r="B19" s="520">
        <v>935</v>
      </c>
      <c r="C19" s="553"/>
      <c r="D19" s="553">
        <v>935</v>
      </c>
      <c r="E19" s="553"/>
      <c r="F19" s="558">
        <v>0</v>
      </c>
      <c r="G19" s="558"/>
      <c r="H19" s="554">
        <f>SUM(J19:N19)</f>
        <v>498804</v>
      </c>
      <c r="I19" s="554"/>
      <c r="J19" s="554">
        <v>196081</v>
      </c>
      <c r="K19" s="554"/>
      <c r="L19" s="554">
        <v>302723</v>
      </c>
      <c r="M19" s="554"/>
      <c r="N19" s="49"/>
      <c r="O19" s="563">
        <v>28</v>
      </c>
      <c r="P19" s="551"/>
      <c r="Q19" s="551"/>
      <c r="R19" s="551"/>
      <c r="S19" s="412">
        <v>728</v>
      </c>
      <c r="T19" s="413">
        <v>48813</v>
      </c>
      <c r="U19" s="413">
        <v>32737</v>
      </c>
      <c r="V19" s="413">
        <v>48817</v>
      </c>
      <c r="W19" s="413">
        <v>189</v>
      </c>
      <c r="X19" s="415">
        <v>3379</v>
      </c>
    </row>
    <row r="20" spans="1:24" ht="15" customHeight="1" thickBot="1" x14ac:dyDescent="0.2">
      <c r="A20" s="214">
        <v>29</v>
      </c>
      <c r="B20" s="541">
        <f>SUM(D20:G20)</f>
        <v>873</v>
      </c>
      <c r="C20" s="567"/>
      <c r="D20" s="567">
        <v>873</v>
      </c>
      <c r="E20" s="567"/>
      <c r="F20" s="560">
        <v>0</v>
      </c>
      <c r="G20" s="560"/>
      <c r="H20" s="564">
        <f>SUM(J20:N20)</f>
        <v>655517</v>
      </c>
      <c r="I20" s="564"/>
      <c r="J20" s="590">
        <v>205745</v>
      </c>
      <c r="K20" s="590"/>
      <c r="L20" s="590">
        <v>449772</v>
      </c>
      <c r="M20" s="590"/>
      <c r="N20" s="194"/>
      <c r="O20" s="544">
        <v>29</v>
      </c>
      <c r="P20" s="545"/>
      <c r="Q20" s="545"/>
      <c r="R20" s="546"/>
      <c r="S20" s="386">
        <v>631</v>
      </c>
      <c r="T20" s="384">
        <v>13277</v>
      </c>
      <c r="U20" s="384">
        <v>18389</v>
      </c>
      <c r="V20" s="384">
        <v>13141</v>
      </c>
      <c r="W20" s="384">
        <v>165</v>
      </c>
      <c r="X20" s="385">
        <v>3697</v>
      </c>
    </row>
    <row r="21" spans="1:24" ht="15" customHeight="1" x14ac:dyDescent="0.15">
      <c r="A21" s="25"/>
      <c r="B21" s="27"/>
      <c r="C21" s="27"/>
      <c r="D21" s="27"/>
      <c r="E21" s="27"/>
      <c r="F21" s="27"/>
      <c r="G21" s="27"/>
      <c r="H21" s="25"/>
      <c r="I21" s="25"/>
      <c r="J21" s="25"/>
      <c r="M21" s="27" t="s">
        <v>36</v>
      </c>
      <c r="N21" s="27"/>
      <c r="O21" s="138" t="s">
        <v>43</v>
      </c>
      <c r="P21" s="138"/>
      <c r="Q21" s="138"/>
      <c r="R21" s="138"/>
      <c r="S21" s="138"/>
      <c r="T21" s="138"/>
      <c r="U21" s="138"/>
      <c r="V21" s="138"/>
      <c r="W21" s="50"/>
      <c r="X21" s="27" t="s">
        <v>36</v>
      </c>
    </row>
    <row r="22" spans="1:24" ht="15" customHeight="1" x14ac:dyDescent="0.15">
      <c r="A22" s="25"/>
      <c r="B22" s="25"/>
      <c r="C22" s="25"/>
      <c r="D22" s="25"/>
      <c r="E22" s="27"/>
      <c r="F22" s="25"/>
      <c r="G22" s="25"/>
      <c r="H22" s="25"/>
      <c r="I22" s="25"/>
      <c r="J22" s="25"/>
      <c r="M22" s="27"/>
      <c r="N22" s="27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spans="1:24" ht="15" customHeight="1" thickBot="1" x14ac:dyDescent="0.2">
      <c r="A23" s="25" t="s">
        <v>332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7" t="s">
        <v>22</v>
      </c>
      <c r="N23" s="27"/>
      <c r="O23" s="25" t="s">
        <v>339</v>
      </c>
      <c r="P23" s="25"/>
      <c r="Q23" s="25"/>
      <c r="R23" s="25"/>
      <c r="S23" s="25"/>
      <c r="U23" s="25"/>
      <c r="V23" s="25"/>
      <c r="W23" s="25"/>
      <c r="X23" s="27" t="s">
        <v>22</v>
      </c>
    </row>
    <row r="24" spans="1:24" ht="17.100000000000001" customHeight="1" thickBot="1" x14ac:dyDescent="0.2">
      <c r="A24" s="583" t="s">
        <v>23</v>
      </c>
      <c r="B24" s="568" t="s">
        <v>44</v>
      </c>
      <c r="C24" s="581"/>
      <c r="D24" s="581"/>
      <c r="E24" s="581"/>
      <c r="F24" s="581"/>
      <c r="G24" s="574"/>
      <c r="H24" s="568" t="s">
        <v>45</v>
      </c>
      <c r="I24" s="581"/>
      <c r="J24" s="581"/>
      <c r="K24" s="581"/>
      <c r="L24" s="581"/>
      <c r="M24" s="581"/>
      <c r="N24" s="582"/>
      <c r="O24" s="589" t="s">
        <v>26</v>
      </c>
      <c r="P24" s="589"/>
      <c r="Q24" s="589"/>
      <c r="R24" s="589"/>
      <c r="S24" s="585" t="s">
        <v>46</v>
      </c>
      <c r="T24" s="585"/>
      <c r="U24" s="585" t="s">
        <v>47</v>
      </c>
      <c r="V24" s="585"/>
      <c r="W24" s="578" t="s">
        <v>48</v>
      </c>
      <c r="X24" s="578"/>
    </row>
    <row r="25" spans="1:24" ht="17.100000000000001" customHeight="1" x14ac:dyDescent="0.15">
      <c r="A25" s="584"/>
      <c r="B25" s="522" t="s">
        <v>6</v>
      </c>
      <c r="C25" s="547"/>
      <c r="D25" s="522" t="s">
        <v>29</v>
      </c>
      <c r="E25" s="547"/>
      <c r="F25" s="522" t="s">
        <v>30</v>
      </c>
      <c r="G25" s="547"/>
      <c r="H25" s="522" t="s">
        <v>6</v>
      </c>
      <c r="I25" s="547"/>
      <c r="J25" s="522" t="s">
        <v>29</v>
      </c>
      <c r="K25" s="547"/>
      <c r="L25" s="522" t="s">
        <v>30</v>
      </c>
      <c r="M25" s="587"/>
      <c r="N25" s="588"/>
      <c r="O25" s="589"/>
      <c r="P25" s="589"/>
      <c r="Q25" s="589"/>
      <c r="R25" s="589"/>
      <c r="S25" s="200" t="s">
        <v>205</v>
      </c>
      <c r="T25" s="200" t="s">
        <v>206</v>
      </c>
      <c r="U25" s="200" t="s">
        <v>205</v>
      </c>
      <c r="V25" s="200" t="s">
        <v>206</v>
      </c>
      <c r="W25" s="200" t="s">
        <v>205</v>
      </c>
      <c r="X25" s="201" t="s">
        <v>206</v>
      </c>
    </row>
    <row r="26" spans="1:24" ht="15" customHeight="1" x14ac:dyDescent="0.15">
      <c r="A26" s="41" t="s">
        <v>276</v>
      </c>
      <c r="B26" s="516">
        <f>E26+G26</f>
        <v>2641</v>
      </c>
      <c r="C26" s="517"/>
      <c r="D26" s="284" t="s">
        <v>33</v>
      </c>
      <c r="E26" s="401">
        <v>281</v>
      </c>
      <c r="F26" s="284" t="s">
        <v>34</v>
      </c>
      <c r="G26" s="401">
        <v>2360</v>
      </c>
      <c r="H26" s="517">
        <f>M26+K26</f>
        <v>77183</v>
      </c>
      <c r="I26" s="517"/>
      <c r="J26" s="284" t="s">
        <v>33</v>
      </c>
      <c r="K26" s="187">
        <v>39916</v>
      </c>
      <c r="L26" s="284" t="s">
        <v>34</v>
      </c>
      <c r="M26" s="187">
        <v>37267</v>
      </c>
      <c r="N26" s="290"/>
      <c r="O26" s="551" t="s">
        <v>272</v>
      </c>
      <c r="P26" s="551"/>
      <c r="Q26" s="551"/>
      <c r="R26" s="551"/>
      <c r="S26" s="51">
        <v>1899</v>
      </c>
      <c r="T26" s="42">
        <v>30012</v>
      </c>
      <c r="U26" s="52">
        <v>4536</v>
      </c>
      <c r="V26" s="42">
        <v>32540</v>
      </c>
      <c r="W26" s="42">
        <v>356</v>
      </c>
      <c r="X26" s="43">
        <v>18041</v>
      </c>
    </row>
    <row r="27" spans="1:24" ht="15" customHeight="1" x14ac:dyDescent="0.15">
      <c r="A27" s="282">
        <v>26</v>
      </c>
      <c r="B27" s="529">
        <f>E27+G27</f>
        <v>2641</v>
      </c>
      <c r="C27" s="530"/>
      <c r="D27" s="284" t="s">
        <v>33</v>
      </c>
      <c r="E27" s="403">
        <v>316</v>
      </c>
      <c r="F27" s="284" t="s">
        <v>34</v>
      </c>
      <c r="G27" s="403">
        <v>2325</v>
      </c>
      <c r="H27" s="530">
        <f>M27+K27</f>
        <v>69975</v>
      </c>
      <c r="I27" s="530"/>
      <c r="J27" s="284" t="s">
        <v>33</v>
      </c>
      <c r="K27" s="188">
        <v>30500</v>
      </c>
      <c r="L27" s="284" t="s">
        <v>34</v>
      </c>
      <c r="M27" s="188">
        <v>39475</v>
      </c>
      <c r="N27" s="290"/>
      <c r="O27" s="526">
        <v>26</v>
      </c>
      <c r="P27" s="527"/>
      <c r="Q27" s="527"/>
      <c r="R27" s="528"/>
      <c r="S27" s="51">
        <v>1852</v>
      </c>
      <c r="T27" s="42">
        <v>32640</v>
      </c>
      <c r="U27" s="52">
        <v>5354</v>
      </c>
      <c r="V27" s="42">
        <v>32235</v>
      </c>
      <c r="W27" s="42">
        <v>329</v>
      </c>
      <c r="X27" s="43">
        <v>18125</v>
      </c>
    </row>
    <row r="28" spans="1:24" ht="15" customHeight="1" x14ac:dyDescent="0.15">
      <c r="A28" s="282">
        <v>27</v>
      </c>
      <c r="B28" s="529">
        <f>E28+G28</f>
        <v>2983</v>
      </c>
      <c r="C28" s="530"/>
      <c r="D28" s="284" t="s">
        <v>33</v>
      </c>
      <c r="E28" s="403">
        <v>422</v>
      </c>
      <c r="F28" s="288" t="s">
        <v>34</v>
      </c>
      <c r="G28" s="403">
        <v>2561</v>
      </c>
      <c r="H28" s="530">
        <f>M28+K28</f>
        <v>77744</v>
      </c>
      <c r="I28" s="530"/>
      <c r="J28" s="284" t="s">
        <v>33</v>
      </c>
      <c r="K28" s="188">
        <v>40299</v>
      </c>
      <c r="L28" s="288" t="s">
        <v>34</v>
      </c>
      <c r="M28" s="188">
        <v>37445</v>
      </c>
      <c r="N28" s="290"/>
      <c r="O28" s="526">
        <v>27</v>
      </c>
      <c r="P28" s="527"/>
      <c r="Q28" s="527"/>
      <c r="R28" s="528"/>
      <c r="S28" s="51">
        <v>1852</v>
      </c>
      <c r="T28" s="42">
        <v>32640</v>
      </c>
      <c r="U28" s="52">
        <v>5354</v>
      </c>
      <c r="V28" s="42">
        <v>32235</v>
      </c>
      <c r="W28" s="42">
        <v>329</v>
      </c>
      <c r="X28" s="43">
        <v>18125</v>
      </c>
    </row>
    <row r="29" spans="1:24" ht="15" customHeight="1" x14ac:dyDescent="0.15">
      <c r="A29" s="282">
        <v>28</v>
      </c>
      <c r="B29" s="520">
        <f>E29+G29</f>
        <v>3020</v>
      </c>
      <c r="C29" s="553"/>
      <c r="D29" s="288" t="s">
        <v>33</v>
      </c>
      <c r="E29" s="403">
        <v>448</v>
      </c>
      <c r="F29" s="288" t="s">
        <v>34</v>
      </c>
      <c r="G29" s="403">
        <v>2572</v>
      </c>
      <c r="H29" s="553">
        <f>M29+K29</f>
        <v>79441</v>
      </c>
      <c r="I29" s="553"/>
      <c r="J29" s="288" t="s">
        <v>33</v>
      </c>
      <c r="K29" s="188">
        <v>41270</v>
      </c>
      <c r="L29" s="288" t="s">
        <v>34</v>
      </c>
      <c r="M29" s="188">
        <v>38171</v>
      </c>
      <c r="N29" s="53"/>
      <c r="O29" s="526">
        <v>28</v>
      </c>
      <c r="P29" s="565"/>
      <c r="Q29" s="565"/>
      <c r="R29" s="565"/>
      <c r="S29" s="416">
        <v>1740</v>
      </c>
      <c r="T29" s="417">
        <v>29130</v>
      </c>
      <c r="U29" s="418">
        <v>5880</v>
      </c>
      <c r="V29" s="417">
        <v>30907</v>
      </c>
      <c r="W29" s="417">
        <v>418</v>
      </c>
      <c r="X29" s="419">
        <v>14704</v>
      </c>
    </row>
    <row r="30" spans="1:24" ht="15" customHeight="1" thickBot="1" x14ac:dyDescent="0.2">
      <c r="A30" s="214">
        <v>29</v>
      </c>
      <c r="B30" s="541">
        <f>E30+G30</f>
        <v>2968</v>
      </c>
      <c r="C30" s="567"/>
      <c r="D30" s="289" t="s">
        <v>33</v>
      </c>
      <c r="E30" s="289">
        <v>271</v>
      </c>
      <c r="F30" s="289" t="s">
        <v>34</v>
      </c>
      <c r="G30" s="289">
        <v>2697</v>
      </c>
      <c r="H30" s="567">
        <f>M30+K30</f>
        <v>76166</v>
      </c>
      <c r="I30" s="567"/>
      <c r="J30" s="289" t="s">
        <v>33</v>
      </c>
      <c r="K30" s="220">
        <v>40749</v>
      </c>
      <c r="L30" s="289" t="s">
        <v>34</v>
      </c>
      <c r="M30" s="220">
        <v>35417</v>
      </c>
      <c r="N30" s="195"/>
      <c r="O30" s="544">
        <v>29</v>
      </c>
      <c r="P30" s="545"/>
      <c r="Q30" s="545"/>
      <c r="R30" s="546"/>
      <c r="S30" s="387">
        <v>1631</v>
      </c>
      <c r="T30" s="384">
        <v>26930</v>
      </c>
      <c r="U30" s="388">
        <v>5339</v>
      </c>
      <c r="V30" s="384">
        <v>27898</v>
      </c>
      <c r="W30" s="384">
        <v>335</v>
      </c>
      <c r="X30" s="385">
        <v>17918</v>
      </c>
    </row>
    <row r="31" spans="1:24" ht="15" customHeight="1" x14ac:dyDescent="0.15">
      <c r="A31" s="25" t="s">
        <v>35</v>
      </c>
      <c r="B31" s="25"/>
      <c r="C31" s="25"/>
      <c r="D31" s="25"/>
      <c r="E31" s="25"/>
      <c r="F31" s="25"/>
      <c r="G31" s="25"/>
      <c r="H31" s="25"/>
      <c r="I31" s="25"/>
      <c r="J31" s="25"/>
      <c r="K31" s="39"/>
      <c r="L31" s="122" t="s">
        <v>36</v>
      </c>
      <c r="M31" s="39"/>
      <c r="N31" s="25"/>
      <c r="O31" s="3" t="s">
        <v>226</v>
      </c>
      <c r="P31" s="3"/>
      <c r="Q31" s="3"/>
      <c r="R31" s="3"/>
      <c r="S31" s="3"/>
      <c r="T31" s="3"/>
      <c r="U31" s="3"/>
      <c r="V31" s="3"/>
      <c r="W31" s="577" t="s">
        <v>36</v>
      </c>
      <c r="X31" s="577"/>
    </row>
    <row r="32" spans="1:24" ht="15" customHeight="1" x14ac:dyDescent="0.15">
      <c r="A32" s="25" t="s">
        <v>37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S32" s="25"/>
      <c r="T32" s="25"/>
      <c r="U32" s="117"/>
      <c r="V32" s="25"/>
      <c r="X32" s="27"/>
    </row>
    <row r="33" spans="1:24" ht="15" customHeight="1" x14ac:dyDescent="0.1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S33" s="25"/>
      <c r="T33" s="25"/>
      <c r="U33" s="117"/>
      <c r="V33" s="25"/>
      <c r="X33" s="27"/>
    </row>
    <row r="34" spans="1:24" ht="15" customHeight="1" thickBot="1" x14ac:dyDescent="0.2">
      <c r="A34" s="25" t="s">
        <v>333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7" t="s">
        <v>49</v>
      </c>
      <c r="X34" s="27"/>
    </row>
    <row r="35" spans="1:24" ht="15.95" customHeight="1" x14ac:dyDescent="0.15">
      <c r="A35" s="569" t="s">
        <v>250</v>
      </c>
      <c r="B35" s="579" t="s">
        <v>6</v>
      </c>
      <c r="C35" s="580"/>
      <c r="D35" s="568" t="s">
        <v>50</v>
      </c>
      <c r="E35" s="574"/>
      <c r="F35" s="568" t="s">
        <v>51</v>
      </c>
      <c r="G35" s="574"/>
      <c r="H35" s="568" t="s">
        <v>52</v>
      </c>
      <c r="I35" s="574"/>
      <c r="J35" s="568" t="s">
        <v>53</v>
      </c>
      <c r="K35" s="574"/>
      <c r="L35" s="568" t="s">
        <v>54</v>
      </c>
      <c r="M35" s="581"/>
      <c r="N35" s="54"/>
      <c r="O35" s="585" t="s">
        <v>55</v>
      </c>
      <c r="P35" s="585"/>
      <c r="Q35" s="576" t="s">
        <v>56</v>
      </c>
      <c r="R35" s="576"/>
      <c r="S35" s="585" t="s">
        <v>57</v>
      </c>
      <c r="T35" s="585"/>
      <c r="U35" s="586" t="s">
        <v>58</v>
      </c>
      <c r="V35" s="586"/>
    </row>
    <row r="36" spans="1:24" ht="15.95" customHeight="1" x14ac:dyDescent="0.15">
      <c r="A36" s="570"/>
      <c r="B36" s="55" t="s">
        <v>59</v>
      </c>
      <c r="C36" s="55" t="s">
        <v>32</v>
      </c>
      <c r="D36" s="55" t="s">
        <v>59</v>
      </c>
      <c r="E36" s="55" t="s">
        <v>32</v>
      </c>
      <c r="F36" s="55" t="s">
        <v>59</v>
      </c>
      <c r="G36" s="55" t="s">
        <v>32</v>
      </c>
      <c r="H36" s="55" t="s">
        <v>59</v>
      </c>
      <c r="I36" s="55" t="s">
        <v>32</v>
      </c>
      <c r="J36" s="55" t="s">
        <v>59</v>
      </c>
      <c r="K36" s="55" t="s">
        <v>32</v>
      </c>
      <c r="L36" s="55" t="s">
        <v>59</v>
      </c>
      <c r="M36" s="55" t="s">
        <v>32</v>
      </c>
      <c r="N36" s="204"/>
      <c r="O36" s="55" t="s">
        <v>59</v>
      </c>
      <c r="P36" s="57" t="s">
        <v>32</v>
      </c>
      <c r="Q36" s="58" t="s">
        <v>218</v>
      </c>
      <c r="R36" s="55" t="s">
        <v>32</v>
      </c>
      <c r="S36" s="210" t="s">
        <v>60</v>
      </c>
      <c r="T36" s="210" t="s">
        <v>32</v>
      </c>
      <c r="U36" s="210" t="s">
        <v>60</v>
      </c>
      <c r="V36" s="211" t="s">
        <v>32</v>
      </c>
    </row>
    <row r="37" spans="1:24" ht="15" customHeight="1" x14ac:dyDescent="0.15">
      <c r="A37" s="283" t="s">
        <v>273</v>
      </c>
      <c r="B37" s="175">
        <v>6028</v>
      </c>
      <c r="C37" s="176">
        <v>83553</v>
      </c>
      <c r="D37" s="178">
        <v>1190</v>
      </c>
      <c r="E37" s="178">
        <v>34731</v>
      </c>
      <c r="F37" s="178">
        <v>2641</v>
      </c>
      <c r="G37" s="178">
        <v>27071</v>
      </c>
      <c r="H37" s="178">
        <v>881</v>
      </c>
      <c r="I37" s="178">
        <v>9132</v>
      </c>
      <c r="J37" s="178">
        <v>449</v>
      </c>
      <c r="K37" s="178">
        <v>3451</v>
      </c>
      <c r="L37" s="178">
        <v>233</v>
      </c>
      <c r="M37" s="178">
        <v>2532</v>
      </c>
      <c r="N37" s="59"/>
      <c r="O37" s="176">
        <v>634</v>
      </c>
      <c r="P37" s="179">
        <v>6636</v>
      </c>
      <c r="Q37" s="175">
        <v>2834</v>
      </c>
      <c r="R37" s="180">
        <v>48968</v>
      </c>
      <c r="S37" s="180">
        <v>804</v>
      </c>
      <c r="T37" s="180">
        <v>21163</v>
      </c>
      <c r="U37" s="180">
        <v>2030</v>
      </c>
      <c r="V37" s="181">
        <v>27085</v>
      </c>
    </row>
    <row r="38" spans="1:24" ht="15" customHeight="1" x14ac:dyDescent="0.15">
      <c r="A38" s="283">
        <v>27</v>
      </c>
      <c r="B38" s="177">
        <v>6072</v>
      </c>
      <c r="C38" s="178">
        <v>106347</v>
      </c>
      <c r="D38" s="178">
        <v>1202</v>
      </c>
      <c r="E38" s="178">
        <v>47919</v>
      </c>
      <c r="F38" s="178">
        <v>2650</v>
      </c>
      <c r="G38" s="178">
        <v>32747</v>
      </c>
      <c r="H38" s="178">
        <v>888</v>
      </c>
      <c r="I38" s="178">
        <v>9842</v>
      </c>
      <c r="J38" s="178">
        <v>458</v>
      </c>
      <c r="K38" s="178">
        <v>4212</v>
      </c>
      <c r="L38" s="178">
        <v>285</v>
      </c>
      <c r="M38" s="178">
        <v>5775</v>
      </c>
      <c r="N38" s="59"/>
      <c r="O38" s="176">
        <v>589</v>
      </c>
      <c r="P38" s="179">
        <v>5852</v>
      </c>
      <c r="Q38" s="175">
        <v>2062</v>
      </c>
      <c r="R38" s="180">
        <v>35319</v>
      </c>
      <c r="S38" s="180">
        <v>771</v>
      </c>
      <c r="T38" s="180">
        <v>18832</v>
      </c>
      <c r="U38" s="180">
        <v>1291</v>
      </c>
      <c r="V38" s="181">
        <v>16487</v>
      </c>
    </row>
    <row r="39" spans="1:24" ht="15" customHeight="1" x14ac:dyDescent="0.15">
      <c r="A39" s="283">
        <v>28</v>
      </c>
      <c r="B39" s="177">
        <v>5769</v>
      </c>
      <c r="C39" s="178">
        <v>93096</v>
      </c>
      <c r="D39" s="178">
        <v>1106</v>
      </c>
      <c r="E39" s="178">
        <v>39422</v>
      </c>
      <c r="F39" s="178">
        <v>2569</v>
      </c>
      <c r="G39" s="178">
        <v>31746</v>
      </c>
      <c r="H39" s="178">
        <v>875</v>
      </c>
      <c r="I39" s="178">
        <v>8655</v>
      </c>
      <c r="J39" s="178">
        <v>494</v>
      </c>
      <c r="K39" s="178">
        <v>4313</v>
      </c>
      <c r="L39" s="178">
        <v>263</v>
      </c>
      <c r="M39" s="178">
        <v>4820</v>
      </c>
      <c r="N39" s="59"/>
      <c r="O39" s="176">
        <v>462</v>
      </c>
      <c r="P39" s="179">
        <v>4140</v>
      </c>
      <c r="Q39" s="175">
        <v>2895</v>
      </c>
      <c r="R39" s="180">
        <v>51712</v>
      </c>
      <c r="S39" s="180">
        <v>865</v>
      </c>
      <c r="T39" s="180">
        <v>25815</v>
      </c>
      <c r="U39" s="180">
        <v>2030</v>
      </c>
      <c r="V39" s="181">
        <v>25897</v>
      </c>
    </row>
    <row r="40" spans="1:24" ht="15" customHeight="1" x14ac:dyDescent="0.15">
      <c r="A40" s="291">
        <v>29</v>
      </c>
      <c r="B40" s="223">
        <f t="shared" ref="B40:M40" si="0">SUM(B42:B53)</f>
        <v>10709.5</v>
      </c>
      <c r="C40" s="224">
        <f t="shared" si="0"/>
        <v>67165</v>
      </c>
      <c r="D40" s="224">
        <f t="shared" si="0"/>
        <v>1962</v>
      </c>
      <c r="E40" s="224">
        <f t="shared" si="0"/>
        <v>25497</v>
      </c>
      <c r="F40" s="224">
        <f t="shared" si="0"/>
        <v>4984.5</v>
      </c>
      <c r="G40" s="224">
        <f t="shared" si="0"/>
        <v>24874</v>
      </c>
      <c r="H40" s="224">
        <f t="shared" si="0"/>
        <v>1667</v>
      </c>
      <c r="I40" s="224">
        <f t="shared" si="0"/>
        <v>8567</v>
      </c>
      <c r="J40" s="224">
        <f t="shared" si="0"/>
        <v>969</v>
      </c>
      <c r="K40" s="224">
        <f t="shared" si="0"/>
        <v>3351</v>
      </c>
      <c r="L40" s="224">
        <f t="shared" si="0"/>
        <v>445</v>
      </c>
      <c r="M40" s="224">
        <f t="shared" si="0"/>
        <v>1837</v>
      </c>
      <c r="N40" s="225"/>
      <c r="O40" s="226">
        <f>SUM(O42:O53)</f>
        <v>682</v>
      </c>
      <c r="P40" s="227">
        <f>SUM(P42:P53)</f>
        <v>3039</v>
      </c>
      <c r="Q40" s="228">
        <f>SUM(Q42:Q53)</f>
        <v>4923.5</v>
      </c>
      <c r="R40" s="229">
        <f>SUM(R42:R53)</f>
        <v>28767</v>
      </c>
      <c r="S40" s="229">
        <f>SUM(S42:S53)</f>
        <v>1463.5</v>
      </c>
      <c r="T40" s="229">
        <f t="shared" ref="T40:U40" si="1">SUM(T42:T53)</f>
        <v>12830</v>
      </c>
      <c r="U40" s="229">
        <f t="shared" si="1"/>
        <v>3460</v>
      </c>
      <c r="V40" s="230">
        <f>SUM(V42:V53)</f>
        <v>15937</v>
      </c>
    </row>
    <row r="41" spans="1:24" ht="15" customHeight="1" x14ac:dyDescent="0.15">
      <c r="A41" s="291"/>
      <c r="B41" s="223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5"/>
      <c r="O41" s="226"/>
      <c r="P41" s="227"/>
      <c r="Q41" s="228"/>
      <c r="R41" s="229"/>
      <c r="S41" s="229"/>
      <c r="T41" s="229"/>
      <c r="U41" s="229"/>
      <c r="V41" s="230"/>
    </row>
    <row r="42" spans="1:24" ht="15" customHeight="1" x14ac:dyDescent="0.15">
      <c r="A42" s="128" t="s">
        <v>274</v>
      </c>
      <c r="B42" s="281">
        <f>SUM(D42+F42+H42+J42+L42+O42)</f>
        <v>858</v>
      </c>
      <c r="C42" s="288">
        <f t="shared" ref="C42:C49" si="2">SUM(E42+G42+I42+K42+M42+P42)</f>
        <v>5208</v>
      </c>
      <c r="D42" s="307">
        <v>155</v>
      </c>
      <c r="E42" s="307">
        <v>1899</v>
      </c>
      <c r="F42" s="307">
        <v>412</v>
      </c>
      <c r="G42" s="307">
        <v>2029</v>
      </c>
      <c r="H42" s="307">
        <v>146</v>
      </c>
      <c r="I42" s="307">
        <v>720</v>
      </c>
      <c r="J42" s="307">
        <v>77</v>
      </c>
      <c r="K42" s="307">
        <v>262</v>
      </c>
      <c r="L42" s="307">
        <v>20</v>
      </c>
      <c r="M42" s="307">
        <v>78</v>
      </c>
      <c r="N42" s="231"/>
      <c r="O42" s="299">
        <v>48</v>
      </c>
      <c r="P42" s="300">
        <v>220</v>
      </c>
      <c r="Q42" s="232">
        <f>S42+U42</f>
        <v>285</v>
      </c>
      <c r="R42" s="232">
        <f>T42+V42</f>
        <v>1889</v>
      </c>
      <c r="S42" s="303">
        <v>86</v>
      </c>
      <c r="T42" s="303">
        <v>735</v>
      </c>
      <c r="U42" s="303">
        <v>199</v>
      </c>
      <c r="V42" s="304">
        <v>1154</v>
      </c>
    </row>
    <row r="43" spans="1:24" ht="15" customHeight="1" x14ac:dyDescent="0.15">
      <c r="A43" s="128" t="s">
        <v>7</v>
      </c>
      <c r="B43" s="281">
        <f>SUM(D43+F43+H43+J43+L43+O43)</f>
        <v>873</v>
      </c>
      <c r="C43" s="288">
        <f t="shared" si="2"/>
        <v>5550</v>
      </c>
      <c r="D43" s="307">
        <v>147</v>
      </c>
      <c r="E43" s="307">
        <v>2038</v>
      </c>
      <c r="F43" s="307">
        <v>434</v>
      </c>
      <c r="G43" s="307">
        <v>2156</v>
      </c>
      <c r="H43" s="307">
        <v>139</v>
      </c>
      <c r="I43" s="307">
        <v>726</v>
      </c>
      <c r="J43" s="307">
        <v>88</v>
      </c>
      <c r="K43" s="307">
        <v>317</v>
      </c>
      <c r="L43" s="307">
        <v>19</v>
      </c>
      <c r="M43" s="307">
        <v>88</v>
      </c>
      <c r="N43" s="231"/>
      <c r="O43" s="299">
        <v>46</v>
      </c>
      <c r="P43" s="300">
        <v>225</v>
      </c>
      <c r="Q43" s="232">
        <f t="shared" ref="Q43:R53" si="3">S43+U43</f>
        <v>320</v>
      </c>
      <c r="R43" s="232">
        <f t="shared" si="3"/>
        <v>2037</v>
      </c>
      <c r="S43" s="303">
        <v>103</v>
      </c>
      <c r="T43" s="303">
        <v>879</v>
      </c>
      <c r="U43" s="303">
        <v>217</v>
      </c>
      <c r="V43" s="304">
        <v>1158</v>
      </c>
    </row>
    <row r="44" spans="1:24" ht="15" customHeight="1" x14ac:dyDescent="0.15">
      <c r="A44" s="128" t="s">
        <v>8</v>
      </c>
      <c r="B44" s="281">
        <f>SUM(D44+F44+H44+J44+L44+O44)</f>
        <v>829</v>
      </c>
      <c r="C44" s="288">
        <f t="shared" si="2"/>
        <v>5355</v>
      </c>
      <c r="D44" s="307">
        <v>155</v>
      </c>
      <c r="E44" s="307">
        <v>1947</v>
      </c>
      <c r="F44" s="307">
        <v>374</v>
      </c>
      <c r="G44" s="307">
        <v>1985</v>
      </c>
      <c r="H44" s="307">
        <v>126</v>
      </c>
      <c r="I44" s="307">
        <v>647</v>
      </c>
      <c r="J44" s="307">
        <v>82</v>
      </c>
      <c r="K44" s="307">
        <v>309</v>
      </c>
      <c r="L44" s="307">
        <v>32</v>
      </c>
      <c r="M44" s="307">
        <v>145</v>
      </c>
      <c r="N44" s="231"/>
      <c r="O44" s="299">
        <v>60</v>
      </c>
      <c r="P44" s="300">
        <v>322</v>
      </c>
      <c r="Q44" s="232">
        <f t="shared" si="3"/>
        <v>331</v>
      </c>
      <c r="R44" s="232">
        <f t="shared" si="3"/>
        <v>2104</v>
      </c>
      <c r="S44" s="303">
        <v>113</v>
      </c>
      <c r="T44" s="303">
        <v>983</v>
      </c>
      <c r="U44" s="303">
        <v>218</v>
      </c>
      <c r="V44" s="304">
        <v>1121</v>
      </c>
    </row>
    <row r="45" spans="1:24" ht="15" customHeight="1" x14ac:dyDescent="0.15">
      <c r="A45" s="128" t="s">
        <v>9</v>
      </c>
      <c r="B45" s="281">
        <f t="shared" ref="B45:B53" si="4">SUM(D45+F45+H45+J45+L45+O45)</f>
        <v>853</v>
      </c>
      <c r="C45" s="288">
        <f t="shared" si="2"/>
        <v>5172</v>
      </c>
      <c r="D45" s="307">
        <v>176</v>
      </c>
      <c r="E45" s="307">
        <v>2012</v>
      </c>
      <c r="F45" s="307">
        <v>388</v>
      </c>
      <c r="G45" s="307">
        <v>1903</v>
      </c>
      <c r="H45" s="307">
        <v>130</v>
      </c>
      <c r="I45" s="307">
        <v>634</v>
      </c>
      <c r="J45" s="307">
        <v>75</v>
      </c>
      <c r="K45" s="307">
        <v>255</v>
      </c>
      <c r="L45" s="307">
        <v>28</v>
      </c>
      <c r="M45" s="307">
        <v>100</v>
      </c>
      <c r="N45" s="231"/>
      <c r="O45" s="299">
        <v>56</v>
      </c>
      <c r="P45" s="300">
        <v>268</v>
      </c>
      <c r="Q45" s="232">
        <f t="shared" si="3"/>
        <v>482</v>
      </c>
      <c r="R45" s="232">
        <f t="shared" si="3"/>
        <v>3125</v>
      </c>
      <c r="S45" s="303">
        <v>178</v>
      </c>
      <c r="T45" s="303">
        <v>1492</v>
      </c>
      <c r="U45" s="303">
        <v>304</v>
      </c>
      <c r="V45" s="304">
        <v>1633</v>
      </c>
    </row>
    <row r="46" spans="1:24" ht="15" customHeight="1" x14ac:dyDescent="0.15">
      <c r="A46" s="128" t="s">
        <v>10</v>
      </c>
      <c r="B46" s="281">
        <f t="shared" si="4"/>
        <v>867</v>
      </c>
      <c r="C46" s="288">
        <f t="shared" si="2"/>
        <v>5669</v>
      </c>
      <c r="D46" s="307">
        <v>184</v>
      </c>
      <c r="E46" s="307">
        <v>2409</v>
      </c>
      <c r="F46" s="307">
        <v>421</v>
      </c>
      <c r="G46" s="307">
        <v>2125</v>
      </c>
      <c r="H46" s="307">
        <v>125</v>
      </c>
      <c r="I46" s="307">
        <v>590</v>
      </c>
      <c r="J46" s="307">
        <v>64</v>
      </c>
      <c r="K46" s="307">
        <v>211</v>
      </c>
      <c r="L46" s="307">
        <v>21</v>
      </c>
      <c r="M46" s="307">
        <v>84</v>
      </c>
      <c r="N46" s="231"/>
      <c r="O46" s="299">
        <v>52</v>
      </c>
      <c r="P46" s="300">
        <v>250</v>
      </c>
      <c r="Q46" s="232">
        <f t="shared" si="3"/>
        <v>578</v>
      </c>
      <c r="R46" s="232">
        <f t="shared" si="3"/>
        <v>3039</v>
      </c>
      <c r="S46" s="303">
        <v>164.5</v>
      </c>
      <c r="T46" s="303">
        <v>1336</v>
      </c>
      <c r="U46" s="303">
        <v>413.5</v>
      </c>
      <c r="V46" s="304">
        <v>1703</v>
      </c>
    </row>
    <row r="47" spans="1:24" ht="15" customHeight="1" x14ac:dyDescent="0.15">
      <c r="A47" s="128" t="s">
        <v>11</v>
      </c>
      <c r="B47" s="281">
        <f t="shared" si="4"/>
        <v>818</v>
      </c>
      <c r="C47" s="288">
        <f t="shared" si="2"/>
        <v>4522</v>
      </c>
      <c r="D47" s="307">
        <v>127</v>
      </c>
      <c r="E47" s="307">
        <v>1361</v>
      </c>
      <c r="F47" s="307">
        <v>376</v>
      </c>
      <c r="G47" s="307">
        <v>1842</v>
      </c>
      <c r="H47" s="307">
        <v>130</v>
      </c>
      <c r="I47" s="307">
        <v>660</v>
      </c>
      <c r="J47" s="307">
        <v>71</v>
      </c>
      <c r="K47" s="307">
        <v>229</v>
      </c>
      <c r="L47" s="307">
        <v>56</v>
      </c>
      <c r="M47" s="307">
        <v>180</v>
      </c>
      <c r="N47" s="231"/>
      <c r="O47" s="299">
        <v>58</v>
      </c>
      <c r="P47" s="300">
        <v>250</v>
      </c>
      <c r="Q47" s="232">
        <f t="shared" si="3"/>
        <v>370.5</v>
      </c>
      <c r="R47" s="232">
        <f t="shared" si="3"/>
        <v>2415</v>
      </c>
      <c r="S47" s="303">
        <v>120.5</v>
      </c>
      <c r="T47" s="303">
        <v>1212</v>
      </c>
      <c r="U47" s="303">
        <v>250</v>
      </c>
      <c r="V47" s="304">
        <v>1203</v>
      </c>
    </row>
    <row r="48" spans="1:24" ht="15" customHeight="1" x14ac:dyDescent="0.15">
      <c r="A48" s="128" t="s">
        <v>12</v>
      </c>
      <c r="B48" s="281">
        <f t="shared" si="4"/>
        <v>856</v>
      </c>
      <c r="C48" s="288">
        <f t="shared" si="2"/>
        <v>6042</v>
      </c>
      <c r="D48" s="307">
        <v>179</v>
      </c>
      <c r="E48" s="307">
        <v>2763</v>
      </c>
      <c r="F48" s="307">
        <v>382</v>
      </c>
      <c r="G48" s="307">
        <v>1867</v>
      </c>
      <c r="H48" s="307">
        <v>122</v>
      </c>
      <c r="I48" s="307">
        <v>686</v>
      </c>
      <c r="J48" s="307">
        <v>80</v>
      </c>
      <c r="K48" s="307">
        <v>280</v>
      </c>
      <c r="L48" s="307">
        <v>39</v>
      </c>
      <c r="M48" s="307">
        <v>205</v>
      </c>
      <c r="N48" s="231"/>
      <c r="O48" s="299">
        <v>54</v>
      </c>
      <c r="P48" s="300">
        <v>241</v>
      </c>
      <c r="Q48" s="232">
        <f t="shared" si="3"/>
        <v>339.5</v>
      </c>
      <c r="R48" s="232">
        <f t="shared" si="3"/>
        <v>2344</v>
      </c>
      <c r="S48" s="303">
        <v>118.5</v>
      </c>
      <c r="T48" s="303">
        <v>1261</v>
      </c>
      <c r="U48" s="303">
        <v>221</v>
      </c>
      <c r="V48" s="304">
        <v>1083</v>
      </c>
    </row>
    <row r="49" spans="1:24" ht="15" customHeight="1" x14ac:dyDescent="0.15">
      <c r="A49" s="128" t="s">
        <v>13</v>
      </c>
      <c r="B49" s="281">
        <f t="shared" si="4"/>
        <v>980</v>
      </c>
      <c r="C49" s="288">
        <f t="shared" si="2"/>
        <v>6220</v>
      </c>
      <c r="D49" s="307">
        <v>205</v>
      </c>
      <c r="E49" s="307">
        <v>2545</v>
      </c>
      <c r="F49" s="307">
        <v>430</v>
      </c>
      <c r="G49" s="307">
        <v>2163</v>
      </c>
      <c r="H49" s="307">
        <v>159</v>
      </c>
      <c r="I49" s="307">
        <v>793</v>
      </c>
      <c r="J49" s="307">
        <v>98</v>
      </c>
      <c r="K49" s="307">
        <v>339</v>
      </c>
      <c r="L49" s="307">
        <v>28</v>
      </c>
      <c r="M49" s="307">
        <v>99</v>
      </c>
      <c r="N49" s="231"/>
      <c r="O49" s="299">
        <v>60</v>
      </c>
      <c r="P49" s="300">
        <v>281</v>
      </c>
      <c r="Q49" s="232">
        <f t="shared" si="3"/>
        <v>432</v>
      </c>
      <c r="R49" s="232">
        <f t="shared" si="3"/>
        <v>2649</v>
      </c>
      <c r="S49" s="303">
        <v>131</v>
      </c>
      <c r="T49" s="303">
        <v>1172</v>
      </c>
      <c r="U49" s="303">
        <v>301</v>
      </c>
      <c r="V49" s="304">
        <v>1477</v>
      </c>
    </row>
    <row r="50" spans="1:24" ht="15" customHeight="1" x14ac:dyDescent="0.15">
      <c r="A50" s="128" t="s">
        <v>14</v>
      </c>
      <c r="B50" s="281">
        <f t="shared" si="4"/>
        <v>900</v>
      </c>
      <c r="C50" s="288">
        <f>SUM(E50+G50+I50+K50+M50+P50)</f>
        <v>5223</v>
      </c>
      <c r="D50" s="307">
        <v>117</v>
      </c>
      <c r="E50" s="307">
        <v>1864</v>
      </c>
      <c r="F50" s="307">
        <v>414</v>
      </c>
      <c r="G50" s="307">
        <v>1880</v>
      </c>
      <c r="H50" s="307">
        <v>141</v>
      </c>
      <c r="I50" s="307">
        <v>631</v>
      </c>
      <c r="J50" s="307">
        <v>75</v>
      </c>
      <c r="K50" s="307">
        <v>240</v>
      </c>
      <c r="L50" s="307">
        <v>73</v>
      </c>
      <c r="M50" s="307">
        <v>305</v>
      </c>
      <c r="N50" s="231"/>
      <c r="O50" s="299">
        <v>80</v>
      </c>
      <c r="P50" s="300">
        <v>303</v>
      </c>
      <c r="Q50" s="232">
        <f t="shared" si="3"/>
        <v>454</v>
      </c>
      <c r="R50" s="232">
        <f t="shared" si="3"/>
        <v>2438</v>
      </c>
      <c r="S50" s="303">
        <v>106</v>
      </c>
      <c r="T50" s="303">
        <v>937</v>
      </c>
      <c r="U50" s="303">
        <v>348</v>
      </c>
      <c r="V50" s="304">
        <v>1501</v>
      </c>
    </row>
    <row r="51" spans="1:24" ht="15" customHeight="1" x14ac:dyDescent="0.15">
      <c r="A51" s="128" t="s">
        <v>275</v>
      </c>
      <c r="B51" s="281">
        <f t="shared" si="4"/>
        <v>961</v>
      </c>
      <c r="C51" s="288">
        <f>SUM(E51+G51+I51+K51+M51+P51)</f>
        <v>6144</v>
      </c>
      <c r="D51" s="307">
        <v>149</v>
      </c>
      <c r="E51" s="307">
        <v>1944</v>
      </c>
      <c r="F51" s="307">
        <v>457</v>
      </c>
      <c r="G51" s="307">
        <v>2476</v>
      </c>
      <c r="H51" s="307">
        <v>157</v>
      </c>
      <c r="I51" s="307">
        <v>972</v>
      </c>
      <c r="J51" s="307">
        <v>90</v>
      </c>
      <c r="K51" s="307">
        <v>316</v>
      </c>
      <c r="L51" s="307">
        <v>47</v>
      </c>
      <c r="M51" s="307">
        <v>193</v>
      </c>
      <c r="N51" s="231"/>
      <c r="O51" s="299">
        <v>61</v>
      </c>
      <c r="P51" s="300">
        <v>243</v>
      </c>
      <c r="Q51" s="232">
        <f t="shared" si="3"/>
        <v>510.5</v>
      </c>
      <c r="R51" s="232">
        <f t="shared" si="3"/>
        <v>2484</v>
      </c>
      <c r="S51" s="303">
        <v>128</v>
      </c>
      <c r="T51" s="303">
        <v>1001</v>
      </c>
      <c r="U51" s="303">
        <v>382.5</v>
      </c>
      <c r="V51" s="304">
        <v>1483</v>
      </c>
    </row>
    <row r="52" spans="1:24" ht="15" customHeight="1" x14ac:dyDescent="0.15">
      <c r="A52" s="128" t="s">
        <v>15</v>
      </c>
      <c r="B52" s="281">
        <f t="shared" si="4"/>
        <v>968</v>
      </c>
      <c r="C52" s="288">
        <f>SUM(E52+G52+I52+K52+M52+P52)</f>
        <v>6075</v>
      </c>
      <c r="D52" s="307">
        <v>175</v>
      </c>
      <c r="E52" s="307">
        <v>2406</v>
      </c>
      <c r="F52" s="307">
        <v>450</v>
      </c>
      <c r="G52" s="307">
        <v>2181</v>
      </c>
      <c r="H52" s="307">
        <v>146</v>
      </c>
      <c r="I52" s="307">
        <v>743</v>
      </c>
      <c r="J52" s="307">
        <v>100</v>
      </c>
      <c r="K52" s="307">
        <v>329</v>
      </c>
      <c r="L52" s="307">
        <v>42</v>
      </c>
      <c r="M52" s="307">
        <v>177</v>
      </c>
      <c r="N52" s="231"/>
      <c r="O52" s="299">
        <v>55</v>
      </c>
      <c r="P52" s="300">
        <v>239</v>
      </c>
      <c r="Q52" s="232">
        <f t="shared" si="3"/>
        <v>439</v>
      </c>
      <c r="R52" s="232">
        <f t="shared" si="3"/>
        <v>2158</v>
      </c>
      <c r="S52" s="303">
        <v>115</v>
      </c>
      <c r="T52" s="303">
        <v>967</v>
      </c>
      <c r="U52" s="303">
        <v>324</v>
      </c>
      <c r="V52" s="304">
        <v>1191</v>
      </c>
    </row>
    <row r="53" spans="1:24" ht="15" customHeight="1" thickBot="1" x14ac:dyDescent="0.2">
      <c r="A53" s="130" t="s">
        <v>61</v>
      </c>
      <c r="B53" s="233">
        <f t="shared" si="4"/>
        <v>946.5</v>
      </c>
      <c r="C53" s="234">
        <f>SUM(E53+G53+I53+K53+M53+P53)</f>
        <v>5985</v>
      </c>
      <c r="D53" s="308">
        <v>193</v>
      </c>
      <c r="E53" s="308">
        <v>2309</v>
      </c>
      <c r="F53" s="308">
        <v>446.5</v>
      </c>
      <c r="G53" s="308">
        <v>2267</v>
      </c>
      <c r="H53" s="308">
        <v>146</v>
      </c>
      <c r="I53" s="308">
        <v>765</v>
      </c>
      <c r="J53" s="308">
        <v>69</v>
      </c>
      <c r="K53" s="308">
        <v>264</v>
      </c>
      <c r="L53" s="308">
        <v>40</v>
      </c>
      <c r="M53" s="309">
        <v>183</v>
      </c>
      <c r="N53" s="235"/>
      <c r="O53" s="301">
        <v>52</v>
      </c>
      <c r="P53" s="302">
        <v>197</v>
      </c>
      <c r="Q53" s="237">
        <f t="shared" si="3"/>
        <v>382</v>
      </c>
      <c r="R53" s="236">
        <f t="shared" si="3"/>
        <v>2085</v>
      </c>
      <c r="S53" s="305">
        <v>100</v>
      </c>
      <c r="T53" s="305">
        <v>855</v>
      </c>
      <c r="U53" s="305">
        <v>282</v>
      </c>
      <c r="V53" s="306">
        <v>1230</v>
      </c>
    </row>
    <row r="54" spans="1:24" ht="15" customHeight="1" x14ac:dyDescent="0.15">
      <c r="A54" s="438" t="s">
        <v>319</v>
      </c>
      <c r="B54" s="60"/>
      <c r="C54" s="61"/>
      <c r="D54" s="61"/>
      <c r="E54" s="118"/>
      <c r="F54" s="118"/>
      <c r="G54" s="62"/>
      <c r="H54" s="118"/>
      <c r="I54" s="118"/>
      <c r="J54" s="118"/>
      <c r="K54" s="63"/>
      <c r="L54" s="64"/>
      <c r="M54" s="118"/>
      <c r="N54" s="118"/>
      <c r="O54" s="61"/>
      <c r="P54" s="61"/>
      <c r="Q54" s="61"/>
      <c r="R54" s="118"/>
      <c r="S54" s="61"/>
      <c r="T54" s="118"/>
      <c r="U54" s="61"/>
      <c r="V54" s="27" t="s">
        <v>62</v>
      </c>
      <c r="W54" s="61"/>
      <c r="X54" s="27"/>
    </row>
  </sheetData>
  <sheetProtection sheet="1" objects="1" scenarios="1"/>
  <mergeCells count="117">
    <mergeCell ref="O3:R4"/>
    <mergeCell ref="S3:T3"/>
    <mergeCell ref="B9:C9"/>
    <mergeCell ref="H9:I9"/>
    <mergeCell ref="O9:R9"/>
    <mergeCell ref="U3:V3"/>
    <mergeCell ref="B4:C4"/>
    <mergeCell ref="D4:E4"/>
    <mergeCell ref="F4:G4"/>
    <mergeCell ref="H4:I4"/>
    <mergeCell ref="J4:K4"/>
    <mergeCell ref="L4:N4"/>
    <mergeCell ref="W14:X14"/>
    <mergeCell ref="H15:I15"/>
    <mergeCell ref="J15:K15"/>
    <mergeCell ref="O7:R7"/>
    <mergeCell ref="S14:V14"/>
    <mergeCell ref="X15:X16"/>
    <mergeCell ref="S15:T15"/>
    <mergeCell ref="U15:V15"/>
    <mergeCell ref="W15:W16"/>
    <mergeCell ref="H16:I16"/>
    <mergeCell ref="J16:K16"/>
    <mergeCell ref="L16:M16"/>
    <mergeCell ref="L15:N15"/>
    <mergeCell ref="A3:A4"/>
    <mergeCell ref="B3:C3"/>
    <mergeCell ref="H3:N3"/>
    <mergeCell ref="B5:C5"/>
    <mergeCell ref="H5:I5"/>
    <mergeCell ref="H7:I7"/>
    <mergeCell ref="O5:R5"/>
    <mergeCell ref="D16:E16"/>
    <mergeCell ref="F16:G16"/>
    <mergeCell ref="B15:C15"/>
    <mergeCell ref="D15:E15"/>
    <mergeCell ref="F15:G15"/>
    <mergeCell ref="B8:C8"/>
    <mergeCell ref="H8:I8"/>
    <mergeCell ref="O8:R8"/>
    <mergeCell ref="H6:I6"/>
    <mergeCell ref="O6:R6"/>
    <mergeCell ref="B7:C7"/>
    <mergeCell ref="B6:C6"/>
    <mergeCell ref="A14:A15"/>
    <mergeCell ref="B14:G14"/>
    <mergeCell ref="H14:N14"/>
    <mergeCell ref="O14:R16"/>
    <mergeCell ref="B16:C16"/>
    <mergeCell ref="D17:E17"/>
    <mergeCell ref="F17:G17"/>
    <mergeCell ref="B19:C19"/>
    <mergeCell ref="D19:E19"/>
    <mergeCell ref="F19:G19"/>
    <mergeCell ref="B18:C18"/>
    <mergeCell ref="D18:E18"/>
    <mergeCell ref="F18:G18"/>
    <mergeCell ref="L18:M18"/>
    <mergeCell ref="H17:I17"/>
    <mergeCell ref="J35:K35"/>
    <mergeCell ref="L35:M35"/>
    <mergeCell ref="O35:P35"/>
    <mergeCell ref="O29:R29"/>
    <mergeCell ref="B28:C28"/>
    <mergeCell ref="H28:I28"/>
    <mergeCell ref="L20:M20"/>
    <mergeCell ref="B17:C17"/>
    <mergeCell ref="O19:R19"/>
    <mergeCell ref="H18:I18"/>
    <mergeCell ref="J18:K18"/>
    <mergeCell ref="O18:R18"/>
    <mergeCell ref="O20:R20"/>
    <mergeCell ref="J20:K20"/>
    <mergeCell ref="B20:C20"/>
    <mergeCell ref="H19:I19"/>
    <mergeCell ref="J19:K19"/>
    <mergeCell ref="D20:E20"/>
    <mergeCell ref="F20:G20"/>
    <mergeCell ref="H20:I20"/>
    <mergeCell ref="J17:K17"/>
    <mergeCell ref="L17:M17"/>
    <mergeCell ref="L19:M19"/>
    <mergeCell ref="O17:R17"/>
    <mergeCell ref="S35:T35"/>
    <mergeCell ref="U35:V35"/>
    <mergeCell ref="L25:N25"/>
    <mergeCell ref="S24:T24"/>
    <mergeCell ref="U24:V24"/>
    <mergeCell ref="O24:R25"/>
    <mergeCell ref="O27:R27"/>
    <mergeCell ref="Q35:R35"/>
    <mergeCell ref="O30:R30"/>
    <mergeCell ref="O26:R26"/>
    <mergeCell ref="W31:X31"/>
    <mergeCell ref="H35:I35"/>
    <mergeCell ref="W24:X24"/>
    <mergeCell ref="A35:A36"/>
    <mergeCell ref="B35:C35"/>
    <mergeCell ref="D35:E35"/>
    <mergeCell ref="F35:G35"/>
    <mergeCell ref="O28:R28"/>
    <mergeCell ref="H24:N24"/>
    <mergeCell ref="H26:I26"/>
    <mergeCell ref="B27:C27"/>
    <mergeCell ref="H27:I27"/>
    <mergeCell ref="B26:C26"/>
    <mergeCell ref="B25:C25"/>
    <mergeCell ref="D25:E25"/>
    <mergeCell ref="F25:G25"/>
    <mergeCell ref="H25:I25"/>
    <mergeCell ref="J25:K25"/>
    <mergeCell ref="B30:C30"/>
    <mergeCell ref="H30:I30"/>
    <mergeCell ref="A24:A25"/>
    <mergeCell ref="B24:G24"/>
    <mergeCell ref="B29:C29"/>
    <mergeCell ref="H29:I29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49" orientation="portrait" useFirstPageNumber="1" verticalDpi="300" r:id="rId1"/>
  <headerFooter scaleWithDoc="0" alignWithMargins="0">
    <oddHeader>&amp;R教　育</oddHeader>
    <oddFooter>&amp;C&amp;12&amp;A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6"/>
  <sheetViews>
    <sheetView view="pageBreakPreview" zoomScale="80" zoomScaleNormal="80" zoomScaleSheetLayoutView="80" workbookViewId="0">
      <selection activeCell="A7" sqref="A7:A8"/>
    </sheetView>
  </sheetViews>
  <sheetFormatPr defaultRowHeight="20.100000000000001" customHeight="1" x14ac:dyDescent="0.15"/>
  <cols>
    <col min="1" max="1" width="12.7109375" style="3" customWidth="1"/>
    <col min="2" max="2" width="8.7109375" style="3" customWidth="1"/>
    <col min="3" max="3" width="13.28515625" style="3" customWidth="1"/>
    <col min="4" max="4" width="8.7109375" style="3" customWidth="1"/>
    <col min="5" max="5" width="13.28515625" style="3" customWidth="1"/>
    <col min="6" max="6" width="8.7109375" style="3" customWidth="1"/>
    <col min="7" max="7" width="13.28515625" style="3" customWidth="1"/>
    <col min="8" max="8" width="8.7109375" style="3" customWidth="1"/>
    <col min="9" max="9" width="13.28515625" style="3" customWidth="1"/>
    <col min="10" max="10" width="8.7109375" style="3" customWidth="1"/>
    <col min="11" max="11" width="14.7109375" style="3" customWidth="1"/>
    <col min="12" max="12" width="8.7109375" style="3" customWidth="1"/>
    <col min="13" max="13" width="14.7109375" style="3" customWidth="1"/>
    <col min="14" max="14" width="8.7109375" style="3" customWidth="1"/>
    <col min="15" max="15" width="14.7109375" style="3" customWidth="1"/>
    <col min="16" max="16" width="8.7109375" style="3" customWidth="1"/>
    <col min="17" max="17" width="14.7109375" style="3" customWidth="1"/>
    <col min="18" max="16384" width="9.140625" style="3"/>
  </cols>
  <sheetData>
    <row r="1" spans="1:17" ht="5.0999999999999996" customHeight="1" x14ac:dyDescent="0.15"/>
    <row r="2" spans="1:17" ht="15" customHeight="1" x14ac:dyDescent="0.15">
      <c r="A2" s="14" t="s">
        <v>191</v>
      </c>
    </row>
    <row r="3" spans="1:17" ht="5.0999999999999996" customHeight="1" x14ac:dyDescent="0.15"/>
    <row r="4" spans="1:17" s="15" customFormat="1" ht="90" hidden="1" customHeight="1" x14ac:dyDescent="0.15">
      <c r="A4" s="593" t="s">
        <v>189</v>
      </c>
      <c r="B4" s="593"/>
      <c r="C4" s="593"/>
      <c r="D4" s="593"/>
      <c r="E4" s="593"/>
      <c r="F4" s="593"/>
      <c r="G4" s="593"/>
      <c r="H4" s="593"/>
      <c r="I4" s="593"/>
      <c r="J4" s="593" t="s">
        <v>190</v>
      </c>
      <c r="K4" s="593"/>
      <c r="L4" s="593"/>
      <c r="M4" s="593"/>
      <c r="N4" s="593"/>
      <c r="O4" s="593"/>
      <c r="P4" s="593"/>
      <c r="Q4" s="593"/>
    </row>
    <row r="5" spans="1:17" ht="15" customHeight="1" x14ac:dyDescent="0.15">
      <c r="F5" s="1"/>
    </row>
    <row r="6" spans="1:17" ht="15" customHeight="1" thickBot="1" x14ac:dyDescent="0.2">
      <c r="A6" s="350" t="s">
        <v>340</v>
      </c>
      <c r="B6" s="351"/>
      <c r="C6" s="351"/>
      <c r="D6" s="351"/>
      <c r="E6" s="351"/>
      <c r="I6" s="2" t="s">
        <v>49</v>
      </c>
    </row>
    <row r="7" spans="1:17" ht="20.100000000000001" customHeight="1" thickBot="1" x14ac:dyDescent="0.2">
      <c r="A7" s="602" t="s">
        <v>63</v>
      </c>
      <c r="B7" s="597" t="s">
        <v>64</v>
      </c>
      <c r="C7" s="597"/>
      <c r="D7" s="598" t="s">
        <v>208</v>
      </c>
      <c r="E7" s="598"/>
      <c r="F7" s="599" t="s">
        <v>65</v>
      </c>
      <c r="G7" s="599"/>
      <c r="H7" s="600" t="s">
        <v>66</v>
      </c>
      <c r="I7" s="601"/>
    </row>
    <row r="8" spans="1:17" ht="20.100000000000001" customHeight="1" x14ac:dyDescent="0.15">
      <c r="A8" s="603"/>
      <c r="B8" s="34" t="s">
        <v>60</v>
      </c>
      <c r="C8" s="34" t="s">
        <v>32</v>
      </c>
      <c r="D8" s="34" t="s">
        <v>219</v>
      </c>
      <c r="E8" s="34" t="s">
        <v>32</v>
      </c>
      <c r="F8" s="34" t="s">
        <v>60</v>
      </c>
      <c r="G8" s="34" t="s">
        <v>32</v>
      </c>
      <c r="H8" s="34" t="s">
        <v>60</v>
      </c>
      <c r="I8" s="82" t="s">
        <v>32</v>
      </c>
    </row>
    <row r="9" spans="1:17" ht="15" customHeight="1" x14ac:dyDescent="0.15">
      <c r="A9" s="120" t="s">
        <v>263</v>
      </c>
      <c r="B9" s="150">
        <v>1580</v>
      </c>
      <c r="C9" s="257">
        <v>26861</v>
      </c>
      <c r="D9" s="257">
        <v>241</v>
      </c>
      <c r="E9" s="257">
        <v>10778</v>
      </c>
      <c r="F9" s="257">
        <v>502</v>
      </c>
      <c r="G9" s="257">
        <v>7738</v>
      </c>
      <c r="H9" s="257">
        <v>517</v>
      </c>
      <c r="I9" s="372">
        <v>4815</v>
      </c>
    </row>
    <row r="10" spans="1:17" ht="15" customHeight="1" x14ac:dyDescent="0.15">
      <c r="A10" s="83">
        <v>28</v>
      </c>
      <c r="B10" s="150">
        <v>1182</v>
      </c>
      <c r="C10" s="257">
        <v>13980</v>
      </c>
      <c r="D10" s="257">
        <v>93</v>
      </c>
      <c r="E10" s="257">
        <v>4062</v>
      </c>
      <c r="F10" s="257">
        <v>188</v>
      </c>
      <c r="G10" s="257">
        <v>2861</v>
      </c>
      <c r="H10" s="257">
        <v>421</v>
      </c>
      <c r="I10" s="372">
        <v>3453</v>
      </c>
    </row>
    <row r="11" spans="1:17" ht="15" customHeight="1" x14ac:dyDescent="0.15">
      <c r="A11" s="126">
        <v>29</v>
      </c>
      <c r="B11" s="292">
        <f>SUM(B13:B24)</f>
        <v>1535</v>
      </c>
      <c r="C11" s="4">
        <f>SUM(C13:C24)</f>
        <v>25058</v>
      </c>
      <c r="D11" s="4">
        <f t="shared" ref="D11:H11" si="0">SUM(D13:D24)</f>
        <v>161</v>
      </c>
      <c r="E11" s="4">
        <f t="shared" si="0"/>
        <v>7465</v>
      </c>
      <c r="F11" s="4">
        <f t="shared" si="0"/>
        <v>450</v>
      </c>
      <c r="G11" s="4">
        <f t="shared" si="0"/>
        <v>8077</v>
      </c>
      <c r="H11" s="4">
        <f t="shared" si="0"/>
        <v>423</v>
      </c>
      <c r="I11" s="373">
        <f>SUM(I13:I24)</f>
        <v>4497</v>
      </c>
    </row>
    <row r="12" spans="1:17" ht="15" customHeight="1" x14ac:dyDescent="0.15">
      <c r="A12" s="352"/>
      <c r="B12" s="292"/>
      <c r="C12" s="4"/>
      <c r="D12" s="4"/>
      <c r="E12" s="4"/>
      <c r="F12" s="4"/>
      <c r="G12" s="4"/>
      <c r="H12" s="4"/>
      <c r="I12" s="373"/>
    </row>
    <row r="13" spans="1:17" s="14" customFormat="1" ht="15" customHeight="1" x14ac:dyDescent="0.15">
      <c r="A13" s="127" t="s">
        <v>268</v>
      </c>
      <c r="B13" s="150">
        <f>SUM(D13+F13+H13+B33+D33+F33+H33)</f>
        <v>128</v>
      </c>
      <c r="C13" s="257">
        <f>SUM(E13+G13+I13+C33+E33+G33+I33)</f>
        <v>2010</v>
      </c>
      <c r="D13" s="354">
        <v>15</v>
      </c>
      <c r="E13" s="354">
        <v>970</v>
      </c>
      <c r="F13" s="354">
        <v>30</v>
      </c>
      <c r="G13" s="354">
        <v>386</v>
      </c>
      <c r="H13" s="354">
        <v>39</v>
      </c>
      <c r="I13" s="375">
        <v>219</v>
      </c>
    </row>
    <row r="14" spans="1:17" ht="15" customHeight="1" x14ac:dyDescent="0.15">
      <c r="A14" s="128" t="s">
        <v>71</v>
      </c>
      <c r="B14" s="150">
        <f t="shared" ref="B14:C24" si="1">SUM(D14+F14+H14+B34+D34+F34+H34)</f>
        <v>130</v>
      </c>
      <c r="C14" s="257">
        <f t="shared" si="1"/>
        <v>1880</v>
      </c>
      <c r="D14" s="354">
        <v>15</v>
      </c>
      <c r="E14" s="354">
        <v>435</v>
      </c>
      <c r="F14" s="354">
        <v>49</v>
      </c>
      <c r="G14" s="354">
        <v>859</v>
      </c>
      <c r="H14" s="354">
        <v>30</v>
      </c>
      <c r="I14" s="375">
        <v>275</v>
      </c>
    </row>
    <row r="15" spans="1:17" s="14" customFormat="1" ht="15" customHeight="1" x14ac:dyDescent="0.15">
      <c r="A15" s="128" t="s">
        <v>72</v>
      </c>
      <c r="B15" s="150">
        <f t="shared" si="1"/>
        <v>137</v>
      </c>
      <c r="C15" s="257">
        <f t="shared" si="1"/>
        <v>2034</v>
      </c>
      <c r="D15" s="354">
        <v>15</v>
      </c>
      <c r="E15" s="354">
        <v>500</v>
      </c>
      <c r="F15" s="354">
        <v>44</v>
      </c>
      <c r="G15" s="354">
        <v>860</v>
      </c>
      <c r="H15" s="354">
        <v>40</v>
      </c>
      <c r="I15" s="375">
        <v>436</v>
      </c>
    </row>
    <row r="16" spans="1:17" ht="15" customHeight="1" x14ac:dyDescent="0.15">
      <c r="A16" s="128" t="s">
        <v>73</v>
      </c>
      <c r="B16" s="150">
        <f t="shared" si="1"/>
        <v>132</v>
      </c>
      <c r="C16" s="257">
        <f t="shared" si="1"/>
        <v>1945</v>
      </c>
      <c r="D16" s="354">
        <v>14</v>
      </c>
      <c r="E16" s="354">
        <v>590</v>
      </c>
      <c r="F16" s="354">
        <v>43</v>
      </c>
      <c r="G16" s="354">
        <v>643</v>
      </c>
      <c r="H16" s="354">
        <v>33</v>
      </c>
      <c r="I16" s="375">
        <v>379</v>
      </c>
    </row>
    <row r="17" spans="1:17" ht="15" customHeight="1" x14ac:dyDescent="0.15">
      <c r="A17" s="128" t="s">
        <v>74</v>
      </c>
      <c r="B17" s="150">
        <f t="shared" si="1"/>
        <v>143</v>
      </c>
      <c r="C17" s="257">
        <f t="shared" si="1"/>
        <v>1576</v>
      </c>
      <c r="D17" s="354">
        <v>12</v>
      </c>
      <c r="E17" s="354">
        <v>284</v>
      </c>
      <c r="F17" s="354">
        <v>49</v>
      </c>
      <c r="G17" s="354">
        <v>675</v>
      </c>
      <c r="H17" s="354">
        <v>34</v>
      </c>
      <c r="I17" s="375">
        <v>247</v>
      </c>
    </row>
    <row r="18" spans="1:17" ht="15" customHeight="1" x14ac:dyDescent="0.15">
      <c r="A18" s="128" t="s">
        <v>75</v>
      </c>
      <c r="B18" s="150">
        <f t="shared" si="1"/>
        <v>130</v>
      </c>
      <c r="C18" s="257">
        <f>SUM(E18+G18+I18+C38+E38+G38+I38)</f>
        <v>1983</v>
      </c>
      <c r="D18" s="354">
        <v>15</v>
      </c>
      <c r="E18" s="354">
        <v>640</v>
      </c>
      <c r="F18" s="354">
        <v>44</v>
      </c>
      <c r="G18" s="354">
        <v>581</v>
      </c>
      <c r="H18" s="354">
        <v>32</v>
      </c>
      <c r="I18" s="375">
        <v>322</v>
      </c>
    </row>
    <row r="19" spans="1:17" ht="15" customHeight="1" x14ac:dyDescent="0.15">
      <c r="A19" s="128" t="s">
        <v>76</v>
      </c>
      <c r="B19" s="150">
        <f t="shared" si="1"/>
        <v>131</v>
      </c>
      <c r="C19" s="257">
        <f t="shared" si="1"/>
        <v>2420</v>
      </c>
      <c r="D19" s="354">
        <v>17</v>
      </c>
      <c r="E19" s="354">
        <v>1037</v>
      </c>
      <c r="F19" s="354">
        <v>26</v>
      </c>
      <c r="G19" s="354">
        <v>451</v>
      </c>
      <c r="H19" s="338">
        <v>36</v>
      </c>
      <c r="I19" s="339">
        <v>451</v>
      </c>
    </row>
    <row r="20" spans="1:17" ht="15" customHeight="1" x14ac:dyDescent="0.15">
      <c r="A20" s="128" t="s">
        <v>77</v>
      </c>
      <c r="B20" s="150">
        <f t="shared" si="1"/>
        <v>121</v>
      </c>
      <c r="C20" s="257">
        <f t="shared" si="1"/>
        <v>3175</v>
      </c>
      <c r="D20" s="354">
        <v>18</v>
      </c>
      <c r="E20" s="354">
        <v>1044</v>
      </c>
      <c r="F20" s="354">
        <v>28</v>
      </c>
      <c r="G20" s="354">
        <v>678</v>
      </c>
      <c r="H20" s="354">
        <v>37</v>
      </c>
      <c r="I20" s="375">
        <v>589</v>
      </c>
    </row>
    <row r="21" spans="1:17" ht="15" customHeight="1" x14ac:dyDescent="0.15">
      <c r="A21" s="128" t="s">
        <v>78</v>
      </c>
      <c r="B21" s="150">
        <f t="shared" si="1"/>
        <v>125</v>
      </c>
      <c r="C21" s="257">
        <f t="shared" si="1"/>
        <v>2473</v>
      </c>
      <c r="D21" s="354">
        <v>16</v>
      </c>
      <c r="E21" s="354">
        <v>842</v>
      </c>
      <c r="F21" s="354">
        <v>32</v>
      </c>
      <c r="G21" s="354">
        <v>602</v>
      </c>
      <c r="H21" s="354">
        <v>39</v>
      </c>
      <c r="I21" s="375">
        <v>644</v>
      </c>
    </row>
    <row r="22" spans="1:17" ht="15" customHeight="1" x14ac:dyDescent="0.15">
      <c r="A22" s="129" t="s">
        <v>269</v>
      </c>
      <c r="B22" s="150">
        <f t="shared" si="1"/>
        <v>135</v>
      </c>
      <c r="C22" s="257">
        <f t="shared" si="1"/>
        <v>1801</v>
      </c>
      <c r="D22" s="354">
        <v>4</v>
      </c>
      <c r="E22" s="354">
        <v>120</v>
      </c>
      <c r="F22" s="354">
        <v>40</v>
      </c>
      <c r="G22" s="354">
        <v>890</v>
      </c>
      <c r="H22" s="354">
        <v>35</v>
      </c>
      <c r="I22" s="375">
        <v>242</v>
      </c>
    </row>
    <row r="23" spans="1:17" ht="15" customHeight="1" x14ac:dyDescent="0.15">
      <c r="A23" s="128" t="s">
        <v>79</v>
      </c>
      <c r="B23" s="150">
        <f t="shared" si="1"/>
        <v>113</v>
      </c>
      <c r="C23" s="257">
        <f t="shared" si="1"/>
        <v>1783</v>
      </c>
      <c r="D23" s="354">
        <v>10</v>
      </c>
      <c r="E23" s="354">
        <v>513</v>
      </c>
      <c r="F23" s="354">
        <v>36</v>
      </c>
      <c r="G23" s="354">
        <v>755</v>
      </c>
      <c r="H23" s="354">
        <v>34</v>
      </c>
      <c r="I23" s="375">
        <v>246</v>
      </c>
    </row>
    <row r="24" spans="1:17" ht="15" customHeight="1" thickBot="1" x14ac:dyDescent="0.2">
      <c r="A24" s="130" t="s">
        <v>61</v>
      </c>
      <c r="B24" s="293">
        <f t="shared" si="1"/>
        <v>110</v>
      </c>
      <c r="C24" s="374">
        <f t="shared" si="1"/>
        <v>1978</v>
      </c>
      <c r="D24" s="376">
        <v>10</v>
      </c>
      <c r="E24" s="376">
        <v>490</v>
      </c>
      <c r="F24" s="376">
        <v>29</v>
      </c>
      <c r="G24" s="376">
        <v>697</v>
      </c>
      <c r="H24" s="376">
        <v>34</v>
      </c>
      <c r="I24" s="377">
        <v>447</v>
      </c>
    </row>
    <row r="25" spans="1:17" ht="15" customHeight="1" x14ac:dyDescent="0.15">
      <c r="A25" s="33"/>
      <c r="B25" s="5"/>
      <c r="C25" s="5"/>
      <c r="D25" s="5"/>
      <c r="E25" s="5"/>
      <c r="F25" s="5"/>
      <c r="G25" s="5"/>
      <c r="H25" s="5"/>
      <c r="I25" s="5"/>
    </row>
    <row r="26" spans="1:17" s="14" customFormat="1" ht="15" customHeight="1" thickBot="1" x14ac:dyDescent="0.2">
      <c r="A26" s="18"/>
      <c r="B26" s="3"/>
      <c r="C26" s="3"/>
      <c r="D26" s="3"/>
      <c r="E26" s="3"/>
      <c r="F26" s="3"/>
      <c r="G26" s="3"/>
      <c r="H26" s="3"/>
      <c r="J26" s="4"/>
      <c r="K26" s="4"/>
      <c r="L26" s="4"/>
      <c r="M26" s="4"/>
      <c r="N26" s="4"/>
      <c r="O26" s="10"/>
      <c r="P26" s="10"/>
      <c r="Q26" s="19"/>
    </row>
    <row r="27" spans="1:17" ht="15" customHeight="1" thickBot="1" x14ac:dyDescent="0.2">
      <c r="A27" s="596" t="s">
        <v>63</v>
      </c>
      <c r="B27" s="595" t="s">
        <v>67</v>
      </c>
      <c r="C27" s="595"/>
      <c r="D27" s="595" t="s">
        <v>68</v>
      </c>
      <c r="E27" s="595"/>
      <c r="F27" s="595" t="s">
        <v>69</v>
      </c>
      <c r="G27" s="595"/>
      <c r="H27" s="594" t="s">
        <v>70</v>
      </c>
      <c r="I27" s="594"/>
      <c r="J27" s="36"/>
      <c r="K27" s="36"/>
      <c r="L27" s="36"/>
      <c r="M27" s="36"/>
      <c r="N27" s="36"/>
      <c r="O27" s="36"/>
      <c r="P27" s="36"/>
      <c r="Q27" s="38"/>
    </row>
    <row r="28" spans="1:17" ht="20.100000000000001" customHeight="1" x14ac:dyDescent="0.15">
      <c r="A28" s="596"/>
      <c r="B28" s="34" t="s">
        <v>60</v>
      </c>
      <c r="C28" s="34" t="s">
        <v>32</v>
      </c>
      <c r="D28" s="32" t="s">
        <v>60</v>
      </c>
      <c r="E28" s="32" t="s">
        <v>32</v>
      </c>
      <c r="F28" s="32" t="s">
        <v>60</v>
      </c>
      <c r="G28" s="32" t="s">
        <v>32</v>
      </c>
      <c r="H28" s="32" t="s">
        <v>60</v>
      </c>
      <c r="I28" s="35" t="s">
        <v>32</v>
      </c>
      <c r="J28" s="36"/>
      <c r="K28" s="36"/>
      <c r="L28" s="36"/>
      <c r="M28" s="36"/>
      <c r="N28" s="36"/>
      <c r="O28" s="36"/>
      <c r="P28" s="36"/>
      <c r="Q28" s="36"/>
    </row>
    <row r="29" spans="1:17" ht="15" customHeight="1" x14ac:dyDescent="0.15">
      <c r="A29" s="121" t="s">
        <v>270</v>
      </c>
      <c r="B29" s="151">
        <v>58</v>
      </c>
      <c r="C29" s="151">
        <v>658</v>
      </c>
      <c r="D29" s="151">
        <v>164</v>
      </c>
      <c r="E29" s="151">
        <v>1298</v>
      </c>
      <c r="F29" s="151">
        <v>12</v>
      </c>
      <c r="G29" s="151">
        <v>198</v>
      </c>
      <c r="H29" s="151">
        <v>75</v>
      </c>
      <c r="I29" s="152">
        <v>1498</v>
      </c>
      <c r="J29" s="33"/>
      <c r="K29" s="33"/>
      <c r="L29" s="33"/>
      <c r="M29" s="33"/>
      <c r="N29" s="33"/>
      <c r="O29" s="33"/>
      <c r="P29" s="33"/>
      <c r="Q29" s="33"/>
    </row>
    <row r="30" spans="1:17" ht="15" customHeight="1" x14ac:dyDescent="0.15">
      <c r="A30" s="22">
        <v>28</v>
      </c>
      <c r="B30" s="151">
        <v>325</v>
      </c>
      <c r="C30" s="151">
        <v>1686</v>
      </c>
      <c r="D30" s="151">
        <v>77</v>
      </c>
      <c r="E30" s="151">
        <v>652</v>
      </c>
      <c r="F30" s="151">
        <v>4</v>
      </c>
      <c r="G30" s="151">
        <v>37</v>
      </c>
      <c r="H30" s="151">
        <v>74</v>
      </c>
      <c r="I30" s="152">
        <v>1229</v>
      </c>
      <c r="J30" s="16"/>
      <c r="K30" s="16"/>
      <c r="L30" s="16"/>
      <c r="M30" s="16"/>
      <c r="N30" s="16"/>
      <c r="O30" s="16"/>
      <c r="P30" s="16"/>
      <c r="Q30" s="16"/>
    </row>
    <row r="31" spans="1:17" ht="15" customHeight="1" x14ac:dyDescent="0.15">
      <c r="A31" s="131">
        <v>29</v>
      </c>
      <c r="B31" s="192">
        <f>SUM(B33:B44)</f>
        <v>286</v>
      </c>
      <c r="C31" s="192">
        <f t="shared" ref="C31:H31" si="2">SUM(C33:C44)</f>
        <v>1998</v>
      </c>
      <c r="D31" s="192">
        <f t="shared" si="2"/>
        <v>138</v>
      </c>
      <c r="E31" s="192">
        <f t="shared" si="2"/>
        <v>1214</v>
      </c>
      <c r="F31" s="192">
        <f t="shared" si="2"/>
        <v>8</v>
      </c>
      <c r="G31" s="192">
        <f t="shared" si="2"/>
        <v>92</v>
      </c>
      <c r="H31" s="192">
        <f t="shared" si="2"/>
        <v>69</v>
      </c>
      <c r="I31" s="193">
        <f>SUM(I33:I44)</f>
        <v>1715</v>
      </c>
      <c r="J31" s="16"/>
      <c r="K31" s="16"/>
      <c r="L31" s="16"/>
      <c r="M31" s="16"/>
      <c r="N31" s="16"/>
      <c r="O31" s="16"/>
      <c r="P31" s="16"/>
      <c r="Q31" s="16"/>
    </row>
    <row r="32" spans="1:17" ht="15" customHeight="1" x14ac:dyDescent="0.15">
      <c r="A32" s="23"/>
      <c r="B32" s="192"/>
      <c r="C32" s="192"/>
      <c r="D32" s="192"/>
      <c r="E32" s="192"/>
      <c r="F32" s="192"/>
      <c r="G32" s="192"/>
      <c r="H32" s="192"/>
      <c r="I32" s="193"/>
      <c r="J32" s="4"/>
      <c r="K32" s="4"/>
      <c r="L32" s="4"/>
      <c r="M32" s="4"/>
      <c r="N32" s="4"/>
      <c r="O32" s="4"/>
      <c r="P32" s="10"/>
      <c r="Q32" s="10"/>
    </row>
    <row r="33" spans="1:17" ht="15" customHeight="1" x14ac:dyDescent="0.15">
      <c r="A33" s="123" t="s">
        <v>268</v>
      </c>
      <c r="B33" s="354">
        <v>24</v>
      </c>
      <c r="C33" s="354">
        <v>129</v>
      </c>
      <c r="D33" s="354">
        <v>9</v>
      </c>
      <c r="E33" s="354">
        <v>47</v>
      </c>
      <c r="F33" s="338">
        <v>1</v>
      </c>
      <c r="G33" s="378">
        <v>7</v>
      </c>
      <c r="H33" s="378">
        <v>10</v>
      </c>
      <c r="I33" s="339">
        <v>252</v>
      </c>
      <c r="J33" s="4"/>
      <c r="K33" s="4"/>
      <c r="L33" s="4"/>
      <c r="M33" s="4"/>
      <c r="N33" s="4"/>
      <c r="O33" s="4"/>
      <c r="P33" s="10"/>
      <c r="Q33" s="10"/>
    </row>
    <row r="34" spans="1:17" s="14" customFormat="1" ht="15" customHeight="1" x14ac:dyDescent="0.15">
      <c r="A34" s="124" t="s">
        <v>71</v>
      </c>
      <c r="B34" s="354">
        <v>15</v>
      </c>
      <c r="C34" s="354">
        <v>83</v>
      </c>
      <c r="D34" s="354">
        <v>10</v>
      </c>
      <c r="E34" s="354">
        <v>64</v>
      </c>
      <c r="F34" s="338">
        <v>0</v>
      </c>
      <c r="G34" s="378">
        <v>0</v>
      </c>
      <c r="H34" s="378">
        <v>11</v>
      </c>
      <c r="I34" s="339">
        <v>164</v>
      </c>
      <c r="J34" s="6"/>
      <c r="K34" s="8"/>
      <c r="L34" s="5"/>
      <c r="M34" s="5"/>
      <c r="N34" s="5"/>
      <c r="O34" s="5"/>
      <c r="P34" s="7"/>
      <c r="Q34" s="7"/>
    </row>
    <row r="35" spans="1:17" s="14" customFormat="1" ht="15" customHeight="1" x14ac:dyDescent="0.15">
      <c r="A35" s="124" t="s">
        <v>72</v>
      </c>
      <c r="B35" s="354">
        <v>20</v>
      </c>
      <c r="C35" s="354">
        <v>74</v>
      </c>
      <c r="D35" s="354">
        <v>11</v>
      </c>
      <c r="E35" s="354">
        <v>60</v>
      </c>
      <c r="F35" s="338">
        <v>1</v>
      </c>
      <c r="G35" s="378">
        <v>6</v>
      </c>
      <c r="H35" s="378">
        <v>6</v>
      </c>
      <c r="I35" s="339">
        <v>98</v>
      </c>
      <c r="J35" s="6"/>
      <c r="K35" s="6"/>
      <c r="L35" s="5"/>
      <c r="M35" s="5"/>
      <c r="N35" s="6"/>
      <c r="O35" s="6"/>
      <c r="P35" s="7"/>
      <c r="Q35" s="7"/>
    </row>
    <row r="36" spans="1:17" s="14" customFormat="1" ht="15" customHeight="1" x14ac:dyDescent="0.15">
      <c r="A36" s="124" t="s">
        <v>73</v>
      </c>
      <c r="B36" s="354">
        <v>23</v>
      </c>
      <c r="C36" s="354">
        <v>129</v>
      </c>
      <c r="D36" s="354">
        <v>11</v>
      </c>
      <c r="E36" s="354">
        <v>69</v>
      </c>
      <c r="F36" s="338">
        <v>0</v>
      </c>
      <c r="G36" s="338">
        <v>0</v>
      </c>
      <c r="H36" s="338">
        <v>8</v>
      </c>
      <c r="I36" s="339">
        <v>135</v>
      </c>
      <c r="J36" s="6"/>
      <c r="K36" s="6"/>
      <c r="L36" s="6"/>
      <c r="M36" s="6"/>
      <c r="N36" s="6"/>
      <c r="O36" s="6"/>
      <c r="P36" s="7"/>
      <c r="Q36" s="7"/>
    </row>
    <row r="37" spans="1:17" ht="15" customHeight="1" x14ac:dyDescent="0.15">
      <c r="A37" s="124" t="s">
        <v>74</v>
      </c>
      <c r="B37" s="354">
        <v>22</v>
      </c>
      <c r="C37" s="354">
        <v>102</v>
      </c>
      <c r="D37" s="354">
        <v>16</v>
      </c>
      <c r="E37" s="354">
        <v>151</v>
      </c>
      <c r="F37" s="338">
        <v>3</v>
      </c>
      <c r="G37" s="338">
        <v>19</v>
      </c>
      <c r="H37" s="354">
        <v>7</v>
      </c>
      <c r="I37" s="375">
        <v>98</v>
      </c>
      <c r="J37" s="6"/>
      <c r="K37" s="5"/>
      <c r="L37" s="6"/>
      <c r="M37" s="6"/>
      <c r="N37" s="6"/>
      <c r="O37" s="6"/>
      <c r="P37" s="7"/>
      <c r="Q37" s="7"/>
    </row>
    <row r="38" spans="1:17" ht="15" customHeight="1" x14ac:dyDescent="0.15">
      <c r="A38" s="124" t="s">
        <v>75</v>
      </c>
      <c r="B38" s="354">
        <v>17</v>
      </c>
      <c r="C38" s="354">
        <v>92</v>
      </c>
      <c r="D38" s="354">
        <v>14</v>
      </c>
      <c r="E38" s="354">
        <v>173</v>
      </c>
      <c r="F38" s="338">
        <v>0</v>
      </c>
      <c r="G38" s="338">
        <v>0</v>
      </c>
      <c r="H38" s="354">
        <v>8</v>
      </c>
      <c r="I38" s="375">
        <v>175</v>
      </c>
      <c r="J38" s="6"/>
      <c r="K38" s="6"/>
      <c r="L38" s="5"/>
      <c r="M38" s="5"/>
      <c r="N38" s="11"/>
      <c r="O38" s="5"/>
      <c r="P38" s="7"/>
      <c r="Q38" s="7"/>
    </row>
    <row r="39" spans="1:17" ht="15" customHeight="1" x14ac:dyDescent="0.15">
      <c r="A39" s="124" t="s">
        <v>76</v>
      </c>
      <c r="B39" s="338">
        <v>35</v>
      </c>
      <c r="C39" s="338">
        <v>322</v>
      </c>
      <c r="D39" s="354">
        <v>12</v>
      </c>
      <c r="E39" s="354">
        <v>67</v>
      </c>
      <c r="F39" s="338">
        <v>0</v>
      </c>
      <c r="G39" s="338">
        <v>0</v>
      </c>
      <c r="H39" s="354">
        <v>5</v>
      </c>
      <c r="I39" s="375">
        <v>92</v>
      </c>
      <c r="J39" s="5"/>
      <c r="K39" s="5"/>
      <c r="L39" s="5"/>
      <c r="M39" s="5"/>
      <c r="N39" s="6"/>
      <c r="O39" s="6"/>
      <c r="P39" s="6"/>
      <c r="Q39" s="6"/>
    </row>
    <row r="40" spans="1:17" ht="15" customHeight="1" x14ac:dyDescent="0.15">
      <c r="A40" s="124" t="s">
        <v>77</v>
      </c>
      <c r="B40" s="354">
        <v>23</v>
      </c>
      <c r="C40" s="354">
        <v>370</v>
      </c>
      <c r="D40" s="354">
        <v>12</v>
      </c>
      <c r="E40" s="354">
        <v>259</v>
      </c>
      <c r="F40" s="338">
        <v>0</v>
      </c>
      <c r="G40" s="338">
        <v>0</v>
      </c>
      <c r="H40" s="338">
        <v>3</v>
      </c>
      <c r="I40" s="339">
        <v>235</v>
      </c>
      <c r="J40" s="36"/>
      <c r="K40" s="36"/>
      <c r="L40" s="36"/>
      <c r="M40" s="36"/>
      <c r="N40" s="36"/>
      <c r="O40" s="36"/>
      <c r="P40" s="36"/>
      <c r="Q40" s="36"/>
    </row>
    <row r="41" spans="1:17" ht="15" customHeight="1" x14ac:dyDescent="0.15">
      <c r="A41" s="124" t="s">
        <v>78</v>
      </c>
      <c r="B41" s="379">
        <v>27</v>
      </c>
      <c r="C41" s="379">
        <v>207</v>
      </c>
      <c r="D41" s="354">
        <v>7</v>
      </c>
      <c r="E41" s="354">
        <v>37</v>
      </c>
      <c r="F41" s="338">
        <v>0</v>
      </c>
      <c r="G41" s="338">
        <v>0</v>
      </c>
      <c r="H41" s="338">
        <v>4</v>
      </c>
      <c r="I41" s="339">
        <v>141</v>
      </c>
      <c r="J41" s="36"/>
      <c r="K41" s="36"/>
      <c r="L41" s="36"/>
      <c r="M41" s="36"/>
      <c r="N41" s="36"/>
      <c r="O41" s="36"/>
      <c r="P41" s="36"/>
      <c r="Q41" s="38"/>
    </row>
    <row r="42" spans="1:17" ht="15" customHeight="1" x14ac:dyDescent="0.15">
      <c r="A42" s="123" t="s">
        <v>271</v>
      </c>
      <c r="B42" s="354">
        <v>37</v>
      </c>
      <c r="C42" s="354">
        <v>195</v>
      </c>
      <c r="D42" s="354">
        <v>13</v>
      </c>
      <c r="E42" s="354">
        <v>169</v>
      </c>
      <c r="F42" s="338">
        <v>3</v>
      </c>
      <c r="G42" s="338">
        <v>60</v>
      </c>
      <c r="H42" s="338">
        <v>3</v>
      </c>
      <c r="I42" s="339">
        <v>125</v>
      </c>
      <c r="J42" s="36"/>
      <c r="K42" s="36"/>
      <c r="L42" s="36"/>
      <c r="M42" s="36"/>
      <c r="N42" s="36"/>
      <c r="O42" s="36"/>
      <c r="P42" s="36"/>
      <c r="Q42" s="36"/>
    </row>
    <row r="43" spans="1:17" ht="15" customHeight="1" x14ac:dyDescent="0.15">
      <c r="A43" s="124" t="s">
        <v>79</v>
      </c>
      <c r="B43" s="354">
        <v>21</v>
      </c>
      <c r="C43" s="354">
        <v>93</v>
      </c>
      <c r="D43" s="354">
        <v>11</v>
      </c>
      <c r="E43" s="354">
        <v>56</v>
      </c>
      <c r="F43" s="338">
        <v>0</v>
      </c>
      <c r="G43" s="338">
        <v>0</v>
      </c>
      <c r="H43" s="338">
        <v>1</v>
      </c>
      <c r="I43" s="339">
        <v>120</v>
      </c>
      <c r="J43" s="33"/>
      <c r="K43" s="33"/>
      <c r="L43" s="33"/>
      <c r="M43" s="33"/>
      <c r="N43" s="33"/>
      <c r="O43" s="33"/>
      <c r="P43" s="33"/>
      <c r="Q43" s="33"/>
    </row>
    <row r="44" spans="1:17" s="14" customFormat="1" ht="15" customHeight="1" thickBot="1" x14ac:dyDescent="0.2">
      <c r="A44" s="125" t="s">
        <v>61</v>
      </c>
      <c r="B44" s="354">
        <v>22</v>
      </c>
      <c r="C44" s="354">
        <v>202</v>
      </c>
      <c r="D44" s="354">
        <v>12</v>
      </c>
      <c r="E44" s="354">
        <v>62</v>
      </c>
      <c r="F44" s="338">
        <v>0</v>
      </c>
      <c r="G44" s="338">
        <v>0</v>
      </c>
      <c r="H44" s="338">
        <v>3</v>
      </c>
      <c r="I44" s="380">
        <v>80</v>
      </c>
      <c r="J44" s="12"/>
      <c r="K44" s="12"/>
      <c r="L44" s="12"/>
      <c r="M44" s="12"/>
      <c r="N44" s="12"/>
      <c r="O44" s="12"/>
      <c r="P44" s="13"/>
      <c r="Q44" s="13"/>
    </row>
    <row r="45" spans="1:17" s="14" customFormat="1" ht="15" customHeight="1" x14ac:dyDescent="0.15">
      <c r="A45" s="24"/>
      <c r="B45" s="24"/>
      <c r="C45" s="24"/>
      <c r="D45" s="24"/>
      <c r="E45" s="17"/>
      <c r="F45" s="17"/>
      <c r="G45" s="20"/>
      <c r="H45" s="20"/>
      <c r="I45" s="20" t="s">
        <v>320</v>
      </c>
      <c r="J45" s="12"/>
      <c r="K45" s="12"/>
      <c r="L45" s="12"/>
      <c r="M45" s="12"/>
      <c r="N45" s="12"/>
      <c r="O45" s="12"/>
      <c r="P45" s="13"/>
      <c r="Q45" s="13"/>
    </row>
    <row r="46" spans="1:17" ht="15" customHeight="1" x14ac:dyDescent="0.15">
      <c r="A46" s="36" t="s">
        <v>321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</sheetData>
  <sheetProtection sheet="1" objects="1" scenarios="1"/>
  <mergeCells count="12">
    <mergeCell ref="J4:Q4"/>
    <mergeCell ref="H27:I27"/>
    <mergeCell ref="B27:C27"/>
    <mergeCell ref="A27:A28"/>
    <mergeCell ref="A4:I4"/>
    <mergeCell ref="B7:C7"/>
    <mergeCell ref="D7:E7"/>
    <mergeCell ref="F7:G7"/>
    <mergeCell ref="H7:I7"/>
    <mergeCell ref="A7:A8"/>
    <mergeCell ref="F27:G27"/>
    <mergeCell ref="D27:E27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0" orientation="portrait" useFirstPageNumber="1" verticalDpi="300" r:id="rId1"/>
  <headerFooter scaleWithDoc="0" alignWithMargins="0">
    <oddHeader>&amp;L教　育</oddHeader>
    <oddFooter>&amp;C&amp;12&amp;A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5"/>
  <sheetViews>
    <sheetView view="pageBreakPreview" zoomScaleNormal="100" zoomScaleSheetLayoutView="100" workbookViewId="0">
      <selection activeCell="D14" sqref="D14"/>
    </sheetView>
  </sheetViews>
  <sheetFormatPr defaultRowHeight="15.95" customHeight="1" x14ac:dyDescent="0.15"/>
  <cols>
    <col min="1" max="1" width="16.7109375" style="26" customWidth="1"/>
    <col min="2" max="6" width="16.85546875" style="26" customWidth="1"/>
    <col min="7" max="16384" width="9.140625" style="26"/>
  </cols>
  <sheetData>
    <row r="1" spans="1:8" ht="5.0999999999999996" customHeight="1" x14ac:dyDescent="0.15">
      <c r="A1" s="25"/>
      <c r="B1" s="25"/>
      <c r="C1" s="25"/>
      <c r="D1" s="25"/>
      <c r="E1" s="25"/>
      <c r="F1" s="2"/>
      <c r="G1" s="25"/>
    </row>
    <row r="2" spans="1:8" ht="15" customHeight="1" thickBot="1" x14ac:dyDescent="0.2">
      <c r="A2" s="25" t="s">
        <v>341</v>
      </c>
      <c r="B2" s="25"/>
      <c r="C2" s="25"/>
      <c r="D2" s="25"/>
      <c r="E2" s="25"/>
      <c r="F2" s="2" t="s">
        <v>80</v>
      </c>
      <c r="G2" s="25"/>
    </row>
    <row r="3" spans="1:8" ht="24.95" customHeight="1" x14ac:dyDescent="0.15">
      <c r="A3" s="103" t="s">
        <v>81</v>
      </c>
      <c r="B3" s="398" t="s">
        <v>247</v>
      </c>
      <c r="C3" s="398" t="s">
        <v>251</v>
      </c>
      <c r="D3" s="398" t="s">
        <v>252</v>
      </c>
      <c r="E3" s="400" t="s">
        <v>246</v>
      </c>
      <c r="F3" s="408" t="s">
        <v>298</v>
      </c>
      <c r="G3" s="98"/>
    </row>
    <row r="4" spans="1:8" ht="15.95" customHeight="1" x14ac:dyDescent="0.15">
      <c r="A4" s="104" t="s">
        <v>82</v>
      </c>
      <c r="B4" s="167">
        <f>SUM(B5:B14)</f>
        <v>303375</v>
      </c>
      <c r="C4" s="168">
        <f>SUM(C5:C14)</f>
        <v>309597</v>
      </c>
      <c r="D4" s="168">
        <f>SUM(D5:D14)</f>
        <v>305539</v>
      </c>
      <c r="E4" s="409">
        <f>SUM(E5:E14)</f>
        <v>310281</v>
      </c>
      <c r="F4" s="435">
        <f>SUM(F5:F14)</f>
        <v>319007</v>
      </c>
      <c r="G4" s="98"/>
      <c r="H4" s="65"/>
    </row>
    <row r="5" spans="1:8" ht="15.95" customHeight="1" x14ac:dyDescent="0.15">
      <c r="A5" s="97" t="s">
        <v>83</v>
      </c>
      <c r="B5" s="169">
        <v>151011</v>
      </c>
      <c r="C5" s="203">
        <v>153473</v>
      </c>
      <c r="D5" s="203">
        <v>153711</v>
      </c>
      <c r="E5" s="203">
        <v>155974</v>
      </c>
      <c r="F5" s="436">
        <v>158907</v>
      </c>
      <c r="G5" s="98"/>
      <c r="H5" s="65"/>
    </row>
    <row r="6" spans="1:8" ht="15.95" customHeight="1" x14ac:dyDescent="0.15">
      <c r="A6" s="97" t="s">
        <v>84</v>
      </c>
      <c r="B6" s="169">
        <v>58098</v>
      </c>
      <c r="C6" s="203">
        <v>59044</v>
      </c>
      <c r="D6" s="203">
        <v>57391</v>
      </c>
      <c r="E6" s="203">
        <v>58069</v>
      </c>
      <c r="F6" s="436">
        <v>59563</v>
      </c>
      <c r="G6" s="98"/>
      <c r="H6" s="65"/>
    </row>
    <row r="7" spans="1:8" ht="15.95" customHeight="1" x14ac:dyDescent="0.15">
      <c r="A7" s="144" t="s">
        <v>244</v>
      </c>
      <c r="B7" s="203">
        <v>38529</v>
      </c>
      <c r="C7" s="203">
        <v>39061</v>
      </c>
      <c r="D7" s="203">
        <v>39307</v>
      </c>
      <c r="E7" s="203">
        <v>39743</v>
      </c>
      <c r="F7" s="436">
        <v>40592</v>
      </c>
      <c r="G7" s="183"/>
      <c r="H7" s="65"/>
    </row>
    <row r="8" spans="1:8" ht="15.95" customHeight="1" x14ac:dyDescent="0.15">
      <c r="A8" s="144" t="s">
        <v>245</v>
      </c>
      <c r="B8" s="203">
        <v>2876</v>
      </c>
      <c r="C8" s="203">
        <v>2962</v>
      </c>
      <c r="D8" s="203">
        <v>3005</v>
      </c>
      <c r="E8" s="203">
        <v>3019</v>
      </c>
      <c r="F8" s="436">
        <v>3085</v>
      </c>
      <c r="G8" s="183"/>
      <c r="H8" s="65"/>
    </row>
    <row r="9" spans="1:8" ht="15.95" customHeight="1" x14ac:dyDescent="0.15">
      <c r="A9" s="97" t="s">
        <v>85</v>
      </c>
      <c r="B9" s="169">
        <v>3597</v>
      </c>
      <c r="C9" s="203">
        <v>3655</v>
      </c>
      <c r="D9" s="203">
        <v>3591</v>
      </c>
      <c r="E9" s="203">
        <v>3606</v>
      </c>
      <c r="F9" s="436">
        <v>3690</v>
      </c>
      <c r="G9" s="98"/>
      <c r="H9" s="65"/>
    </row>
    <row r="10" spans="1:8" ht="15.95" customHeight="1" x14ac:dyDescent="0.15">
      <c r="A10" s="97" t="s">
        <v>86</v>
      </c>
      <c r="B10" s="169">
        <v>13839</v>
      </c>
      <c r="C10" s="203">
        <v>14234</v>
      </c>
      <c r="D10" s="203">
        <v>14529</v>
      </c>
      <c r="E10" s="203">
        <v>14971</v>
      </c>
      <c r="F10" s="436">
        <v>15517</v>
      </c>
      <c r="G10" s="98"/>
      <c r="H10" s="65"/>
    </row>
    <row r="11" spans="1:8" ht="15.95" customHeight="1" x14ac:dyDescent="0.15">
      <c r="A11" s="97" t="s">
        <v>87</v>
      </c>
      <c r="B11" s="169">
        <v>21667</v>
      </c>
      <c r="C11" s="203">
        <v>21521</v>
      </c>
      <c r="D11" s="203">
        <v>21295</v>
      </c>
      <c r="E11" s="203">
        <v>21412</v>
      </c>
      <c r="F11" s="436">
        <v>21824</v>
      </c>
      <c r="G11" s="98"/>
      <c r="H11" s="65"/>
    </row>
    <row r="12" spans="1:8" ht="15" customHeight="1" x14ac:dyDescent="0.15">
      <c r="A12" s="105" t="s">
        <v>220</v>
      </c>
      <c r="B12" s="169">
        <v>10211</v>
      </c>
      <c r="C12" s="203">
        <v>11686</v>
      </c>
      <c r="D12" s="203">
        <v>8930</v>
      </c>
      <c r="E12" s="203">
        <v>8701</v>
      </c>
      <c r="F12" s="436">
        <v>10265</v>
      </c>
      <c r="G12" s="25"/>
    </row>
    <row r="13" spans="1:8" ht="15" customHeight="1" thickBot="1" x14ac:dyDescent="0.2">
      <c r="A13" s="106" t="s">
        <v>221</v>
      </c>
      <c r="B13" s="170">
        <v>3547</v>
      </c>
      <c r="C13" s="171">
        <v>3961</v>
      </c>
      <c r="D13" s="171">
        <v>3780</v>
      </c>
      <c r="E13" s="410">
        <v>4786</v>
      </c>
      <c r="F13" s="437">
        <v>5564</v>
      </c>
      <c r="G13" s="25"/>
    </row>
    <row r="14" spans="1:8" ht="15" customHeight="1" x14ac:dyDescent="0.15">
      <c r="A14" s="25" t="s">
        <v>88</v>
      </c>
      <c r="F14" s="2" t="s">
        <v>89</v>
      </c>
      <c r="G14" s="25"/>
    </row>
    <row r="15" spans="1:8" ht="15" customHeight="1" x14ac:dyDescent="0.15">
      <c r="B15" s="25"/>
      <c r="C15" s="25"/>
      <c r="D15" s="25"/>
      <c r="E15" s="25"/>
      <c r="F15" s="1"/>
      <c r="G15" s="98"/>
    </row>
    <row r="16" spans="1:8" ht="15" customHeight="1" x14ac:dyDescent="0.15">
      <c r="A16" s="25"/>
      <c r="B16" s="25"/>
      <c r="C16" s="25"/>
      <c r="D16" s="25"/>
      <c r="E16" s="25"/>
      <c r="F16" s="1"/>
      <c r="G16" s="136"/>
    </row>
    <row r="17" spans="1:7" ht="15" customHeight="1" thickBot="1" x14ac:dyDescent="0.2">
      <c r="A17" s="25" t="s">
        <v>342</v>
      </c>
      <c r="B17" s="25"/>
      <c r="C17" s="25"/>
      <c r="D17" s="25"/>
      <c r="E17" s="25"/>
      <c r="F17" s="2" t="s">
        <v>90</v>
      </c>
      <c r="G17" s="98"/>
    </row>
    <row r="18" spans="1:7" ht="15.95" customHeight="1" x14ac:dyDescent="0.15">
      <c r="A18" s="447" t="s">
        <v>91</v>
      </c>
      <c r="B18" s="448" t="s">
        <v>247</v>
      </c>
      <c r="C18" s="448" t="s">
        <v>251</v>
      </c>
      <c r="D18" s="448" t="s">
        <v>252</v>
      </c>
      <c r="E18" s="448" t="s">
        <v>267</v>
      </c>
      <c r="F18" s="449" t="s">
        <v>299</v>
      </c>
      <c r="G18" s="98"/>
    </row>
    <row r="19" spans="1:7" ht="15.95" customHeight="1" x14ac:dyDescent="0.15">
      <c r="A19" s="450" t="s">
        <v>92</v>
      </c>
      <c r="B19" s="118">
        <v>2274</v>
      </c>
      <c r="C19" s="440">
        <v>2350</v>
      </c>
      <c r="D19" s="440">
        <v>2416</v>
      </c>
      <c r="E19" s="440">
        <v>2508</v>
      </c>
      <c r="F19" s="451">
        <v>1713</v>
      </c>
      <c r="G19" s="98"/>
    </row>
    <row r="20" spans="1:7" ht="15.95" customHeight="1" x14ac:dyDescent="0.15">
      <c r="A20" s="452" t="s">
        <v>93</v>
      </c>
      <c r="B20" s="118">
        <v>2493</v>
      </c>
      <c r="C20" s="440">
        <v>2553</v>
      </c>
      <c r="D20" s="440">
        <v>2631</v>
      </c>
      <c r="E20" s="440">
        <v>2751</v>
      </c>
      <c r="F20" s="373">
        <v>1949</v>
      </c>
      <c r="G20" s="98"/>
    </row>
    <row r="21" spans="1:7" ht="15.95" customHeight="1" x14ac:dyDescent="0.15">
      <c r="A21" s="452" t="s">
        <v>94</v>
      </c>
      <c r="B21" s="118">
        <v>4098</v>
      </c>
      <c r="C21" s="440">
        <v>4245</v>
      </c>
      <c r="D21" s="440">
        <v>4386</v>
      </c>
      <c r="E21" s="440">
        <v>4544</v>
      </c>
      <c r="F21" s="373">
        <v>3234</v>
      </c>
      <c r="G21" s="98"/>
    </row>
    <row r="22" spans="1:7" ht="15.95" customHeight="1" x14ac:dyDescent="0.15">
      <c r="A22" s="452" t="s">
        <v>95</v>
      </c>
      <c r="B22" s="118">
        <v>3815</v>
      </c>
      <c r="C22" s="440">
        <v>3960</v>
      </c>
      <c r="D22" s="440">
        <v>4089</v>
      </c>
      <c r="E22" s="440">
        <v>4208</v>
      </c>
      <c r="F22" s="373">
        <v>2743</v>
      </c>
      <c r="G22" s="98"/>
    </row>
    <row r="23" spans="1:7" ht="15.95" customHeight="1" x14ac:dyDescent="0.15">
      <c r="A23" s="452" t="s">
        <v>96</v>
      </c>
      <c r="B23" s="118">
        <v>3499</v>
      </c>
      <c r="C23" s="440">
        <v>3616</v>
      </c>
      <c r="D23" s="440">
        <v>3732</v>
      </c>
      <c r="E23" s="440">
        <v>3870</v>
      </c>
      <c r="F23" s="373">
        <v>2684</v>
      </c>
      <c r="G23" s="98"/>
    </row>
    <row r="24" spans="1:7" ht="15.95" customHeight="1" x14ac:dyDescent="0.15">
      <c r="A24" s="452" t="s">
        <v>97</v>
      </c>
      <c r="B24" s="118">
        <v>4723</v>
      </c>
      <c r="C24" s="440">
        <v>4924</v>
      </c>
      <c r="D24" s="440">
        <v>5095</v>
      </c>
      <c r="E24" s="440">
        <v>5295</v>
      </c>
      <c r="F24" s="373">
        <v>3620</v>
      </c>
      <c r="G24" s="98"/>
    </row>
    <row r="25" spans="1:7" ht="15.95" customHeight="1" x14ac:dyDescent="0.15">
      <c r="A25" s="452" t="s">
        <v>98</v>
      </c>
      <c r="B25" s="118">
        <v>2043</v>
      </c>
      <c r="C25" s="440">
        <v>2119</v>
      </c>
      <c r="D25" s="440">
        <v>2171</v>
      </c>
      <c r="E25" s="440">
        <v>2237</v>
      </c>
      <c r="F25" s="373">
        <v>1489</v>
      </c>
      <c r="G25" s="98"/>
    </row>
    <row r="26" spans="1:7" ht="15.95" customHeight="1" x14ac:dyDescent="0.15">
      <c r="A26" s="452" t="s">
        <v>99</v>
      </c>
      <c r="B26" s="118">
        <v>5537</v>
      </c>
      <c r="C26" s="440">
        <v>5780</v>
      </c>
      <c r="D26" s="440">
        <v>5972</v>
      </c>
      <c r="E26" s="440">
        <v>6163</v>
      </c>
      <c r="F26" s="373">
        <v>4133</v>
      </c>
      <c r="G26" s="98"/>
    </row>
    <row r="27" spans="1:7" ht="15.95" customHeight="1" x14ac:dyDescent="0.15">
      <c r="A27" s="452" t="s">
        <v>100</v>
      </c>
      <c r="B27" s="118">
        <v>1655</v>
      </c>
      <c r="C27" s="440">
        <v>1710</v>
      </c>
      <c r="D27" s="440">
        <v>1760</v>
      </c>
      <c r="E27" s="440">
        <v>1828</v>
      </c>
      <c r="F27" s="373">
        <v>1275</v>
      </c>
      <c r="G27" s="98"/>
    </row>
    <row r="28" spans="1:7" ht="15.95" customHeight="1" x14ac:dyDescent="0.15">
      <c r="A28" s="452" t="s">
        <v>101</v>
      </c>
      <c r="B28" s="118">
        <v>1</v>
      </c>
      <c r="C28" s="440">
        <v>1</v>
      </c>
      <c r="D28" s="440">
        <v>1</v>
      </c>
      <c r="E28" s="440">
        <v>1</v>
      </c>
      <c r="F28" s="373">
        <v>0</v>
      </c>
      <c r="G28" s="98"/>
    </row>
    <row r="29" spans="1:7" ht="15.95" customHeight="1" x14ac:dyDescent="0.15">
      <c r="A29" s="452" t="s">
        <v>102</v>
      </c>
      <c r="B29" s="118">
        <v>1567</v>
      </c>
      <c r="C29" s="440">
        <v>1651</v>
      </c>
      <c r="D29" s="440">
        <v>1713</v>
      </c>
      <c r="E29" s="440">
        <v>1792</v>
      </c>
      <c r="F29" s="373">
        <v>1215</v>
      </c>
      <c r="G29" s="98"/>
    </row>
    <row r="30" spans="1:7" ht="15.95" customHeight="1" x14ac:dyDescent="0.15">
      <c r="A30" s="452" t="s">
        <v>103</v>
      </c>
      <c r="B30" s="118">
        <v>4264</v>
      </c>
      <c r="C30" s="440">
        <v>4433</v>
      </c>
      <c r="D30" s="440">
        <v>4545</v>
      </c>
      <c r="E30" s="440">
        <v>4713</v>
      </c>
      <c r="F30" s="373">
        <v>3197</v>
      </c>
      <c r="G30" s="98"/>
    </row>
    <row r="31" spans="1:7" ht="15.95" customHeight="1" x14ac:dyDescent="0.15">
      <c r="A31" s="452" t="s">
        <v>104</v>
      </c>
      <c r="B31" s="118">
        <v>2194</v>
      </c>
      <c r="C31" s="440">
        <v>2278</v>
      </c>
      <c r="D31" s="440">
        <v>2337</v>
      </c>
      <c r="E31" s="440">
        <v>2418</v>
      </c>
      <c r="F31" s="373">
        <v>1637</v>
      </c>
      <c r="G31" s="98"/>
    </row>
    <row r="32" spans="1:7" ht="15.95" customHeight="1" x14ac:dyDescent="0.15">
      <c r="A32" s="452" t="s">
        <v>105</v>
      </c>
      <c r="B32" s="118">
        <v>2197</v>
      </c>
      <c r="C32" s="440">
        <v>2337</v>
      </c>
      <c r="D32" s="440">
        <v>2435</v>
      </c>
      <c r="E32" s="440">
        <v>2538</v>
      </c>
      <c r="F32" s="373">
        <v>1789</v>
      </c>
      <c r="G32" s="98"/>
    </row>
    <row r="33" spans="1:7" ht="15.95" customHeight="1" x14ac:dyDescent="0.15">
      <c r="A33" s="452" t="s">
        <v>106</v>
      </c>
      <c r="B33" s="118">
        <v>4172</v>
      </c>
      <c r="C33" s="440">
        <v>4306</v>
      </c>
      <c r="D33" s="440">
        <v>4427</v>
      </c>
      <c r="E33" s="440">
        <v>4542</v>
      </c>
      <c r="F33" s="373">
        <v>2903</v>
      </c>
      <c r="G33" s="98"/>
    </row>
    <row r="34" spans="1:7" ht="15.95" customHeight="1" x14ac:dyDescent="0.15">
      <c r="A34" s="452" t="s">
        <v>107</v>
      </c>
      <c r="B34" s="118">
        <v>4393</v>
      </c>
      <c r="C34" s="440">
        <v>4667</v>
      </c>
      <c r="D34" s="440">
        <v>4853</v>
      </c>
      <c r="E34" s="440">
        <v>5003</v>
      </c>
      <c r="F34" s="373">
        <v>3513</v>
      </c>
      <c r="G34" s="98"/>
    </row>
    <row r="35" spans="1:7" ht="15.95" customHeight="1" x14ac:dyDescent="0.15">
      <c r="A35" s="452" t="s">
        <v>108</v>
      </c>
      <c r="B35" s="118">
        <v>1403</v>
      </c>
      <c r="C35" s="440">
        <v>1491</v>
      </c>
      <c r="D35" s="440">
        <v>1542</v>
      </c>
      <c r="E35" s="440">
        <v>1636</v>
      </c>
      <c r="F35" s="373">
        <v>1230</v>
      </c>
      <c r="G35" s="98"/>
    </row>
    <row r="36" spans="1:7" ht="15.95" customHeight="1" x14ac:dyDescent="0.15">
      <c r="A36" s="452" t="s">
        <v>109</v>
      </c>
      <c r="B36" s="118">
        <v>2652</v>
      </c>
      <c r="C36" s="440">
        <v>2722</v>
      </c>
      <c r="D36" s="440">
        <v>2790</v>
      </c>
      <c r="E36" s="440">
        <v>2878</v>
      </c>
      <c r="F36" s="373">
        <v>1855</v>
      </c>
      <c r="G36" s="98"/>
    </row>
    <row r="37" spans="1:7" ht="15.95" customHeight="1" x14ac:dyDescent="0.15">
      <c r="A37" s="452" t="s">
        <v>110</v>
      </c>
      <c r="B37" s="118">
        <v>1</v>
      </c>
      <c r="C37" s="440">
        <v>1</v>
      </c>
      <c r="D37" s="440">
        <v>1</v>
      </c>
      <c r="E37" s="440">
        <v>0</v>
      </c>
      <c r="F37" s="373">
        <v>0</v>
      </c>
      <c r="G37" s="98"/>
    </row>
    <row r="38" spans="1:7" ht="15.95" customHeight="1" x14ac:dyDescent="0.15">
      <c r="A38" s="452" t="s">
        <v>241</v>
      </c>
      <c r="B38" s="182">
        <v>0</v>
      </c>
      <c r="C38" s="182">
        <v>1</v>
      </c>
      <c r="D38" s="182">
        <v>1</v>
      </c>
      <c r="E38" s="440">
        <v>1</v>
      </c>
      <c r="F38" s="373">
        <v>1</v>
      </c>
      <c r="G38" s="183"/>
    </row>
    <row r="39" spans="1:7" ht="18" customHeight="1" x14ac:dyDescent="0.15">
      <c r="A39" s="452" t="s">
        <v>111</v>
      </c>
      <c r="B39" s="118">
        <v>47</v>
      </c>
      <c r="C39" s="440">
        <v>54</v>
      </c>
      <c r="D39" s="440">
        <v>62</v>
      </c>
      <c r="E39" s="440">
        <v>65</v>
      </c>
      <c r="F39" s="373">
        <v>40</v>
      </c>
      <c r="G39" s="98"/>
    </row>
    <row r="40" spans="1:7" ht="18" customHeight="1" x14ac:dyDescent="0.15">
      <c r="A40" s="439" t="s">
        <v>112</v>
      </c>
      <c r="B40" s="118">
        <v>53028</v>
      </c>
      <c r="C40" s="440">
        <v>55199</v>
      </c>
      <c r="D40" s="440">
        <v>56959</v>
      </c>
      <c r="E40" s="440">
        <v>58991</v>
      </c>
      <c r="F40" s="373">
        <v>40221</v>
      </c>
      <c r="G40" s="98"/>
    </row>
    <row r="41" spans="1:7" ht="18" customHeight="1" x14ac:dyDescent="0.15">
      <c r="A41" s="439" t="s">
        <v>113</v>
      </c>
      <c r="B41" s="118">
        <v>4188</v>
      </c>
      <c r="C41" s="440">
        <v>4296</v>
      </c>
      <c r="D41" s="440">
        <v>4440</v>
      </c>
      <c r="E41" s="440">
        <v>4733</v>
      </c>
      <c r="F41" s="373">
        <v>2600</v>
      </c>
      <c r="G41" s="98"/>
    </row>
    <row r="42" spans="1:7" ht="20.100000000000001" customHeight="1" x14ac:dyDescent="0.15">
      <c r="A42" s="439" t="s">
        <v>114</v>
      </c>
      <c r="B42" s="118">
        <v>249</v>
      </c>
      <c r="C42" s="440">
        <v>250</v>
      </c>
      <c r="D42" s="440">
        <v>616</v>
      </c>
      <c r="E42" s="440">
        <v>280</v>
      </c>
      <c r="F42" s="373">
        <v>103</v>
      </c>
      <c r="G42" s="98"/>
    </row>
    <row r="43" spans="1:7" ht="15" customHeight="1" thickBot="1" x14ac:dyDescent="0.2">
      <c r="A43" s="453" t="s">
        <v>115</v>
      </c>
      <c r="B43" s="454">
        <f>SUM(B40:B42)</f>
        <v>57465</v>
      </c>
      <c r="C43" s="454">
        <f>SUM(C40:C42)</f>
        <v>59745</v>
      </c>
      <c r="D43" s="455">
        <f>SUM(D40:D42)</f>
        <v>62015</v>
      </c>
      <c r="E43" s="455">
        <f>SUM(E40:E42)</f>
        <v>64004</v>
      </c>
      <c r="F43" s="456">
        <f>SUM(F40:F42)</f>
        <v>42924</v>
      </c>
      <c r="G43" s="25"/>
    </row>
    <row r="44" spans="1:7" ht="15.95" customHeight="1" x14ac:dyDescent="0.15">
      <c r="A44" s="25" t="s">
        <v>235</v>
      </c>
      <c r="B44" s="25"/>
      <c r="C44" s="25"/>
      <c r="D44" s="25"/>
      <c r="E44" s="183"/>
      <c r="F44" s="183" t="s">
        <v>89</v>
      </c>
      <c r="G44" s="25"/>
    </row>
    <row r="45" spans="1:7" ht="15.95" customHeight="1" x14ac:dyDescent="0.15">
      <c r="A45" s="25"/>
      <c r="B45" s="25"/>
      <c r="C45" s="25"/>
      <c r="D45" s="25"/>
      <c r="E45" s="25"/>
      <c r="F45" s="25"/>
      <c r="G45" s="25"/>
    </row>
  </sheetData>
  <sheetProtection sheet="1" objects="1" scenarios="1"/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94" firstPageNumber="151" orientation="portrait" useFirstPageNumber="1" verticalDpi="300" r:id="rId1"/>
  <headerFooter scaleWithDoc="0" alignWithMargins="0">
    <oddHeader>&amp;R教　育</oddHeader>
    <oddFooter>&amp;C&amp;12&amp;A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R53"/>
  <sheetViews>
    <sheetView view="pageBreakPreview" zoomScaleNormal="100" zoomScaleSheetLayoutView="100" workbookViewId="0">
      <selection activeCell="AP19" sqref="AP1:AQ1048576"/>
    </sheetView>
  </sheetViews>
  <sheetFormatPr defaultRowHeight="15.95" customHeight="1" x14ac:dyDescent="0.15"/>
  <cols>
    <col min="1" max="1" width="12.85546875" style="26" customWidth="1"/>
    <col min="2" max="5" width="2.28515625" style="26" customWidth="1"/>
    <col min="6" max="9" width="2.140625" style="26" customWidth="1"/>
    <col min="10" max="13" width="2.28515625" style="26" customWidth="1"/>
    <col min="14" max="17" width="2.140625" style="26" customWidth="1"/>
    <col min="18" max="18" width="2.28515625" style="26" customWidth="1"/>
    <col min="19" max="19" width="2.42578125" style="26" customWidth="1"/>
    <col min="20" max="21" width="2.28515625" style="26" customWidth="1"/>
    <col min="22" max="33" width="2.140625" style="26" customWidth="1"/>
    <col min="34" max="37" width="2.28515625" style="26" customWidth="1"/>
    <col min="38" max="41" width="2.140625" style="26" customWidth="1"/>
    <col min="42" max="42" width="0" style="26" hidden="1" customWidth="1"/>
    <col min="43" max="43" width="9.7109375" style="26" hidden="1" customWidth="1"/>
    <col min="44" max="16384" width="9.140625" style="26"/>
  </cols>
  <sheetData>
    <row r="1" spans="1:41" ht="5.0999999999999996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L1" s="25"/>
      <c r="AM1" s="25"/>
      <c r="AN1" s="25"/>
      <c r="AO1" s="27"/>
    </row>
    <row r="2" spans="1:41" ht="15" customHeight="1" thickBot="1" x14ac:dyDescent="0.2">
      <c r="A2" s="25" t="s">
        <v>343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L2" s="25"/>
      <c r="AM2" s="25"/>
      <c r="AN2" s="25"/>
      <c r="AO2" s="27" t="s">
        <v>90</v>
      </c>
    </row>
    <row r="3" spans="1:41" ht="24.95" customHeight="1" x14ac:dyDescent="0.15">
      <c r="A3" s="107" t="s">
        <v>116</v>
      </c>
      <c r="B3" s="654" t="s">
        <v>225</v>
      </c>
      <c r="C3" s="535"/>
      <c r="D3" s="535"/>
      <c r="E3" s="535"/>
      <c r="F3" s="535"/>
      <c r="G3" s="535"/>
      <c r="H3" s="535"/>
      <c r="I3" s="536"/>
      <c r="J3" s="654" t="s">
        <v>243</v>
      </c>
      <c r="K3" s="535"/>
      <c r="L3" s="535"/>
      <c r="M3" s="535"/>
      <c r="N3" s="535"/>
      <c r="O3" s="535"/>
      <c r="P3" s="535"/>
      <c r="Q3" s="536"/>
      <c r="R3" s="654" t="s">
        <v>263</v>
      </c>
      <c r="S3" s="535"/>
      <c r="T3" s="535"/>
      <c r="U3" s="535"/>
      <c r="V3" s="535"/>
      <c r="W3" s="535"/>
      <c r="X3" s="535"/>
      <c r="Y3" s="655"/>
      <c r="Z3" s="654" t="s">
        <v>246</v>
      </c>
      <c r="AA3" s="535"/>
      <c r="AB3" s="535"/>
      <c r="AC3" s="535"/>
      <c r="AD3" s="535"/>
      <c r="AE3" s="535"/>
      <c r="AF3" s="535"/>
      <c r="AG3" s="655"/>
      <c r="AH3" s="657" t="s">
        <v>300</v>
      </c>
      <c r="AI3" s="658"/>
      <c r="AJ3" s="658"/>
      <c r="AK3" s="658"/>
      <c r="AL3" s="658"/>
      <c r="AM3" s="658"/>
      <c r="AN3" s="658"/>
      <c r="AO3" s="659"/>
    </row>
    <row r="4" spans="1:41" ht="24.95" customHeight="1" x14ac:dyDescent="0.15">
      <c r="A4" s="108" t="s">
        <v>117</v>
      </c>
      <c r="B4" s="591"/>
      <c r="C4" s="538"/>
      <c r="D4" s="538"/>
      <c r="E4" s="538"/>
      <c r="F4" s="538"/>
      <c r="G4" s="538"/>
      <c r="H4" s="538"/>
      <c r="I4" s="539"/>
      <c r="J4" s="591"/>
      <c r="K4" s="538"/>
      <c r="L4" s="538"/>
      <c r="M4" s="538"/>
      <c r="N4" s="538"/>
      <c r="O4" s="538"/>
      <c r="P4" s="538"/>
      <c r="Q4" s="539"/>
      <c r="R4" s="591"/>
      <c r="S4" s="538"/>
      <c r="T4" s="538"/>
      <c r="U4" s="538"/>
      <c r="V4" s="538"/>
      <c r="W4" s="538"/>
      <c r="X4" s="538"/>
      <c r="Y4" s="656"/>
      <c r="Z4" s="591"/>
      <c r="AA4" s="538"/>
      <c r="AB4" s="538"/>
      <c r="AC4" s="538"/>
      <c r="AD4" s="538"/>
      <c r="AE4" s="538"/>
      <c r="AF4" s="538"/>
      <c r="AG4" s="656"/>
      <c r="AH4" s="660"/>
      <c r="AI4" s="661"/>
      <c r="AJ4" s="661"/>
      <c r="AK4" s="661"/>
      <c r="AL4" s="661"/>
      <c r="AM4" s="661"/>
      <c r="AN4" s="661"/>
      <c r="AO4" s="662"/>
    </row>
    <row r="5" spans="1:41" ht="15.95" customHeight="1" x14ac:dyDescent="0.15">
      <c r="A5" s="142" t="s">
        <v>118</v>
      </c>
      <c r="B5" s="604">
        <v>6688</v>
      </c>
      <c r="C5" s="604"/>
      <c r="D5" s="604"/>
      <c r="E5" s="604"/>
      <c r="F5" s="604"/>
      <c r="G5" s="604"/>
      <c r="H5" s="604"/>
      <c r="I5" s="604"/>
      <c r="J5" s="604">
        <v>6981</v>
      </c>
      <c r="K5" s="604"/>
      <c r="L5" s="604"/>
      <c r="M5" s="604"/>
      <c r="N5" s="604"/>
      <c r="O5" s="604"/>
      <c r="P5" s="604"/>
      <c r="Q5" s="604"/>
      <c r="R5" s="604">
        <v>6322</v>
      </c>
      <c r="S5" s="604"/>
      <c r="T5" s="604"/>
      <c r="U5" s="604"/>
      <c r="V5" s="604"/>
      <c r="W5" s="604"/>
      <c r="X5" s="604"/>
      <c r="Y5" s="604"/>
      <c r="Z5" s="604">
        <v>6715</v>
      </c>
      <c r="AA5" s="604"/>
      <c r="AB5" s="604"/>
      <c r="AC5" s="604"/>
      <c r="AD5" s="604"/>
      <c r="AE5" s="604"/>
      <c r="AF5" s="604"/>
      <c r="AG5" s="604"/>
      <c r="AH5" s="613">
        <v>6755</v>
      </c>
      <c r="AI5" s="613"/>
      <c r="AJ5" s="613"/>
      <c r="AK5" s="613"/>
      <c r="AL5" s="613"/>
      <c r="AM5" s="613"/>
      <c r="AN5" s="613"/>
      <c r="AO5" s="614"/>
    </row>
    <row r="6" spans="1:41" ht="15.95" customHeight="1" x14ac:dyDescent="0.15">
      <c r="A6" s="109" t="s">
        <v>194</v>
      </c>
      <c r="B6" s="605">
        <v>7332</v>
      </c>
      <c r="C6" s="605"/>
      <c r="D6" s="605"/>
      <c r="E6" s="605"/>
      <c r="F6" s="605"/>
      <c r="G6" s="605"/>
      <c r="H6" s="605"/>
      <c r="I6" s="605"/>
      <c r="J6" s="605">
        <v>6875</v>
      </c>
      <c r="K6" s="605"/>
      <c r="L6" s="605"/>
      <c r="M6" s="605"/>
      <c r="N6" s="605"/>
      <c r="O6" s="605"/>
      <c r="P6" s="605"/>
      <c r="Q6" s="605"/>
      <c r="R6" s="605">
        <v>7040</v>
      </c>
      <c r="S6" s="605"/>
      <c r="T6" s="605"/>
      <c r="U6" s="605"/>
      <c r="V6" s="605"/>
      <c r="W6" s="605"/>
      <c r="X6" s="605"/>
      <c r="Y6" s="605"/>
      <c r="Z6" s="605">
        <v>6960</v>
      </c>
      <c r="AA6" s="605"/>
      <c r="AB6" s="605"/>
      <c r="AC6" s="605"/>
      <c r="AD6" s="605"/>
      <c r="AE6" s="605"/>
      <c r="AF6" s="605"/>
      <c r="AG6" s="605"/>
      <c r="AH6" s="611">
        <v>6361</v>
      </c>
      <c r="AI6" s="611"/>
      <c r="AJ6" s="611"/>
      <c r="AK6" s="611"/>
      <c r="AL6" s="611"/>
      <c r="AM6" s="611"/>
      <c r="AN6" s="611"/>
      <c r="AO6" s="612"/>
    </row>
    <row r="7" spans="1:41" ht="15.95" customHeight="1" x14ac:dyDescent="0.15">
      <c r="A7" s="109" t="s">
        <v>195</v>
      </c>
      <c r="B7" s="605">
        <v>7974</v>
      </c>
      <c r="C7" s="605"/>
      <c r="D7" s="605"/>
      <c r="E7" s="605"/>
      <c r="F7" s="605"/>
      <c r="G7" s="605"/>
      <c r="H7" s="605"/>
      <c r="I7" s="605"/>
      <c r="J7" s="605">
        <v>6990</v>
      </c>
      <c r="K7" s="605"/>
      <c r="L7" s="605"/>
      <c r="M7" s="605"/>
      <c r="N7" s="605"/>
      <c r="O7" s="605"/>
      <c r="P7" s="605"/>
      <c r="Q7" s="605"/>
      <c r="R7" s="605">
        <v>5181</v>
      </c>
      <c r="S7" s="605"/>
      <c r="T7" s="605"/>
      <c r="U7" s="605"/>
      <c r="V7" s="605"/>
      <c r="W7" s="605"/>
      <c r="X7" s="605"/>
      <c r="Y7" s="605"/>
      <c r="Z7" s="605">
        <v>7294</v>
      </c>
      <c r="AA7" s="605"/>
      <c r="AB7" s="605"/>
      <c r="AC7" s="605"/>
      <c r="AD7" s="605"/>
      <c r="AE7" s="605"/>
      <c r="AF7" s="605"/>
      <c r="AG7" s="605"/>
      <c r="AH7" s="611">
        <v>6779</v>
      </c>
      <c r="AI7" s="611"/>
      <c r="AJ7" s="611"/>
      <c r="AK7" s="611"/>
      <c r="AL7" s="611"/>
      <c r="AM7" s="611"/>
      <c r="AN7" s="611"/>
      <c r="AO7" s="612"/>
    </row>
    <row r="8" spans="1:41" ht="15.95" customHeight="1" x14ac:dyDescent="0.15">
      <c r="A8" s="109" t="s">
        <v>196</v>
      </c>
      <c r="B8" s="605">
        <v>8772</v>
      </c>
      <c r="C8" s="605"/>
      <c r="D8" s="605"/>
      <c r="E8" s="605"/>
      <c r="F8" s="605"/>
      <c r="G8" s="605"/>
      <c r="H8" s="605"/>
      <c r="I8" s="605"/>
      <c r="J8" s="605">
        <v>7507</v>
      </c>
      <c r="K8" s="605"/>
      <c r="L8" s="605"/>
      <c r="M8" s="605"/>
      <c r="N8" s="605"/>
      <c r="O8" s="605"/>
      <c r="P8" s="605"/>
      <c r="Q8" s="605"/>
      <c r="R8" s="605">
        <v>5204</v>
      </c>
      <c r="S8" s="605"/>
      <c r="T8" s="605"/>
      <c r="U8" s="605"/>
      <c r="V8" s="605"/>
      <c r="W8" s="605"/>
      <c r="X8" s="605"/>
      <c r="Y8" s="605"/>
      <c r="Z8" s="605">
        <v>8231</v>
      </c>
      <c r="AA8" s="605"/>
      <c r="AB8" s="605"/>
      <c r="AC8" s="605"/>
      <c r="AD8" s="605"/>
      <c r="AE8" s="605"/>
      <c r="AF8" s="605"/>
      <c r="AG8" s="605"/>
      <c r="AH8" s="611">
        <v>7895</v>
      </c>
      <c r="AI8" s="611"/>
      <c r="AJ8" s="611"/>
      <c r="AK8" s="611"/>
      <c r="AL8" s="611"/>
      <c r="AM8" s="611"/>
      <c r="AN8" s="611"/>
      <c r="AO8" s="612"/>
    </row>
    <row r="9" spans="1:41" ht="15.95" customHeight="1" x14ac:dyDescent="0.15">
      <c r="A9" s="109" t="s">
        <v>197</v>
      </c>
      <c r="B9" s="605">
        <v>8949</v>
      </c>
      <c r="C9" s="605"/>
      <c r="D9" s="605"/>
      <c r="E9" s="605"/>
      <c r="F9" s="605"/>
      <c r="G9" s="605"/>
      <c r="H9" s="605"/>
      <c r="I9" s="605"/>
      <c r="J9" s="605">
        <v>8180</v>
      </c>
      <c r="K9" s="605"/>
      <c r="L9" s="605"/>
      <c r="M9" s="605"/>
      <c r="N9" s="605"/>
      <c r="O9" s="605"/>
      <c r="P9" s="605"/>
      <c r="Q9" s="605"/>
      <c r="R9" s="605">
        <v>8742</v>
      </c>
      <c r="S9" s="605"/>
      <c r="T9" s="605"/>
      <c r="U9" s="605"/>
      <c r="V9" s="605"/>
      <c r="W9" s="605"/>
      <c r="X9" s="605"/>
      <c r="Y9" s="605"/>
      <c r="Z9" s="605">
        <v>7965</v>
      </c>
      <c r="AA9" s="605"/>
      <c r="AB9" s="605"/>
      <c r="AC9" s="605"/>
      <c r="AD9" s="605"/>
      <c r="AE9" s="605"/>
      <c r="AF9" s="605"/>
      <c r="AG9" s="605"/>
      <c r="AH9" s="611">
        <v>8243</v>
      </c>
      <c r="AI9" s="611"/>
      <c r="AJ9" s="611"/>
      <c r="AK9" s="611"/>
      <c r="AL9" s="611"/>
      <c r="AM9" s="611"/>
      <c r="AN9" s="611"/>
      <c r="AO9" s="612"/>
    </row>
    <row r="10" spans="1:41" ht="15.95" customHeight="1" x14ac:dyDescent="0.15">
      <c r="A10" s="109" t="s">
        <v>198</v>
      </c>
      <c r="B10" s="605">
        <v>7133</v>
      </c>
      <c r="C10" s="605"/>
      <c r="D10" s="605"/>
      <c r="E10" s="605"/>
      <c r="F10" s="605"/>
      <c r="G10" s="605"/>
      <c r="H10" s="605"/>
      <c r="I10" s="605"/>
      <c r="J10" s="605">
        <v>6299</v>
      </c>
      <c r="K10" s="605"/>
      <c r="L10" s="605"/>
      <c r="M10" s="605"/>
      <c r="N10" s="605"/>
      <c r="O10" s="605"/>
      <c r="P10" s="605"/>
      <c r="Q10" s="605"/>
      <c r="R10" s="605">
        <v>7143</v>
      </c>
      <c r="S10" s="605"/>
      <c r="T10" s="605"/>
      <c r="U10" s="605"/>
      <c r="V10" s="605"/>
      <c r="W10" s="605"/>
      <c r="X10" s="605"/>
      <c r="Y10" s="605"/>
      <c r="Z10" s="605">
        <v>6812</v>
      </c>
      <c r="AA10" s="605"/>
      <c r="AB10" s="605"/>
      <c r="AC10" s="605"/>
      <c r="AD10" s="605"/>
      <c r="AE10" s="605"/>
      <c r="AF10" s="605"/>
      <c r="AG10" s="605"/>
      <c r="AH10" s="611">
        <v>6317</v>
      </c>
      <c r="AI10" s="611"/>
      <c r="AJ10" s="611"/>
      <c r="AK10" s="611"/>
      <c r="AL10" s="611"/>
      <c r="AM10" s="611"/>
      <c r="AN10" s="611"/>
      <c r="AO10" s="612"/>
    </row>
    <row r="11" spans="1:41" ht="15.95" customHeight="1" x14ac:dyDescent="0.15">
      <c r="A11" s="141">
        <v>10</v>
      </c>
      <c r="B11" s="605">
        <v>7564</v>
      </c>
      <c r="C11" s="605"/>
      <c r="D11" s="605"/>
      <c r="E11" s="605"/>
      <c r="F11" s="605"/>
      <c r="G11" s="605"/>
      <c r="H11" s="605"/>
      <c r="I11" s="605"/>
      <c r="J11" s="605">
        <v>6573</v>
      </c>
      <c r="K11" s="605"/>
      <c r="L11" s="605"/>
      <c r="M11" s="605"/>
      <c r="N11" s="605"/>
      <c r="O11" s="605"/>
      <c r="P11" s="605"/>
      <c r="Q11" s="605"/>
      <c r="R11" s="605">
        <v>8316</v>
      </c>
      <c r="S11" s="605"/>
      <c r="T11" s="605"/>
      <c r="U11" s="605"/>
      <c r="V11" s="605"/>
      <c r="W11" s="605"/>
      <c r="X11" s="605"/>
      <c r="Y11" s="605"/>
      <c r="Z11" s="605">
        <v>7196</v>
      </c>
      <c r="AA11" s="605"/>
      <c r="AB11" s="605"/>
      <c r="AC11" s="605"/>
      <c r="AD11" s="605"/>
      <c r="AE11" s="605"/>
      <c r="AF11" s="605"/>
      <c r="AG11" s="605"/>
      <c r="AH11" s="611">
        <v>6414</v>
      </c>
      <c r="AI11" s="611"/>
      <c r="AJ11" s="611"/>
      <c r="AK11" s="611"/>
      <c r="AL11" s="611"/>
      <c r="AM11" s="611"/>
      <c r="AN11" s="611"/>
      <c r="AO11" s="612"/>
    </row>
    <row r="12" spans="1:41" ht="15.95" customHeight="1" x14ac:dyDescent="0.15">
      <c r="A12" s="141">
        <v>11</v>
      </c>
      <c r="B12" s="605">
        <v>7204</v>
      </c>
      <c r="C12" s="605"/>
      <c r="D12" s="605"/>
      <c r="E12" s="605"/>
      <c r="F12" s="605"/>
      <c r="G12" s="605"/>
      <c r="H12" s="605"/>
      <c r="I12" s="605"/>
      <c r="J12" s="605">
        <v>6695</v>
      </c>
      <c r="K12" s="605"/>
      <c r="L12" s="605"/>
      <c r="M12" s="605"/>
      <c r="N12" s="605"/>
      <c r="O12" s="605"/>
      <c r="P12" s="605"/>
      <c r="Q12" s="605"/>
      <c r="R12" s="605">
        <v>8105</v>
      </c>
      <c r="S12" s="605"/>
      <c r="T12" s="605"/>
      <c r="U12" s="605"/>
      <c r="V12" s="605"/>
      <c r="W12" s="605"/>
      <c r="X12" s="605"/>
      <c r="Y12" s="605"/>
      <c r="Z12" s="605">
        <v>6716</v>
      </c>
      <c r="AA12" s="605"/>
      <c r="AB12" s="605"/>
      <c r="AC12" s="605"/>
      <c r="AD12" s="605"/>
      <c r="AE12" s="605"/>
      <c r="AF12" s="605"/>
      <c r="AG12" s="605"/>
      <c r="AH12" s="611">
        <v>6508</v>
      </c>
      <c r="AI12" s="611"/>
      <c r="AJ12" s="611"/>
      <c r="AK12" s="611"/>
      <c r="AL12" s="611"/>
      <c r="AM12" s="611"/>
      <c r="AN12" s="611"/>
      <c r="AO12" s="612"/>
    </row>
    <row r="13" spans="1:41" ht="15.95" customHeight="1" x14ac:dyDescent="0.15">
      <c r="A13" s="141">
        <v>12</v>
      </c>
      <c r="B13" s="605">
        <v>6343</v>
      </c>
      <c r="C13" s="605"/>
      <c r="D13" s="605"/>
      <c r="E13" s="605"/>
      <c r="F13" s="605"/>
      <c r="G13" s="605"/>
      <c r="H13" s="605"/>
      <c r="I13" s="605"/>
      <c r="J13" s="605">
        <v>5391</v>
      </c>
      <c r="K13" s="605"/>
      <c r="L13" s="605"/>
      <c r="M13" s="605"/>
      <c r="N13" s="605"/>
      <c r="O13" s="605"/>
      <c r="P13" s="605"/>
      <c r="Q13" s="605"/>
      <c r="R13" s="605">
        <v>3617</v>
      </c>
      <c r="S13" s="605"/>
      <c r="T13" s="605"/>
      <c r="U13" s="605"/>
      <c r="V13" s="605"/>
      <c r="W13" s="605"/>
      <c r="X13" s="605"/>
      <c r="Y13" s="605"/>
      <c r="Z13" s="605">
        <v>6108</v>
      </c>
      <c r="AA13" s="605"/>
      <c r="AB13" s="605"/>
      <c r="AC13" s="605"/>
      <c r="AD13" s="605"/>
      <c r="AE13" s="605"/>
      <c r="AF13" s="605"/>
      <c r="AG13" s="605"/>
      <c r="AH13" s="611">
        <v>5821</v>
      </c>
      <c r="AI13" s="611"/>
      <c r="AJ13" s="611"/>
      <c r="AK13" s="611"/>
      <c r="AL13" s="611"/>
      <c r="AM13" s="611"/>
      <c r="AN13" s="611"/>
      <c r="AO13" s="612"/>
    </row>
    <row r="14" spans="1:41" ht="15.95" customHeight="1" x14ac:dyDescent="0.15">
      <c r="A14" s="109" t="s">
        <v>199</v>
      </c>
      <c r="B14" s="605">
        <v>6923</v>
      </c>
      <c r="C14" s="605"/>
      <c r="D14" s="605"/>
      <c r="E14" s="605"/>
      <c r="F14" s="605"/>
      <c r="G14" s="605"/>
      <c r="H14" s="605"/>
      <c r="I14" s="605"/>
      <c r="J14" s="605">
        <v>6243</v>
      </c>
      <c r="K14" s="605"/>
      <c r="L14" s="605"/>
      <c r="M14" s="605"/>
      <c r="N14" s="605"/>
      <c r="O14" s="605"/>
      <c r="P14" s="605"/>
      <c r="Q14" s="605"/>
      <c r="R14" s="605">
        <v>6705</v>
      </c>
      <c r="S14" s="605"/>
      <c r="T14" s="605"/>
      <c r="U14" s="605"/>
      <c r="V14" s="605"/>
      <c r="W14" s="605"/>
      <c r="X14" s="605"/>
      <c r="Y14" s="605"/>
      <c r="Z14" s="605">
        <v>6839</v>
      </c>
      <c r="AA14" s="605"/>
      <c r="AB14" s="605"/>
      <c r="AC14" s="605"/>
      <c r="AD14" s="605"/>
      <c r="AE14" s="605"/>
      <c r="AF14" s="605"/>
      <c r="AG14" s="605"/>
      <c r="AH14" s="611">
        <v>6382</v>
      </c>
      <c r="AI14" s="611"/>
      <c r="AJ14" s="611"/>
      <c r="AK14" s="611"/>
      <c r="AL14" s="611"/>
      <c r="AM14" s="611"/>
      <c r="AN14" s="611"/>
      <c r="AO14" s="612"/>
    </row>
    <row r="15" spans="1:41" ht="15.95" customHeight="1" x14ac:dyDescent="0.15">
      <c r="A15" s="109" t="s">
        <v>200</v>
      </c>
      <c r="B15" s="605">
        <v>6886</v>
      </c>
      <c r="C15" s="605"/>
      <c r="D15" s="605"/>
      <c r="E15" s="605"/>
      <c r="F15" s="605"/>
      <c r="G15" s="605"/>
      <c r="H15" s="605"/>
      <c r="I15" s="605"/>
      <c r="J15" s="605">
        <v>6229</v>
      </c>
      <c r="K15" s="605"/>
      <c r="L15" s="605"/>
      <c r="M15" s="605"/>
      <c r="N15" s="605"/>
      <c r="O15" s="605"/>
      <c r="P15" s="605"/>
      <c r="Q15" s="605"/>
      <c r="R15" s="605">
        <v>6609</v>
      </c>
      <c r="S15" s="605"/>
      <c r="T15" s="605"/>
      <c r="U15" s="605"/>
      <c r="V15" s="605"/>
      <c r="W15" s="605"/>
      <c r="X15" s="605"/>
      <c r="Y15" s="605"/>
      <c r="Z15" s="605">
        <v>5112</v>
      </c>
      <c r="AA15" s="605"/>
      <c r="AB15" s="605"/>
      <c r="AC15" s="605"/>
      <c r="AD15" s="605"/>
      <c r="AE15" s="605"/>
      <c r="AF15" s="605"/>
      <c r="AG15" s="605"/>
      <c r="AH15" s="611">
        <v>4287</v>
      </c>
      <c r="AI15" s="611"/>
      <c r="AJ15" s="611"/>
      <c r="AK15" s="611"/>
      <c r="AL15" s="611"/>
      <c r="AM15" s="611"/>
      <c r="AN15" s="611"/>
      <c r="AO15" s="612"/>
    </row>
    <row r="16" spans="1:41" ht="15.95" customHeight="1" x14ac:dyDescent="0.15">
      <c r="A16" s="109" t="s">
        <v>201</v>
      </c>
      <c r="B16" s="605">
        <v>5863</v>
      </c>
      <c r="C16" s="605"/>
      <c r="D16" s="605"/>
      <c r="E16" s="605"/>
      <c r="F16" s="605"/>
      <c r="G16" s="605"/>
      <c r="H16" s="605"/>
      <c r="I16" s="605"/>
      <c r="J16" s="605">
        <v>5332</v>
      </c>
      <c r="K16" s="605"/>
      <c r="L16" s="605"/>
      <c r="M16" s="605"/>
      <c r="N16" s="605"/>
      <c r="O16" s="605"/>
      <c r="P16" s="605"/>
      <c r="Q16" s="605"/>
      <c r="R16" s="605">
        <v>7180</v>
      </c>
      <c r="S16" s="605"/>
      <c r="T16" s="605"/>
      <c r="U16" s="605"/>
      <c r="V16" s="605"/>
      <c r="W16" s="605"/>
      <c r="X16" s="605"/>
      <c r="Y16" s="605"/>
      <c r="Z16" s="605">
        <v>7120</v>
      </c>
      <c r="AA16" s="605"/>
      <c r="AB16" s="605"/>
      <c r="AC16" s="605"/>
      <c r="AD16" s="605"/>
      <c r="AE16" s="605"/>
      <c r="AF16" s="605"/>
      <c r="AG16" s="605"/>
      <c r="AH16" s="611">
        <v>6744</v>
      </c>
      <c r="AI16" s="611"/>
      <c r="AJ16" s="611"/>
      <c r="AK16" s="611"/>
      <c r="AL16" s="611"/>
      <c r="AM16" s="611"/>
      <c r="AN16" s="611"/>
      <c r="AO16" s="612"/>
    </row>
    <row r="17" spans="1:41" ht="12.95" customHeight="1" x14ac:dyDescent="0.15">
      <c r="A17" s="141"/>
      <c r="B17" s="147"/>
      <c r="C17" s="118"/>
      <c r="D17" s="118"/>
      <c r="E17" s="118"/>
      <c r="F17" s="118"/>
      <c r="G17" s="118"/>
      <c r="H17" s="118"/>
      <c r="I17" s="118"/>
      <c r="J17" s="147"/>
      <c r="K17" s="147"/>
      <c r="L17" s="147"/>
      <c r="M17" s="147"/>
      <c r="N17" s="118"/>
      <c r="O17" s="118"/>
      <c r="P17" s="118"/>
      <c r="Q17" s="118"/>
      <c r="R17" s="66"/>
      <c r="S17" s="66"/>
      <c r="T17" s="66"/>
      <c r="U17" s="66"/>
      <c r="V17" s="66"/>
      <c r="W17" s="66"/>
      <c r="X17" s="66"/>
      <c r="Y17" s="66"/>
      <c r="Z17" s="606"/>
      <c r="AA17" s="606"/>
      <c r="AB17" s="606"/>
      <c r="AC17" s="606"/>
      <c r="AD17" s="172"/>
      <c r="AE17" s="172"/>
      <c r="AF17" s="172"/>
      <c r="AG17" s="172"/>
      <c r="AH17" s="610"/>
      <c r="AI17" s="610"/>
      <c r="AJ17" s="610"/>
      <c r="AK17" s="610"/>
      <c r="AL17" s="243"/>
      <c r="AM17" s="243"/>
      <c r="AN17" s="243"/>
      <c r="AO17" s="244"/>
    </row>
    <row r="18" spans="1:41" ht="15.95" customHeight="1" x14ac:dyDescent="0.15">
      <c r="A18" s="110" t="s">
        <v>119</v>
      </c>
      <c r="B18" s="622">
        <f>SUM(B5:E16)</f>
        <v>87631</v>
      </c>
      <c r="C18" s="622"/>
      <c r="D18" s="622"/>
      <c r="E18" s="622"/>
      <c r="F18" s="622"/>
      <c r="G18" s="622"/>
      <c r="H18" s="622"/>
      <c r="I18" s="622"/>
      <c r="J18" s="618">
        <f>SUM(J5:M16)</f>
        <v>79295</v>
      </c>
      <c r="K18" s="618"/>
      <c r="L18" s="618"/>
      <c r="M18" s="618"/>
      <c r="N18" s="618"/>
      <c r="O18" s="618"/>
      <c r="P18" s="618"/>
      <c r="Q18" s="618"/>
      <c r="R18" s="618">
        <f>SUM(R5:U16)</f>
        <v>80164</v>
      </c>
      <c r="S18" s="618"/>
      <c r="T18" s="618"/>
      <c r="U18" s="618"/>
      <c r="V18" s="618"/>
      <c r="W18" s="618"/>
      <c r="X18" s="618"/>
      <c r="Y18" s="618"/>
      <c r="Z18" s="618">
        <f>SUM(Z5:AC16)</f>
        <v>83068</v>
      </c>
      <c r="AA18" s="618"/>
      <c r="AB18" s="618"/>
      <c r="AC18" s="618"/>
      <c r="AD18" s="618"/>
      <c r="AE18" s="618"/>
      <c r="AF18" s="618"/>
      <c r="AG18" s="618"/>
      <c r="AH18" s="611">
        <f>SUM(AH5:AK16)</f>
        <v>78506</v>
      </c>
      <c r="AI18" s="611"/>
      <c r="AJ18" s="611"/>
      <c r="AK18" s="611"/>
      <c r="AL18" s="611"/>
      <c r="AM18" s="611"/>
      <c r="AN18" s="611"/>
      <c r="AO18" s="612"/>
    </row>
    <row r="19" spans="1:41" ht="12.95" customHeight="1" x14ac:dyDescent="0.15">
      <c r="A19" s="141"/>
      <c r="B19" s="147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66"/>
      <c r="S19" s="66"/>
      <c r="T19" s="66"/>
      <c r="U19" s="66"/>
      <c r="V19" s="66"/>
      <c r="W19" s="66"/>
      <c r="X19" s="66"/>
      <c r="Y19" s="66"/>
      <c r="Z19" s="607"/>
      <c r="AA19" s="607"/>
      <c r="AB19" s="607"/>
      <c r="AC19" s="607"/>
      <c r="AD19" s="172"/>
      <c r="AE19" s="172"/>
      <c r="AF19" s="172"/>
      <c r="AG19" s="172"/>
      <c r="AH19" s="630"/>
      <c r="AI19" s="630"/>
      <c r="AJ19" s="630"/>
      <c r="AK19" s="630"/>
      <c r="AL19" s="243"/>
      <c r="AM19" s="243"/>
      <c r="AN19" s="243"/>
      <c r="AO19" s="244"/>
    </row>
    <row r="20" spans="1:41" ht="15.95" customHeight="1" x14ac:dyDescent="0.15">
      <c r="A20" s="141" t="s">
        <v>120</v>
      </c>
      <c r="B20" s="617">
        <f>B18/B22</f>
        <v>310.74822695035459</v>
      </c>
      <c r="C20" s="617"/>
      <c r="D20" s="617"/>
      <c r="E20" s="617"/>
      <c r="F20" s="617"/>
      <c r="G20" s="617"/>
      <c r="H20" s="617"/>
      <c r="I20" s="617"/>
      <c r="J20" s="631">
        <f>J18/J22</f>
        <v>280.19434628975267</v>
      </c>
      <c r="K20" s="631"/>
      <c r="L20" s="631"/>
      <c r="M20" s="631"/>
      <c r="N20" s="631"/>
      <c r="O20" s="631"/>
      <c r="P20" s="631"/>
      <c r="Q20" s="631"/>
      <c r="R20" s="617">
        <f>R18/R22</f>
        <v>309.51351351351349</v>
      </c>
      <c r="S20" s="617"/>
      <c r="T20" s="617"/>
      <c r="U20" s="617"/>
      <c r="V20" s="617"/>
      <c r="W20" s="617"/>
      <c r="X20" s="617"/>
      <c r="Y20" s="617"/>
      <c r="Z20" s="617">
        <f>Z18/Z22</f>
        <v>296.67142857142858</v>
      </c>
      <c r="AA20" s="617"/>
      <c r="AB20" s="617"/>
      <c r="AC20" s="617"/>
      <c r="AD20" s="617"/>
      <c r="AE20" s="617"/>
      <c r="AF20" s="617"/>
      <c r="AG20" s="617"/>
      <c r="AH20" s="611">
        <f>AH18/AH22</f>
        <v>281.38351254480284</v>
      </c>
      <c r="AI20" s="611"/>
      <c r="AJ20" s="611"/>
      <c r="AK20" s="611"/>
      <c r="AL20" s="611"/>
      <c r="AM20" s="611"/>
      <c r="AN20" s="611"/>
      <c r="AO20" s="612"/>
    </row>
    <row r="21" spans="1:41" s="67" customFormat="1" ht="15.95" customHeight="1" x14ac:dyDescent="0.15">
      <c r="A21" s="141" t="s">
        <v>121</v>
      </c>
      <c r="B21" s="623">
        <f>B18/12</f>
        <v>7302.583333333333</v>
      </c>
      <c r="C21" s="623"/>
      <c r="D21" s="623"/>
      <c r="E21" s="623"/>
      <c r="F21" s="623"/>
      <c r="G21" s="623"/>
      <c r="H21" s="623"/>
      <c r="I21" s="623"/>
      <c r="J21" s="621">
        <f>J18/12</f>
        <v>6607.916666666667</v>
      </c>
      <c r="K21" s="621"/>
      <c r="L21" s="621"/>
      <c r="M21" s="621"/>
      <c r="N21" s="621"/>
      <c r="O21" s="621"/>
      <c r="P21" s="621"/>
      <c r="Q21" s="621"/>
      <c r="R21" s="623">
        <f>R18/12</f>
        <v>6680.333333333333</v>
      </c>
      <c r="S21" s="623"/>
      <c r="T21" s="623"/>
      <c r="U21" s="623"/>
      <c r="V21" s="623"/>
      <c r="W21" s="623"/>
      <c r="X21" s="623"/>
      <c r="Y21" s="623"/>
      <c r="Z21" s="623">
        <f>Z18/12</f>
        <v>6922.333333333333</v>
      </c>
      <c r="AA21" s="623"/>
      <c r="AB21" s="623"/>
      <c r="AC21" s="623"/>
      <c r="AD21" s="623"/>
      <c r="AE21" s="623"/>
      <c r="AF21" s="623"/>
      <c r="AG21" s="623"/>
      <c r="AH21" s="615">
        <f>AH18/12</f>
        <v>6542.166666666667</v>
      </c>
      <c r="AI21" s="615"/>
      <c r="AJ21" s="615"/>
      <c r="AK21" s="615"/>
      <c r="AL21" s="615"/>
      <c r="AM21" s="615"/>
      <c r="AN21" s="615"/>
      <c r="AO21" s="616"/>
    </row>
    <row r="22" spans="1:41" s="67" customFormat="1" ht="15.95" customHeight="1" thickBot="1" x14ac:dyDescent="0.2">
      <c r="A22" s="111" t="s">
        <v>122</v>
      </c>
      <c r="B22" s="624">
        <v>282</v>
      </c>
      <c r="C22" s="625"/>
      <c r="D22" s="625"/>
      <c r="E22" s="625"/>
      <c r="F22" s="625"/>
      <c r="G22" s="625"/>
      <c r="H22" s="625"/>
      <c r="I22" s="626"/>
      <c r="J22" s="627">
        <v>283</v>
      </c>
      <c r="K22" s="628"/>
      <c r="L22" s="628"/>
      <c r="M22" s="628"/>
      <c r="N22" s="628"/>
      <c r="O22" s="628"/>
      <c r="P22" s="628"/>
      <c r="Q22" s="629"/>
      <c r="R22" s="667">
        <v>259</v>
      </c>
      <c r="S22" s="667"/>
      <c r="T22" s="667"/>
      <c r="U22" s="667"/>
      <c r="V22" s="667"/>
      <c r="W22" s="667"/>
      <c r="X22" s="667"/>
      <c r="Y22" s="627"/>
      <c r="Z22" s="664">
        <v>280</v>
      </c>
      <c r="AA22" s="665"/>
      <c r="AB22" s="665"/>
      <c r="AC22" s="665"/>
      <c r="AD22" s="665"/>
      <c r="AE22" s="665"/>
      <c r="AF22" s="665"/>
      <c r="AG22" s="666"/>
      <c r="AH22" s="636">
        <v>279</v>
      </c>
      <c r="AI22" s="637"/>
      <c r="AJ22" s="637"/>
      <c r="AK22" s="637"/>
      <c r="AL22" s="637"/>
      <c r="AM22" s="637"/>
      <c r="AN22" s="637"/>
      <c r="AO22" s="638"/>
    </row>
    <row r="23" spans="1:41" ht="15" customHeight="1" x14ac:dyDescent="0.1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7"/>
      <c r="AL23" s="25"/>
      <c r="AM23" s="25"/>
      <c r="AN23" s="25"/>
      <c r="AO23" s="27" t="s">
        <v>89</v>
      </c>
    </row>
    <row r="24" spans="1:41" ht="15" customHeight="1" x14ac:dyDescent="0.15">
      <c r="A24" s="25" t="s">
        <v>123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</row>
    <row r="25" spans="1:41" ht="15" customHeight="1" thickBot="1" x14ac:dyDescent="0.2">
      <c r="A25" s="25" t="s">
        <v>344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L25" s="25"/>
      <c r="AM25" s="25"/>
      <c r="AN25" s="25"/>
      <c r="AO25" s="27" t="s">
        <v>80</v>
      </c>
    </row>
    <row r="26" spans="1:41" ht="18" customHeight="1" x14ac:dyDescent="0.15">
      <c r="A26" s="112" t="s">
        <v>124</v>
      </c>
      <c r="B26" s="585" t="s">
        <v>125</v>
      </c>
      <c r="C26" s="585"/>
      <c r="D26" s="585"/>
      <c r="E26" s="585"/>
      <c r="F26" s="585"/>
      <c r="G26" s="585" t="s">
        <v>126</v>
      </c>
      <c r="H26" s="585"/>
      <c r="I26" s="585"/>
      <c r="J26" s="585"/>
      <c r="K26" s="585"/>
      <c r="L26" s="585" t="s">
        <v>127</v>
      </c>
      <c r="M26" s="585"/>
      <c r="N26" s="585"/>
      <c r="O26" s="585"/>
      <c r="P26" s="585"/>
      <c r="Q26" s="585"/>
      <c r="R26" s="585" t="s">
        <v>128</v>
      </c>
      <c r="S26" s="585"/>
      <c r="T26" s="585"/>
      <c r="U26" s="585"/>
      <c r="V26" s="585"/>
      <c r="W26" s="585"/>
      <c r="X26" s="585" t="s">
        <v>129</v>
      </c>
      <c r="Y26" s="585"/>
      <c r="Z26" s="585"/>
      <c r="AA26" s="585"/>
      <c r="AB26" s="585"/>
      <c r="AC26" s="585"/>
      <c r="AD26" s="585" t="s">
        <v>130</v>
      </c>
      <c r="AE26" s="585"/>
      <c r="AF26" s="585"/>
      <c r="AG26" s="585"/>
      <c r="AH26" s="585"/>
      <c r="AI26" s="585"/>
      <c r="AJ26" s="639" t="s">
        <v>202</v>
      </c>
      <c r="AK26" s="639"/>
      <c r="AL26" s="639"/>
      <c r="AM26" s="639"/>
      <c r="AN26" s="639"/>
      <c r="AO26" s="640"/>
    </row>
    <row r="27" spans="1:41" ht="18" customHeight="1" x14ac:dyDescent="0.15">
      <c r="A27" s="113"/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19"/>
      <c r="O27" s="519"/>
      <c r="P27" s="519"/>
      <c r="Q27" s="519"/>
      <c r="R27" s="519"/>
      <c r="S27" s="519"/>
      <c r="T27" s="519"/>
      <c r="U27" s="519"/>
      <c r="V27" s="519"/>
      <c r="W27" s="519"/>
      <c r="X27" s="519"/>
      <c r="Y27" s="519"/>
      <c r="Z27" s="519"/>
      <c r="AA27" s="519"/>
      <c r="AB27" s="519"/>
      <c r="AC27" s="519"/>
      <c r="AD27" s="519"/>
      <c r="AE27" s="519"/>
      <c r="AF27" s="519"/>
      <c r="AG27" s="519"/>
      <c r="AH27" s="519"/>
      <c r="AI27" s="519"/>
      <c r="AJ27" s="641"/>
      <c r="AK27" s="641"/>
      <c r="AL27" s="641"/>
      <c r="AM27" s="641"/>
      <c r="AN27" s="641"/>
      <c r="AO27" s="642"/>
    </row>
    <row r="28" spans="1:41" ht="18" customHeight="1" x14ac:dyDescent="0.15">
      <c r="A28" s="114" t="s">
        <v>131</v>
      </c>
      <c r="B28" s="519"/>
      <c r="C28" s="519"/>
      <c r="D28" s="519"/>
      <c r="E28" s="519"/>
      <c r="F28" s="519"/>
      <c r="G28" s="519"/>
      <c r="H28" s="519"/>
      <c r="I28" s="519"/>
      <c r="J28" s="519"/>
      <c r="K28" s="519"/>
      <c r="L28" s="519"/>
      <c r="M28" s="519"/>
      <c r="N28" s="519"/>
      <c r="O28" s="519"/>
      <c r="P28" s="519"/>
      <c r="Q28" s="519"/>
      <c r="R28" s="519"/>
      <c r="S28" s="519"/>
      <c r="T28" s="519"/>
      <c r="U28" s="519"/>
      <c r="V28" s="519"/>
      <c r="W28" s="519"/>
      <c r="X28" s="519"/>
      <c r="Y28" s="519"/>
      <c r="Z28" s="519"/>
      <c r="AA28" s="519"/>
      <c r="AB28" s="519"/>
      <c r="AC28" s="519"/>
      <c r="AD28" s="519"/>
      <c r="AE28" s="519"/>
      <c r="AF28" s="519"/>
      <c r="AG28" s="519"/>
      <c r="AH28" s="519"/>
      <c r="AI28" s="519"/>
      <c r="AJ28" s="641"/>
      <c r="AK28" s="641"/>
      <c r="AL28" s="641"/>
      <c r="AM28" s="641"/>
      <c r="AN28" s="641"/>
      <c r="AO28" s="642"/>
    </row>
    <row r="29" spans="1:41" ht="15.95" customHeight="1" x14ac:dyDescent="0.15">
      <c r="A29" s="146" t="s">
        <v>225</v>
      </c>
      <c r="B29" s="619">
        <v>192421</v>
      </c>
      <c r="C29" s="620"/>
      <c r="D29" s="620"/>
      <c r="E29" s="620"/>
      <c r="F29" s="620"/>
      <c r="G29" s="620">
        <v>162814</v>
      </c>
      <c r="H29" s="620"/>
      <c r="I29" s="620"/>
      <c r="J29" s="620"/>
      <c r="K29" s="620"/>
      <c r="L29" s="620">
        <v>21300</v>
      </c>
      <c r="M29" s="620"/>
      <c r="N29" s="620"/>
      <c r="O29" s="620"/>
      <c r="P29" s="620"/>
      <c r="Q29" s="620"/>
      <c r="R29" s="620">
        <v>10552</v>
      </c>
      <c r="S29" s="620"/>
      <c r="T29" s="620"/>
      <c r="U29" s="620"/>
      <c r="V29" s="620"/>
      <c r="W29" s="620"/>
      <c r="X29" s="620">
        <v>43743</v>
      </c>
      <c r="Y29" s="620"/>
      <c r="Z29" s="620"/>
      <c r="AA29" s="620"/>
      <c r="AB29" s="620"/>
      <c r="AC29" s="620"/>
      <c r="AD29" s="620">
        <v>430830</v>
      </c>
      <c r="AE29" s="620"/>
      <c r="AF29" s="620"/>
      <c r="AG29" s="620"/>
      <c r="AH29" s="620"/>
      <c r="AI29" s="620"/>
      <c r="AJ29" s="608">
        <v>1528</v>
      </c>
      <c r="AK29" s="608"/>
      <c r="AL29" s="608"/>
      <c r="AM29" s="608"/>
      <c r="AN29" s="608"/>
      <c r="AO29" s="609"/>
    </row>
    <row r="30" spans="1:41" ht="15.95" customHeight="1" x14ac:dyDescent="0.15">
      <c r="A30" s="399">
        <v>26</v>
      </c>
      <c r="B30" s="647">
        <v>183614</v>
      </c>
      <c r="C30" s="608"/>
      <c r="D30" s="608"/>
      <c r="E30" s="608"/>
      <c r="F30" s="608"/>
      <c r="G30" s="608">
        <v>146982</v>
      </c>
      <c r="H30" s="608"/>
      <c r="I30" s="608"/>
      <c r="J30" s="608"/>
      <c r="K30" s="608"/>
      <c r="L30" s="608">
        <v>17595</v>
      </c>
      <c r="M30" s="608"/>
      <c r="N30" s="608"/>
      <c r="O30" s="608"/>
      <c r="P30" s="608"/>
      <c r="Q30" s="608"/>
      <c r="R30" s="608">
        <v>9224</v>
      </c>
      <c r="S30" s="608"/>
      <c r="T30" s="608"/>
      <c r="U30" s="608"/>
      <c r="V30" s="608"/>
      <c r="W30" s="608"/>
      <c r="X30" s="608">
        <v>40478</v>
      </c>
      <c r="Y30" s="608"/>
      <c r="Z30" s="608"/>
      <c r="AA30" s="608"/>
      <c r="AB30" s="608"/>
      <c r="AC30" s="608"/>
      <c r="AD30" s="608">
        <v>397893</v>
      </c>
      <c r="AE30" s="608"/>
      <c r="AF30" s="608"/>
      <c r="AG30" s="608"/>
      <c r="AH30" s="608"/>
      <c r="AI30" s="608"/>
      <c r="AJ30" s="632">
        <v>1406</v>
      </c>
      <c r="AK30" s="632"/>
      <c r="AL30" s="632"/>
      <c r="AM30" s="632"/>
      <c r="AN30" s="632"/>
      <c r="AO30" s="609"/>
    </row>
    <row r="31" spans="1:41" ht="15.95" customHeight="1" x14ac:dyDescent="0.15">
      <c r="A31" s="399">
        <v>27</v>
      </c>
      <c r="B31" s="647">
        <v>176500</v>
      </c>
      <c r="C31" s="608"/>
      <c r="D31" s="608"/>
      <c r="E31" s="608"/>
      <c r="F31" s="608"/>
      <c r="G31" s="608">
        <v>145447</v>
      </c>
      <c r="H31" s="608"/>
      <c r="I31" s="608"/>
      <c r="J31" s="608"/>
      <c r="K31" s="608"/>
      <c r="L31" s="608">
        <v>16388</v>
      </c>
      <c r="M31" s="608"/>
      <c r="N31" s="608"/>
      <c r="O31" s="608"/>
      <c r="P31" s="608"/>
      <c r="Q31" s="608"/>
      <c r="R31" s="608">
        <v>9608</v>
      </c>
      <c r="S31" s="608"/>
      <c r="T31" s="608"/>
      <c r="U31" s="608"/>
      <c r="V31" s="608"/>
      <c r="W31" s="608"/>
      <c r="X31" s="608">
        <v>35269</v>
      </c>
      <c r="Y31" s="608"/>
      <c r="Z31" s="608"/>
      <c r="AA31" s="608"/>
      <c r="AB31" s="608"/>
      <c r="AC31" s="608"/>
      <c r="AD31" s="608">
        <v>383212</v>
      </c>
      <c r="AE31" s="608"/>
      <c r="AF31" s="608"/>
      <c r="AG31" s="608"/>
      <c r="AH31" s="608"/>
      <c r="AI31" s="608"/>
      <c r="AJ31" s="608">
        <v>1479.5830115830115</v>
      </c>
      <c r="AK31" s="608"/>
      <c r="AL31" s="608"/>
      <c r="AM31" s="608"/>
      <c r="AN31" s="608"/>
      <c r="AO31" s="609"/>
    </row>
    <row r="32" spans="1:41" ht="15.95" customHeight="1" x14ac:dyDescent="0.15">
      <c r="A32" s="389">
        <v>28</v>
      </c>
      <c r="B32" s="647">
        <v>169988</v>
      </c>
      <c r="C32" s="608"/>
      <c r="D32" s="608"/>
      <c r="E32" s="608"/>
      <c r="F32" s="608"/>
      <c r="G32" s="608">
        <v>152596</v>
      </c>
      <c r="H32" s="608"/>
      <c r="I32" s="608"/>
      <c r="J32" s="608"/>
      <c r="K32" s="608"/>
      <c r="L32" s="608">
        <v>15664</v>
      </c>
      <c r="M32" s="608"/>
      <c r="N32" s="608"/>
      <c r="O32" s="608"/>
      <c r="P32" s="608"/>
      <c r="Q32" s="608"/>
      <c r="R32" s="608">
        <v>8730</v>
      </c>
      <c r="S32" s="608"/>
      <c r="T32" s="608"/>
      <c r="U32" s="608"/>
      <c r="V32" s="608"/>
      <c r="W32" s="608"/>
      <c r="X32" s="608">
        <v>32375</v>
      </c>
      <c r="Y32" s="608"/>
      <c r="Z32" s="608"/>
      <c r="AA32" s="608"/>
      <c r="AB32" s="608"/>
      <c r="AC32" s="608"/>
      <c r="AD32" s="608">
        <v>379353</v>
      </c>
      <c r="AE32" s="608"/>
      <c r="AF32" s="608"/>
      <c r="AG32" s="608"/>
      <c r="AH32" s="608"/>
      <c r="AI32" s="608"/>
      <c r="AJ32" s="608">
        <v>1355</v>
      </c>
      <c r="AK32" s="608"/>
      <c r="AL32" s="608"/>
      <c r="AM32" s="608"/>
      <c r="AN32" s="608"/>
      <c r="AO32" s="609"/>
    </row>
    <row r="33" spans="1:43" ht="15.95" customHeight="1" x14ac:dyDescent="0.15">
      <c r="A33" s="31">
        <v>29</v>
      </c>
      <c r="B33" s="663">
        <f>SUM(B35:F46)</f>
        <v>159648</v>
      </c>
      <c r="C33" s="663"/>
      <c r="D33" s="663"/>
      <c r="E33" s="663"/>
      <c r="F33" s="663"/>
      <c r="G33" s="633">
        <f>SUM(G35:K46)</f>
        <v>141349</v>
      </c>
      <c r="H33" s="633"/>
      <c r="I33" s="633"/>
      <c r="J33" s="633"/>
      <c r="K33" s="633"/>
      <c r="L33" s="633">
        <f>SUM(L35:Q46)</f>
        <v>13933</v>
      </c>
      <c r="M33" s="633"/>
      <c r="N33" s="633"/>
      <c r="O33" s="633"/>
      <c r="P33" s="633"/>
      <c r="Q33" s="633"/>
      <c r="R33" s="633">
        <f>SUM(R35:W46)</f>
        <v>7652</v>
      </c>
      <c r="S33" s="633"/>
      <c r="T33" s="633"/>
      <c r="U33" s="633"/>
      <c r="V33" s="633"/>
      <c r="W33" s="633"/>
      <c r="X33" s="633">
        <f>SUM(X35:AC46)</f>
        <v>30675</v>
      </c>
      <c r="Y33" s="633"/>
      <c r="Z33" s="633"/>
      <c r="AA33" s="633"/>
      <c r="AB33" s="633"/>
      <c r="AC33" s="633"/>
      <c r="AD33" s="633">
        <f>SUM(AD35:AI46)</f>
        <v>353257</v>
      </c>
      <c r="AE33" s="633"/>
      <c r="AF33" s="633"/>
      <c r="AG33" s="633"/>
      <c r="AH33" s="633"/>
      <c r="AI33" s="633"/>
      <c r="AJ33" s="634">
        <f>AD33/AQ35</f>
        <v>1266.1541218637992</v>
      </c>
      <c r="AK33" s="634"/>
      <c r="AL33" s="634"/>
      <c r="AM33" s="634"/>
      <c r="AN33" s="634"/>
      <c r="AO33" s="635"/>
    </row>
    <row r="34" spans="1:43" ht="15.95" customHeight="1" x14ac:dyDescent="0.15">
      <c r="A34" s="143"/>
      <c r="B34" s="245"/>
      <c r="C34" s="246"/>
      <c r="D34" s="246"/>
      <c r="E34" s="246"/>
      <c r="F34" s="247"/>
      <c r="G34" s="246"/>
      <c r="H34" s="246"/>
      <c r="I34" s="247"/>
      <c r="J34" s="247"/>
      <c r="K34" s="247"/>
      <c r="L34" s="246"/>
      <c r="M34" s="248"/>
      <c r="N34" s="248"/>
      <c r="O34" s="248"/>
      <c r="P34" s="248"/>
      <c r="Q34" s="248"/>
      <c r="R34" s="246"/>
      <c r="S34" s="246"/>
      <c r="T34" s="246"/>
      <c r="U34" s="247"/>
      <c r="V34" s="248"/>
      <c r="W34" s="248"/>
      <c r="X34" s="248"/>
      <c r="Y34" s="248"/>
      <c r="Z34" s="246"/>
      <c r="AA34" s="246"/>
      <c r="AB34" s="246"/>
      <c r="AC34" s="246"/>
      <c r="AD34" s="249"/>
      <c r="AE34" s="250"/>
      <c r="AF34" s="250"/>
      <c r="AG34" s="250"/>
      <c r="AH34" s="250"/>
      <c r="AI34" s="250"/>
      <c r="AJ34" s="250"/>
      <c r="AK34" s="250"/>
      <c r="AL34" s="249"/>
      <c r="AM34" s="249"/>
      <c r="AN34" s="249"/>
      <c r="AO34" s="251"/>
      <c r="AQ34" s="26" t="s">
        <v>264</v>
      </c>
    </row>
    <row r="35" spans="1:43" ht="15.95" customHeight="1" x14ac:dyDescent="0.15">
      <c r="A35" s="276" t="s">
        <v>301</v>
      </c>
      <c r="B35" s="650">
        <v>14417</v>
      </c>
      <c r="C35" s="648"/>
      <c r="D35" s="648"/>
      <c r="E35" s="648"/>
      <c r="F35" s="648"/>
      <c r="G35" s="648">
        <v>11510</v>
      </c>
      <c r="H35" s="648"/>
      <c r="I35" s="648"/>
      <c r="J35" s="648"/>
      <c r="K35" s="648"/>
      <c r="L35" s="648">
        <v>1301</v>
      </c>
      <c r="M35" s="648"/>
      <c r="N35" s="648"/>
      <c r="O35" s="648"/>
      <c r="P35" s="648"/>
      <c r="Q35" s="648"/>
      <c r="R35" s="649">
        <v>736</v>
      </c>
      <c r="S35" s="649"/>
      <c r="T35" s="649"/>
      <c r="U35" s="649"/>
      <c r="V35" s="649"/>
      <c r="W35" s="649"/>
      <c r="X35" s="649">
        <v>2527</v>
      </c>
      <c r="Y35" s="649"/>
      <c r="Z35" s="649"/>
      <c r="AA35" s="649"/>
      <c r="AB35" s="649"/>
      <c r="AC35" s="649"/>
      <c r="AD35" s="645">
        <f>SUM(B35:AC35)</f>
        <v>30491</v>
      </c>
      <c r="AE35" s="645"/>
      <c r="AF35" s="645"/>
      <c r="AG35" s="645"/>
      <c r="AH35" s="645"/>
      <c r="AI35" s="645"/>
      <c r="AJ35" s="643">
        <f>AD35/24</f>
        <v>1270.4583333333333</v>
      </c>
      <c r="AK35" s="643"/>
      <c r="AL35" s="643"/>
      <c r="AM35" s="643"/>
      <c r="AN35" s="643"/>
      <c r="AO35" s="644"/>
      <c r="AQ35" s="392">
        <v>279</v>
      </c>
    </row>
    <row r="36" spans="1:43" ht="15.95" customHeight="1" x14ac:dyDescent="0.15">
      <c r="A36" s="276" t="s">
        <v>71</v>
      </c>
      <c r="B36" s="647">
        <v>13443</v>
      </c>
      <c r="C36" s="608"/>
      <c r="D36" s="608"/>
      <c r="E36" s="608"/>
      <c r="F36" s="608"/>
      <c r="G36" s="608">
        <v>10712</v>
      </c>
      <c r="H36" s="608"/>
      <c r="I36" s="608"/>
      <c r="J36" s="608"/>
      <c r="K36" s="608"/>
      <c r="L36" s="608">
        <v>1149</v>
      </c>
      <c r="M36" s="608"/>
      <c r="N36" s="608"/>
      <c r="O36" s="608"/>
      <c r="P36" s="608"/>
      <c r="Q36" s="608"/>
      <c r="R36" s="646">
        <v>656</v>
      </c>
      <c r="S36" s="646"/>
      <c r="T36" s="646"/>
      <c r="U36" s="646"/>
      <c r="V36" s="646"/>
      <c r="W36" s="646"/>
      <c r="X36" s="646">
        <v>2371</v>
      </c>
      <c r="Y36" s="646"/>
      <c r="Z36" s="646"/>
      <c r="AA36" s="646"/>
      <c r="AB36" s="646"/>
      <c r="AC36" s="646"/>
      <c r="AD36" s="645">
        <f t="shared" ref="AD36:AD46" si="0">SUM(B36:AC36)</f>
        <v>28331</v>
      </c>
      <c r="AE36" s="645"/>
      <c r="AF36" s="645"/>
      <c r="AG36" s="645"/>
      <c r="AH36" s="645"/>
      <c r="AI36" s="645"/>
      <c r="AJ36" s="643">
        <f>AD36/23</f>
        <v>1231.7826086956522</v>
      </c>
      <c r="AK36" s="643"/>
      <c r="AL36" s="643"/>
      <c r="AM36" s="643"/>
      <c r="AN36" s="643"/>
      <c r="AO36" s="644"/>
    </row>
    <row r="37" spans="1:43" ht="15.95" customHeight="1" x14ac:dyDescent="0.15">
      <c r="A37" s="276" t="s">
        <v>72</v>
      </c>
      <c r="B37" s="647">
        <v>13577</v>
      </c>
      <c r="C37" s="608"/>
      <c r="D37" s="608"/>
      <c r="E37" s="608"/>
      <c r="F37" s="608"/>
      <c r="G37" s="608">
        <v>12306</v>
      </c>
      <c r="H37" s="608"/>
      <c r="I37" s="608"/>
      <c r="J37" s="608"/>
      <c r="K37" s="608"/>
      <c r="L37" s="608">
        <v>1187</v>
      </c>
      <c r="M37" s="608"/>
      <c r="N37" s="608"/>
      <c r="O37" s="608"/>
      <c r="P37" s="608"/>
      <c r="Q37" s="608"/>
      <c r="R37" s="646">
        <v>686</v>
      </c>
      <c r="S37" s="646"/>
      <c r="T37" s="646"/>
      <c r="U37" s="646"/>
      <c r="V37" s="646"/>
      <c r="W37" s="646"/>
      <c r="X37" s="646">
        <v>2584</v>
      </c>
      <c r="Y37" s="646"/>
      <c r="Z37" s="646"/>
      <c r="AA37" s="646"/>
      <c r="AB37" s="646"/>
      <c r="AC37" s="646"/>
      <c r="AD37" s="645">
        <f t="shared" si="0"/>
        <v>30340</v>
      </c>
      <c r="AE37" s="645"/>
      <c r="AF37" s="645"/>
      <c r="AG37" s="645"/>
      <c r="AH37" s="645"/>
      <c r="AI37" s="645"/>
      <c r="AJ37" s="643">
        <f>AD37/24</f>
        <v>1264.1666666666667</v>
      </c>
      <c r="AK37" s="643"/>
      <c r="AL37" s="643"/>
      <c r="AM37" s="643"/>
      <c r="AN37" s="643"/>
      <c r="AO37" s="644"/>
    </row>
    <row r="38" spans="1:43" ht="15.95" customHeight="1" x14ac:dyDescent="0.15">
      <c r="A38" s="276" t="s">
        <v>73</v>
      </c>
      <c r="B38" s="647">
        <v>14549</v>
      </c>
      <c r="C38" s="608"/>
      <c r="D38" s="608"/>
      <c r="E38" s="608"/>
      <c r="F38" s="608"/>
      <c r="G38" s="608">
        <v>15484</v>
      </c>
      <c r="H38" s="608"/>
      <c r="I38" s="608"/>
      <c r="J38" s="608"/>
      <c r="K38" s="608"/>
      <c r="L38" s="608">
        <v>1333</v>
      </c>
      <c r="M38" s="608"/>
      <c r="N38" s="608"/>
      <c r="O38" s="608"/>
      <c r="P38" s="608"/>
      <c r="Q38" s="608"/>
      <c r="R38" s="646">
        <v>753</v>
      </c>
      <c r="S38" s="646"/>
      <c r="T38" s="646"/>
      <c r="U38" s="646"/>
      <c r="V38" s="646"/>
      <c r="W38" s="646"/>
      <c r="X38" s="646">
        <v>3046</v>
      </c>
      <c r="Y38" s="646"/>
      <c r="Z38" s="646"/>
      <c r="AA38" s="646"/>
      <c r="AB38" s="646"/>
      <c r="AC38" s="646"/>
      <c r="AD38" s="645">
        <f t="shared" si="0"/>
        <v>35165</v>
      </c>
      <c r="AE38" s="645"/>
      <c r="AF38" s="645"/>
      <c r="AG38" s="645"/>
      <c r="AH38" s="645"/>
      <c r="AI38" s="645"/>
      <c r="AJ38" s="643">
        <f>AD38/26</f>
        <v>1352.5</v>
      </c>
      <c r="AK38" s="643"/>
      <c r="AL38" s="643"/>
      <c r="AM38" s="643"/>
      <c r="AN38" s="643"/>
      <c r="AO38" s="644"/>
    </row>
    <row r="39" spans="1:43" ht="15.95" customHeight="1" x14ac:dyDescent="0.15">
      <c r="A39" s="276" t="s">
        <v>74</v>
      </c>
      <c r="B39" s="647">
        <v>14824</v>
      </c>
      <c r="C39" s="608"/>
      <c r="D39" s="608"/>
      <c r="E39" s="608"/>
      <c r="F39" s="608"/>
      <c r="G39" s="608">
        <v>14970</v>
      </c>
      <c r="H39" s="608"/>
      <c r="I39" s="608"/>
      <c r="J39" s="608"/>
      <c r="K39" s="608"/>
      <c r="L39" s="608">
        <v>1280</v>
      </c>
      <c r="M39" s="608"/>
      <c r="N39" s="608"/>
      <c r="O39" s="608"/>
      <c r="P39" s="608"/>
      <c r="Q39" s="608"/>
      <c r="R39" s="646">
        <v>628</v>
      </c>
      <c r="S39" s="646"/>
      <c r="T39" s="646"/>
      <c r="U39" s="646"/>
      <c r="V39" s="646"/>
      <c r="W39" s="646"/>
      <c r="X39" s="646">
        <v>3713</v>
      </c>
      <c r="Y39" s="646"/>
      <c r="Z39" s="646"/>
      <c r="AA39" s="646"/>
      <c r="AB39" s="646"/>
      <c r="AC39" s="646"/>
      <c r="AD39" s="645">
        <f t="shared" si="0"/>
        <v>35415</v>
      </c>
      <c r="AE39" s="645"/>
      <c r="AF39" s="645"/>
      <c r="AG39" s="645"/>
      <c r="AH39" s="645"/>
      <c r="AI39" s="645"/>
      <c r="AJ39" s="643">
        <f>AD39/26</f>
        <v>1362.1153846153845</v>
      </c>
      <c r="AK39" s="643"/>
      <c r="AL39" s="643"/>
      <c r="AM39" s="643"/>
      <c r="AN39" s="643"/>
      <c r="AO39" s="644"/>
    </row>
    <row r="40" spans="1:43" ht="15.95" customHeight="1" x14ac:dyDescent="0.15">
      <c r="A40" s="276" t="s">
        <v>75</v>
      </c>
      <c r="B40" s="647">
        <v>12897</v>
      </c>
      <c r="C40" s="608"/>
      <c r="D40" s="608"/>
      <c r="E40" s="608"/>
      <c r="F40" s="608"/>
      <c r="G40" s="608">
        <v>11078</v>
      </c>
      <c r="H40" s="608"/>
      <c r="I40" s="608"/>
      <c r="J40" s="608"/>
      <c r="K40" s="608"/>
      <c r="L40" s="608">
        <v>1111</v>
      </c>
      <c r="M40" s="608"/>
      <c r="N40" s="608"/>
      <c r="O40" s="608"/>
      <c r="P40" s="608"/>
      <c r="Q40" s="608"/>
      <c r="R40" s="646">
        <v>550</v>
      </c>
      <c r="S40" s="646"/>
      <c r="T40" s="646"/>
      <c r="U40" s="646"/>
      <c r="V40" s="646"/>
      <c r="W40" s="646"/>
      <c r="X40" s="646">
        <v>2280</v>
      </c>
      <c r="Y40" s="646"/>
      <c r="Z40" s="646"/>
      <c r="AA40" s="646"/>
      <c r="AB40" s="646"/>
      <c r="AC40" s="646"/>
      <c r="AD40" s="645">
        <f t="shared" si="0"/>
        <v>27916</v>
      </c>
      <c r="AE40" s="645"/>
      <c r="AF40" s="645"/>
      <c r="AG40" s="645"/>
      <c r="AH40" s="645"/>
      <c r="AI40" s="645"/>
      <c r="AJ40" s="643">
        <f>AD40/24</f>
        <v>1163.1666666666667</v>
      </c>
      <c r="AK40" s="643"/>
      <c r="AL40" s="643"/>
      <c r="AM40" s="643"/>
      <c r="AN40" s="643"/>
      <c r="AO40" s="644"/>
    </row>
    <row r="41" spans="1:43" ht="15.95" customHeight="1" x14ac:dyDescent="0.15">
      <c r="A41" s="276" t="s">
        <v>76</v>
      </c>
      <c r="B41" s="647">
        <v>13207</v>
      </c>
      <c r="C41" s="608"/>
      <c r="D41" s="608"/>
      <c r="E41" s="608"/>
      <c r="F41" s="608"/>
      <c r="G41" s="608">
        <v>12034</v>
      </c>
      <c r="H41" s="608"/>
      <c r="I41" s="608"/>
      <c r="J41" s="608"/>
      <c r="K41" s="608"/>
      <c r="L41" s="608">
        <v>1142</v>
      </c>
      <c r="M41" s="608"/>
      <c r="N41" s="608"/>
      <c r="O41" s="608"/>
      <c r="P41" s="608"/>
      <c r="Q41" s="608"/>
      <c r="R41" s="646">
        <v>642</v>
      </c>
      <c r="S41" s="646"/>
      <c r="T41" s="646"/>
      <c r="U41" s="646"/>
      <c r="V41" s="646"/>
      <c r="W41" s="646"/>
      <c r="X41" s="646">
        <v>2359</v>
      </c>
      <c r="Y41" s="646"/>
      <c r="Z41" s="646"/>
      <c r="AA41" s="646"/>
      <c r="AB41" s="646"/>
      <c r="AC41" s="646"/>
      <c r="AD41" s="645">
        <f t="shared" si="0"/>
        <v>29384</v>
      </c>
      <c r="AE41" s="645"/>
      <c r="AF41" s="645"/>
      <c r="AG41" s="645"/>
      <c r="AH41" s="645"/>
      <c r="AI41" s="645"/>
      <c r="AJ41" s="643">
        <f>AD41/25</f>
        <v>1175.3599999999999</v>
      </c>
      <c r="AK41" s="643"/>
      <c r="AL41" s="643"/>
      <c r="AM41" s="643"/>
      <c r="AN41" s="643"/>
      <c r="AO41" s="644"/>
    </row>
    <row r="42" spans="1:43" ht="15.95" customHeight="1" x14ac:dyDescent="0.15">
      <c r="A42" s="276" t="s">
        <v>77</v>
      </c>
      <c r="B42" s="647">
        <v>13338</v>
      </c>
      <c r="C42" s="608"/>
      <c r="D42" s="608"/>
      <c r="E42" s="608"/>
      <c r="F42" s="608"/>
      <c r="G42" s="608">
        <v>11551</v>
      </c>
      <c r="H42" s="608"/>
      <c r="I42" s="608"/>
      <c r="J42" s="608"/>
      <c r="K42" s="608"/>
      <c r="L42" s="608">
        <v>1121</v>
      </c>
      <c r="M42" s="608"/>
      <c r="N42" s="608"/>
      <c r="O42" s="608"/>
      <c r="P42" s="608"/>
      <c r="Q42" s="608"/>
      <c r="R42" s="646">
        <v>656</v>
      </c>
      <c r="S42" s="646"/>
      <c r="T42" s="646"/>
      <c r="U42" s="646"/>
      <c r="V42" s="646"/>
      <c r="W42" s="646"/>
      <c r="X42" s="646">
        <v>2399</v>
      </c>
      <c r="Y42" s="646"/>
      <c r="Z42" s="646"/>
      <c r="AA42" s="646"/>
      <c r="AB42" s="646"/>
      <c r="AC42" s="646"/>
      <c r="AD42" s="645">
        <f t="shared" si="0"/>
        <v>29065</v>
      </c>
      <c r="AE42" s="645"/>
      <c r="AF42" s="645"/>
      <c r="AG42" s="645"/>
      <c r="AH42" s="645"/>
      <c r="AI42" s="645"/>
      <c r="AJ42" s="643">
        <f>AD42/24</f>
        <v>1211.0416666666667</v>
      </c>
      <c r="AK42" s="643"/>
      <c r="AL42" s="643"/>
      <c r="AM42" s="643"/>
      <c r="AN42" s="643"/>
      <c r="AO42" s="644"/>
    </row>
    <row r="43" spans="1:43" ht="15.95" customHeight="1" x14ac:dyDescent="0.15">
      <c r="A43" s="276" t="s">
        <v>78</v>
      </c>
      <c r="B43" s="647">
        <v>12078</v>
      </c>
      <c r="C43" s="608"/>
      <c r="D43" s="608"/>
      <c r="E43" s="608"/>
      <c r="F43" s="608"/>
      <c r="G43" s="608">
        <v>10201</v>
      </c>
      <c r="H43" s="608"/>
      <c r="I43" s="608"/>
      <c r="J43" s="608"/>
      <c r="K43" s="608"/>
      <c r="L43" s="608">
        <v>1014</v>
      </c>
      <c r="M43" s="608"/>
      <c r="N43" s="608"/>
      <c r="O43" s="608"/>
      <c r="P43" s="608"/>
      <c r="Q43" s="608"/>
      <c r="R43" s="646">
        <v>645</v>
      </c>
      <c r="S43" s="646"/>
      <c r="T43" s="646"/>
      <c r="U43" s="646"/>
      <c r="V43" s="646"/>
      <c r="W43" s="646"/>
      <c r="X43" s="646">
        <v>2188</v>
      </c>
      <c r="Y43" s="646"/>
      <c r="Z43" s="646"/>
      <c r="AA43" s="646"/>
      <c r="AB43" s="646"/>
      <c r="AC43" s="646"/>
      <c r="AD43" s="645">
        <f t="shared" si="0"/>
        <v>26126</v>
      </c>
      <c r="AE43" s="645"/>
      <c r="AF43" s="645"/>
      <c r="AG43" s="645"/>
      <c r="AH43" s="645"/>
      <c r="AI43" s="645"/>
      <c r="AJ43" s="643">
        <f>AD43/22</f>
        <v>1187.5454545454545</v>
      </c>
      <c r="AK43" s="643"/>
      <c r="AL43" s="643"/>
      <c r="AM43" s="643"/>
      <c r="AN43" s="643"/>
      <c r="AO43" s="644"/>
    </row>
    <row r="44" spans="1:43" ht="15.95" customHeight="1" x14ac:dyDescent="0.15">
      <c r="A44" s="276" t="s">
        <v>302</v>
      </c>
      <c r="B44" s="647">
        <v>13976</v>
      </c>
      <c r="C44" s="608"/>
      <c r="D44" s="608"/>
      <c r="E44" s="608"/>
      <c r="F44" s="608"/>
      <c r="G44" s="608">
        <v>11386</v>
      </c>
      <c r="H44" s="608"/>
      <c r="I44" s="608"/>
      <c r="J44" s="608"/>
      <c r="K44" s="608"/>
      <c r="L44" s="608">
        <v>1223</v>
      </c>
      <c r="M44" s="608"/>
      <c r="N44" s="608"/>
      <c r="O44" s="608"/>
      <c r="P44" s="608"/>
      <c r="Q44" s="608"/>
      <c r="R44" s="646">
        <v>594</v>
      </c>
      <c r="S44" s="646"/>
      <c r="T44" s="646"/>
      <c r="U44" s="646"/>
      <c r="V44" s="646"/>
      <c r="W44" s="646"/>
      <c r="X44" s="646">
        <v>2595</v>
      </c>
      <c r="Y44" s="646"/>
      <c r="Z44" s="646"/>
      <c r="AA44" s="646"/>
      <c r="AB44" s="646"/>
      <c r="AC44" s="646"/>
      <c r="AD44" s="645">
        <f t="shared" si="0"/>
        <v>29774</v>
      </c>
      <c r="AE44" s="645"/>
      <c r="AF44" s="645"/>
      <c r="AG44" s="645"/>
      <c r="AH44" s="645"/>
      <c r="AI44" s="645"/>
      <c r="AJ44" s="643">
        <f>AD44/23</f>
        <v>1294.5217391304348</v>
      </c>
      <c r="AK44" s="643"/>
      <c r="AL44" s="643"/>
      <c r="AM44" s="643"/>
      <c r="AN44" s="643"/>
      <c r="AO44" s="644"/>
    </row>
    <row r="45" spans="1:43" ht="15.95" customHeight="1" x14ac:dyDescent="0.15">
      <c r="A45" s="276" t="s">
        <v>79</v>
      </c>
      <c r="B45" s="647">
        <v>9777</v>
      </c>
      <c r="C45" s="608"/>
      <c r="D45" s="608"/>
      <c r="E45" s="608"/>
      <c r="F45" s="608"/>
      <c r="G45" s="608">
        <v>8150</v>
      </c>
      <c r="H45" s="608"/>
      <c r="I45" s="608"/>
      <c r="J45" s="608"/>
      <c r="K45" s="608"/>
      <c r="L45" s="608">
        <v>874</v>
      </c>
      <c r="M45" s="608"/>
      <c r="N45" s="608"/>
      <c r="O45" s="608"/>
      <c r="P45" s="608"/>
      <c r="Q45" s="608"/>
      <c r="R45" s="646">
        <v>461</v>
      </c>
      <c r="S45" s="646"/>
      <c r="T45" s="646"/>
      <c r="U45" s="646"/>
      <c r="V45" s="646"/>
      <c r="W45" s="646"/>
      <c r="X45" s="646">
        <v>1896</v>
      </c>
      <c r="Y45" s="646"/>
      <c r="Z45" s="646"/>
      <c r="AA45" s="646"/>
      <c r="AB45" s="646"/>
      <c r="AC45" s="646"/>
      <c r="AD45" s="645">
        <f t="shared" si="0"/>
        <v>21158</v>
      </c>
      <c r="AE45" s="645"/>
      <c r="AF45" s="645"/>
      <c r="AG45" s="645"/>
      <c r="AH45" s="645"/>
      <c r="AI45" s="645"/>
      <c r="AJ45" s="643">
        <f>AD45/13</f>
        <v>1627.5384615384614</v>
      </c>
      <c r="AK45" s="643"/>
      <c r="AL45" s="643"/>
      <c r="AM45" s="643"/>
      <c r="AN45" s="643"/>
      <c r="AO45" s="644"/>
    </row>
    <row r="46" spans="1:43" ht="15.95" customHeight="1" x14ac:dyDescent="0.15">
      <c r="A46" s="276" t="s">
        <v>61</v>
      </c>
      <c r="B46" s="647">
        <v>13565</v>
      </c>
      <c r="C46" s="608"/>
      <c r="D46" s="608"/>
      <c r="E46" s="608"/>
      <c r="F46" s="608"/>
      <c r="G46" s="608">
        <v>11967</v>
      </c>
      <c r="H46" s="608"/>
      <c r="I46" s="608"/>
      <c r="J46" s="608"/>
      <c r="K46" s="608"/>
      <c r="L46" s="608">
        <v>1198</v>
      </c>
      <c r="M46" s="608"/>
      <c r="N46" s="608"/>
      <c r="O46" s="608"/>
      <c r="P46" s="608"/>
      <c r="Q46" s="608"/>
      <c r="R46" s="646">
        <v>645</v>
      </c>
      <c r="S46" s="646"/>
      <c r="T46" s="646"/>
      <c r="U46" s="646"/>
      <c r="V46" s="646"/>
      <c r="W46" s="646"/>
      <c r="X46" s="646">
        <v>2717</v>
      </c>
      <c r="Y46" s="646"/>
      <c r="Z46" s="646"/>
      <c r="AA46" s="646"/>
      <c r="AB46" s="646"/>
      <c r="AC46" s="646"/>
      <c r="AD46" s="645">
        <f t="shared" si="0"/>
        <v>30092</v>
      </c>
      <c r="AE46" s="645"/>
      <c r="AF46" s="645"/>
      <c r="AG46" s="645"/>
      <c r="AH46" s="645"/>
      <c r="AI46" s="645"/>
      <c r="AJ46" s="643">
        <f>AD46/25</f>
        <v>1203.68</v>
      </c>
      <c r="AK46" s="643"/>
      <c r="AL46" s="643"/>
      <c r="AM46" s="643"/>
      <c r="AN46" s="643"/>
      <c r="AO46" s="644"/>
    </row>
    <row r="47" spans="1:43" ht="15.95" customHeight="1" x14ac:dyDescent="0.15">
      <c r="A47" s="143"/>
      <c r="B47" s="253"/>
      <c r="C47" s="202"/>
      <c r="D47" s="202"/>
      <c r="E47" s="202"/>
      <c r="F47" s="238"/>
      <c r="G47" s="202"/>
      <c r="H47" s="202"/>
      <c r="I47" s="238"/>
      <c r="J47" s="238"/>
      <c r="K47" s="238"/>
      <c r="L47" s="202"/>
      <c r="M47" s="172"/>
      <c r="N47" s="172"/>
      <c r="O47" s="172"/>
      <c r="P47" s="172"/>
      <c r="Q47" s="172"/>
      <c r="R47" s="202"/>
      <c r="S47" s="202"/>
      <c r="T47" s="202"/>
      <c r="U47" s="238"/>
      <c r="V47" s="172"/>
      <c r="W47" s="172"/>
      <c r="X47" s="172"/>
      <c r="Y47" s="172"/>
      <c r="Z47" s="202"/>
      <c r="AA47" s="202"/>
      <c r="AB47" s="202"/>
      <c r="AC47" s="202"/>
      <c r="AD47" s="154"/>
      <c r="AE47" s="154"/>
      <c r="AF47" s="254"/>
      <c r="AG47" s="254"/>
      <c r="AH47" s="254"/>
      <c r="AI47" s="254"/>
      <c r="AJ47" s="254"/>
      <c r="AK47" s="254"/>
      <c r="AL47" s="154"/>
      <c r="AM47" s="255"/>
      <c r="AN47" s="154"/>
      <c r="AO47" s="256"/>
      <c r="AP47" s="66"/>
    </row>
    <row r="48" spans="1:43" ht="15.95" customHeight="1" x14ac:dyDescent="0.15">
      <c r="A48" s="144" t="s">
        <v>120</v>
      </c>
      <c r="B48" s="647">
        <f>B33/AH22</f>
        <v>572.21505376344089</v>
      </c>
      <c r="C48" s="647"/>
      <c r="D48" s="647"/>
      <c r="E48" s="647"/>
      <c r="F48" s="647"/>
      <c r="G48" s="608">
        <f>G33/AQ35</f>
        <v>506.62724014336919</v>
      </c>
      <c r="H48" s="608"/>
      <c r="I48" s="608"/>
      <c r="J48" s="608"/>
      <c r="K48" s="608"/>
      <c r="L48" s="608">
        <f>L33/AQ35</f>
        <v>49.939068100358426</v>
      </c>
      <c r="M48" s="608"/>
      <c r="N48" s="608"/>
      <c r="O48" s="608"/>
      <c r="P48" s="608"/>
      <c r="Q48" s="608"/>
      <c r="R48" s="608">
        <f>R33/AQ35</f>
        <v>27.426523297491041</v>
      </c>
      <c r="S48" s="608"/>
      <c r="T48" s="608"/>
      <c r="U48" s="608"/>
      <c r="V48" s="608"/>
      <c r="W48" s="608"/>
      <c r="X48" s="608">
        <f>X33/280</f>
        <v>109.55357142857143</v>
      </c>
      <c r="Y48" s="608"/>
      <c r="Z48" s="608"/>
      <c r="AA48" s="608"/>
      <c r="AB48" s="608"/>
      <c r="AC48" s="608"/>
      <c r="AD48" s="608">
        <f>AD33/AQ35</f>
        <v>1266.1541218637992</v>
      </c>
      <c r="AE48" s="608"/>
      <c r="AF48" s="608"/>
      <c r="AG48" s="608"/>
      <c r="AH48" s="608"/>
      <c r="AI48" s="608"/>
      <c r="AJ48" s="608"/>
      <c r="AK48" s="608"/>
      <c r="AL48" s="608"/>
      <c r="AM48" s="608"/>
      <c r="AN48" s="608"/>
      <c r="AO48" s="609"/>
    </row>
    <row r="49" spans="1:44" s="67" customFormat="1" ht="15.95" customHeight="1" thickBot="1" x14ac:dyDescent="0.2">
      <c r="A49" s="145" t="s">
        <v>121</v>
      </c>
      <c r="B49" s="653">
        <f>B33/12</f>
        <v>13304</v>
      </c>
      <c r="C49" s="653"/>
      <c r="D49" s="653"/>
      <c r="E49" s="653"/>
      <c r="F49" s="653"/>
      <c r="G49" s="651">
        <f>G33/12</f>
        <v>11779.083333333334</v>
      </c>
      <c r="H49" s="651"/>
      <c r="I49" s="651"/>
      <c r="J49" s="651"/>
      <c r="K49" s="651"/>
      <c r="L49" s="651">
        <f>L33/12</f>
        <v>1161.0833333333333</v>
      </c>
      <c r="M49" s="651"/>
      <c r="N49" s="651"/>
      <c r="O49" s="651"/>
      <c r="P49" s="651"/>
      <c r="Q49" s="651"/>
      <c r="R49" s="651">
        <f>R33/12</f>
        <v>637.66666666666663</v>
      </c>
      <c r="S49" s="651"/>
      <c r="T49" s="651"/>
      <c r="U49" s="651"/>
      <c r="V49" s="651"/>
      <c r="W49" s="651"/>
      <c r="X49" s="651">
        <f>X33/12</f>
        <v>2556.25</v>
      </c>
      <c r="Y49" s="651"/>
      <c r="Z49" s="651"/>
      <c r="AA49" s="651"/>
      <c r="AB49" s="651"/>
      <c r="AC49" s="651"/>
      <c r="AD49" s="651">
        <f>AD33/12</f>
        <v>29438.083333333332</v>
      </c>
      <c r="AE49" s="651"/>
      <c r="AF49" s="651"/>
      <c r="AG49" s="651"/>
      <c r="AH49" s="651"/>
      <c r="AI49" s="651"/>
      <c r="AJ49" s="651"/>
      <c r="AK49" s="651"/>
      <c r="AL49" s="651"/>
      <c r="AM49" s="651"/>
      <c r="AN49" s="651"/>
      <c r="AO49" s="652"/>
      <c r="AQ49" s="26"/>
      <c r="AR49" s="26"/>
    </row>
    <row r="50" spans="1:44" ht="15" customHeight="1" x14ac:dyDescent="0.15">
      <c r="A50" s="606" t="s">
        <v>303</v>
      </c>
      <c r="B50" s="606"/>
      <c r="C50" s="606"/>
      <c r="D50" s="606"/>
      <c r="E50" s="606"/>
      <c r="F50" s="606"/>
      <c r="G50" s="606"/>
      <c r="H50" s="606"/>
      <c r="I50" s="606"/>
      <c r="J50" s="606"/>
      <c r="K50" s="606"/>
      <c r="L50" s="606"/>
      <c r="M50" s="606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L50" s="25"/>
      <c r="AM50" s="25"/>
      <c r="AO50" s="27" t="s">
        <v>89</v>
      </c>
    </row>
    <row r="51" spans="1:44" ht="15.95" customHeight="1" x14ac:dyDescent="0.15">
      <c r="A51" s="26" t="s">
        <v>222</v>
      </c>
    </row>
    <row r="53" spans="1:44" ht="15.95" customHeight="1" x14ac:dyDescent="0.15">
      <c r="F53" s="115"/>
      <c r="K53" s="25"/>
      <c r="P53" s="25"/>
      <c r="U53" s="25"/>
      <c r="Z53" s="25"/>
      <c r="AF53" s="25"/>
    </row>
  </sheetData>
  <sheetProtection sheet="1" objects="1" scenarios="1"/>
  <mergeCells count="230">
    <mergeCell ref="B3:I4"/>
    <mergeCell ref="J3:Q4"/>
    <mergeCell ref="R3:Y4"/>
    <mergeCell ref="Z3:AG4"/>
    <mergeCell ref="AH3:AO4"/>
    <mergeCell ref="B32:F32"/>
    <mergeCell ref="B33:F33"/>
    <mergeCell ref="B30:F30"/>
    <mergeCell ref="L31:Q31"/>
    <mergeCell ref="R31:W31"/>
    <mergeCell ref="G30:K30"/>
    <mergeCell ref="X30:AC30"/>
    <mergeCell ref="B31:F31"/>
    <mergeCell ref="G31:K31"/>
    <mergeCell ref="G32:K32"/>
    <mergeCell ref="L32:Q32"/>
    <mergeCell ref="G33:K33"/>
    <mergeCell ref="L33:Q33"/>
    <mergeCell ref="R33:W33"/>
    <mergeCell ref="X32:AC32"/>
    <mergeCell ref="Z22:AG22"/>
    <mergeCell ref="X29:AC29"/>
    <mergeCell ref="R22:Y22"/>
    <mergeCell ref="R26:W28"/>
    <mergeCell ref="AD49:AI49"/>
    <mergeCell ref="AJ49:AO49"/>
    <mergeCell ref="AD48:AI48"/>
    <mergeCell ref="X49:AC49"/>
    <mergeCell ref="A50:M50"/>
    <mergeCell ref="AJ48:AO48"/>
    <mergeCell ref="B49:F49"/>
    <mergeCell ref="G49:K49"/>
    <mergeCell ref="L49:Q49"/>
    <mergeCell ref="R49:W49"/>
    <mergeCell ref="L48:Q48"/>
    <mergeCell ref="G48:K48"/>
    <mergeCell ref="B48:F48"/>
    <mergeCell ref="AJ45:AO45"/>
    <mergeCell ref="X45:AC45"/>
    <mergeCell ref="AD45:AI45"/>
    <mergeCell ref="AJ46:AO46"/>
    <mergeCell ref="AD46:AI46"/>
    <mergeCell ref="X46:AC46"/>
    <mergeCell ref="R48:W48"/>
    <mergeCell ref="X48:AC48"/>
    <mergeCell ref="B45:F45"/>
    <mergeCell ref="G45:K45"/>
    <mergeCell ref="L45:Q45"/>
    <mergeCell ref="R45:W45"/>
    <mergeCell ref="B46:F46"/>
    <mergeCell ref="G46:K46"/>
    <mergeCell ref="L46:Q46"/>
    <mergeCell ref="R46:W46"/>
    <mergeCell ref="L40:Q40"/>
    <mergeCell ref="R40:W40"/>
    <mergeCell ref="X40:AC40"/>
    <mergeCell ref="AD40:AI40"/>
    <mergeCell ref="AJ40:AO40"/>
    <mergeCell ref="AJ44:AO44"/>
    <mergeCell ref="B43:F43"/>
    <mergeCell ref="G43:K43"/>
    <mergeCell ref="B44:F44"/>
    <mergeCell ref="G44:K44"/>
    <mergeCell ref="L44:Q44"/>
    <mergeCell ref="X44:AC44"/>
    <mergeCell ref="AD44:AI44"/>
    <mergeCell ref="L43:Q43"/>
    <mergeCell ref="AJ43:AO43"/>
    <mergeCell ref="R43:W43"/>
    <mergeCell ref="AD43:AI43"/>
    <mergeCell ref="X43:AC43"/>
    <mergeCell ref="R44:W44"/>
    <mergeCell ref="B42:F42"/>
    <mergeCell ref="R36:W36"/>
    <mergeCell ref="B36:F36"/>
    <mergeCell ref="G36:K36"/>
    <mergeCell ref="AJ37:AO37"/>
    <mergeCell ref="AD42:AI42"/>
    <mergeCell ref="AJ42:AO42"/>
    <mergeCell ref="B41:F41"/>
    <mergeCell ref="G41:K41"/>
    <mergeCell ref="L41:Q41"/>
    <mergeCell ref="X42:AC42"/>
    <mergeCell ref="R41:W41"/>
    <mergeCell ref="X41:AC41"/>
    <mergeCell ref="X38:AC38"/>
    <mergeCell ref="X39:AC39"/>
    <mergeCell ref="AD41:AI41"/>
    <mergeCell ref="G42:K42"/>
    <mergeCell ref="L42:Q42"/>
    <mergeCell ref="R42:W42"/>
    <mergeCell ref="AJ41:AO41"/>
    <mergeCell ref="R39:W39"/>
    <mergeCell ref="AJ39:AO39"/>
    <mergeCell ref="B40:F40"/>
    <mergeCell ref="AJ38:AO38"/>
    <mergeCell ref="G40:K40"/>
    <mergeCell ref="AJ36:AO36"/>
    <mergeCell ref="AD35:AI35"/>
    <mergeCell ref="AD36:AI36"/>
    <mergeCell ref="AD39:AI39"/>
    <mergeCell ref="AD38:AI38"/>
    <mergeCell ref="X37:AC37"/>
    <mergeCell ref="AD37:AI37"/>
    <mergeCell ref="B39:F39"/>
    <mergeCell ref="G39:K39"/>
    <mergeCell ref="L39:Q39"/>
    <mergeCell ref="G35:K35"/>
    <mergeCell ref="L35:Q35"/>
    <mergeCell ref="R35:W35"/>
    <mergeCell ref="X35:AC35"/>
    <mergeCell ref="B35:F35"/>
    <mergeCell ref="R38:W38"/>
    <mergeCell ref="B38:F38"/>
    <mergeCell ref="G38:K38"/>
    <mergeCell ref="L38:Q38"/>
    <mergeCell ref="X36:AC36"/>
    <mergeCell ref="B37:F37"/>
    <mergeCell ref="G37:K37"/>
    <mergeCell ref="L37:Q37"/>
    <mergeCell ref="R37:W37"/>
    <mergeCell ref="L36:Q36"/>
    <mergeCell ref="R29:W29"/>
    <mergeCell ref="AD31:AI31"/>
    <mergeCell ref="AD32:AI32"/>
    <mergeCell ref="Z21:AG21"/>
    <mergeCell ref="AH19:AK19"/>
    <mergeCell ref="J18:Q18"/>
    <mergeCell ref="J20:Q20"/>
    <mergeCell ref="X31:AC31"/>
    <mergeCell ref="L30:Q30"/>
    <mergeCell ref="R30:W30"/>
    <mergeCell ref="AD29:AI29"/>
    <mergeCell ref="AD30:AI30"/>
    <mergeCell ref="AJ30:AO30"/>
    <mergeCell ref="AJ29:AO29"/>
    <mergeCell ref="AD33:AI33"/>
    <mergeCell ref="AJ33:AO33"/>
    <mergeCell ref="R32:W32"/>
    <mergeCell ref="AH22:AO22"/>
    <mergeCell ref="AD26:AI28"/>
    <mergeCell ref="AJ26:AO28"/>
    <mergeCell ref="AJ35:AO35"/>
    <mergeCell ref="AJ32:AO32"/>
    <mergeCell ref="X33:AC33"/>
    <mergeCell ref="B29:F29"/>
    <mergeCell ref="J21:Q21"/>
    <mergeCell ref="R18:Y18"/>
    <mergeCell ref="R20:Y20"/>
    <mergeCell ref="X26:AC28"/>
    <mergeCell ref="B26:F28"/>
    <mergeCell ref="G26:K28"/>
    <mergeCell ref="L26:Q28"/>
    <mergeCell ref="B18:I18"/>
    <mergeCell ref="B20:I20"/>
    <mergeCell ref="L29:Q29"/>
    <mergeCell ref="G29:K29"/>
    <mergeCell ref="R21:Y21"/>
    <mergeCell ref="B21:I21"/>
    <mergeCell ref="B22:I22"/>
    <mergeCell ref="J22:Q22"/>
    <mergeCell ref="J10:Q10"/>
    <mergeCell ref="B11:I11"/>
    <mergeCell ref="J9:Q9"/>
    <mergeCell ref="B15:I15"/>
    <mergeCell ref="J12:Q12"/>
    <mergeCell ref="B14:I14"/>
    <mergeCell ref="Z7:AG7"/>
    <mergeCell ref="Z8:AG8"/>
    <mergeCell ref="Z9:AG9"/>
    <mergeCell ref="R13:Y13"/>
    <mergeCell ref="R12:Y12"/>
    <mergeCell ref="B12:I12"/>
    <mergeCell ref="AH16:AO16"/>
    <mergeCell ref="Z20:AG20"/>
    <mergeCell ref="AH20:AO20"/>
    <mergeCell ref="Z11:AG11"/>
    <mergeCell ref="Z12:AG12"/>
    <mergeCell ref="Z13:AG13"/>
    <mergeCell ref="Z14:AG14"/>
    <mergeCell ref="Z15:AG15"/>
    <mergeCell ref="Z18:AG18"/>
    <mergeCell ref="AJ31:AO31"/>
    <mergeCell ref="AH17:AK17"/>
    <mergeCell ref="Z16:AG16"/>
    <mergeCell ref="AH10:AO10"/>
    <mergeCell ref="AH5:AO5"/>
    <mergeCell ref="AH6:AO6"/>
    <mergeCell ref="R8:Y8"/>
    <mergeCell ref="AH13:AO13"/>
    <mergeCell ref="AH14:AO14"/>
    <mergeCell ref="AH15:AO15"/>
    <mergeCell ref="R9:Y9"/>
    <mergeCell ref="R10:Y10"/>
    <mergeCell ref="Z10:AG10"/>
    <mergeCell ref="AH7:AO7"/>
    <mergeCell ref="AH8:AO8"/>
    <mergeCell ref="AH12:AO12"/>
    <mergeCell ref="AH9:AO9"/>
    <mergeCell ref="R11:Y11"/>
    <mergeCell ref="AH18:AO18"/>
    <mergeCell ref="AH21:AO21"/>
    <mergeCell ref="R6:Y6"/>
    <mergeCell ref="AH11:AO11"/>
    <mergeCell ref="R7:Y7"/>
    <mergeCell ref="R15:Y15"/>
    <mergeCell ref="B5:I5"/>
    <mergeCell ref="B6:I6"/>
    <mergeCell ref="Z5:AG5"/>
    <mergeCell ref="Z6:AG6"/>
    <mergeCell ref="Z17:AC17"/>
    <mergeCell ref="Z19:AC19"/>
    <mergeCell ref="R5:Y5"/>
    <mergeCell ref="R14:Y14"/>
    <mergeCell ref="R16:Y16"/>
    <mergeCell ref="B13:I13"/>
    <mergeCell ref="J6:Q6"/>
    <mergeCell ref="J7:Q7"/>
    <mergeCell ref="B8:I8"/>
    <mergeCell ref="B7:I7"/>
    <mergeCell ref="J13:Q13"/>
    <mergeCell ref="J5:Q5"/>
    <mergeCell ref="J11:Q11"/>
    <mergeCell ref="J15:Q15"/>
    <mergeCell ref="J16:Q16"/>
    <mergeCell ref="B16:I16"/>
    <mergeCell ref="J8:Q8"/>
    <mergeCell ref="B9:I9"/>
    <mergeCell ref="B10:I10"/>
    <mergeCell ref="J14:Q14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firstPageNumber="152" orientation="portrait" useFirstPageNumber="1" verticalDpi="300" r:id="rId1"/>
  <headerFooter scaleWithDoc="0" alignWithMargins="0">
    <oddHeader>&amp;L教　育</oddHeader>
    <oddFooter>&amp;C&amp;12&amp;A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W46"/>
  <sheetViews>
    <sheetView view="pageBreakPreview" zoomScaleNormal="120" zoomScaleSheetLayoutView="100" workbookViewId="0">
      <selection activeCell="A26" sqref="A26"/>
    </sheetView>
  </sheetViews>
  <sheetFormatPr defaultRowHeight="15" customHeight="1" x14ac:dyDescent="0.15"/>
  <cols>
    <col min="1" max="1" width="0.7109375" style="26" customWidth="1"/>
    <col min="2" max="2" width="10.85546875" style="26" customWidth="1"/>
    <col min="3" max="3" width="5.7109375" style="26" customWidth="1"/>
    <col min="4" max="4" width="0.42578125" style="26" customWidth="1"/>
    <col min="5" max="5" width="9.7109375" style="26" bestFit="1" customWidth="1"/>
    <col min="6" max="6" width="8" style="26" customWidth="1"/>
    <col min="7" max="7" width="8.28515625" style="26" customWidth="1"/>
    <col min="8" max="9" width="8" style="26" customWidth="1"/>
    <col min="10" max="10" width="11.85546875" style="26" bestFit="1" customWidth="1"/>
    <col min="11" max="11" width="8.85546875" style="26" customWidth="1"/>
    <col min="12" max="12" width="7.85546875" style="26" customWidth="1"/>
    <col min="13" max="13" width="9.28515625" style="26" customWidth="1"/>
    <col min="14" max="14" width="8.5703125" style="26" customWidth="1"/>
    <col min="15" max="15" width="5.5703125" style="26" customWidth="1"/>
    <col min="16" max="16384" width="9.140625" style="26"/>
  </cols>
  <sheetData>
    <row r="1" spans="1:23" ht="5.0999999999999996" customHeight="1" x14ac:dyDescent="0.15">
      <c r="A1" s="492"/>
      <c r="B1" s="492"/>
      <c r="C1" s="492"/>
      <c r="D1" s="492"/>
      <c r="E1" s="492"/>
      <c r="F1" s="492"/>
      <c r="G1" s="492"/>
      <c r="H1" s="25"/>
      <c r="I1" s="25"/>
      <c r="J1" s="25"/>
      <c r="K1" s="25"/>
      <c r="L1" s="25"/>
      <c r="M1" s="25"/>
      <c r="N1" s="27"/>
    </row>
    <row r="2" spans="1:23" ht="15" customHeight="1" thickBot="1" x14ac:dyDescent="0.2">
      <c r="A2" s="492" t="s">
        <v>345</v>
      </c>
      <c r="B2" s="492"/>
      <c r="C2" s="492"/>
      <c r="D2" s="492"/>
      <c r="E2" s="492"/>
      <c r="F2" s="492"/>
      <c r="G2" s="492"/>
      <c r="H2" s="492"/>
      <c r="I2" s="492"/>
      <c r="J2" s="295"/>
      <c r="K2" s="25"/>
      <c r="L2" s="25"/>
      <c r="M2" s="25"/>
      <c r="N2" s="25"/>
      <c r="O2" s="25"/>
      <c r="P2" s="27" t="s">
        <v>90</v>
      </c>
    </row>
    <row r="3" spans="1:23" ht="30" customHeight="1" thickBot="1" x14ac:dyDescent="0.2">
      <c r="A3" s="68"/>
      <c r="B3" s="676" t="s">
        <v>132</v>
      </c>
      <c r="C3" s="676"/>
      <c r="D3" s="297"/>
      <c r="E3" s="572" t="s">
        <v>133</v>
      </c>
      <c r="F3" s="572"/>
      <c r="G3" s="572"/>
      <c r="H3" s="572"/>
      <c r="I3" s="572" t="s">
        <v>134</v>
      </c>
      <c r="J3" s="572"/>
      <c r="K3" s="572"/>
      <c r="L3" s="572"/>
      <c r="M3" s="670" t="s">
        <v>129</v>
      </c>
      <c r="N3" s="532" t="s">
        <v>135</v>
      </c>
      <c r="O3" s="532"/>
      <c r="P3" s="533"/>
    </row>
    <row r="4" spans="1:23" ht="30" customHeight="1" x14ac:dyDescent="0.15">
      <c r="A4" s="69"/>
      <c r="B4" s="669" t="s">
        <v>136</v>
      </c>
      <c r="C4" s="669"/>
      <c r="D4" s="298"/>
      <c r="E4" s="28" t="s">
        <v>137</v>
      </c>
      <c r="F4" s="28" t="s">
        <v>253</v>
      </c>
      <c r="G4" s="28" t="s">
        <v>138</v>
      </c>
      <c r="H4" s="29" t="s">
        <v>139</v>
      </c>
      <c r="I4" s="28" t="s">
        <v>137</v>
      </c>
      <c r="J4" s="28" t="s">
        <v>254</v>
      </c>
      <c r="K4" s="28" t="s">
        <v>138</v>
      </c>
      <c r="L4" s="29" t="s">
        <v>139</v>
      </c>
      <c r="M4" s="639"/>
      <c r="N4" s="578"/>
      <c r="O4" s="578"/>
      <c r="P4" s="671"/>
    </row>
    <row r="5" spans="1:23" ht="18" customHeight="1" x14ac:dyDescent="0.15">
      <c r="A5" s="37"/>
      <c r="B5" s="668" t="s">
        <v>263</v>
      </c>
      <c r="C5" s="668"/>
      <c r="D5" s="311"/>
      <c r="E5" s="153">
        <v>26883</v>
      </c>
      <c r="F5" s="312" t="s">
        <v>255</v>
      </c>
      <c r="G5" s="153">
        <v>765</v>
      </c>
      <c r="H5" s="153">
        <v>11690</v>
      </c>
      <c r="I5" s="313">
        <v>300</v>
      </c>
      <c r="J5" s="153" t="s">
        <v>256</v>
      </c>
      <c r="K5" s="313">
        <v>79</v>
      </c>
      <c r="L5" s="313">
        <v>947</v>
      </c>
      <c r="M5" s="153">
        <v>31881</v>
      </c>
      <c r="N5" s="672">
        <v>72545</v>
      </c>
      <c r="O5" s="672"/>
      <c r="P5" s="673"/>
      <c r="Q5" s="66"/>
      <c r="R5" s="66"/>
      <c r="S5" s="66"/>
      <c r="T5" s="66"/>
      <c r="U5" s="66"/>
      <c r="V5" s="66"/>
      <c r="W5" s="66"/>
    </row>
    <row r="6" spans="1:23" ht="18" customHeight="1" x14ac:dyDescent="0.15">
      <c r="A6" s="37"/>
      <c r="B6" s="668" t="s">
        <v>289</v>
      </c>
      <c r="C6" s="668"/>
      <c r="D6" s="311"/>
      <c r="E6" s="153">
        <v>52407</v>
      </c>
      <c r="F6" s="153">
        <v>117</v>
      </c>
      <c r="G6" s="153">
        <v>530</v>
      </c>
      <c r="H6" s="153">
        <v>14473</v>
      </c>
      <c r="I6" s="313">
        <v>562</v>
      </c>
      <c r="J6" s="153" t="s">
        <v>256</v>
      </c>
      <c r="K6" s="313" t="s">
        <v>290</v>
      </c>
      <c r="L6" s="313">
        <v>1442</v>
      </c>
      <c r="M6" s="153">
        <v>24300</v>
      </c>
      <c r="N6" s="674">
        <v>93831</v>
      </c>
      <c r="O6" s="674"/>
      <c r="P6" s="675"/>
      <c r="Q6" s="66"/>
      <c r="R6" s="66"/>
      <c r="S6" s="66"/>
      <c r="T6" s="66"/>
      <c r="U6" s="66"/>
      <c r="V6" s="66"/>
      <c r="W6" s="66"/>
    </row>
    <row r="7" spans="1:23" ht="18" customHeight="1" x14ac:dyDescent="0.15">
      <c r="A7" s="37"/>
      <c r="B7" s="677" t="s">
        <v>291</v>
      </c>
      <c r="C7" s="677"/>
      <c r="D7" s="314">
        <v>25</v>
      </c>
      <c r="E7" s="239">
        <f t="shared" ref="E7:M7" si="0">SUM(E9:E20)</f>
        <v>45297</v>
      </c>
      <c r="F7" s="239">
        <f t="shared" si="0"/>
        <v>602</v>
      </c>
      <c r="G7" s="239">
        <f t="shared" si="0"/>
        <v>630</v>
      </c>
      <c r="H7" s="239">
        <f t="shared" si="0"/>
        <v>7399</v>
      </c>
      <c r="I7" s="315">
        <f t="shared" si="0"/>
        <v>940</v>
      </c>
      <c r="J7" s="393">
        <f>SUM(J9:J20)</f>
        <v>51</v>
      </c>
      <c r="K7" s="315">
        <f t="shared" si="0"/>
        <v>0</v>
      </c>
      <c r="L7" s="315">
        <f t="shared" si="0"/>
        <v>488</v>
      </c>
      <c r="M7" s="239">
        <f t="shared" si="0"/>
        <v>13546</v>
      </c>
      <c r="N7" s="678">
        <f>SUM(E7:M7)</f>
        <v>68953</v>
      </c>
      <c r="O7" s="678"/>
      <c r="P7" s="679"/>
      <c r="Q7" s="66"/>
      <c r="R7" s="66"/>
      <c r="S7" s="66"/>
      <c r="T7" s="66"/>
      <c r="U7" s="66"/>
      <c r="V7" s="66"/>
      <c r="W7" s="66"/>
    </row>
    <row r="8" spans="1:23" ht="18" customHeight="1" x14ac:dyDescent="0.15">
      <c r="A8" s="37"/>
      <c r="B8" s="527"/>
      <c r="C8" s="527"/>
      <c r="D8" s="296"/>
      <c r="E8" s="316"/>
      <c r="F8" s="317"/>
      <c r="G8" s="317"/>
      <c r="H8" s="317"/>
      <c r="I8" s="317"/>
      <c r="J8" s="318"/>
      <c r="K8" s="317"/>
      <c r="L8" s="317"/>
      <c r="M8" s="317"/>
      <c r="N8" s="680"/>
      <c r="O8" s="680"/>
      <c r="P8" s="681"/>
    </row>
    <row r="9" spans="1:23" ht="18" customHeight="1" x14ac:dyDescent="0.15">
      <c r="A9" s="37"/>
      <c r="B9" s="668" t="s">
        <v>266</v>
      </c>
      <c r="C9" s="668"/>
      <c r="D9" s="319"/>
      <c r="E9" s="321">
        <v>6094</v>
      </c>
      <c r="F9" s="322">
        <v>48</v>
      </c>
      <c r="G9" s="322">
        <v>18</v>
      </c>
      <c r="H9" s="322">
        <v>851</v>
      </c>
      <c r="I9" s="322">
        <v>72</v>
      </c>
      <c r="J9" s="323">
        <v>0</v>
      </c>
      <c r="K9" s="322">
        <v>0</v>
      </c>
      <c r="L9" s="322">
        <v>140</v>
      </c>
      <c r="M9" s="322">
        <v>2681</v>
      </c>
      <c r="N9" s="682">
        <f>SUM(E9:M9)</f>
        <v>9904</v>
      </c>
      <c r="O9" s="682"/>
      <c r="P9" s="683"/>
    </row>
    <row r="10" spans="1:23" ht="18" customHeight="1" x14ac:dyDescent="0.15">
      <c r="A10" s="37"/>
      <c r="B10" s="668" t="s">
        <v>7</v>
      </c>
      <c r="C10" s="668"/>
      <c r="D10" s="320"/>
      <c r="E10" s="321">
        <v>1863</v>
      </c>
      <c r="F10" s="322">
        <v>145</v>
      </c>
      <c r="G10" s="322">
        <v>73</v>
      </c>
      <c r="H10" s="322">
        <v>96</v>
      </c>
      <c r="I10" s="322">
        <v>6</v>
      </c>
      <c r="J10" s="323">
        <v>0</v>
      </c>
      <c r="K10" s="322">
        <v>0</v>
      </c>
      <c r="L10" s="322">
        <v>0</v>
      </c>
      <c r="M10" s="322">
        <v>374</v>
      </c>
      <c r="N10" s="682">
        <f>SUM(E10:M10)</f>
        <v>2557</v>
      </c>
      <c r="O10" s="682"/>
      <c r="P10" s="683"/>
    </row>
    <row r="11" spans="1:23" ht="18" customHeight="1" x14ac:dyDescent="0.15">
      <c r="A11" s="37"/>
      <c r="B11" s="668" t="s">
        <v>8</v>
      </c>
      <c r="C11" s="668"/>
      <c r="D11" s="320"/>
      <c r="E11" s="321">
        <v>972</v>
      </c>
      <c r="F11" s="322">
        <v>23</v>
      </c>
      <c r="G11" s="322">
        <v>28</v>
      </c>
      <c r="H11" s="322">
        <v>138</v>
      </c>
      <c r="I11" s="322">
        <v>34</v>
      </c>
      <c r="J11" s="323">
        <v>0</v>
      </c>
      <c r="K11" s="322">
        <v>0</v>
      </c>
      <c r="L11" s="322">
        <v>102</v>
      </c>
      <c r="M11" s="322">
        <v>249</v>
      </c>
      <c r="N11" s="682">
        <f t="shared" ref="N11:N20" si="1">SUM(E11:M11)</f>
        <v>1546</v>
      </c>
      <c r="O11" s="682"/>
      <c r="P11" s="683"/>
    </row>
    <row r="12" spans="1:23" ht="18" customHeight="1" x14ac:dyDescent="0.15">
      <c r="A12" s="37"/>
      <c r="B12" s="668" t="s">
        <v>9</v>
      </c>
      <c r="C12" s="668"/>
      <c r="D12" s="320"/>
      <c r="E12" s="321">
        <v>7228</v>
      </c>
      <c r="F12" s="322">
        <v>20</v>
      </c>
      <c r="G12" s="322">
        <v>12</v>
      </c>
      <c r="H12" s="322">
        <v>1136</v>
      </c>
      <c r="I12" s="322">
        <v>186</v>
      </c>
      <c r="J12" s="323">
        <v>0</v>
      </c>
      <c r="K12" s="322">
        <v>0</v>
      </c>
      <c r="L12" s="322">
        <v>0</v>
      </c>
      <c r="M12" s="322">
        <v>1906</v>
      </c>
      <c r="N12" s="682">
        <f t="shared" si="1"/>
        <v>10488</v>
      </c>
      <c r="O12" s="682"/>
      <c r="P12" s="683"/>
    </row>
    <row r="13" spans="1:23" ht="18" customHeight="1" x14ac:dyDescent="0.15">
      <c r="A13" s="37"/>
      <c r="B13" s="668" t="s">
        <v>10</v>
      </c>
      <c r="C13" s="668"/>
      <c r="D13" s="320"/>
      <c r="E13" s="321">
        <v>13752</v>
      </c>
      <c r="F13" s="322">
        <v>19</v>
      </c>
      <c r="G13" s="322">
        <v>13</v>
      </c>
      <c r="H13" s="322">
        <v>2718</v>
      </c>
      <c r="I13" s="322">
        <v>291</v>
      </c>
      <c r="J13" s="323">
        <v>0</v>
      </c>
      <c r="K13" s="322">
        <v>0</v>
      </c>
      <c r="L13" s="322">
        <v>11</v>
      </c>
      <c r="M13" s="322">
        <v>3888</v>
      </c>
      <c r="N13" s="682">
        <f t="shared" si="1"/>
        <v>20692</v>
      </c>
      <c r="O13" s="682"/>
      <c r="P13" s="683"/>
    </row>
    <row r="14" spans="1:23" ht="18" customHeight="1" x14ac:dyDescent="0.15">
      <c r="A14" s="37"/>
      <c r="B14" s="668" t="s">
        <v>11</v>
      </c>
      <c r="C14" s="668"/>
      <c r="D14" s="320"/>
      <c r="E14" s="321">
        <v>3797</v>
      </c>
      <c r="F14" s="322">
        <v>55</v>
      </c>
      <c r="G14" s="322">
        <v>19</v>
      </c>
      <c r="H14" s="322">
        <v>685</v>
      </c>
      <c r="I14" s="322">
        <v>70</v>
      </c>
      <c r="J14" s="323">
        <v>0</v>
      </c>
      <c r="K14" s="322">
        <v>0</v>
      </c>
      <c r="L14" s="322">
        <v>148</v>
      </c>
      <c r="M14" s="322">
        <v>1289</v>
      </c>
      <c r="N14" s="682">
        <f t="shared" si="1"/>
        <v>6063</v>
      </c>
      <c r="O14" s="682"/>
      <c r="P14" s="683"/>
    </row>
    <row r="15" spans="1:23" ht="18" customHeight="1" x14ac:dyDescent="0.15">
      <c r="A15" s="37"/>
      <c r="B15" s="668" t="s">
        <v>12</v>
      </c>
      <c r="C15" s="668"/>
      <c r="D15" s="311"/>
      <c r="E15" s="321">
        <v>241</v>
      </c>
      <c r="F15" s="322">
        <v>119</v>
      </c>
      <c r="G15" s="322">
        <v>40</v>
      </c>
      <c r="H15" s="322">
        <v>50</v>
      </c>
      <c r="I15" s="322">
        <v>128</v>
      </c>
      <c r="J15" s="323">
        <v>1</v>
      </c>
      <c r="K15" s="322">
        <v>0</v>
      </c>
      <c r="L15" s="322">
        <v>40</v>
      </c>
      <c r="M15" s="322">
        <v>242</v>
      </c>
      <c r="N15" s="682">
        <f t="shared" si="1"/>
        <v>861</v>
      </c>
      <c r="O15" s="682"/>
      <c r="P15" s="683"/>
    </row>
    <row r="16" spans="1:23" ht="18" customHeight="1" x14ac:dyDescent="0.15">
      <c r="A16" s="37"/>
      <c r="B16" s="668" t="s">
        <v>77</v>
      </c>
      <c r="C16" s="668"/>
      <c r="D16" s="311"/>
      <c r="E16" s="321">
        <v>2080</v>
      </c>
      <c r="F16" s="322">
        <v>61</v>
      </c>
      <c r="G16" s="322">
        <v>51</v>
      </c>
      <c r="H16" s="322">
        <v>626</v>
      </c>
      <c r="I16" s="322">
        <v>4</v>
      </c>
      <c r="J16" s="323">
        <v>0</v>
      </c>
      <c r="K16" s="322">
        <v>0</v>
      </c>
      <c r="L16" s="322">
        <v>35</v>
      </c>
      <c r="M16" s="322">
        <v>363</v>
      </c>
      <c r="N16" s="682">
        <f t="shared" si="1"/>
        <v>3220</v>
      </c>
      <c r="O16" s="682"/>
      <c r="P16" s="683"/>
    </row>
    <row r="17" spans="1:16" ht="18" customHeight="1" x14ac:dyDescent="0.15">
      <c r="A17" s="37"/>
      <c r="B17" s="668" t="s">
        <v>14</v>
      </c>
      <c r="C17" s="668"/>
      <c r="D17" s="311"/>
      <c r="E17" s="321">
        <v>1226</v>
      </c>
      <c r="F17" s="322">
        <v>30</v>
      </c>
      <c r="G17" s="322">
        <v>74</v>
      </c>
      <c r="H17" s="322">
        <v>171</v>
      </c>
      <c r="I17" s="322">
        <v>26</v>
      </c>
      <c r="J17" s="323">
        <v>50</v>
      </c>
      <c r="K17" s="322">
        <v>0</v>
      </c>
      <c r="L17" s="322">
        <v>12</v>
      </c>
      <c r="M17" s="322">
        <v>311</v>
      </c>
      <c r="N17" s="682">
        <f t="shared" si="1"/>
        <v>1900</v>
      </c>
      <c r="O17" s="682"/>
      <c r="P17" s="683"/>
    </row>
    <row r="18" spans="1:16" ht="18" customHeight="1" x14ac:dyDescent="0.15">
      <c r="A18" s="37"/>
      <c r="B18" s="668" t="s">
        <v>292</v>
      </c>
      <c r="C18" s="668"/>
      <c r="D18" s="319"/>
      <c r="E18" s="321">
        <v>1171</v>
      </c>
      <c r="F18" s="322">
        <v>40</v>
      </c>
      <c r="G18" s="322">
        <v>38</v>
      </c>
      <c r="H18" s="322">
        <v>325</v>
      </c>
      <c r="I18" s="322">
        <v>63</v>
      </c>
      <c r="J18" s="323">
        <v>0</v>
      </c>
      <c r="K18" s="322">
        <v>0</v>
      </c>
      <c r="L18" s="322">
        <v>0</v>
      </c>
      <c r="M18" s="322">
        <v>501</v>
      </c>
      <c r="N18" s="682">
        <f t="shared" si="1"/>
        <v>2138</v>
      </c>
      <c r="O18" s="682"/>
      <c r="P18" s="683"/>
    </row>
    <row r="19" spans="1:16" ht="18" customHeight="1" x14ac:dyDescent="0.15">
      <c r="A19" s="37"/>
      <c r="B19" s="668" t="s">
        <v>15</v>
      </c>
      <c r="C19" s="668"/>
      <c r="D19" s="320"/>
      <c r="E19" s="321">
        <v>4223</v>
      </c>
      <c r="F19" s="322">
        <v>42</v>
      </c>
      <c r="G19" s="322">
        <v>57</v>
      </c>
      <c r="H19" s="322">
        <v>438</v>
      </c>
      <c r="I19" s="322">
        <v>52</v>
      </c>
      <c r="J19" s="323">
        <v>0</v>
      </c>
      <c r="K19" s="322">
        <v>0</v>
      </c>
      <c r="L19" s="322">
        <v>0</v>
      </c>
      <c r="M19" s="322">
        <v>753</v>
      </c>
      <c r="N19" s="682">
        <f t="shared" si="1"/>
        <v>5565</v>
      </c>
      <c r="O19" s="682"/>
      <c r="P19" s="683"/>
    </row>
    <row r="20" spans="1:16" ht="18" customHeight="1" thickBot="1" x14ac:dyDescent="0.2">
      <c r="A20" s="70"/>
      <c r="B20" s="685" t="s">
        <v>16</v>
      </c>
      <c r="C20" s="685"/>
      <c r="D20" s="140"/>
      <c r="E20" s="324">
        <v>2650</v>
      </c>
      <c r="F20" s="325">
        <v>0</v>
      </c>
      <c r="G20" s="325">
        <v>207</v>
      </c>
      <c r="H20" s="325">
        <v>165</v>
      </c>
      <c r="I20" s="325">
        <v>8</v>
      </c>
      <c r="J20" s="326">
        <v>0</v>
      </c>
      <c r="K20" s="325">
        <v>0</v>
      </c>
      <c r="L20" s="325">
        <v>0</v>
      </c>
      <c r="M20" s="325">
        <v>989</v>
      </c>
      <c r="N20" s="686">
        <f t="shared" si="1"/>
        <v>4019</v>
      </c>
      <c r="O20" s="686"/>
      <c r="P20" s="687"/>
    </row>
    <row r="21" spans="1:16" ht="15" customHeight="1" x14ac:dyDescent="0.15">
      <c r="A21" s="25"/>
      <c r="B21" s="1" t="s">
        <v>242</v>
      </c>
      <c r="E21" s="25"/>
      <c r="F21" s="25"/>
      <c r="G21" s="25"/>
      <c r="H21" s="25"/>
      <c r="I21" s="25"/>
      <c r="J21" s="25"/>
      <c r="K21" s="25"/>
      <c r="L21" s="25"/>
      <c r="M21" s="25"/>
      <c r="O21" s="183"/>
      <c r="P21" s="294" t="s">
        <v>140</v>
      </c>
    </row>
    <row r="22" spans="1:16" ht="15" customHeight="1" x14ac:dyDescent="0.15">
      <c r="A22" s="3" t="s">
        <v>237</v>
      </c>
      <c r="B22" s="1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1:16" ht="15" customHeight="1" x14ac:dyDescent="0.15">
      <c r="A23" s="25" t="s">
        <v>257</v>
      </c>
      <c r="B23" s="26" t="s">
        <v>258</v>
      </c>
      <c r="C23" s="25"/>
      <c r="D23" s="25"/>
      <c r="E23" s="25"/>
      <c r="F23" s="25"/>
      <c r="G23" s="25"/>
      <c r="H23" s="25"/>
      <c r="I23" s="25"/>
      <c r="J23" s="25"/>
      <c r="K23" s="98"/>
      <c r="L23" s="25"/>
      <c r="M23" s="25"/>
    </row>
    <row r="24" spans="1:16" ht="15" customHeight="1" x14ac:dyDescent="0.1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6" ht="15" customHeight="1" thickBot="1" x14ac:dyDescent="0.2">
      <c r="A25" s="94" t="s">
        <v>346</v>
      </c>
      <c r="B25" s="94"/>
      <c r="C25" s="94"/>
      <c r="D25" s="94"/>
      <c r="E25" s="94"/>
      <c r="F25" s="94"/>
      <c r="G25" s="94"/>
      <c r="H25" s="94"/>
      <c r="I25" s="94"/>
      <c r="J25" s="25"/>
      <c r="K25" s="25"/>
      <c r="L25" s="25"/>
      <c r="M25" s="25"/>
      <c r="N25" s="27"/>
    </row>
    <row r="26" spans="1:16" ht="20.100000000000001" customHeight="1" thickBot="1" x14ac:dyDescent="0.2">
      <c r="A26" s="68"/>
      <c r="B26" s="581" t="s">
        <v>141</v>
      </c>
      <c r="C26" s="581"/>
      <c r="D26" s="84"/>
      <c r="E26" s="572" t="s">
        <v>142</v>
      </c>
      <c r="F26" s="572" t="s">
        <v>143</v>
      </c>
      <c r="G26" s="572" t="s">
        <v>144</v>
      </c>
      <c r="H26" s="572" t="s">
        <v>145</v>
      </c>
      <c r="I26" s="572" t="s">
        <v>146</v>
      </c>
      <c r="J26" s="572" t="s">
        <v>147</v>
      </c>
      <c r="K26" s="572" t="s">
        <v>148</v>
      </c>
      <c r="L26" s="572" t="s">
        <v>129</v>
      </c>
      <c r="M26" s="572" t="s">
        <v>149</v>
      </c>
      <c r="N26" s="533" t="s">
        <v>150</v>
      </c>
    </row>
    <row r="27" spans="1:16" ht="20.100000000000001" customHeight="1" thickBot="1" x14ac:dyDescent="0.2">
      <c r="A27" s="96"/>
      <c r="B27" s="548"/>
      <c r="C27" s="548"/>
      <c r="D27" s="85"/>
      <c r="E27" s="585"/>
      <c r="F27" s="585"/>
      <c r="G27" s="585"/>
      <c r="H27" s="585"/>
      <c r="I27" s="585"/>
      <c r="J27" s="585"/>
      <c r="K27" s="585"/>
      <c r="L27" s="585"/>
      <c r="M27" s="585"/>
      <c r="N27" s="671"/>
    </row>
    <row r="28" spans="1:16" ht="20.100000000000001" customHeight="1" x14ac:dyDescent="0.15">
      <c r="A28" s="86"/>
      <c r="B28" s="548"/>
      <c r="C28" s="548"/>
      <c r="D28" s="71"/>
      <c r="E28" s="585"/>
      <c r="F28" s="585"/>
      <c r="G28" s="585"/>
      <c r="H28" s="585"/>
      <c r="I28" s="585"/>
      <c r="J28" s="585"/>
      <c r="K28" s="585"/>
      <c r="L28" s="585"/>
      <c r="M28" s="689"/>
      <c r="N28" s="684"/>
    </row>
    <row r="29" spans="1:16" ht="18" customHeight="1" x14ac:dyDescent="0.15">
      <c r="A29" s="37"/>
      <c r="B29" s="688" t="s">
        <v>293</v>
      </c>
      <c r="C29" s="688"/>
      <c r="D29" s="100"/>
      <c r="E29" s="334">
        <v>1177</v>
      </c>
      <c r="F29" s="334">
        <v>71</v>
      </c>
      <c r="G29" s="334">
        <v>33</v>
      </c>
      <c r="H29" s="334">
        <v>38</v>
      </c>
      <c r="I29" s="334">
        <v>7</v>
      </c>
      <c r="J29" s="334">
        <v>14</v>
      </c>
      <c r="K29" s="334">
        <v>11</v>
      </c>
      <c r="L29" s="334">
        <v>14</v>
      </c>
      <c r="M29" s="334">
        <f>SUM(E29:L29)</f>
        <v>1365</v>
      </c>
      <c r="N29" s="335">
        <v>95</v>
      </c>
    </row>
    <row r="30" spans="1:16" ht="18" customHeight="1" x14ac:dyDescent="0.15">
      <c r="A30" s="37"/>
      <c r="B30" s="688"/>
      <c r="C30" s="688"/>
      <c r="D30" s="101"/>
      <c r="E30" s="327"/>
      <c r="F30" s="328"/>
      <c r="G30" s="328"/>
      <c r="H30" s="328"/>
      <c r="I30" s="328"/>
      <c r="J30" s="328"/>
      <c r="K30" s="328"/>
      <c r="L30" s="328"/>
      <c r="M30" s="328"/>
      <c r="N30" s="329"/>
    </row>
    <row r="31" spans="1:16" ht="18" customHeight="1" x14ac:dyDescent="0.15">
      <c r="A31" s="87"/>
      <c r="B31" s="688"/>
      <c r="C31" s="688"/>
      <c r="D31" s="101"/>
      <c r="E31" s="328">
        <v>1641</v>
      </c>
      <c r="F31" s="328">
        <v>76</v>
      </c>
      <c r="G31" s="328">
        <v>42</v>
      </c>
      <c r="H31" s="328">
        <v>171</v>
      </c>
      <c r="I31" s="328">
        <v>7</v>
      </c>
      <c r="J31" s="328">
        <v>17</v>
      </c>
      <c r="K31" s="328">
        <v>11</v>
      </c>
      <c r="L31" s="328">
        <v>14</v>
      </c>
      <c r="M31" s="328">
        <f>SUM(E31:L31)</f>
        <v>1979</v>
      </c>
      <c r="N31" s="336">
        <v>0</v>
      </c>
    </row>
    <row r="32" spans="1:16" ht="18" customHeight="1" x14ac:dyDescent="0.15">
      <c r="A32" s="88"/>
      <c r="B32" s="688"/>
      <c r="C32" s="688"/>
      <c r="D32" s="102"/>
      <c r="E32" s="330"/>
      <c r="F32" s="331"/>
      <c r="G32" s="331"/>
      <c r="H32" s="331"/>
      <c r="I32" s="332"/>
      <c r="J32" s="332"/>
      <c r="K32" s="331"/>
      <c r="L32" s="331"/>
      <c r="M32" s="331"/>
      <c r="N32" s="333"/>
    </row>
    <row r="33" spans="1:21" ht="18" customHeight="1" x14ac:dyDescent="0.15">
      <c r="A33" s="89"/>
      <c r="B33" s="693" t="s">
        <v>294</v>
      </c>
      <c r="C33" s="522" t="s">
        <v>223</v>
      </c>
      <c r="D33" s="547" t="s">
        <v>151</v>
      </c>
      <c r="E33" s="337">
        <v>8</v>
      </c>
      <c r="F33" s="338">
        <v>0</v>
      </c>
      <c r="G33" s="338">
        <v>0</v>
      </c>
      <c r="H33" s="338">
        <v>0</v>
      </c>
      <c r="I33" s="338">
        <v>0</v>
      </c>
      <c r="J33" s="338">
        <v>0</v>
      </c>
      <c r="K33" s="338">
        <v>1</v>
      </c>
      <c r="L33" s="338">
        <v>0</v>
      </c>
      <c r="M33" s="338">
        <f t="shared" ref="M33:M38" si="2">SUM(E33:L33)</f>
        <v>9</v>
      </c>
      <c r="N33" s="339">
        <v>4</v>
      </c>
      <c r="T33" s="205"/>
      <c r="U33" s="66"/>
    </row>
    <row r="34" spans="1:21" ht="18" customHeight="1" x14ac:dyDescent="0.15">
      <c r="A34" s="37"/>
      <c r="B34" s="694"/>
      <c r="C34" s="522"/>
      <c r="D34" s="547"/>
      <c r="E34" s="340">
        <v>8</v>
      </c>
      <c r="F34" s="341">
        <v>0</v>
      </c>
      <c r="G34" s="394">
        <v>0</v>
      </c>
      <c r="H34" s="394">
        <v>0</v>
      </c>
      <c r="I34" s="341">
        <v>0</v>
      </c>
      <c r="J34" s="341">
        <v>0</v>
      </c>
      <c r="K34" s="341">
        <v>1</v>
      </c>
      <c r="L34" s="341">
        <v>0</v>
      </c>
      <c r="M34" s="328">
        <f t="shared" si="2"/>
        <v>9</v>
      </c>
      <c r="N34" s="336">
        <v>4</v>
      </c>
    </row>
    <row r="35" spans="1:21" ht="18" customHeight="1" x14ac:dyDescent="0.15">
      <c r="A35" s="37"/>
      <c r="B35" s="694"/>
      <c r="C35" s="522" t="s">
        <v>224</v>
      </c>
      <c r="D35" s="547" t="s">
        <v>152</v>
      </c>
      <c r="E35" s="342">
        <v>30</v>
      </c>
      <c r="F35" s="338">
        <v>0</v>
      </c>
      <c r="G35" s="310">
        <v>0</v>
      </c>
      <c r="H35" s="310">
        <v>1</v>
      </c>
      <c r="I35" s="338">
        <v>1</v>
      </c>
      <c r="J35" s="338">
        <v>0</v>
      </c>
      <c r="K35" s="338">
        <v>0</v>
      </c>
      <c r="L35" s="338">
        <v>0</v>
      </c>
      <c r="M35" s="338">
        <f t="shared" si="2"/>
        <v>32</v>
      </c>
      <c r="N35" s="339">
        <v>12</v>
      </c>
    </row>
    <row r="36" spans="1:21" ht="18" customHeight="1" x14ac:dyDescent="0.15">
      <c r="A36" s="96"/>
      <c r="B36" s="694"/>
      <c r="C36" s="522"/>
      <c r="D36" s="547"/>
      <c r="E36" s="327">
        <v>40</v>
      </c>
      <c r="F36" s="341">
        <v>0</v>
      </c>
      <c r="G36" s="395">
        <v>0</v>
      </c>
      <c r="H36" s="394">
        <v>3</v>
      </c>
      <c r="I36" s="341">
        <v>1</v>
      </c>
      <c r="J36" s="341">
        <v>0</v>
      </c>
      <c r="K36" s="341">
        <v>0</v>
      </c>
      <c r="L36" s="341">
        <v>0</v>
      </c>
      <c r="M36" s="328">
        <f t="shared" si="2"/>
        <v>44</v>
      </c>
      <c r="N36" s="336">
        <v>13</v>
      </c>
    </row>
    <row r="37" spans="1:21" ht="18" customHeight="1" x14ac:dyDescent="0.15">
      <c r="A37" s="96"/>
      <c r="B37" s="694"/>
      <c r="C37" s="522" t="s">
        <v>149</v>
      </c>
      <c r="D37" s="547"/>
      <c r="E37" s="342">
        <v>38</v>
      </c>
      <c r="F37" s="338">
        <v>0</v>
      </c>
      <c r="G37" s="310">
        <v>0</v>
      </c>
      <c r="H37" s="310">
        <v>1</v>
      </c>
      <c r="I37" s="338">
        <v>1</v>
      </c>
      <c r="J37" s="338">
        <v>0</v>
      </c>
      <c r="K37" s="338">
        <v>1</v>
      </c>
      <c r="L37" s="338">
        <v>0</v>
      </c>
      <c r="M37" s="338">
        <f t="shared" si="2"/>
        <v>41</v>
      </c>
      <c r="N37" s="339">
        <v>16</v>
      </c>
    </row>
    <row r="38" spans="1:21" ht="18" customHeight="1" x14ac:dyDescent="0.15">
      <c r="A38" s="86"/>
      <c r="B38" s="695"/>
      <c r="C38" s="522"/>
      <c r="D38" s="547"/>
      <c r="E38" s="327">
        <v>48</v>
      </c>
      <c r="F38" s="341">
        <v>0</v>
      </c>
      <c r="G38" s="395">
        <v>0</v>
      </c>
      <c r="H38" s="394">
        <v>3</v>
      </c>
      <c r="I38" s="341">
        <v>1</v>
      </c>
      <c r="J38" s="341">
        <v>0</v>
      </c>
      <c r="K38" s="341">
        <v>1</v>
      </c>
      <c r="L38" s="341">
        <v>0</v>
      </c>
      <c r="M38" s="328">
        <f t="shared" si="2"/>
        <v>53</v>
      </c>
      <c r="N38" s="336">
        <v>17</v>
      </c>
    </row>
    <row r="39" spans="1:21" ht="18" customHeight="1" thickBot="1" x14ac:dyDescent="0.2">
      <c r="A39" s="37"/>
      <c r="B39" s="690" t="s">
        <v>265</v>
      </c>
      <c r="C39" s="690"/>
      <c r="D39" s="91"/>
      <c r="E39" s="692">
        <f>SUM(E29+E37)</f>
        <v>1215</v>
      </c>
      <c r="F39" s="692">
        <f>SUM(F29,F37)</f>
        <v>71</v>
      </c>
      <c r="G39" s="692">
        <f t="shared" ref="G39:N39" si="3">SUM(G29,G37)</f>
        <v>33</v>
      </c>
      <c r="H39" s="692">
        <f t="shared" si="3"/>
        <v>39</v>
      </c>
      <c r="I39" s="692">
        <f t="shared" si="3"/>
        <v>8</v>
      </c>
      <c r="J39" s="692">
        <f t="shared" si="3"/>
        <v>14</v>
      </c>
      <c r="K39" s="692">
        <f t="shared" si="3"/>
        <v>12</v>
      </c>
      <c r="L39" s="692">
        <f t="shared" si="3"/>
        <v>14</v>
      </c>
      <c r="M39" s="692">
        <f>SUM(M29,M37)</f>
        <v>1406</v>
      </c>
      <c r="N39" s="700">
        <f t="shared" si="3"/>
        <v>111</v>
      </c>
    </row>
    <row r="40" spans="1:21" ht="18" customHeight="1" thickBot="1" x14ac:dyDescent="0.2">
      <c r="A40" s="96"/>
      <c r="B40" s="690"/>
      <c r="C40" s="690"/>
      <c r="D40" s="92"/>
      <c r="E40" s="692"/>
      <c r="F40" s="692"/>
      <c r="G40" s="692"/>
      <c r="H40" s="692"/>
      <c r="I40" s="692"/>
      <c r="J40" s="692"/>
      <c r="K40" s="692"/>
      <c r="L40" s="692"/>
      <c r="M40" s="692"/>
      <c r="N40" s="700"/>
    </row>
    <row r="41" spans="1:21" ht="18" customHeight="1" thickBot="1" x14ac:dyDescent="0.2">
      <c r="A41" s="96"/>
      <c r="B41" s="690"/>
      <c r="C41" s="690"/>
      <c r="D41" s="92"/>
      <c r="E41" s="696">
        <f>SUM(E31,E38)</f>
        <v>1689</v>
      </c>
      <c r="F41" s="696">
        <f t="shared" ref="F41:L41" si="4">SUM(F31,F38)</f>
        <v>76</v>
      </c>
      <c r="G41" s="696">
        <f t="shared" si="4"/>
        <v>42</v>
      </c>
      <c r="H41" s="696">
        <f t="shared" si="4"/>
        <v>174</v>
      </c>
      <c r="I41" s="696">
        <f t="shared" si="4"/>
        <v>8</v>
      </c>
      <c r="J41" s="696">
        <f t="shared" si="4"/>
        <v>17</v>
      </c>
      <c r="K41" s="696">
        <f t="shared" si="4"/>
        <v>12</v>
      </c>
      <c r="L41" s="696">
        <f t="shared" si="4"/>
        <v>14</v>
      </c>
      <c r="M41" s="696">
        <f>SUM(M31,M38)</f>
        <v>2032</v>
      </c>
      <c r="N41" s="698">
        <f>SUM(N31,N38)</f>
        <v>17</v>
      </c>
    </row>
    <row r="42" spans="1:21" ht="18" customHeight="1" thickBot="1" x14ac:dyDescent="0.2">
      <c r="A42" s="90"/>
      <c r="B42" s="691"/>
      <c r="C42" s="691"/>
      <c r="D42" s="93"/>
      <c r="E42" s="697"/>
      <c r="F42" s="697"/>
      <c r="G42" s="697"/>
      <c r="H42" s="697"/>
      <c r="I42" s="697"/>
      <c r="J42" s="697"/>
      <c r="K42" s="697"/>
      <c r="L42" s="697"/>
      <c r="M42" s="697"/>
      <c r="N42" s="699"/>
    </row>
    <row r="43" spans="1:21" ht="15" customHeight="1" x14ac:dyDescent="0.15">
      <c r="A43" s="39" t="s">
        <v>153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99" t="s">
        <v>140</v>
      </c>
    </row>
    <row r="44" spans="1:21" ht="15" customHeight="1" x14ac:dyDescent="0.15">
      <c r="A44" s="66"/>
      <c r="B44" s="172" t="s">
        <v>238</v>
      </c>
    </row>
    <row r="46" spans="1:21" ht="15" customHeight="1" x14ac:dyDescent="0.15">
      <c r="A46" s="25"/>
    </row>
  </sheetData>
  <sheetProtection sheet="1" objects="1" scenarios="1"/>
  <mergeCells count="80">
    <mergeCell ref="H39:H40"/>
    <mergeCell ref="L41:L42"/>
    <mergeCell ref="F41:F42"/>
    <mergeCell ref="F39:F40"/>
    <mergeCell ref="M41:M42"/>
    <mergeCell ref="G41:G42"/>
    <mergeCell ref="H41:H42"/>
    <mergeCell ref="G39:G40"/>
    <mergeCell ref="N41:N42"/>
    <mergeCell ref="I39:I40"/>
    <mergeCell ref="M39:M40"/>
    <mergeCell ref="N39:N40"/>
    <mergeCell ref="J41:J42"/>
    <mergeCell ref="J39:J40"/>
    <mergeCell ref="K39:K40"/>
    <mergeCell ref="L39:L40"/>
    <mergeCell ref="K41:K42"/>
    <mergeCell ref="I41:I42"/>
    <mergeCell ref="B39:C42"/>
    <mergeCell ref="E39:E40"/>
    <mergeCell ref="B33:B38"/>
    <mergeCell ref="C33:C34"/>
    <mergeCell ref="D33:D34"/>
    <mergeCell ref="C35:C36"/>
    <mergeCell ref="D35:D36"/>
    <mergeCell ref="C37:C38"/>
    <mergeCell ref="D37:D38"/>
    <mergeCell ref="E41:E42"/>
    <mergeCell ref="B29:C32"/>
    <mergeCell ref="B26:C28"/>
    <mergeCell ref="E26:E28"/>
    <mergeCell ref="F26:F28"/>
    <mergeCell ref="M26:M28"/>
    <mergeCell ref="K26:K28"/>
    <mergeCell ref="J26:J28"/>
    <mergeCell ref="G26:G28"/>
    <mergeCell ref="B14:C14"/>
    <mergeCell ref="B15:C15"/>
    <mergeCell ref="B19:C19"/>
    <mergeCell ref="B16:C16"/>
    <mergeCell ref="B17:C17"/>
    <mergeCell ref="N14:P14"/>
    <mergeCell ref="N15:P15"/>
    <mergeCell ref="N16:P16"/>
    <mergeCell ref="N17:P17"/>
    <mergeCell ref="N18:P18"/>
    <mergeCell ref="N19:P19"/>
    <mergeCell ref="N26:N28"/>
    <mergeCell ref="B18:C18"/>
    <mergeCell ref="H26:H28"/>
    <mergeCell ref="L26:L28"/>
    <mergeCell ref="I26:I28"/>
    <mergeCell ref="B20:C20"/>
    <mergeCell ref="N20:P20"/>
    <mergeCell ref="B13:C13"/>
    <mergeCell ref="B11:C11"/>
    <mergeCell ref="B12:C12"/>
    <mergeCell ref="N11:P11"/>
    <mergeCell ref="N12:P12"/>
    <mergeCell ref="N13:P13"/>
    <mergeCell ref="B8:C8"/>
    <mergeCell ref="B7:C7"/>
    <mergeCell ref="B10:C10"/>
    <mergeCell ref="B9:C9"/>
    <mergeCell ref="N7:P7"/>
    <mergeCell ref="N8:P8"/>
    <mergeCell ref="N9:P9"/>
    <mergeCell ref="N10:P10"/>
    <mergeCell ref="A1:G1"/>
    <mergeCell ref="B3:C3"/>
    <mergeCell ref="A2:I2"/>
    <mergeCell ref="E3:H3"/>
    <mergeCell ref="I3:L3"/>
    <mergeCell ref="B6:C6"/>
    <mergeCell ref="B4:C4"/>
    <mergeCell ref="B5:C5"/>
    <mergeCell ref="M3:M4"/>
    <mergeCell ref="N3:P4"/>
    <mergeCell ref="N5:P5"/>
    <mergeCell ref="N6:P6"/>
  </mergeCells>
  <phoneticPr fontId="20"/>
  <printOptions horizontalCentered="1"/>
  <pageMargins left="0.59055118110236227" right="0.59055118110236227" top="0.59055118110236227" bottom="0.59055118110236227" header="0.39370078740157483" footer="0.39370078740157483"/>
  <pageSetup paperSize="9" scale="81" firstPageNumber="153" orientation="portrait" useFirstPageNumber="1" verticalDpi="300" r:id="rId1"/>
  <headerFooter scaleWithDoc="0" alignWithMargins="0">
    <oddHeader>&amp;R教　育</oddHeader>
    <oddFooter>&amp;C&amp;12&amp;A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-145-</vt:lpstr>
      <vt:lpstr>-146-</vt:lpstr>
      <vt:lpstr>-147-</vt:lpstr>
      <vt:lpstr>-148-</vt:lpstr>
      <vt:lpstr>-149-</vt:lpstr>
      <vt:lpstr>-150-</vt:lpstr>
      <vt:lpstr>-151-</vt:lpstr>
      <vt:lpstr>-152-</vt:lpstr>
      <vt:lpstr>-153-</vt:lpstr>
      <vt:lpstr>-154-</vt:lpstr>
      <vt:lpstr>-155-(★白紙★ 見開き右側）</vt:lpstr>
      <vt:lpstr>'-145-'!Print_Area</vt:lpstr>
      <vt:lpstr>'-146-'!Print_Area</vt:lpstr>
      <vt:lpstr>'-147-'!Print_Area</vt:lpstr>
      <vt:lpstr>'-148-'!Print_Area</vt:lpstr>
      <vt:lpstr>'-149-'!Print_Area</vt:lpstr>
      <vt:lpstr>'-150-'!Print_Area</vt:lpstr>
      <vt:lpstr>'-151-'!Print_Area</vt:lpstr>
      <vt:lpstr>'-152-'!Print_Area</vt:lpstr>
      <vt:lpstr>'-153-'!Print_Area</vt:lpstr>
      <vt:lpstr>'-154-'!Print_Area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新城 弘紀</cp:lastModifiedBy>
  <cp:lastPrinted>2019-02-25T07:57:48Z</cp:lastPrinted>
  <dcterms:created xsi:type="dcterms:W3CDTF">2013-03-25T07:52:03Z</dcterms:created>
  <dcterms:modified xsi:type="dcterms:W3CDTF">2019-04-26T04:59:12Z</dcterms:modified>
</cp:coreProperties>
</file>