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firstSheet="4" activeTab="13"/>
  </bookViews>
  <sheets>
    <sheet name="‐132‐" sheetId="26" r:id="rId1"/>
    <sheet name="‐133‐" sheetId="2" r:id="rId2"/>
    <sheet name="‐134‐" sheetId="3" r:id="rId3"/>
    <sheet name="‐135‐" sheetId="13" r:id="rId4"/>
    <sheet name="‐136‐" sheetId="4" r:id="rId5"/>
    <sheet name="‐137‐ " sheetId="25"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s>
  <definedNames>
    <definedName name="_xlnm.Print_Area" localSheetId="0">‐132‐!$A$1:$H$51</definedName>
    <definedName name="_xlnm.Print_Area" localSheetId="1">‐133‐!$A$1:$N$64</definedName>
    <definedName name="_xlnm.Print_Area" localSheetId="2">‐134‐!$A$1:$R$52</definedName>
    <definedName name="_xlnm.Print_Area" localSheetId="3">‐135‐!$S$1:$AH$54</definedName>
    <definedName name="_xlnm.Print_Area" localSheetId="4">‐136‐!$A$1:$N$53</definedName>
    <definedName name="_xlnm.Print_Area" localSheetId="5">'‐137‐ '!$O$1:$AA$53</definedName>
    <definedName name="_xlnm.Print_Area" localSheetId="6">'‐138‐ '!$A$1:$Q$46</definedName>
    <definedName name="_xlnm.Print_Area" localSheetId="7">‐139‐!$R$1:$AO$46</definedName>
    <definedName name="_xlnm.Print_Area" localSheetId="8">‐140‐!$A$1:$K$48</definedName>
    <definedName name="_xlnm.Print_Area" localSheetId="9">‐141‐!$L$1:$AA$48</definedName>
    <definedName name="_xlnm.Print_Area" localSheetId="10">‐142‐!$A$1:$O$41</definedName>
    <definedName name="_xlnm.Print_Area" localSheetId="11">‐143‐!$A$1:$G$36</definedName>
    <definedName name="_xlnm.Print_Area" localSheetId="12">‐144‐!$A$1:$J$45</definedName>
    <definedName name="_xlnm.Print_Area" localSheetId="13">グラフ!$A$1:$F$132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Z7" i="4" l="1"/>
  <c r="X7" i="4"/>
  <c r="Z8" i="25"/>
  <c r="X8" i="25"/>
  <c r="D9" i="20" l="1"/>
  <c r="G9" i="20"/>
  <c r="J9" i="20"/>
  <c r="M9" i="20"/>
  <c r="S6" i="20"/>
  <c r="J103" i="12" l="1"/>
  <c r="J104" i="12"/>
  <c r="J105" i="12"/>
  <c r="J106" i="12"/>
  <c r="J107" i="12"/>
  <c r="J108" i="12"/>
  <c r="J109" i="12"/>
  <c r="J110" i="12"/>
  <c r="J111" i="12"/>
  <c r="J112" i="12"/>
  <c r="J102" i="12"/>
  <c r="I103" i="12"/>
  <c r="I104" i="12"/>
  <c r="I105" i="12"/>
  <c r="I106" i="12"/>
  <c r="I107" i="12"/>
  <c r="I108" i="12"/>
  <c r="I109" i="12"/>
  <c r="I110" i="12"/>
  <c r="I111" i="12"/>
  <c r="I112" i="12"/>
  <c r="I102" i="12"/>
  <c r="K9" i="12"/>
  <c r="AC34" i="16" l="1"/>
  <c r="AB34" i="16"/>
  <c r="T34" i="16"/>
  <c r="L34" i="16"/>
  <c r="I34" i="16"/>
  <c r="H34" i="16"/>
  <c r="G34" i="16"/>
  <c r="F34" i="16"/>
  <c r="D34" i="16" s="1"/>
  <c r="E34" i="16"/>
  <c r="C34" i="16"/>
  <c r="B34" i="16"/>
  <c r="AC16" i="16"/>
  <c r="AA16" i="16"/>
  <c r="U16" i="16"/>
  <c r="S16" i="16"/>
  <c r="L16" i="16"/>
  <c r="AL16" i="16" s="1"/>
  <c r="E16" i="16"/>
  <c r="D16" i="16"/>
  <c r="AH16" i="16" l="1"/>
  <c r="V35" i="18"/>
  <c r="O35" i="18"/>
  <c r="K35" i="18"/>
  <c r="G35" i="18"/>
  <c r="C22" i="18" s="1"/>
  <c r="C35" i="18"/>
  <c r="X22" i="18"/>
  <c r="T22" i="18"/>
  <c r="O22" i="18"/>
  <c r="K22" i="18"/>
  <c r="G22" i="18"/>
  <c r="E22" i="18"/>
  <c r="D22" i="18"/>
  <c r="B22" i="18"/>
  <c r="T8" i="6"/>
  <c r="R8" i="6"/>
  <c r="P8" i="6"/>
  <c r="O8" i="6"/>
  <c r="N8" i="6"/>
  <c r="L8" i="6"/>
  <c r="K8" i="6"/>
  <c r="J8" i="6"/>
  <c r="H8" i="6"/>
  <c r="G8" i="6"/>
  <c r="F8" i="6"/>
  <c r="E8" i="6"/>
  <c r="C8" i="6"/>
  <c r="B8" i="6"/>
  <c r="R8" i="18"/>
  <c r="P8" i="18"/>
  <c r="O8" i="18"/>
  <c r="N8" i="18"/>
  <c r="L8" i="18"/>
  <c r="K8" i="18"/>
  <c r="J8" i="18"/>
  <c r="T8" i="18"/>
  <c r="P10" i="18"/>
  <c r="L10" i="18"/>
  <c r="H10" i="18"/>
  <c r="C10" i="18"/>
  <c r="P9" i="18"/>
  <c r="L9" i="18"/>
  <c r="H9" i="18"/>
  <c r="C9" i="18"/>
  <c r="C39" i="25" l="1"/>
  <c r="B39" i="25"/>
  <c r="Z18" i="25"/>
  <c r="X18" i="25"/>
  <c r="C18" i="25"/>
  <c r="AC33" i="16" l="1"/>
  <c r="AB33" i="16"/>
  <c r="T33" i="16"/>
  <c r="L33" i="16"/>
  <c r="I33" i="16"/>
  <c r="G33" i="16"/>
  <c r="E33" i="16"/>
  <c r="D33" i="16"/>
  <c r="C33" i="16"/>
  <c r="B33" i="16"/>
  <c r="B40" i="16" l="1"/>
  <c r="J40" i="16"/>
  <c r="M40" i="16"/>
  <c r="R40" i="16"/>
  <c r="U40" i="16"/>
  <c r="Z40" i="16"/>
  <c r="AB40" i="16"/>
  <c r="AH40" i="16"/>
  <c r="AJ40" i="16"/>
  <c r="AC29" i="16"/>
  <c r="U29" i="16"/>
  <c r="I29" i="16"/>
  <c r="G29" i="16"/>
  <c r="E29" i="16"/>
  <c r="D29" i="16"/>
  <c r="C29" i="16"/>
  <c r="B29" i="16"/>
  <c r="D11" i="16"/>
  <c r="L11" i="16"/>
  <c r="AH11" i="16" s="1"/>
  <c r="S11" i="16"/>
  <c r="U11" i="16"/>
  <c r="AA11" i="16"/>
  <c r="AC11" i="16"/>
  <c r="AC15" i="16"/>
  <c r="AA15" i="16"/>
  <c r="U15" i="16"/>
  <c r="S15" i="16"/>
  <c r="L15" i="16"/>
  <c r="AL15" i="16" s="1"/>
  <c r="E15" i="16"/>
  <c r="D15" i="16"/>
  <c r="AL11" i="16" l="1"/>
  <c r="AH15" i="16"/>
  <c r="X23" i="18" l="1"/>
  <c r="T23" i="18"/>
  <c r="O23" i="18"/>
  <c r="K23" i="18"/>
  <c r="G23" i="18"/>
  <c r="E23" i="18"/>
  <c r="D23" i="18"/>
  <c r="C23" i="18"/>
  <c r="B23" i="18"/>
  <c r="V36" i="18"/>
  <c r="O36" i="18"/>
  <c r="K36" i="18"/>
  <c r="G36" i="18"/>
  <c r="C36" i="18"/>
  <c r="C37" i="18"/>
  <c r="B44" i="18"/>
  <c r="B45" i="18"/>
  <c r="B46" i="18"/>
  <c r="AC30" i="16"/>
  <c r="AB30" i="16"/>
  <c r="U30" i="16"/>
  <c r="T30" i="16"/>
  <c r="L30" i="16"/>
  <c r="I30" i="16"/>
  <c r="H30" i="16"/>
  <c r="G30" i="16"/>
  <c r="F30" i="16"/>
  <c r="E30" i="16"/>
  <c r="D30" i="16"/>
  <c r="C30" i="16"/>
  <c r="B30" i="16"/>
  <c r="AC12" i="16"/>
  <c r="AA12" i="16"/>
  <c r="U12" i="16"/>
  <c r="S12" i="16"/>
  <c r="L12" i="16"/>
  <c r="AL12" i="16" s="1"/>
  <c r="D12" i="16"/>
  <c r="AJ41" i="16"/>
  <c r="AH41" i="16"/>
  <c r="AH42" i="16"/>
  <c r="AH43" i="16"/>
  <c r="AH44" i="16"/>
  <c r="AH45" i="16"/>
  <c r="AH12" i="16" l="1"/>
  <c r="U30" i="23" l="1"/>
  <c r="G25" i="13" l="1"/>
  <c r="F25" i="13"/>
  <c r="G24" i="13"/>
  <c r="F24" i="13"/>
  <c r="G23" i="13"/>
  <c r="F23" i="13"/>
  <c r="G22" i="13"/>
  <c r="F22" i="13"/>
  <c r="G21" i="13"/>
  <c r="F21" i="13"/>
  <c r="G20" i="13"/>
  <c r="F20" i="13"/>
  <c r="G19" i="13"/>
  <c r="F19" i="13"/>
  <c r="G18" i="13"/>
  <c r="F18" i="13"/>
  <c r="G17" i="13"/>
  <c r="F17" i="13"/>
  <c r="G16" i="13"/>
  <c r="F16" i="13"/>
  <c r="G15" i="13"/>
  <c r="F15" i="13"/>
  <c r="C52" i="13"/>
  <c r="B52" i="13"/>
  <c r="C51" i="13"/>
  <c r="B51" i="13"/>
  <c r="C50" i="13"/>
  <c r="B50" i="13"/>
  <c r="C49" i="13"/>
  <c r="B49" i="13"/>
  <c r="C48" i="13"/>
  <c r="B48" i="13"/>
  <c r="C47" i="13"/>
  <c r="B47" i="13"/>
  <c r="C46" i="13"/>
  <c r="B46" i="13"/>
  <c r="C45" i="13"/>
  <c r="B45" i="13"/>
  <c r="C44" i="13"/>
  <c r="B44" i="13"/>
  <c r="C43" i="13"/>
  <c r="B43" i="13"/>
  <c r="C42" i="13"/>
  <c r="B42" i="13"/>
  <c r="F49" i="26" l="1"/>
  <c r="E49" i="26"/>
  <c r="E48" i="26"/>
  <c r="B48" i="26"/>
  <c r="F48" i="26" s="1"/>
  <c r="H45" i="26"/>
  <c r="G45" i="26"/>
  <c r="D45" i="26"/>
  <c r="C45" i="26"/>
  <c r="F42" i="26"/>
  <c r="B42" i="26"/>
  <c r="E42" i="26" s="1"/>
  <c r="F41" i="26"/>
  <c r="E41" i="26"/>
  <c r="B41" i="26"/>
  <c r="B39" i="26"/>
  <c r="F39" i="26" s="1"/>
  <c r="H38" i="26"/>
  <c r="G38" i="26"/>
  <c r="D38" i="26"/>
  <c r="C38" i="26"/>
  <c r="B37" i="26"/>
  <c r="E37" i="26" s="1"/>
  <c r="H31" i="26"/>
  <c r="G31" i="26"/>
  <c r="D31" i="26"/>
  <c r="C31" i="26"/>
  <c r="H19" i="26"/>
  <c r="G19" i="26"/>
  <c r="D19" i="26"/>
  <c r="C19" i="26"/>
  <c r="B11" i="26"/>
  <c r="B10" i="26"/>
  <c r="B9" i="26"/>
  <c r="B8" i="26"/>
  <c r="B7" i="26"/>
  <c r="B6" i="26"/>
  <c r="B5" i="26"/>
  <c r="F37" i="26" l="1"/>
  <c r="E39" i="26"/>
  <c r="U47" i="18"/>
  <c r="N47" i="18"/>
  <c r="N46" i="18"/>
  <c r="J46" i="18"/>
  <c r="F46" i="18"/>
  <c r="U45" i="18"/>
  <c r="N45" i="18"/>
  <c r="J45" i="18"/>
  <c r="F45" i="18"/>
  <c r="U44" i="18"/>
  <c r="N44" i="18"/>
  <c r="J44" i="18"/>
  <c r="F44" i="18"/>
  <c r="V38" i="18"/>
  <c r="V37" i="18"/>
  <c r="V34" i="18" s="1"/>
  <c r="O37" i="18"/>
  <c r="K37" i="18"/>
  <c r="G37" i="18"/>
  <c r="C34" i="18"/>
  <c r="G34" i="18"/>
  <c r="O34" i="18"/>
  <c r="K34" i="18"/>
  <c r="Z34" i="18"/>
  <c r="X34" i="18"/>
  <c r="U34" i="18"/>
  <c r="S34" i="18"/>
  <c r="Q34" i="18"/>
  <c r="N34" i="18"/>
  <c r="M34" i="18"/>
  <c r="L34" i="18"/>
  <c r="J34" i="18"/>
  <c r="I34" i="18"/>
  <c r="H34" i="18"/>
  <c r="F34" i="18"/>
  <c r="E34" i="18"/>
  <c r="D34" i="18"/>
  <c r="B34" i="18"/>
  <c r="X25" i="18"/>
  <c r="C25" i="18" s="1"/>
  <c r="R25" i="18"/>
  <c r="B25" i="18" s="1"/>
  <c r="J25" i="18"/>
  <c r="G25" i="18"/>
  <c r="E25" i="18"/>
  <c r="D25" i="18"/>
  <c r="X24" i="18"/>
  <c r="T24" i="18"/>
  <c r="O24" i="18"/>
  <c r="K24" i="18"/>
  <c r="G24" i="18"/>
  <c r="C24" i="18" s="1"/>
  <c r="E24" i="18"/>
  <c r="E21" i="18" s="1"/>
  <c r="D24" i="18"/>
  <c r="B24" i="18"/>
  <c r="C21" i="18"/>
  <c r="B21" i="18"/>
  <c r="AA21" i="18"/>
  <c r="Y21" i="18"/>
  <c r="X21" i="18"/>
  <c r="W21" i="18"/>
  <c r="V21" i="18"/>
  <c r="U21" i="18"/>
  <c r="T21" i="18"/>
  <c r="R21" i="18"/>
  <c r="Q21" i="18"/>
  <c r="P21" i="18"/>
  <c r="O21" i="18"/>
  <c r="N21" i="18"/>
  <c r="M21" i="18"/>
  <c r="L21" i="18"/>
  <c r="K21" i="18"/>
  <c r="J21" i="18"/>
  <c r="I21" i="18"/>
  <c r="H21" i="18"/>
  <c r="G21" i="18"/>
  <c r="F21" i="18"/>
  <c r="D21" i="18"/>
  <c r="U12" i="18"/>
  <c r="P12" i="18"/>
  <c r="L12" i="18"/>
  <c r="H12" i="18"/>
  <c r="X12" i="18" s="1"/>
  <c r="C12" i="18"/>
  <c r="P11" i="18"/>
  <c r="L11" i="18"/>
  <c r="H11" i="18"/>
  <c r="U11" i="18" s="1"/>
  <c r="C11" i="18"/>
  <c r="U10" i="18"/>
  <c r="X10" i="18"/>
  <c r="U9" i="18"/>
  <c r="H8" i="18"/>
  <c r="X8" i="18" s="1"/>
  <c r="G8" i="18"/>
  <c r="F8" i="18"/>
  <c r="E8" i="18"/>
  <c r="C8" i="18"/>
  <c r="B8" i="18"/>
  <c r="X9" i="18" l="1"/>
  <c r="X11" i="18"/>
  <c r="U8" i="18"/>
  <c r="AJ40" i="23"/>
  <c r="AB40" i="23"/>
  <c r="Z40" i="23"/>
  <c r="U40" i="23"/>
  <c r="R40" i="23"/>
  <c r="M40" i="23"/>
  <c r="J40" i="23"/>
  <c r="B40" i="23"/>
  <c r="AC29" i="23"/>
  <c r="E29" i="23" s="1"/>
  <c r="U29" i="23"/>
  <c r="I29" i="23"/>
  <c r="G29" i="23"/>
  <c r="D29" i="23"/>
  <c r="C29" i="23"/>
  <c r="B29" i="23"/>
  <c r="AL11" i="23"/>
  <c r="AH11" i="23"/>
  <c r="AC11" i="23"/>
  <c r="U11" i="23"/>
  <c r="D11" i="23"/>
  <c r="AJ45" i="16" l="1"/>
  <c r="AB45" i="16"/>
  <c r="Z45" i="16"/>
  <c r="U45" i="16"/>
  <c r="R45" i="16"/>
  <c r="M45" i="16"/>
  <c r="J45" i="16"/>
  <c r="B45" i="16"/>
  <c r="AJ44" i="16"/>
  <c r="AB44" i="16"/>
  <c r="Z44" i="16"/>
  <c r="U44" i="16"/>
  <c r="R44" i="16"/>
  <c r="M44" i="16"/>
  <c r="J44" i="16"/>
  <c r="B44" i="16"/>
  <c r="AJ43" i="16"/>
  <c r="AB43" i="16"/>
  <c r="Z43" i="16"/>
  <c r="U43" i="16"/>
  <c r="R43" i="16"/>
  <c r="M43" i="16"/>
  <c r="J43" i="16"/>
  <c r="B43" i="16"/>
  <c r="AJ42" i="16"/>
  <c r="AB42" i="16"/>
  <c r="Z42" i="16"/>
  <c r="U42" i="16"/>
  <c r="R42" i="16"/>
  <c r="M42" i="16"/>
  <c r="J42" i="16"/>
  <c r="E42" i="16"/>
  <c r="B42" i="16"/>
  <c r="AB41" i="16"/>
  <c r="Z41" i="16"/>
  <c r="U41" i="16"/>
  <c r="R41" i="16"/>
  <c r="M41" i="16"/>
  <c r="J41" i="16"/>
  <c r="B41" i="16"/>
  <c r="AC32" i="16"/>
  <c r="AB32" i="16"/>
  <c r="T32" i="16"/>
  <c r="L32" i="16"/>
  <c r="I32" i="16"/>
  <c r="H32" i="16"/>
  <c r="G32" i="16"/>
  <c r="F32" i="16"/>
  <c r="D32" i="16" s="1"/>
  <c r="E32" i="16"/>
  <c r="C32" i="16"/>
  <c r="B32" i="16"/>
  <c r="AK31" i="16"/>
  <c r="AJ31" i="16"/>
  <c r="AC31" i="16"/>
  <c r="AB31" i="16"/>
  <c r="U31" i="16"/>
  <c r="U27" i="16" s="1"/>
  <c r="T31" i="16"/>
  <c r="M31" i="16"/>
  <c r="L31" i="16"/>
  <c r="I31" i="16"/>
  <c r="I27" i="16" s="1"/>
  <c r="H31" i="16"/>
  <c r="G31" i="16"/>
  <c r="F31" i="16"/>
  <c r="D31" i="16" s="1"/>
  <c r="E31" i="16"/>
  <c r="C31" i="16"/>
  <c r="B31" i="16"/>
  <c r="D27" i="16"/>
  <c r="B27" i="16"/>
  <c r="G27" i="16"/>
  <c r="C27" i="16"/>
  <c r="AO27" i="16"/>
  <c r="AM27" i="16"/>
  <c r="AK27" i="16"/>
  <c r="AI27" i="16"/>
  <c r="AH27" i="16"/>
  <c r="AG27" i="16"/>
  <c r="AF27" i="16"/>
  <c r="AE27" i="16"/>
  <c r="AD27" i="16"/>
  <c r="AB27" i="16"/>
  <c r="AA27" i="16"/>
  <c r="Z27" i="16"/>
  <c r="Y27" i="16"/>
  <c r="X27" i="16"/>
  <c r="W27" i="16"/>
  <c r="V27" i="16"/>
  <c r="T27" i="16"/>
  <c r="S27" i="16"/>
  <c r="R27" i="16"/>
  <c r="Q27" i="16"/>
  <c r="P27" i="16"/>
  <c r="O27" i="16"/>
  <c r="N27" i="16"/>
  <c r="M27" i="16"/>
  <c r="L27" i="16"/>
  <c r="K27" i="16"/>
  <c r="J27" i="16"/>
  <c r="H27" i="16"/>
  <c r="D9" i="16"/>
  <c r="AC14" i="16"/>
  <c r="AA14" i="16"/>
  <c r="Z9" i="16" s="1"/>
  <c r="U14" i="16"/>
  <c r="S14" i="16"/>
  <c r="L14" i="16"/>
  <c r="AL14" i="16" s="1"/>
  <c r="E14" i="16"/>
  <c r="D14" i="16"/>
  <c r="AJ13" i="16"/>
  <c r="AC13" i="16"/>
  <c r="AA13" i="16"/>
  <c r="U13" i="16"/>
  <c r="S13" i="16"/>
  <c r="M13" i="16"/>
  <c r="AN13" i="16" s="1"/>
  <c r="L13" i="16"/>
  <c r="AH13" i="16" s="1"/>
  <c r="E13" i="16"/>
  <c r="E9" i="16" s="1"/>
  <c r="D13" i="16"/>
  <c r="AC9" i="16"/>
  <c r="S9" i="16"/>
  <c r="AG9" i="16"/>
  <c r="AF9" i="16"/>
  <c r="AE9" i="16"/>
  <c r="AD9" i="16"/>
  <c r="Y9" i="16"/>
  <c r="X9" i="16"/>
  <c r="W9" i="16"/>
  <c r="V9" i="16"/>
  <c r="U9" i="16"/>
  <c r="Q9" i="16"/>
  <c r="P9" i="16"/>
  <c r="O9" i="16"/>
  <c r="N9" i="16"/>
  <c r="M9" i="16"/>
  <c r="K9" i="16"/>
  <c r="J9" i="16"/>
  <c r="I9" i="16"/>
  <c r="H9" i="16"/>
  <c r="G9" i="16"/>
  <c r="F9" i="16"/>
  <c r="AN9" i="16" l="1"/>
  <c r="AJ9" i="16"/>
  <c r="E27" i="16"/>
  <c r="L9" i="16"/>
  <c r="AL13" i="16"/>
  <c r="AC27" i="16"/>
  <c r="AH14" i="16"/>
  <c r="F27" i="16"/>
  <c r="O9" i="23"/>
  <c r="AJ45" i="23"/>
  <c r="AH45" i="23"/>
  <c r="AJ44" i="23"/>
  <c r="AH44" i="23"/>
  <c r="AJ43" i="23"/>
  <c r="AH43" i="23"/>
  <c r="AJ42" i="23"/>
  <c r="AH42" i="23"/>
  <c r="AJ41" i="23"/>
  <c r="AH41" i="23"/>
  <c r="AK31" i="23"/>
  <c r="AJ31" i="23"/>
  <c r="AH9" i="16" l="1"/>
  <c r="AL9" i="16"/>
  <c r="N47" i="6"/>
  <c r="C10" i="6" l="1"/>
  <c r="B22" i="6"/>
  <c r="AB30" i="23" l="1"/>
  <c r="AB31" i="23"/>
  <c r="AB32" i="23"/>
  <c r="AB33" i="23"/>
  <c r="AB34" i="23"/>
  <c r="O51" i="25" l="1"/>
  <c r="O50" i="25"/>
  <c r="O49" i="25"/>
  <c r="O48" i="25"/>
  <c r="O47" i="25"/>
  <c r="O46" i="25"/>
  <c r="F51" i="25"/>
  <c r="F50" i="25"/>
  <c r="F49" i="25"/>
  <c r="F48" i="25"/>
  <c r="F47" i="25"/>
  <c r="F46" i="25"/>
  <c r="B51" i="25"/>
  <c r="B50" i="25"/>
  <c r="B49" i="25"/>
  <c r="B48" i="25"/>
  <c r="B47" i="25"/>
  <c r="B46" i="25"/>
  <c r="B29" i="25"/>
  <c r="U28" i="25"/>
  <c r="P28" i="25"/>
  <c r="H28" i="25"/>
  <c r="E28" i="25"/>
  <c r="C28" i="25" s="1"/>
  <c r="D28" i="25"/>
  <c r="B28" i="25"/>
  <c r="U27" i="25"/>
  <c r="P27" i="25"/>
  <c r="H27" i="25"/>
  <c r="E27" i="25"/>
  <c r="D27" i="25"/>
  <c r="C27" i="25" s="1"/>
  <c r="B27" i="25"/>
  <c r="U26" i="25"/>
  <c r="P26" i="25"/>
  <c r="H26" i="25"/>
  <c r="E26" i="25"/>
  <c r="D26" i="25"/>
  <c r="C26" i="25"/>
  <c r="B26" i="25"/>
  <c r="Z7" i="25"/>
  <c r="X7" i="25"/>
  <c r="Z6" i="25"/>
  <c r="X6" i="25"/>
  <c r="X5" i="25"/>
  <c r="X51" i="4"/>
  <c r="Z6" i="4"/>
  <c r="X6" i="4"/>
  <c r="X5" i="4"/>
  <c r="C36" i="13"/>
  <c r="B36" i="13"/>
  <c r="AF10" i="13"/>
  <c r="AD10" i="13"/>
  <c r="AF9" i="13"/>
  <c r="AF8" i="13"/>
  <c r="AD8" i="13"/>
  <c r="AF7" i="13"/>
  <c r="AD7" i="13"/>
  <c r="AA8" i="13"/>
  <c r="AA7" i="13"/>
  <c r="B34" i="3"/>
  <c r="AF8" i="3"/>
  <c r="AD8" i="3"/>
  <c r="AD6" i="3"/>
  <c r="B21" i="9" l="1"/>
  <c r="B20" i="9"/>
  <c r="B19" i="9"/>
  <c r="B18" i="9"/>
  <c r="L49" i="12" l="1"/>
  <c r="M49" i="12" l="1"/>
  <c r="M48" i="12"/>
  <c r="L48" i="12"/>
  <c r="M47" i="12"/>
  <c r="L47" i="12"/>
  <c r="M46" i="12"/>
  <c r="L46" i="12"/>
  <c r="P12" i="6"/>
  <c r="J30" i="10" l="1"/>
  <c r="U11" i="25" l="1"/>
  <c r="I9" i="3" l="1"/>
  <c r="H38" i="2"/>
  <c r="I11" i="13" l="1"/>
  <c r="C40" i="3"/>
  <c r="H13" i="3" s="1"/>
  <c r="X51" i="25"/>
  <c r="C38" i="25"/>
  <c r="H17" i="25" s="1"/>
  <c r="C37" i="25"/>
  <c r="C36" i="25"/>
  <c r="C35" i="25"/>
  <c r="C34" i="25"/>
  <c r="X48" i="25" l="1"/>
  <c r="H15" i="25"/>
  <c r="X50" i="25"/>
  <c r="X47" i="25"/>
  <c r="H14" i="25"/>
  <c r="X49" i="25"/>
  <c r="H16" i="25"/>
  <c r="X46" i="25"/>
  <c r="H13" i="25"/>
  <c r="X17" i="25"/>
  <c r="Z17" i="25"/>
  <c r="AD13" i="3"/>
  <c r="AF13" i="3"/>
  <c r="C34" i="4"/>
  <c r="H13" i="4" s="1"/>
  <c r="E28" i="4"/>
  <c r="E27" i="4"/>
  <c r="E26" i="4"/>
  <c r="D28" i="4"/>
  <c r="D27" i="4"/>
  <c r="C27" i="4" s="1"/>
  <c r="D26" i="4"/>
  <c r="C26" i="4" s="1"/>
  <c r="U28" i="4"/>
  <c r="U27" i="4"/>
  <c r="U26" i="4"/>
  <c r="P28" i="4"/>
  <c r="P27" i="4"/>
  <c r="P26" i="4"/>
  <c r="H28" i="4"/>
  <c r="H27" i="4"/>
  <c r="H26" i="4"/>
  <c r="B29" i="4"/>
  <c r="B28" i="4"/>
  <c r="B27" i="4"/>
  <c r="B26" i="4"/>
  <c r="C13" i="4"/>
  <c r="C28" i="4"/>
  <c r="C39" i="4"/>
  <c r="C38" i="4"/>
  <c r="H17" i="4" s="1"/>
  <c r="B36" i="26" s="1"/>
  <c r="C37" i="4"/>
  <c r="H16" i="4" s="1"/>
  <c r="C36" i="4"/>
  <c r="H15" i="4" s="1"/>
  <c r="C35" i="4"/>
  <c r="H14" i="4" s="1"/>
  <c r="X16" i="25" l="1"/>
  <c r="Z16" i="25"/>
  <c r="X15" i="25"/>
  <c r="Z15" i="25"/>
  <c r="X13" i="25"/>
  <c r="Z13" i="25"/>
  <c r="X14" i="25"/>
  <c r="Z14" i="25"/>
  <c r="F36" i="26"/>
  <c r="E36" i="26"/>
  <c r="B35" i="26"/>
  <c r="X49" i="4"/>
  <c r="B34" i="26"/>
  <c r="X48" i="4"/>
  <c r="B33" i="26"/>
  <c r="X47" i="4"/>
  <c r="B32" i="26"/>
  <c r="X46" i="4"/>
  <c r="E25" i="6"/>
  <c r="D25" i="6"/>
  <c r="U47" i="6"/>
  <c r="X25" i="6"/>
  <c r="O24" i="6"/>
  <c r="R25" i="6"/>
  <c r="B25" i="6" s="1"/>
  <c r="J25" i="6"/>
  <c r="G25" i="6"/>
  <c r="V38" i="6"/>
  <c r="C25" i="6" s="1"/>
  <c r="D24" i="6"/>
  <c r="E24" i="6"/>
  <c r="B24" i="6"/>
  <c r="U12" i="6"/>
  <c r="L12" i="6"/>
  <c r="C12" i="6"/>
  <c r="H12" i="6"/>
  <c r="AA11" i="13"/>
  <c r="E35" i="13"/>
  <c r="D35" i="13"/>
  <c r="B35" i="13"/>
  <c r="E34" i="13"/>
  <c r="D34" i="13"/>
  <c r="B34" i="13"/>
  <c r="E33" i="13"/>
  <c r="D33" i="13"/>
  <c r="B33" i="13"/>
  <c r="B33" i="3"/>
  <c r="B32" i="3"/>
  <c r="B31" i="3"/>
  <c r="C32" i="3"/>
  <c r="E33" i="3"/>
  <c r="D33" i="3"/>
  <c r="C33" i="3" s="1"/>
  <c r="E32" i="3"/>
  <c r="D32" i="3"/>
  <c r="D31" i="3"/>
  <c r="E31" i="3"/>
  <c r="F35" i="26" l="1"/>
  <c r="E35" i="26"/>
  <c r="E34" i="26"/>
  <c r="F34" i="26"/>
  <c r="E33" i="26"/>
  <c r="F33" i="26"/>
  <c r="F32" i="26"/>
  <c r="E32" i="26"/>
  <c r="B31" i="26"/>
  <c r="C33" i="13"/>
  <c r="C35" i="13"/>
  <c r="C34" i="13"/>
  <c r="C31" i="3"/>
  <c r="X12" i="6"/>
  <c r="T11" i="13"/>
  <c r="H40" i="2"/>
  <c r="H39" i="2"/>
  <c r="E15" i="2"/>
  <c r="D13" i="2"/>
  <c r="I13" i="2"/>
  <c r="F31" i="26" l="1"/>
  <c r="E31" i="26"/>
  <c r="K49" i="12"/>
  <c r="J49" i="12"/>
  <c r="I49" i="12"/>
  <c r="L26" i="12"/>
  <c r="M25" i="12"/>
  <c r="K24" i="12"/>
  <c r="K23" i="12"/>
  <c r="L22" i="12"/>
  <c r="M21" i="12"/>
  <c r="B38" i="25"/>
  <c r="B37" i="25"/>
  <c r="B36" i="25"/>
  <c r="B35" i="25"/>
  <c r="C32" i="25"/>
  <c r="B34" i="25"/>
  <c r="Z32" i="25"/>
  <c r="X32" i="25"/>
  <c r="U32" i="25"/>
  <c r="T32" i="25"/>
  <c r="P32" i="25"/>
  <c r="O32" i="25"/>
  <c r="H32" i="25"/>
  <c r="F32" i="25"/>
  <c r="C17" i="25"/>
  <c r="M24" i="12"/>
  <c r="C16" i="25"/>
  <c r="M23" i="12"/>
  <c r="C15" i="25"/>
  <c r="C14" i="25"/>
  <c r="C13" i="25"/>
  <c r="C11" i="25" s="1"/>
  <c r="S11" i="25"/>
  <c r="O11" i="25"/>
  <c r="G11" i="25"/>
  <c r="F11" i="25"/>
  <c r="E11" i="25"/>
  <c r="D11" i="25"/>
  <c r="B11" i="25"/>
  <c r="M22" i="12"/>
  <c r="M26" i="12"/>
  <c r="L23" i="12"/>
  <c r="L24" i="12"/>
  <c r="L25" i="12"/>
  <c r="L21" i="12"/>
  <c r="K22" i="12"/>
  <c r="K25" i="12"/>
  <c r="K26" i="12"/>
  <c r="K21" i="12"/>
  <c r="H24" i="13"/>
  <c r="AF24" i="13" s="1"/>
  <c r="H20" i="13"/>
  <c r="AF20" i="13" s="1"/>
  <c r="H18" i="13"/>
  <c r="AF18" i="13" s="1"/>
  <c r="C40" i="13"/>
  <c r="AG40" i="13"/>
  <c r="AF40" i="13"/>
  <c r="AD40" i="13"/>
  <c r="AC40" i="13"/>
  <c r="AA40" i="13"/>
  <c r="Y40" i="13"/>
  <c r="W40" i="13"/>
  <c r="U40" i="13"/>
  <c r="S40" i="13"/>
  <c r="O40" i="13"/>
  <c r="K40" i="13"/>
  <c r="J40" i="13"/>
  <c r="H40" i="13"/>
  <c r="F40" i="13"/>
  <c r="H25" i="13"/>
  <c r="AF25" i="13" s="1"/>
  <c r="C25" i="13"/>
  <c r="C24" i="13"/>
  <c r="H23" i="13"/>
  <c r="AF23" i="13" s="1"/>
  <c r="C23" i="13"/>
  <c r="H22" i="13"/>
  <c r="AF22" i="13" s="1"/>
  <c r="C22" i="13"/>
  <c r="H21" i="13"/>
  <c r="AF21" i="13" s="1"/>
  <c r="C21" i="13"/>
  <c r="C20" i="13"/>
  <c r="H19" i="13"/>
  <c r="AF19" i="13" s="1"/>
  <c r="C19" i="13"/>
  <c r="C18" i="13"/>
  <c r="H17" i="13"/>
  <c r="AF17" i="13" s="1"/>
  <c r="C17" i="13"/>
  <c r="C16" i="13"/>
  <c r="H15" i="13"/>
  <c r="C15" i="13"/>
  <c r="S11" i="13"/>
  <c r="N11" i="13"/>
  <c r="J11" i="13"/>
  <c r="E11" i="13"/>
  <c r="D11" i="13"/>
  <c r="B11" i="13"/>
  <c r="T9" i="13"/>
  <c r="S9" i="13"/>
  <c r="H9" i="13"/>
  <c r="T8" i="13"/>
  <c r="S8" i="13"/>
  <c r="H8" i="13"/>
  <c r="T7" i="13"/>
  <c r="S7" i="13"/>
  <c r="H7" i="13"/>
  <c r="B40" i="3"/>
  <c r="F13" i="3" s="1"/>
  <c r="G14" i="3"/>
  <c r="G15" i="3"/>
  <c r="G16" i="3"/>
  <c r="G17" i="3"/>
  <c r="G18" i="3"/>
  <c r="G19" i="3"/>
  <c r="G20" i="3"/>
  <c r="G21" i="3"/>
  <c r="G22" i="3"/>
  <c r="G23" i="3"/>
  <c r="G13" i="3"/>
  <c r="C13" i="3"/>
  <c r="C14" i="3"/>
  <c r="C16" i="3"/>
  <c r="C17" i="3"/>
  <c r="C18" i="3"/>
  <c r="C19" i="3"/>
  <c r="C20" i="3"/>
  <c r="C21" i="3"/>
  <c r="C22" i="3"/>
  <c r="C23" i="3"/>
  <c r="C15" i="3"/>
  <c r="C48" i="3"/>
  <c r="H60" i="2" s="1"/>
  <c r="B28" i="26" s="1"/>
  <c r="B43" i="3"/>
  <c r="F16" i="3" s="1"/>
  <c r="C43" i="3"/>
  <c r="H55" i="2" s="1"/>
  <c r="B23" i="26" s="1"/>
  <c r="H52" i="2"/>
  <c r="B20" i="26" s="1"/>
  <c r="C41" i="3"/>
  <c r="H14" i="3" s="1"/>
  <c r="C42" i="3"/>
  <c r="H54" i="2" s="1"/>
  <c r="B22" i="26" s="1"/>
  <c r="C44" i="3"/>
  <c r="H56" i="2" s="1"/>
  <c r="B24" i="26" s="1"/>
  <c r="C45" i="3"/>
  <c r="H57" i="2" s="1"/>
  <c r="B25" i="26" s="1"/>
  <c r="C46" i="3"/>
  <c r="H58" i="2" s="1"/>
  <c r="B26" i="26" s="1"/>
  <c r="C47" i="3"/>
  <c r="H59" i="2" s="1"/>
  <c r="B27" i="26" s="1"/>
  <c r="C49" i="3"/>
  <c r="H61" i="2" s="1"/>
  <c r="B29" i="26" s="1"/>
  <c r="C50" i="3"/>
  <c r="H62" i="2" s="1"/>
  <c r="B30" i="26" s="1"/>
  <c r="B41" i="3"/>
  <c r="F14" i="3" s="1"/>
  <c r="B42" i="3"/>
  <c r="F15" i="3" s="1"/>
  <c r="B44" i="3"/>
  <c r="F17" i="3" s="1"/>
  <c r="B45" i="3"/>
  <c r="F18" i="3" s="1"/>
  <c r="B46" i="3"/>
  <c r="F19" i="3" s="1"/>
  <c r="B47" i="3"/>
  <c r="F20" i="3" s="1"/>
  <c r="B48" i="3"/>
  <c r="F21" i="3" s="1"/>
  <c r="B49" i="3"/>
  <c r="F22" i="3" s="1"/>
  <c r="B50" i="3"/>
  <c r="F23" i="3" s="1"/>
  <c r="C32" i="4"/>
  <c r="X50" i="4"/>
  <c r="B32" i="25" l="1"/>
  <c r="M11" i="25"/>
  <c r="AF14" i="3"/>
  <c r="AD14" i="3"/>
  <c r="F24" i="26"/>
  <c r="E24" i="26"/>
  <c r="F27" i="26"/>
  <c r="E27" i="26"/>
  <c r="F22" i="26"/>
  <c r="E22" i="26"/>
  <c r="E29" i="26"/>
  <c r="F29" i="26"/>
  <c r="F26" i="26"/>
  <c r="E26" i="26"/>
  <c r="F28" i="26"/>
  <c r="E28" i="26"/>
  <c r="F23" i="26"/>
  <c r="E23" i="26"/>
  <c r="F30" i="26"/>
  <c r="E30" i="26"/>
  <c r="E25" i="26"/>
  <c r="F25" i="26"/>
  <c r="F20" i="26"/>
  <c r="E20" i="26"/>
  <c r="G11" i="13"/>
  <c r="H16" i="13"/>
  <c r="AF16" i="13" s="1"/>
  <c r="AF15" i="13"/>
  <c r="H11" i="13"/>
  <c r="AD15" i="13"/>
  <c r="AD17" i="13"/>
  <c r="AD19" i="13"/>
  <c r="AD21" i="13"/>
  <c r="AD23" i="13"/>
  <c r="AD25" i="13"/>
  <c r="AD18" i="13"/>
  <c r="AD20" i="13"/>
  <c r="AD22" i="13"/>
  <c r="AD24" i="13"/>
  <c r="C11" i="13"/>
  <c r="H19" i="3"/>
  <c r="H15" i="3"/>
  <c r="H23" i="3"/>
  <c r="H53" i="2"/>
  <c r="B21" i="26" s="1"/>
  <c r="H22" i="3"/>
  <c r="H18" i="3"/>
  <c r="H21" i="3"/>
  <c r="H17" i="3"/>
  <c r="H20" i="3"/>
  <c r="H16" i="3"/>
  <c r="H11" i="25"/>
  <c r="Z11" i="25" s="1"/>
  <c r="AD16" i="13"/>
  <c r="F11" i="13"/>
  <c r="B40" i="13"/>
  <c r="S11" i="4"/>
  <c r="G11" i="4"/>
  <c r="F11" i="4"/>
  <c r="E11" i="4"/>
  <c r="D11" i="4"/>
  <c r="X13" i="4"/>
  <c r="B11" i="4"/>
  <c r="AF23" i="3" l="1"/>
  <c r="AD23" i="3"/>
  <c r="AF16" i="3"/>
  <c r="AD16" i="3"/>
  <c r="AF18" i="3"/>
  <c r="AD18" i="3"/>
  <c r="AF15" i="3"/>
  <c r="AD15" i="3"/>
  <c r="AD19" i="3"/>
  <c r="AF19" i="3"/>
  <c r="AD21" i="3"/>
  <c r="AF21" i="3"/>
  <c r="AF20" i="3"/>
  <c r="AD20" i="3"/>
  <c r="AF22" i="3"/>
  <c r="AD22" i="3"/>
  <c r="AD17" i="3"/>
  <c r="AF17" i="3"/>
  <c r="Q55" i="2"/>
  <c r="E21" i="26"/>
  <c r="F21" i="26"/>
  <c r="B19" i="26"/>
  <c r="AD11" i="13"/>
  <c r="AF11" i="13"/>
  <c r="H9" i="3"/>
  <c r="X11" i="25"/>
  <c r="Z13" i="4"/>
  <c r="H11" i="4"/>
  <c r="X11" i="4" s="1"/>
  <c r="F19" i="26" l="1"/>
  <c r="E19" i="26"/>
  <c r="L16" i="23"/>
  <c r="B44" i="26" s="1"/>
  <c r="F44" i="26" l="1"/>
  <c r="E44" i="26"/>
  <c r="U45" i="6"/>
  <c r="U44" i="6"/>
  <c r="V36" i="6"/>
  <c r="O36" i="6"/>
  <c r="K36" i="6"/>
  <c r="G36" i="6"/>
  <c r="C36" i="6"/>
  <c r="X23" i="6"/>
  <c r="T23" i="6"/>
  <c r="O23" i="6"/>
  <c r="K23" i="6"/>
  <c r="G23" i="6"/>
  <c r="E23" i="6"/>
  <c r="D23" i="6"/>
  <c r="B23" i="6"/>
  <c r="P10" i="6"/>
  <c r="L10" i="6"/>
  <c r="H10" i="6"/>
  <c r="U10" i="6" l="1"/>
  <c r="B47" i="26"/>
  <c r="C23" i="6"/>
  <c r="X10" i="6"/>
  <c r="F47" i="26" l="1"/>
  <c r="E47" i="26"/>
  <c r="C13" i="2"/>
  <c r="F13" i="2"/>
  <c r="G13" i="2"/>
  <c r="H13" i="2"/>
  <c r="M13" i="2"/>
  <c r="B32" i="9" l="1"/>
  <c r="B31" i="9"/>
  <c r="B33" i="23" l="1"/>
  <c r="M13" i="23" l="1"/>
  <c r="L13" i="23"/>
  <c r="T33" i="23" l="1"/>
  <c r="L33" i="23"/>
  <c r="E16" i="2" l="1"/>
  <c r="L16" i="2" s="1"/>
  <c r="E17" i="2"/>
  <c r="L17" i="2" s="1"/>
  <c r="E18" i="2"/>
  <c r="L18" i="2" s="1"/>
  <c r="E19" i="2"/>
  <c r="L19" i="2" s="1"/>
  <c r="E20" i="2"/>
  <c r="L20" i="2" s="1"/>
  <c r="E21" i="2"/>
  <c r="L21" i="2" s="1"/>
  <c r="E22" i="2"/>
  <c r="L22" i="2" s="1"/>
  <c r="E23" i="2"/>
  <c r="L23" i="2" s="1"/>
  <c r="E24" i="2"/>
  <c r="L24" i="2" s="1"/>
  <c r="L15" i="2" l="1"/>
  <c r="C9" i="6" l="1"/>
  <c r="E28" i="2" l="1"/>
  <c r="E27" i="2"/>
  <c r="E13" i="2" s="1"/>
  <c r="L13" i="2" s="1"/>
  <c r="I7" i="2"/>
  <c r="I8" i="2"/>
  <c r="I6" i="2"/>
  <c r="E6" i="2"/>
  <c r="E7" i="2"/>
  <c r="E8" i="2"/>
  <c r="E9" i="2"/>
  <c r="AC32" i="23" l="1"/>
  <c r="T32" i="23"/>
  <c r="B32" i="23" l="1"/>
  <c r="L27" i="2" l="1"/>
  <c r="C25" i="20" l="1"/>
  <c r="N25" i="20" s="1"/>
  <c r="E28" i="20"/>
  <c r="C28" i="20"/>
  <c r="O28" i="20" s="1"/>
  <c r="E27" i="20"/>
  <c r="C27" i="20"/>
  <c r="O27" i="20" s="1"/>
  <c r="O26" i="20"/>
  <c r="E26" i="20"/>
  <c r="C26" i="20"/>
  <c r="N26" i="20" s="1"/>
  <c r="O25" i="20"/>
  <c r="E25" i="20"/>
  <c r="N46" i="6"/>
  <c r="N45" i="6"/>
  <c r="N44" i="6"/>
  <c r="V37" i="6"/>
  <c r="O37" i="6"/>
  <c r="V35" i="6"/>
  <c r="O35" i="6"/>
  <c r="Z34" i="6"/>
  <c r="X34" i="6"/>
  <c r="U34" i="6"/>
  <c r="S34" i="6"/>
  <c r="Q34" i="6"/>
  <c r="N34" i="6"/>
  <c r="M34" i="6"/>
  <c r="L34" i="6"/>
  <c r="X24" i="6"/>
  <c r="T24" i="6"/>
  <c r="X22" i="6"/>
  <c r="T22" i="6"/>
  <c r="O22" i="6"/>
  <c r="AA21" i="6"/>
  <c r="Y21" i="6"/>
  <c r="W21" i="6"/>
  <c r="V21" i="6"/>
  <c r="U21" i="6"/>
  <c r="R21" i="6"/>
  <c r="Q21" i="6"/>
  <c r="P21" i="6"/>
  <c r="N21" i="6"/>
  <c r="M21" i="6"/>
  <c r="L21" i="6"/>
  <c r="P11" i="6"/>
  <c r="L11" i="6"/>
  <c r="P9" i="6"/>
  <c r="L9" i="6"/>
  <c r="E22" i="6"/>
  <c r="AB45" i="23"/>
  <c r="Z45" i="23"/>
  <c r="U45" i="23"/>
  <c r="R45" i="23"/>
  <c r="AB44" i="23"/>
  <c r="Z44" i="23"/>
  <c r="U44" i="23"/>
  <c r="R44" i="23"/>
  <c r="AB43" i="23"/>
  <c r="Z43" i="23"/>
  <c r="U43" i="23"/>
  <c r="R43" i="23"/>
  <c r="AB42" i="23"/>
  <c r="Z42" i="23"/>
  <c r="U42" i="23"/>
  <c r="R42" i="23"/>
  <c r="AB41" i="23"/>
  <c r="Z41" i="23"/>
  <c r="U41" i="23"/>
  <c r="R41" i="23"/>
  <c r="AC34" i="23"/>
  <c r="T34" i="23"/>
  <c r="AC33" i="23"/>
  <c r="AC31" i="23"/>
  <c r="U31" i="23"/>
  <c r="T31" i="23"/>
  <c r="AC30" i="23"/>
  <c r="T30" i="23"/>
  <c r="AO27" i="23"/>
  <c r="AM27" i="23"/>
  <c r="AK27" i="23"/>
  <c r="AI27" i="23"/>
  <c r="AH27" i="23"/>
  <c r="AG27" i="23"/>
  <c r="AF27" i="23"/>
  <c r="AE27" i="23"/>
  <c r="AD27" i="23"/>
  <c r="AA27" i="23"/>
  <c r="Z27" i="23"/>
  <c r="Y27" i="23"/>
  <c r="X27" i="23"/>
  <c r="W27" i="23"/>
  <c r="V27" i="23"/>
  <c r="S27" i="23"/>
  <c r="R27" i="23"/>
  <c r="AC16" i="23"/>
  <c r="AA16" i="23"/>
  <c r="U16" i="23"/>
  <c r="S16" i="23"/>
  <c r="AC15" i="23"/>
  <c r="AA15" i="23"/>
  <c r="U15" i="23"/>
  <c r="S15" i="23"/>
  <c r="AC14" i="23"/>
  <c r="AA14" i="23"/>
  <c r="U14" i="23"/>
  <c r="S14" i="23"/>
  <c r="AJ13" i="23"/>
  <c r="AH13" i="23"/>
  <c r="AC13" i="23"/>
  <c r="AA13" i="23"/>
  <c r="U13" i="23"/>
  <c r="AN13" i="23" s="1"/>
  <c r="S13" i="23"/>
  <c r="AL13" i="23" s="1"/>
  <c r="AC12" i="23"/>
  <c r="AA12" i="23"/>
  <c r="U12" i="23"/>
  <c r="S12" i="23"/>
  <c r="AG9" i="23"/>
  <c r="AF9" i="23"/>
  <c r="AE9" i="23"/>
  <c r="AD9" i="23"/>
  <c r="Y9" i="23"/>
  <c r="X9" i="23"/>
  <c r="W9" i="23"/>
  <c r="V9" i="23"/>
  <c r="E42" i="23"/>
  <c r="V34" i="6" l="1"/>
  <c r="N28" i="20"/>
  <c r="N27" i="20"/>
  <c r="U27" i="23"/>
  <c r="S9" i="23"/>
  <c r="T27" i="23"/>
  <c r="X21" i="6"/>
  <c r="AB27" i="23"/>
  <c r="AC9" i="23"/>
  <c r="O34" i="6"/>
  <c r="T21" i="6"/>
  <c r="O21" i="6"/>
  <c r="AC27" i="23"/>
  <c r="U9" i="23"/>
  <c r="Z9" i="23"/>
  <c r="F30" i="23"/>
  <c r="G30" i="23"/>
  <c r="H30" i="23"/>
  <c r="I30" i="23"/>
  <c r="F31" i="23"/>
  <c r="G31" i="23"/>
  <c r="H31" i="23"/>
  <c r="I31" i="23"/>
  <c r="F32" i="23"/>
  <c r="G32" i="23"/>
  <c r="H32" i="23"/>
  <c r="I32" i="23"/>
  <c r="G33" i="23"/>
  <c r="I33" i="23"/>
  <c r="F34" i="23"/>
  <c r="G34" i="23"/>
  <c r="H34" i="23"/>
  <c r="I34" i="23"/>
  <c r="M31" i="23"/>
  <c r="O51" i="4"/>
  <c r="O50" i="4"/>
  <c r="O49" i="4"/>
  <c r="O48" i="4"/>
  <c r="O47" i="4"/>
  <c r="O46" i="4"/>
  <c r="Z32" i="4"/>
  <c r="X32" i="4"/>
  <c r="T32" i="4"/>
  <c r="O32" i="4"/>
  <c r="U11" i="4"/>
  <c r="O11" i="4"/>
  <c r="Z11" i="4" s="1"/>
  <c r="Z8" i="4"/>
  <c r="X8" i="4"/>
  <c r="U32" i="4" l="1"/>
  <c r="P32" i="4"/>
  <c r="F46" i="4"/>
  <c r="F47" i="4"/>
  <c r="F48" i="4"/>
  <c r="F49" i="4"/>
  <c r="F50" i="4"/>
  <c r="F51" i="4"/>
  <c r="B46" i="4"/>
  <c r="B47" i="4"/>
  <c r="B48" i="4"/>
  <c r="B49" i="4"/>
  <c r="B50" i="4"/>
  <c r="B51" i="4"/>
  <c r="B9" i="3" l="1"/>
  <c r="H7" i="3"/>
  <c r="R8" i="20" l="1"/>
  <c r="AB7" i="20"/>
  <c r="AB6" i="20"/>
  <c r="Y7" i="20"/>
  <c r="Y6" i="20"/>
  <c r="V7" i="20"/>
  <c r="V6" i="20"/>
  <c r="S7" i="20"/>
  <c r="T8" i="20"/>
  <c r="U8" i="20"/>
  <c r="W8" i="20"/>
  <c r="X8" i="20"/>
  <c r="Z8" i="20"/>
  <c r="AA8" i="20"/>
  <c r="AC8" i="20"/>
  <c r="AD8" i="20"/>
  <c r="Y8" i="20" l="1"/>
  <c r="V8" i="20"/>
  <c r="S8" i="20"/>
  <c r="AB8" i="20"/>
  <c r="K43" i="12" l="1"/>
  <c r="K42" i="12"/>
  <c r="K41" i="12"/>
  <c r="K40" i="12"/>
  <c r="K39" i="12"/>
  <c r="K38" i="12"/>
  <c r="AI31" i="13" l="1"/>
  <c r="AJ30" i="13"/>
  <c r="AI30" i="13"/>
  <c r="D22" i="6" l="1"/>
  <c r="C38" i="20" l="1"/>
  <c r="C29" i="20"/>
  <c r="N29" i="20" s="1"/>
  <c r="E29" i="20"/>
  <c r="N38" i="20" l="1"/>
  <c r="O38" i="20"/>
  <c r="E17" i="10"/>
  <c r="D12" i="23" l="1"/>
  <c r="L30" i="23"/>
  <c r="L12" i="23"/>
  <c r="B40" i="26" s="1"/>
  <c r="F40" i="26" l="1"/>
  <c r="E40" i="26"/>
  <c r="AH12" i="23"/>
  <c r="AL12" i="23"/>
  <c r="B22" i="9"/>
  <c r="F46" i="6"/>
  <c r="F45" i="6"/>
  <c r="F44" i="6"/>
  <c r="B46" i="6"/>
  <c r="B45" i="6"/>
  <c r="B44" i="6"/>
  <c r="M45" i="23"/>
  <c r="J45" i="23"/>
  <c r="M44" i="23"/>
  <c r="J44" i="23"/>
  <c r="M43" i="23"/>
  <c r="J43" i="23"/>
  <c r="M42" i="23"/>
  <c r="J42" i="23"/>
  <c r="M41" i="23"/>
  <c r="J41" i="23"/>
  <c r="B45" i="23"/>
  <c r="B44" i="23"/>
  <c r="B43" i="23"/>
  <c r="B42" i="23"/>
  <c r="B41" i="23"/>
  <c r="AA6" i="3"/>
  <c r="T6" i="3"/>
  <c r="S6" i="3"/>
  <c r="H6" i="3"/>
  <c r="AA5" i="3"/>
  <c r="T5" i="3"/>
  <c r="S5" i="3"/>
  <c r="H5" i="3"/>
  <c r="AD5" i="3" s="1"/>
  <c r="D40" i="2"/>
  <c r="D39" i="2"/>
  <c r="H48" i="2"/>
  <c r="H47" i="2"/>
  <c r="H46" i="2"/>
  <c r="H45" i="2"/>
  <c r="H44" i="2"/>
  <c r="H43" i="2"/>
  <c r="H42" i="2"/>
  <c r="H41" i="2"/>
  <c r="D48" i="2"/>
  <c r="D47" i="2"/>
  <c r="D46" i="2"/>
  <c r="D45" i="2"/>
  <c r="D44" i="2"/>
  <c r="D43" i="2"/>
  <c r="D42" i="2"/>
  <c r="D41" i="2"/>
  <c r="D38" i="2"/>
  <c r="C39" i="20"/>
  <c r="K9" i="23"/>
  <c r="I9" i="23"/>
  <c r="M27" i="23"/>
  <c r="D14" i="23"/>
  <c r="L15" i="23"/>
  <c r="B43" i="26" s="1"/>
  <c r="B38" i="26" s="1"/>
  <c r="I34" i="6"/>
  <c r="L34" i="23"/>
  <c r="E34" i="23"/>
  <c r="C34" i="23"/>
  <c r="B34" i="23"/>
  <c r="E33" i="23"/>
  <c r="C33" i="23"/>
  <c r="L32" i="23"/>
  <c r="E32" i="23"/>
  <c r="C32" i="23"/>
  <c r="L31" i="23"/>
  <c r="C31" i="23"/>
  <c r="B31" i="23"/>
  <c r="E30" i="23"/>
  <c r="C30" i="23"/>
  <c r="B30" i="23"/>
  <c r="Q27" i="23"/>
  <c r="P27" i="23"/>
  <c r="O27" i="23"/>
  <c r="N27" i="23"/>
  <c r="K27" i="23"/>
  <c r="J27" i="23"/>
  <c r="E16" i="23"/>
  <c r="D16" i="23"/>
  <c r="E15" i="23"/>
  <c r="D15" i="23"/>
  <c r="L14" i="23"/>
  <c r="E14" i="23"/>
  <c r="E13" i="23"/>
  <c r="D13" i="23"/>
  <c r="Q9" i="23"/>
  <c r="P9" i="23"/>
  <c r="N9" i="23"/>
  <c r="M9" i="23"/>
  <c r="AN9" i="23" s="1"/>
  <c r="J9" i="23"/>
  <c r="H9" i="23"/>
  <c r="G9" i="23"/>
  <c r="F9" i="23"/>
  <c r="F43" i="26" l="1"/>
  <c r="E43" i="26"/>
  <c r="E38" i="26"/>
  <c r="F38" i="26"/>
  <c r="AF6" i="3"/>
  <c r="AH15" i="23"/>
  <c r="AL15" i="23"/>
  <c r="AH16" i="23"/>
  <c r="AL16" i="23"/>
  <c r="O39" i="20"/>
  <c r="N39" i="20"/>
  <c r="AJ9" i="23"/>
  <c r="AH14" i="23"/>
  <c r="AL14" i="23"/>
  <c r="D30" i="23"/>
  <c r="E9" i="23"/>
  <c r="E31" i="23"/>
  <c r="D31" i="23"/>
  <c r="D32" i="23"/>
  <c r="D33" i="23"/>
  <c r="AF7" i="3"/>
  <c r="AF5" i="3"/>
  <c r="G27" i="23"/>
  <c r="D9" i="23"/>
  <c r="C27" i="23"/>
  <c r="F27" i="23"/>
  <c r="B27" i="23"/>
  <c r="I27" i="23"/>
  <c r="H27" i="23"/>
  <c r="L27" i="23"/>
  <c r="D34" i="23"/>
  <c r="L9" i="23"/>
  <c r="AL9" i="23" s="1"/>
  <c r="AH9" i="23" l="1"/>
  <c r="E27" i="23"/>
  <c r="D27" i="23"/>
  <c r="K37" i="6" l="1"/>
  <c r="G37" i="6"/>
  <c r="C37" i="6"/>
  <c r="C35" i="6" l="1"/>
  <c r="K35" i="6"/>
  <c r="G35" i="6"/>
  <c r="G24" i="6"/>
  <c r="K24" i="6"/>
  <c r="K22" i="6"/>
  <c r="G22" i="6"/>
  <c r="G39" i="10"/>
  <c r="J39" i="12"/>
  <c r="J40" i="12"/>
  <c r="J41" i="12"/>
  <c r="J42" i="12"/>
  <c r="J43" i="12"/>
  <c r="I39" i="12"/>
  <c r="I40" i="12"/>
  <c r="I41" i="12"/>
  <c r="I42" i="12"/>
  <c r="I43" i="12"/>
  <c r="J38" i="12"/>
  <c r="I38" i="12"/>
  <c r="C24" i="6" l="1"/>
  <c r="C22" i="6"/>
  <c r="AI33" i="3" l="1"/>
  <c r="AJ32" i="3"/>
  <c r="AI32" i="3"/>
  <c r="M43" i="12" l="1"/>
  <c r="M41" i="12"/>
  <c r="M39" i="12"/>
  <c r="E21" i="6"/>
  <c r="I39" i="10"/>
  <c r="J39" i="10"/>
  <c r="H39" i="10"/>
  <c r="H9" i="6"/>
  <c r="B46" i="26" s="1"/>
  <c r="C40" i="20"/>
  <c r="J17" i="10"/>
  <c r="H17" i="10"/>
  <c r="I17" i="10"/>
  <c r="G17" i="10"/>
  <c r="G14" i="10"/>
  <c r="K34" i="6"/>
  <c r="K17" i="12"/>
  <c r="J46" i="6"/>
  <c r="K48" i="12" s="1"/>
  <c r="J45" i="6"/>
  <c r="K47" i="12" s="1"/>
  <c r="J44" i="6"/>
  <c r="K46" i="12" s="1"/>
  <c r="J48" i="12"/>
  <c r="J47" i="12"/>
  <c r="J46" i="12"/>
  <c r="I46" i="12"/>
  <c r="F21" i="6"/>
  <c r="H21" i="6"/>
  <c r="I21" i="6"/>
  <c r="G21" i="6"/>
  <c r="L42" i="12"/>
  <c r="M38" i="12"/>
  <c r="L38" i="12"/>
  <c r="AG38" i="3"/>
  <c r="AF38" i="3"/>
  <c r="AD38" i="3"/>
  <c r="AC38" i="3"/>
  <c r="AA38" i="3"/>
  <c r="Y38" i="3"/>
  <c r="W38" i="3"/>
  <c r="U38" i="3"/>
  <c r="S38" i="3"/>
  <c r="F32" i="4"/>
  <c r="B34" i="4"/>
  <c r="O38" i="3"/>
  <c r="I48" i="12"/>
  <c r="I47" i="12"/>
  <c r="F11" i="10"/>
  <c r="I86" i="12"/>
  <c r="I87" i="12"/>
  <c r="B29" i="9"/>
  <c r="B28" i="9"/>
  <c r="B27" i="9"/>
  <c r="D26" i="9"/>
  <c r="D23" i="9" s="1"/>
  <c r="F26" i="9"/>
  <c r="H11" i="6"/>
  <c r="D17" i="20"/>
  <c r="L43" i="12"/>
  <c r="L41" i="12"/>
  <c r="L40" i="12"/>
  <c r="L39" i="12"/>
  <c r="F9" i="3"/>
  <c r="G9" i="3"/>
  <c r="J7" i="12"/>
  <c r="J8" i="12"/>
  <c r="J9" i="12"/>
  <c r="J10" i="12"/>
  <c r="J11" i="12"/>
  <c r="J12" i="12"/>
  <c r="J13" i="12"/>
  <c r="J14" i="12"/>
  <c r="J15" i="12"/>
  <c r="J16" i="12"/>
  <c r="J17" i="12"/>
  <c r="I17" i="12"/>
  <c r="I16" i="12"/>
  <c r="I15" i="12"/>
  <c r="I14" i="12"/>
  <c r="I13" i="12"/>
  <c r="I12" i="12"/>
  <c r="I11" i="12"/>
  <c r="I10" i="12"/>
  <c r="I9" i="12"/>
  <c r="I8" i="12"/>
  <c r="I7" i="12"/>
  <c r="G11" i="10"/>
  <c r="J17" i="20"/>
  <c r="M17" i="20"/>
  <c r="D18" i="20"/>
  <c r="J18" i="20"/>
  <c r="M18" i="20"/>
  <c r="B35" i="4"/>
  <c r="B36" i="4"/>
  <c r="B37" i="4"/>
  <c r="B38" i="4"/>
  <c r="B39" i="4"/>
  <c r="D9" i="3"/>
  <c r="E9" i="3"/>
  <c r="K7" i="12"/>
  <c r="K8" i="12"/>
  <c r="K10" i="12"/>
  <c r="K11" i="12"/>
  <c r="K12" i="12"/>
  <c r="K13" i="12"/>
  <c r="K14" i="12"/>
  <c r="K15" i="12"/>
  <c r="K16" i="12"/>
  <c r="I21" i="12"/>
  <c r="J21" i="12"/>
  <c r="I22" i="12"/>
  <c r="J22" i="12"/>
  <c r="I23" i="12"/>
  <c r="J23" i="12"/>
  <c r="I24" i="12"/>
  <c r="J24" i="12"/>
  <c r="I25" i="12"/>
  <c r="J25" i="12"/>
  <c r="I26" i="12"/>
  <c r="J26" i="12"/>
  <c r="E8" i="10"/>
  <c r="F8" i="10"/>
  <c r="G8" i="10"/>
  <c r="H8" i="10"/>
  <c r="I8" i="10"/>
  <c r="J8" i="10"/>
  <c r="E11" i="10"/>
  <c r="H11" i="10"/>
  <c r="I11" i="10"/>
  <c r="J11" i="10"/>
  <c r="E14" i="10"/>
  <c r="F14" i="10"/>
  <c r="H14" i="10"/>
  <c r="I14" i="10"/>
  <c r="J14" i="10"/>
  <c r="F17" i="10"/>
  <c r="E20" i="10"/>
  <c r="F20" i="10"/>
  <c r="G20" i="10"/>
  <c r="H20" i="10"/>
  <c r="I20" i="10"/>
  <c r="J20" i="10"/>
  <c r="E30" i="10"/>
  <c r="F30" i="10"/>
  <c r="G30" i="10"/>
  <c r="H30" i="10"/>
  <c r="I30" i="10"/>
  <c r="E33" i="10"/>
  <c r="F33" i="10"/>
  <c r="G33" i="10"/>
  <c r="H33" i="10"/>
  <c r="I33" i="10"/>
  <c r="J33" i="10"/>
  <c r="E36" i="10"/>
  <c r="F36" i="10"/>
  <c r="G36" i="10"/>
  <c r="H36" i="10"/>
  <c r="I36" i="10"/>
  <c r="J36" i="10"/>
  <c r="E39" i="10"/>
  <c r="F39" i="10"/>
  <c r="E42" i="10"/>
  <c r="F42" i="10"/>
  <c r="G42" i="10"/>
  <c r="H42" i="10"/>
  <c r="I42" i="10"/>
  <c r="J42" i="10"/>
  <c r="C11" i="6"/>
  <c r="D21" i="6"/>
  <c r="J21" i="6"/>
  <c r="K21" i="6"/>
  <c r="B34" i="6"/>
  <c r="D34" i="6"/>
  <c r="E34" i="6"/>
  <c r="F34" i="6"/>
  <c r="H34" i="6"/>
  <c r="J34" i="6"/>
  <c r="M40" i="12"/>
  <c r="M42" i="12"/>
  <c r="C14" i="4"/>
  <c r="C15" i="4"/>
  <c r="C16" i="4"/>
  <c r="C17" i="4"/>
  <c r="C18" i="4"/>
  <c r="F38" i="3"/>
  <c r="H38" i="3"/>
  <c r="J38" i="3"/>
  <c r="K38" i="3"/>
  <c r="O29" i="20"/>
  <c r="E46" i="26" l="1"/>
  <c r="F46" i="26"/>
  <c r="B45" i="26"/>
  <c r="M11" i="4"/>
  <c r="U9" i="6"/>
  <c r="F23" i="9"/>
  <c r="I81" i="12" s="1"/>
  <c r="C11" i="4"/>
  <c r="Z16" i="4"/>
  <c r="X16" i="4"/>
  <c r="X17" i="4"/>
  <c r="Z17" i="4"/>
  <c r="X15" i="4"/>
  <c r="Z15" i="4"/>
  <c r="Z14" i="4"/>
  <c r="X14" i="4"/>
  <c r="X18" i="4"/>
  <c r="Z18" i="4"/>
  <c r="X9" i="6"/>
  <c r="N40" i="20"/>
  <c r="O40" i="20"/>
  <c r="X11" i="6"/>
  <c r="U11" i="6"/>
  <c r="L12" i="12"/>
  <c r="L11" i="12"/>
  <c r="L8" i="12"/>
  <c r="L17" i="12"/>
  <c r="H32" i="4"/>
  <c r="L15" i="12"/>
  <c r="C34" i="6"/>
  <c r="C21" i="6"/>
  <c r="L7" i="12"/>
  <c r="B26" i="9"/>
  <c r="I85" i="12" s="1"/>
  <c r="I88" i="12" s="1"/>
  <c r="L10" i="12"/>
  <c r="L16" i="12"/>
  <c r="L14" i="12"/>
  <c r="L9" i="12"/>
  <c r="G34" i="6"/>
  <c r="C38" i="3"/>
  <c r="AA9" i="3"/>
  <c r="H81" i="12"/>
  <c r="B21" i="6"/>
  <c r="B32" i="4"/>
  <c r="B38" i="3"/>
  <c r="S9" i="3"/>
  <c r="C9" i="3"/>
  <c r="L13" i="12"/>
  <c r="E45" i="26" l="1"/>
  <c r="F45" i="26"/>
  <c r="B23" i="9"/>
  <c r="X8" i="6"/>
  <c r="U8" i="6"/>
  <c r="K81" i="12"/>
  <c r="I82" i="12" s="1"/>
  <c r="J86" i="12"/>
  <c r="J87" i="12"/>
  <c r="J85" i="12"/>
  <c r="AF9" i="3"/>
  <c r="AD9" i="3"/>
  <c r="H82" i="12" l="1"/>
</calcChain>
</file>

<file path=xl/comments1.xml><?xml version="1.0" encoding="utf-8"?>
<comments xmlns="http://schemas.openxmlformats.org/spreadsheetml/2006/main">
  <authors>
    <author>情報政策課</author>
  </authors>
  <commentList>
    <comment ref="A14" authorId="0" shapeId="0">
      <text>
        <r>
          <rPr>
            <b/>
            <sz val="9"/>
            <color indexed="81"/>
            <rFont val="ＭＳ Ｐゴシック"/>
            <family val="3"/>
            <charset val="128"/>
          </rPr>
          <t>面積等は変動が少ないと思われるので前年度データを残した状態で確認してもらう。</t>
        </r>
      </text>
    </comment>
    <comment ref="B20" authorId="0" shapeId="0">
      <text>
        <r>
          <rPr>
            <b/>
            <sz val="9"/>
            <color indexed="81"/>
            <rFont val="ＭＳ Ｐゴシック"/>
            <family val="3"/>
            <charset val="128"/>
          </rPr>
          <t>133ページの（178）の児童数を表示するよう式を設定。情報提供課からの報告数値と一致するか確認！</t>
        </r>
      </text>
    </comment>
    <comment ref="B32" authorId="0" shapeId="0">
      <text>
        <r>
          <rPr>
            <b/>
            <sz val="9"/>
            <color indexed="81"/>
            <rFont val="ＭＳ Ｐゴシック"/>
            <family val="3"/>
            <charset val="128"/>
          </rPr>
          <t xml:space="preserve">142ページ（192）の生徒数を引っ張るように式設定。情報提供課からの報告数値と一致するか確認
</t>
        </r>
      </text>
    </comment>
    <comment ref="B39" authorId="0" shapeId="0">
      <text>
        <r>
          <rPr>
            <b/>
            <sz val="9"/>
            <color indexed="81"/>
            <rFont val="ＭＳ Ｐゴシック"/>
            <family val="3"/>
            <charset val="128"/>
          </rPr>
          <t>144ページ（195）生徒数と一致　式設定済。提供課からの数値と一致するか確認！</t>
        </r>
      </text>
    </comment>
    <comment ref="B46" authorId="0" shapeId="0">
      <text>
        <r>
          <rPr>
            <b/>
            <sz val="9"/>
            <color indexed="81"/>
            <rFont val="ＭＳ Ｐゴシック"/>
            <family val="3"/>
            <charset val="128"/>
          </rPr>
          <t>140ページ（188）の生徒数と一致　</t>
        </r>
      </text>
    </comment>
  </commentList>
</comments>
</file>

<file path=xl/comments2.xml><?xml version="1.0" encoding="utf-8"?>
<comments xmlns="http://schemas.openxmlformats.org/spreadsheetml/2006/main">
  <authors>
    <author>情報政策課</author>
  </authors>
  <commentList>
    <comment ref="O3" authorId="0" shapeId="0">
      <text>
        <r>
          <rPr>
            <b/>
            <sz val="9"/>
            <color indexed="81"/>
            <rFont val="ＭＳ Ｐゴシック"/>
            <family val="3"/>
            <charset val="128"/>
          </rPr>
          <t xml:space="preserve">本務者のみ計上
</t>
        </r>
      </text>
    </comment>
  </commentList>
</comments>
</file>

<file path=xl/sharedStrings.xml><?xml version="1.0" encoding="utf-8"?>
<sst xmlns="http://schemas.openxmlformats.org/spreadsheetml/2006/main" count="1624" uniqueCount="521">
  <si>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</si>
  <si>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</si>
  <si>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</si>
  <si>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</si>
  <si>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</si>
  <si>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</si>
  <si>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</si>
  <si>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</si>
  <si>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</si>
  <si>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</si>
  <si>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</si>
  <si>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</si>
  <si>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</si>
  <si>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</si>
  <si>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</si>
  <si>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</si>
  <si>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</si>
  <si>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</si>
  <si>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</si>
  <si>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</si>
  <si>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</si>
  <si>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</si>
  <si>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</si>
  <si>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</si>
  <si>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</si>
  <si>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</si>
  <si>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</si>
  <si>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</si>
  <si>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</si>
  <si>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</si>
  <si>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</si>
  <si>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</si>
  <si>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</si>
  <si>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</si>
  <si>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</si>
  <si>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</si>
  <si>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</si>
  <si>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</si>
  <si>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</si>
  <si>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</si>
  <si>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</si>
  <si>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</si>
  <si>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</si>
  <si>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</si>
  <si>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</si>
  <si>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</si>
  <si>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</si>
  <si>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</si>
  <si>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（単位：園、学級、人、㎡）</t>
  </si>
  <si>
    <t>園　　児　　数</t>
  </si>
  <si>
    <t>教　　員　　数</t>
  </si>
  <si>
    <t>学級数</t>
  </si>
  <si>
    <t>総　数</t>
  </si>
  <si>
    <t>男</t>
  </si>
  <si>
    <t>女</t>
  </si>
  <si>
    <t>浦添幼稚園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</si>
  <si>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</si>
  <si>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</si>
  <si>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</si>
  <si>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</si>
  <si>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</si>
  <si>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</si>
  <si>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</si>
  <si>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</si>
  <si>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</si>
  <si>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</si>
  <si>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</si>
  <si>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</si>
  <si>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</si>
  <si>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</si>
  <si>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</si>
  <si>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</si>
  <si>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</si>
  <si>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</si>
  <si>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</si>
  <si>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</si>
  <si>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</si>
  <si>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</si>
  <si>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</si>
  <si>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</si>
  <si>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</si>
  <si>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</si>
  <si>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</si>
  <si>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</si>
  <si>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</si>
  <si>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</si>
  <si>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</si>
  <si>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</si>
  <si>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</si>
  <si>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</si>
  <si>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</si>
  <si>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</si>
  <si>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</si>
  <si>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</si>
  <si>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</si>
  <si>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</si>
  <si>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</si>
  <si>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</si>
  <si>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</si>
  <si>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</si>
  <si>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</si>
  <si>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</si>
  <si>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</si>
  <si>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</si>
  <si>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</si>
  <si>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</si>
  <si>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</si>
  <si>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</si>
  <si>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</si>
  <si>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</si>
  <si>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</si>
  <si>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</si>
  <si>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</si>
  <si>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</si>
  <si>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</si>
  <si>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</si>
  <si>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</si>
  <si>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</si>
  <si>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</si>
  <si>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</si>
  <si>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</si>
  <si>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</si>
  <si>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</si>
  <si>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</si>
  <si>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</si>
  <si>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</si>
  <si>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</si>
  <si>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</si>
  <si>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</si>
  <si>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</si>
  <si>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</si>
  <si>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</si>
  <si>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</si>
  <si>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</si>
  <si>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</si>
  <si>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</si>
  <si>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</si>
  <si>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</si>
  <si>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</si>
  <si>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</si>
  <si>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</si>
  <si>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</si>
  <si>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</si>
  <si>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</si>
  <si>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</si>
  <si>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</si>
  <si>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</si>
  <si>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</si>
  <si>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</si>
  <si>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</si>
  <si>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</si>
  <si>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</si>
  <si>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</si>
  <si>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</si>
  <si>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</si>
  <si>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</si>
  <si>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</si>
  <si>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</si>
  <si>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</si>
  <si>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</si>
  <si>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</si>
  <si>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</si>
  <si>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</si>
  <si>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</si>
  <si>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</si>
  <si>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</si>
  <si>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</si>
  <si>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</si>
  <si>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</si>
  <si>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</si>
  <si>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</si>
  <si>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</si>
  <si>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</si>
  <si>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</si>
  <si>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</si>
  <si>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</si>
  <si>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</si>
  <si>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</si>
  <si>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</si>
  <si>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</si>
  <si>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</si>
  <si>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</si>
  <si>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</si>
  <si>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</si>
  <si>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</si>
  <si>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</si>
  <si>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</si>
  <si>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</si>
  <si>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</si>
  <si>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</si>
  <si>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</si>
  <si>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</si>
  <si>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</si>
  <si>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</si>
  <si>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</si>
  <si>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</si>
  <si>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</si>
  <si>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</si>
  <si>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</si>
  <si>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</si>
  <si>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</si>
  <si>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</si>
  <si>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</si>
  <si>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</si>
  <si>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</si>
  <si>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</si>
  <si>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</si>
  <si>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</si>
  <si>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</si>
  <si>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</si>
  <si>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</si>
  <si>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</si>
  <si>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</si>
  <si>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</si>
  <si>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</si>
  <si>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</si>
  <si>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</si>
  <si>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（注） 学校教育費は公立学校に係る数値である。</t>
  </si>
  <si>
    <t>区　　　　分</t>
  </si>
  <si>
    <t>浦　　　添　　　市</t>
  </si>
  <si>
    <t>沖　　　縄　　　県</t>
  </si>
  <si>
    <t>全　　　　  　国</t>
  </si>
  <si>
    <t>身　長</t>
  </si>
  <si>
    <t>体　重</t>
  </si>
  <si>
    <t>（㎝）</t>
  </si>
  <si>
    <t>（㎏）</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</si>
  <si>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</si>
  <si>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</si>
  <si>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</si>
  <si>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</si>
  <si>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</si>
  <si>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</si>
  <si>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</si>
  <si>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</si>
  <si>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</si>
  <si>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</si>
  <si>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</si>
  <si>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</si>
  <si>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</si>
  <si>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</si>
  <si>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</si>
  <si>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</si>
  <si>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</si>
  <si>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</si>
  <si>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</si>
  <si>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</si>
  <si>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</si>
  <si>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</si>
  <si>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</si>
  <si>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</si>
  <si>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</si>
  <si>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</si>
  <si>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</si>
  <si>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</si>
  <si>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</si>
  <si>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</si>
  <si>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</si>
  <si>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</si>
  <si>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</si>
  <si>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</si>
  <si>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</si>
  <si>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</si>
  <si>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</si>
  <si>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</si>
  <si>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</si>
  <si>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5"/>
  </si>
  <si>
    <t>左記以外の者</t>
    <rPh sb="0" eb="2">
      <t>サキ</t>
    </rPh>
    <rPh sb="2" eb="4">
      <t>イガイノ</t>
    </rPh>
    <phoneticPr fontId="5"/>
  </si>
  <si>
    <t>大学等進学率(％)</t>
    <rPh sb="0" eb="2">
      <t>ダイガク</t>
    </rPh>
    <rPh sb="2" eb="3">
      <t>トウ</t>
    </rPh>
    <phoneticPr fontId="5"/>
  </si>
  <si>
    <t>区　分</t>
    <phoneticPr fontId="5"/>
  </si>
  <si>
    <t>園数</t>
    <phoneticPr fontId="5"/>
  </si>
  <si>
    <t>私立</t>
    <rPh sb="0" eb="2">
      <t>シリツ</t>
    </rPh>
    <phoneticPr fontId="5"/>
  </si>
  <si>
    <t>みのり幼稚園</t>
    <rPh sb="3" eb="6">
      <t>ヨウチエン</t>
    </rPh>
    <phoneticPr fontId="5"/>
  </si>
  <si>
    <t>市立・私立
幼稚園</t>
    <rPh sb="3" eb="5">
      <t>シリツ</t>
    </rPh>
    <phoneticPr fontId="5"/>
  </si>
  <si>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5"/>
  </si>
  <si>
    <t>牧港ひまわり
幼稚園</t>
    <rPh sb="0" eb="1">
      <t>マキ</t>
    </rPh>
    <rPh sb="1" eb="2">
      <t>ミナト</t>
    </rPh>
    <rPh sb="7" eb="10">
      <t>ヨウチエン</t>
    </rPh>
    <phoneticPr fontId="5"/>
  </si>
  <si>
    <t>４歳児</t>
    <rPh sb="1" eb="2">
      <t>サイ</t>
    </rPh>
    <rPh sb="2" eb="3">
      <t>ジ</t>
    </rPh>
    <phoneticPr fontId="5"/>
  </si>
  <si>
    <t>５歳児</t>
    <rPh sb="1" eb="2">
      <t>サイ</t>
    </rPh>
    <rPh sb="2" eb="3">
      <t>ジ</t>
    </rPh>
    <phoneticPr fontId="5"/>
  </si>
  <si>
    <t>園　舎
総床面積
（㎡）</t>
    <rPh sb="0" eb="1">
      <t>エン</t>
    </rPh>
    <rPh sb="2" eb="3">
      <t>シャ</t>
    </rPh>
    <rPh sb="4" eb="5">
      <t>ソウ</t>
    </rPh>
    <rPh sb="5" eb="6">
      <t>ユカ</t>
    </rPh>
    <phoneticPr fontId="5"/>
  </si>
  <si>
    <t>　平成24年度から私立幼稚園を掲載。</t>
    <rPh sb="1" eb="3">
      <t>ヘイセイ</t>
    </rPh>
    <rPh sb="5" eb="7">
      <t>ネンド</t>
    </rPh>
    <rPh sb="9" eb="11">
      <t>シリツ</t>
    </rPh>
    <rPh sb="11" eb="14">
      <t>ヨウチエン</t>
    </rPh>
    <rPh sb="15" eb="17">
      <t>ケイサイ</t>
    </rPh>
    <phoneticPr fontId="5"/>
  </si>
  <si>
    <t>児童数</t>
    <rPh sb="0" eb="2">
      <t>ジドウ</t>
    </rPh>
    <rPh sb="2" eb="3">
      <t>スウ</t>
    </rPh>
    <phoneticPr fontId="5"/>
  </si>
  <si>
    <t>（注）学級数および生徒総数の数値は、特別支援学級を含む。（  ）内は特別支援学級再掲数値。</t>
    <rPh sb="9" eb="11">
      <t>セイト</t>
    </rPh>
    <phoneticPr fontId="5"/>
  </si>
  <si>
    <t>一人当り校地面積</t>
    <rPh sb="4" eb="6">
      <t>コウチ</t>
    </rPh>
    <phoneticPr fontId="5"/>
  </si>
  <si>
    <t>一人当り校舎延べ面積</t>
    <rPh sb="4" eb="6">
      <t>コウシャ</t>
    </rPh>
    <rPh sb="6" eb="7">
      <t>ノ</t>
    </rPh>
    <phoneticPr fontId="5"/>
  </si>
  <si>
    <t>生徒数</t>
    <rPh sb="0" eb="3">
      <t>セイトスウ</t>
    </rPh>
    <phoneticPr fontId="5"/>
  </si>
  <si>
    <t>（小学校）　</t>
  </si>
  <si>
    <t>（中学校）</t>
  </si>
  <si>
    <t>（高等学校）</t>
  </si>
  <si>
    <t>区分</t>
    <phoneticPr fontId="5"/>
  </si>
  <si>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5"/>
  </si>
  <si>
    <t xml:space="preserve"> (内、定時）</t>
    <rPh sb="2" eb="3">
      <t>ウチ</t>
    </rPh>
    <phoneticPr fontId="5"/>
  </si>
  <si>
    <t>一時的に仕事に就いた者</t>
    <rPh sb="0" eb="3">
      <t>イチジテキ</t>
    </rPh>
    <rPh sb="4" eb="6">
      <t>シゴト</t>
    </rPh>
    <rPh sb="7" eb="8">
      <t>ツ</t>
    </rPh>
    <rPh sb="10" eb="11">
      <t>モノ</t>
    </rPh>
    <phoneticPr fontId="5"/>
  </si>
  <si>
    <t>専修学校等
(一般課程)等入学者</t>
    <rPh sb="7" eb="9">
      <t>イッパン</t>
    </rPh>
    <rPh sb="9" eb="11">
      <t>カテイ</t>
    </rPh>
    <rPh sb="12" eb="13">
      <t>トウ</t>
    </rPh>
    <rPh sb="13" eb="15">
      <t>ニュウガク</t>
    </rPh>
    <rPh sb="15" eb="16">
      <t>シャ</t>
    </rPh>
    <phoneticPr fontId="5"/>
  </si>
  <si>
    <t>資料：学校基本調査報告書</t>
    <rPh sb="9" eb="12">
      <t>ホウコクショ</t>
    </rPh>
    <phoneticPr fontId="5"/>
  </si>
  <si>
    <t xml:space="preserve">（75）学校別児童数の推移　（Ｐ133参照）　　　　　 </t>
    <phoneticPr fontId="5"/>
  </si>
  <si>
    <t>（76）学校別生徒数の推移  （Ｐ136･137参照）</t>
    <phoneticPr fontId="5"/>
  </si>
  <si>
    <t>県     立</t>
    <rPh sb="0" eb="1">
      <t>ケン</t>
    </rPh>
    <rPh sb="6" eb="7">
      <t>リツ</t>
    </rPh>
    <phoneticPr fontId="5"/>
  </si>
  <si>
    <t>私     立</t>
    <rPh sb="0" eb="1">
      <t>ワタシ</t>
    </rPh>
    <rPh sb="6" eb="7">
      <t>リツ</t>
    </rPh>
    <phoneticPr fontId="5"/>
  </si>
  <si>
    <t>１学級
園児数</t>
    <phoneticPr fontId="5"/>
  </si>
  <si>
    <t>総数</t>
    <phoneticPr fontId="5"/>
  </si>
  <si>
    <t>　園児数を男女別から年齢別に変更している。</t>
    <phoneticPr fontId="5"/>
  </si>
  <si>
    <t>平成22年度</t>
    <phoneticPr fontId="5"/>
  </si>
  <si>
    <t>１学級当り
児童数</t>
    <phoneticPr fontId="5"/>
  </si>
  <si>
    <t>教員１人当り
児童数</t>
    <phoneticPr fontId="5"/>
  </si>
  <si>
    <t>総 数</t>
    <phoneticPr fontId="5"/>
  </si>
  <si>
    <t>(-)</t>
    <phoneticPr fontId="5"/>
  </si>
  <si>
    <t>（注）学級数および児童総数の数値は、特別支援学級を含む。（  ）内は特別支援学級再掲数値。</t>
    <phoneticPr fontId="5"/>
  </si>
  <si>
    <t xml:space="preserve">                                   </t>
    <phoneticPr fontId="5"/>
  </si>
  <si>
    <t xml:space="preserve"> </t>
    <phoneticPr fontId="5"/>
  </si>
  <si>
    <t>３   学    年</t>
    <phoneticPr fontId="5"/>
  </si>
  <si>
    <t>資料：昭和薬科大附属中学校</t>
    <phoneticPr fontId="5"/>
  </si>
  <si>
    <t>区  分</t>
    <phoneticPr fontId="5"/>
  </si>
  <si>
    <t>学  校  名</t>
    <phoneticPr fontId="5"/>
  </si>
  <si>
    <t xml:space="preserve">  年  度</t>
    <phoneticPr fontId="5"/>
  </si>
  <si>
    <t>（注）学校基本調査における「各種学校」を含む。</t>
    <phoneticPr fontId="5"/>
  </si>
  <si>
    <t>（202）  各種学校の概況（各年度共５月１日現在）</t>
    <phoneticPr fontId="5"/>
  </si>
  <si>
    <t>（注）年齢は各年度４月１日現在の満年齢</t>
    <phoneticPr fontId="5"/>
  </si>
  <si>
    <t xml:space="preserve">（77）学校別生徒数の推移  （Ｐ138･139参照）  　　     </t>
    <phoneticPr fontId="5"/>
  </si>
  <si>
    <t>　　　　　　　　　　　　　　　    　　 　　　　　　　　　　　　</t>
    <phoneticPr fontId="5"/>
  </si>
  <si>
    <t>（Ｐ140･141参照）</t>
    <phoneticPr fontId="5"/>
  </si>
  <si>
    <t xml:space="preserve">   （79）費目別教育費の歳入と歳出（Ｐ143参照）</t>
    <phoneticPr fontId="5"/>
  </si>
  <si>
    <t xml:space="preserve">   （80）学校別児童１人当り校地面積及び校舎延べ面積（小学校）（Ｐ132参照）</t>
    <phoneticPr fontId="5"/>
  </si>
  <si>
    <t xml:space="preserve">資料：教育委員会総務課 </t>
    <phoneticPr fontId="5"/>
  </si>
  <si>
    <t>※面積について</t>
    <rPh sb="1" eb="3">
      <t>メンセキ</t>
    </rPh>
    <phoneticPr fontId="5"/>
  </si>
  <si>
    <t>変更がないかのみ確認。</t>
    <rPh sb="0" eb="2">
      <t>ヘンコウ</t>
    </rPh>
    <rPh sb="8" eb="10">
      <t>カクニン</t>
    </rPh>
    <phoneticPr fontId="5"/>
  </si>
  <si>
    <t>変更がある場合、</t>
    <rPh sb="0" eb="2">
      <t>ヘンコウ</t>
    </rPh>
    <rPh sb="5" eb="7">
      <t>バアイ</t>
    </rPh>
    <phoneticPr fontId="5"/>
  </si>
  <si>
    <t>朱書き入力。</t>
    <rPh sb="0" eb="2">
      <t>シュガ</t>
    </rPh>
    <rPh sb="3" eb="5">
      <t>ニュウリョク</t>
    </rPh>
    <phoneticPr fontId="5"/>
  </si>
  <si>
    <t>卒業者
総数</t>
    <phoneticPr fontId="5"/>
  </si>
  <si>
    <t>専修学校等
(専門課程)
進学者</t>
    <rPh sb="7" eb="9">
      <t>センモン</t>
    </rPh>
    <rPh sb="9" eb="11">
      <t>カテイ</t>
    </rPh>
    <rPh sb="13" eb="16">
      <t>シンガクシャ</t>
    </rPh>
    <phoneticPr fontId="5"/>
  </si>
  <si>
    <t>浦添商業
高等学校</t>
    <phoneticPr fontId="5"/>
  </si>
  <si>
    <t>浦添高等
学校</t>
    <phoneticPr fontId="5"/>
  </si>
  <si>
    <t>那覇工業
高等学校</t>
    <phoneticPr fontId="5"/>
  </si>
  <si>
    <t>陽明高等
学校</t>
    <phoneticPr fontId="5"/>
  </si>
  <si>
    <t>浦添工業
高等学校</t>
    <phoneticPr fontId="5"/>
  </si>
  <si>
    <t>昭和薬科大
附属高等学校</t>
    <phoneticPr fontId="5"/>
  </si>
  <si>
    <t>公共職業能力
開発
施設等
入学</t>
    <rPh sb="0" eb="2">
      <t>コウキョウ</t>
    </rPh>
    <rPh sb="2" eb="4">
      <t>ショクギョウ</t>
    </rPh>
    <rPh sb="4" eb="6">
      <t>ノウリョク</t>
    </rPh>
    <rPh sb="7" eb="9">
      <t>カイハツ</t>
    </rPh>
    <rPh sb="10" eb="13">
      <t>シセツトウ</t>
    </rPh>
    <rPh sb="14" eb="16">
      <t>ニュウガク</t>
    </rPh>
    <phoneticPr fontId="5"/>
  </si>
  <si>
    <t xml:space="preserve">      全国は文部科学省による標本調査</t>
    <rPh sb="19" eb="21">
      <t>チョウサ</t>
    </rPh>
    <phoneticPr fontId="5"/>
  </si>
  <si>
    <t>　　　全国は文部科学省による標本調査</t>
    <phoneticPr fontId="5"/>
  </si>
  <si>
    <t>資料：学校基本調査報告書</t>
    <rPh sb="7" eb="9">
      <t>チョウサ</t>
    </rPh>
    <rPh sb="9" eb="12">
      <t>ホウコクショ</t>
    </rPh>
    <phoneticPr fontId="5"/>
  </si>
  <si>
    <t>(-)</t>
    <phoneticPr fontId="5"/>
  </si>
  <si>
    <t xml:space="preserve">平　成　26　年　度  </t>
    <phoneticPr fontId="5"/>
  </si>
  <si>
    <t>平　成　27　年　度</t>
    <phoneticPr fontId="5"/>
  </si>
  <si>
    <t>公　　　　　　　　　　　費</t>
    <phoneticPr fontId="5"/>
  </si>
  <si>
    <t xml:space="preserve">    　 私費（公費に組み入れられないＰＴＡ寄付金等）は平成20年より</t>
    <rPh sb="29" eb="31">
      <t>ヘイセイ</t>
    </rPh>
    <rPh sb="33" eb="34">
      <t>ネン</t>
    </rPh>
    <phoneticPr fontId="5"/>
  </si>
  <si>
    <t>　　　 把握されていないため、削除。</t>
    <rPh sb="15" eb="17">
      <t>サクジョ</t>
    </rPh>
    <phoneticPr fontId="5"/>
  </si>
  <si>
    <t>平　成　28　年　度</t>
    <phoneticPr fontId="5"/>
  </si>
  <si>
    <t>（注）鏡が丘特別支援学校は、訪問学級が設置されている。</t>
    <phoneticPr fontId="5"/>
  </si>
  <si>
    <t>　　　教員数の（　）は養護教諭数である。</t>
    <rPh sb="3" eb="5">
      <t>キョウイン</t>
    </rPh>
    <phoneticPr fontId="5"/>
  </si>
  <si>
    <t>…</t>
    <phoneticPr fontId="5"/>
  </si>
  <si>
    <t>…</t>
    <phoneticPr fontId="5"/>
  </si>
  <si>
    <t>…</t>
    <phoneticPr fontId="5"/>
  </si>
  <si>
    <t>…</t>
    <phoneticPr fontId="5"/>
  </si>
  <si>
    <t>…</t>
    <phoneticPr fontId="5"/>
  </si>
  <si>
    <t>…</t>
    <phoneticPr fontId="5"/>
  </si>
  <si>
    <t>教員数</t>
    <rPh sb="0" eb="2">
      <t>キョウイン</t>
    </rPh>
    <rPh sb="2" eb="3">
      <t>スウ</t>
    </rPh>
    <phoneticPr fontId="5"/>
  </si>
  <si>
    <t>本務者</t>
    <rPh sb="0" eb="2">
      <t>ホンム</t>
    </rPh>
    <rPh sb="2" eb="3">
      <t>シャ</t>
    </rPh>
    <phoneticPr fontId="5"/>
  </si>
  <si>
    <t>総数</t>
    <rPh sb="0" eb="2">
      <t>ソウスウ</t>
    </rPh>
    <phoneticPr fontId="5"/>
  </si>
  <si>
    <t>男</t>
    <rPh sb="0" eb="1">
      <t>オトコ</t>
    </rPh>
    <phoneticPr fontId="5"/>
  </si>
  <si>
    <t>女</t>
    <rPh sb="0" eb="1">
      <t>オンナ</t>
    </rPh>
    <phoneticPr fontId="5"/>
  </si>
  <si>
    <t>専修</t>
    <rPh sb="0" eb="2">
      <t>センシュウ</t>
    </rPh>
    <phoneticPr fontId="5"/>
  </si>
  <si>
    <t>各種</t>
    <rPh sb="0" eb="2">
      <t>カクシュ</t>
    </rPh>
    <phoneticPr fontId="5"/>
  </si>
  <si>
    <t>合計</t>
    <rPh sb="0" eb="2">
      <t>ゴウケイ</t>
    </rPh>
    <phoneticPr fontId="5"/>
  </si>
  <si>
    <t>兼務者</t>
    <rPh sb="0" eb="2">
      <t>ケンム</t>
    </rPh>
    <rPh sb="2" eb="3">
      <t>シャ</t>
    </rPh>
    <phoneticPr fontId="5"/>
  </si>
  <si>
    <t>職員数</t>
    <rPh sb="0" eb="3">
      <t>ショクインスウ</t>
    </rPh>
    <phoneticPr fontId="5"/>
  </si>
  <si>
    <t>生徒数</t>
    <rPh sb="0" eb="3">
      <t>セイトスウ</t>
    </rPh>
    <phoneticPr fontId="5"/>
  </si>
  <si>
    <t>学校数</t>
    <rPh sb="0" eb="2">
      <t>ガッコウ</t>
    </rPh>
    <rPh sb="2" eb="3">
      <t>スウ</t>
    </rPh>
    <phoneticPr fontId="5"/>
  </si>
  <si>
    <t>平成25年</t>
    <rPh sb="0" eb="2">
      <t>ヘイセイ</t>
    </rPh>
    <phoneticPr fontId="5"/>
  </si>
  <si>
    <t>（78）学校別児童、生徒数の推移（特別支援学校）</t>
    <rPh sb="17" eb="19">
      <t>トクベツ</t>
    </rPh>
    <rPh sb="19" eb="21">
      <t>シエン</t>
    </rPh>
    <phoneticPr fontId="5"/>
  </si>
  <si>
    <t xml:space="preserve">  平  成  26　年　度</t>
    <rPh sb="11" eb="12">
      <t>トシ</t>
    </rPh>
    <rPh sb="13" eb="14">
      <t>ド</t>
    </rPh>
    <phoneticPr fontId="5"/>
  </si>
  <si>
    <t>3歳児</t>
    <rPh sb="1" eb="3">
      <t>サイジ</t>
    </rPh>
    <phoneticPr fontId="5"/>
  </si>
  <si>
    <t>浦添工業
高等学校</t>
    <phoneticPr fontId="5"/>
  </si>
  <si>
    <t>　　　 平成28年度から消費的支出、資本的支出、債務償還費の財源内訳については把握されていないため削除。</t>
    <rPh sb="39" eb="41">
      <t>ハアク</t>
    </rPh>
    <rPh sb="49" eb="51">
      <t>サクジョ</t>
    </rPh>
    <phoneticPr fontId="5"/>
  </si>
  <si>
    <t>（注）教員数に園長は含めない。</t>
    <phoneticPr fontId="5"/>
  </si>
  <si>
    <t>平　成　29　年　度</t>
    <phoneticPr fontId="5"/>
  </si>
  <si>
    <t xml:space="preserve">     総  　　  　　 数　</t>
    <phoneticPr fontId="5"/>
  </si>
  <si>
    <t>（注）平成29年度より生徒数の男女の別をなくし、総数のみを表示している</t>
    <rPh sb="1" eb="2">
      <t>チュウ</t>
    </rPh>
    <rPh sb="3" eb="5">
      <t>ヘイセイ</t>
    </rPh>
    <rPh sb="7" eb="9">
      <t>ネンド</t>
    </rPh>
    <rPh sb="11" eb="13">
      <t>セイト</t>
    </rPh>
    <rPh sb="13" eb="14">
      <t>スウ</t>
    </rPh>
    <rPh sb="15" eb="17">
      <t>ダンジョ</t>
    </rPh>
    <rPh sb="18" eb="19">
      <t>ベツ</t>
    </rPh>
    <rPh sb="24" eb="26">
      <t>ソウスウ</t>
    </rPh>
    <rPh sb="29" eb="31">
      <t>ヒョウジ</t>
    </rPh>
    <phoneticPr fontId="5"/>
  </si>
  <si>
    <t>「浦添市の教育」（教育委員会発行）</t>
    <rPh sb="1" eb="4">
      <t>ウラソエシ</t>
    </rPh>
    <rPh sb="5" eb="7">
      <t>キョウイク</t>
    </rPh>
    <rPh sb="9" eb="11">
      <t>キョウイク</t>
    </rPh>
    <rPh sb="11" eb="14">
      <t>イインカイ</t>
    </rPh>
    <rPh sb="14" eb="16">
      <t>ハッコウ</t>
    </rPh>
    <phoneticPr fontId="5"/>
  </si>
  <si>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5"/>
  </si>
  <si>
    <t>総数</t>
    <rPh sb="0" eb="2">
      <t>ソウスウ</t>
    </rPh>
    <phoneticPr fontId="5"/>
  </si>
  <si>
    <t>男</t>
    <rPh sb="0" eb="1">
      <t>オトコ</t>
    </rPh>
    <phoneticPr fontId="5"/>
  </si>
  <si>
    <t>女</t>
    <rPh sb="0" eb="1">
      <t>オンナ</t>
    </rPh>
    <phoneticPr fontId="5"/>
  </si>
  <si>
    <t>…</t>
    <phoneticPr fontId="5"/>
  </si>
  <si>
    <t>.</t>
    <phoneticPr fontId="5"/>
  </si>
  <si>
    <t>児童数</t>
    <rPh sb="0" eb="2">
      <t>ジドウ</t>
    </rPh>
    <rPh sb="2" eb="3">
      <t>スウ</t>
    </rPh>
    <phoneticPr fontId="5"/>
  </si>
  <si>
    <t>資料：</t>
    <rPh sb="0" eb="2">
      <t>シリョウ</t>
    </rPh>
    <phoneticPr fontId="5"/>
  </si>
  <si>
    <t>～平成28年度：教育委員会総務課</t>
    <rPh sb="1" eb="3">
      <t>ヘイセイ</t>
    </rPh>
    <rPh sb="5" eb="6">
      <t>ネン</t>
    </rPh>
    <rPh sb="6" eb="7">
      <t>ド</t>
    </rPh>
    <rPh sb="8" eb="10">
      <t>キョウイク</t>
    </rPh>
    <rPh sb="10" eb="13">
      <t>イインカイ</t>
    </rPh>
    <rPh sb="13" eb="16">
      <t>ソウムカ</t>
    </rPh>
    <phoneticPr fontId="5"/>
  </si>
  <si>
    <t>平成29年度～</t>
    <rPh sb="0" eb="2">
      <t>ヘイセイ</t>
    </rPh>
    <rPh sb="4" eb="6">
      <t>ネンド</t>
    </rPh>
    <phoneticPr fontId="5"/>
  </si>
  <si>
    <t>（注）特別支援学級の生徒数は平成28年度までは各学年の生徒数に含めて掲載。生徒数（　）は再掲数値。平成29年度からは全学年まとめて集計している。</t>
    <rPh sb="37" eb="40">
      <t>セイトスウ</t>
    </rPh>
    <rPh sb="44" eb="46">
      <t>サイケイ</t>
    </rPh>
    <rPh sb="46" eb="48">
      <t>スウチ</t>
    </rPh>
    <rPh sb="49" eb="51">
      <t>ヘイセイ</t>
    </rPh>
    <rPh sb="53" eb="55">
      <t>ネンド</t>
    </rPh>
    <rPh sb="58" eb="59">
      <t>ゼン</t>
    </rPh>
    <rPh sb="59" eb="61">
      <t>ガクネン</t>
    </rPh>
    <rPh sb="65" eb="67">
      <t>シュウケイ</t>
    </rPh>
    <phoneticPr fontId="5"/>
  </si>
  <si>
    <t>　H29年度から教員数は預かり担当を含む数に、また男女の内訳を廃止し総数表示に変更している。</t>
    <rPh sb="8" eb="10">
      <t>キョウイン</t>
    </rPh>
    <rPh sb="10" eb="11">
      <t>スウ</t>
    </rPh>
    <rPh sb="20" eb="21">
      <t>カズ</t>
    </rPh>
    <rPh sb="25" eb="27">
      <t>ダンジョ</t>
    </rPh>
    <rPh sb="28" eb="30">
      <t>ウチワケ</t>
    </rPh>
    <rPh sb="31" eb="33">
      <t>ハイシ</t>
    </rPh>
    <rPh sb="34" eb="36">
      <t>ソウスウ</t>
    </rPh>
    <rPh sb="36" eb="38">
      <t>ヒョウジ</t>
    </rPh>
    <rPh sb="39" eb="41">
      <t>ヘンコウ</t>
    </rPh>
    <phoneticPr fontId="5"/>
  </si>
  <si>
    <t>浦添小学校</t>
    <rPh sb="0" eb="2">
      <t>ウラソエ</t>
    </rPh>
    <rPh sb="2" eb="5">
      <t>ショウガッコウ</t>
    </rPh>
    <phoneticPr fontId="5"/>
  </si>
  <si>
    <t>仲西小学校</t>
    <rPh sb="0" eb="2">
      <t>ナカニシ</t>
    </rPh>
    <rPh sb="2" eb="5">
      <t>ショウガッコウ</t>
    </rPh>
    <phoneticPr fontId="5"/>
  </si>
  <si>
    <t>27年</t>
    <phoneticPr fontId="5"/>
  </si>
  <si>
    <t>（注）平成29年度より生徒数の男女の別を廃止し、総数のみを表示している</t>
    <rPh sb="1" eb="2">
      <t>チュウ</t>
    </rPh>
    <rPh sb="3" eb="5">
      <t>ヘイセイ</t>
    </rPh>
    <rPh sb="7" eb="9">
      <t>ネンド</t>
    </rPh>
    <rPh sb="11" eb="13">
      <t>セイト</t>
    </rPh>
    <rPh sb="13" eb="14">
      <t>スウ</t>
    </rPh>
    <rPh sb="15" eb="17">
      <t>ダンジョ</t>
    </rPh>
    <rPh sb="18" eb="19">
      <t>ベツ</t>
    </rPh>
    <rPh sb="20" eb="22">
      <t>ハイシ</t>
    </rPh>
    <rPh sb="24" eb="26">
      <t>ソウスウ</t>
    </rPh>
    <rPh sb="29" eb="31">
      <t>ヒョウジ</t>
    </rPh>
    <phoneticPr fontId="5"/>
  </si>
  <si>
    <t>…</t>
  </si>
  <si>
    <t>…</t>
    <phoneticPr fontId="5"/>
  </si>
  <si>
    <t xml:space="preserve">牧港ひまわり幼稚園 </t>
    <rPh sb="0" eb="1">
      <t>マキ</t>
    </rPh>
    <rPh sb="1" eb="2">
      <t>ミナト</t>
    </rPh>
    <rPh sb="6" eb="9">
      <t>ヨウチエン</t>
    </rPh>
    <phoneticPr fontId="5"/>
  </si>
  <si>
    <t xml:space="preserve">みのり幼稚園 </t>
    <rPh sb="3" eb="6">
      <t>ヨウチエン</t>
    </rPh>
    <phoneticPr fontId="5"/>
  </si>
  <si>
    <t>平成29年度～　「浦添市の教育」（教育委員会発行）</t>
    <rPh sb="9" eb="12">
      <t>ウラソエシ</t>
    </rPh>
    <rPh sb="13" eb="15">
      <t>キョウイク</t>
    </rPh>
    <rPh sb="17" eb="19">
      <t>キョウイク</t>
    </rPh>
    <rPh sb="19" eb="22">
      <t>イインカイ</t>
    </rPh>
    <rPh sb="22" eb="24">
      <t>ハッコウ</t>
    </rPh>
    <phoneticPr fontId="5"/>
  </si>
  <si>
    <t>資料：　～平成28年度：教育委員会総務課　</t>
    <phoneticPr fontId="5"/>
  </si>
  <si>
    <t>（注）特別支援学級の生徒数は平成28年度までは各学年の生徒数に含めて掲載。生徒数（　）は再掲数値。</t>
    <rPh sb="37" eb="40">
      <t>セイトスウ</t>
    </rPh>
    <rPh sb="44" eb="46">
      <t>サイケイ</t>
    </rPh>
    <rPh sb="46" eb="48">
      <t>スウチ</t>
    </rPh>
    <phoneticPr fontId="5"/>
  </si>
  <si>
    <t>平成29年度からは全学年まとめて集計している。</t>
  </si>
  <si>
    <t>陽明高等支援学校</t>
    <rPh sb="0" eb="2">
      <t>ヨウメイ</t>
    </rPh>
    <rPh sb="2" eb="4">
      <t>コウトウ</t>
    </rPh>
    <rPh sb="4" eb="6">
      <t>シエン</t>
    </rPh>
    <rPh sb="6" eb="8">
      <t>ガッコウ</t>
    </rPh>
    <phoneticPr fontId="5"/>
  </si>
  <si>
    <t>（注）平成29年度より生徒数の男女の別を廃止し、総数のみを表示している</t>
    <rPh sb="1" eb="2">
      <t>チュウ</t>
    </rPh>
    <rPh sb="3" eb="5">
      <t>ヘイセイ</t>
    </rPh>
    <rPh sb="7" eb="9">
      <t>ネンド</t>
    </rPh>
    <rPh sb="11" eb="14">
      <t>セイトスウ</t>
    </rPh>
    <rPh sb="15" eb="17">
      <t>ダンジョ</t>
    </rPh>
    <rPh sb="18" eb="19">
      <t>ベツ</t>
    </rPh>
    <rPh sb="20" eb="22">
      <t>ハイシ</t>
    </rPh>
    <rPh sb="24" eb="26">
      <t>ソウスウ</t>
    </rPh>
    <rPh sb="29" eb="31">
      <t>ヒョウジ</t>
    </rPh>
    <phoneticPr fontId="5"/>
  </si>
  <si>
    <t xml:space="preserve"> 平成29年度～「浦添市の教育」（教育委員会発行）</t>
    <rPh sb="1" eb="3">
      <t>ヘイセイ</t>
    </rPh>
    <rPh sb="5" eb="7">
      <t>ネンド</t>
    </rPh>
    <phoneticPr fontId="5"/>
  </si>
  <si>
    <t>平成29年度</t>
  </si>
  <si>
    <t>陽明高等支援</t>
    <rPh sb="0" eb="1">
      <t>ヨウ</t>
    </rPh>
    <rPh sb="1" eb="2">
      <t>アキラ</t>
    </rPh>
    <rPh sb="2" eb="4">
      <t>コウトウ</t>
    </rPh>
    <rPh sb="4" eb="6">
      <t>シエン</t>
    </rPh>
    <phoneticPr fontId="5"/>
  </si>
  <si>
    <t>（注）陽明高等支援学校は平成２９年度新設。陽明高等学校に併設されているため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0" eb="42">
      <t>コウチ</t>
    </rPh>
    <rPh sb="43" eb="45">
      <t>コウシャ</t>
    </rPh>
    <rPh sb="45" eb="47">
      <t>メンセキ</t>
    </rPh>
    <rPh sb="47" eb="48">
      <t>トウ</t>
    </rPh>
    <rPh sb="49" eb="51">
      <t>ヨウメイ</t>
    </rPh>
    <rPh sb="51" eb="53">
      <t>コウトウ</t>
    </rPh>
    <rPh sb="53" eb="55">
      <t>ガッコウ</t>
    </rPh>
    <rPh sb="56" eb="57">
      <t>ドウ</t>
    </rPh>
    <rPh sb="57" eb="59">
      <t>スウチ</t>
    </rPh>
    <phoneticPr fontId="5"/>
  </si>
  <si>
    <t>資料：「学校保健統計調査報告書」</t>
    <rPh sb="0" eb="2">
      <t>シリョウ</t>
    </rPh>
    <rPh sb="4" eb="6">
      <t>ガッコウ</t>
    </rPh>
    <rPh sb="6" eb="8">
      <t>ホケン</t>
    </rPh>
    <rPh sb="8" eb="10">
      <t>トウケイ</t>
    </rPh>
    <rPh sb="10" eb="12">
      <t>チョウサ</t>
    </rPh>
    <rPh sb="12" eb="15">
      <t>ホウコクショ</t>
    </rPh>
    <phoneticPr fontId="5"/>
  </si>
  <si>
    <t>-</t>
    <phoneticPr fontId="5"/>
  </si>
  <si>
    <t>（注）陽明高等支援学校は平成２９年度新設。</t>
  </si>
  <si>
    <t>陽明高等支援</t>
    <rPh sb="0" eb="2">
      <t>ヨウメイ</t>
    </rPh>
    <rPh sb="2" eb="4">
      <t>コウトウ</t>
    </rPh>
    <rPh sb="4" eb="6">
      <t>シエン</t>
    </rPh>
    <phoneticPr fontId="5"/>
  </si>
  <si>
    <t>（注）陽明高等支援学校は平成２９年度新設。
　　　陽明高等学校に併設されているため教室数は陽明高等学校と同数値となっている。</t>
    <rPh sb="1" eb="2">
      <t>チュウ</t>
    </rPh>
    <rPh sb="3" eb="5">
      <t>ヨウメイ</t>
    </rPh>
    <rPh sb="5" eb="7">
      <t>コウトウ</t>
    </rPh>
    <rPh sb="7" eb="9">
      <t>シエン</t>
    </rPh>
    <rPh sb="9" eb="11">
      <t>ガッコウ</t>
    </rPh>
    <rPh sb="12" eb="14">
      <t>ヘイセイ</t>
    </rPh>
    <rPh sb="16" eb="18">
      <t>ネンド</t>
    </rPh>
    <rPh sb="18" eb="20">
      <t>シンセツ</t>
    </rPh>
    <rPh sb="25" eb="27">
      <t>ヨウメイ</t>
    </rPh>
    <rPh sb="27" eb="29">
      <t>コウトウ</t>
    </rPh>
    <rPh sb="29" eb="31">
      <t>ガッコウ</t>
    </rPh>
    <rPh sb="32" eb="34">
      <t>ヘイセツ</t>
    </rPh>
    <rPh sb="41" eb="43">
      <t>キョウシツ</t>
    </rPh>
    <rPh sb="43" eb="44">
      <t>スウ</t>
    </rPh>
    <rPh sb="45" eb="47">
      <t>ヨウメイ</t>
    </rPh>
    <rPh sb="47" eb="49">
      <t>コウトウ</t>
    </rPh>
    <rPh sb="49" eb="51">
      <t>ガッコウ</t>
    </rPh>
    <rPh sb="52" eb="53">
      <t>ドウ</t>
    </rPh>
    <rPh sb="53" eb="55">
      <t>スウチ</t>
    </rPh>
    <phoneticPr fontId="5"/>
  </si>
  <si>
    <t>平成21年度</t>
    <rPh sb="0" eb="2">
      <t>ヘイセイ</t>
    </rPh>
    <rPh sb="4" eb="6">
      <t>ネンド</t>
    </rPh>
    <phoneticPr fontId="5"/>
  </si>
  <si>
    <t>平成24年度</t>
    <phoneticPr fontId="5"/>
  </si>
  <si>
    <t>平成24年度</t>
    <rPh sb="0" eb="2">
      <t>ヘイセイ</t>
    </rPh>
    <rPh sb="4" eb="6">
      <t>ネンド</t>
    </rPh>
    <phoneticPr fontId="5"/>
  </si>
  <si>
    <t>平成26年度</t>
    <phoneticPr fontId="5"/>
  </si>
  <si>
    <r>
      <t>平成</t>
    </r>
    <r>
      <rPr>
        <b/>
        <sz val="10"/>
        <color rgb="FFFF0000"/>
        <rFont val="ＭＳ 明朝"/>
        <family val="1"/>
        <charset val="128"/>
      </rPr>
      <t>30</t>
    </r>
    <r>
      <rPr>
        <b/>
        <sz val="10"/>
        <color indexed="8"/>
        <rFont val="ＭＳ 明朝"/>
        <family val="1"/>
        <charset val="128"/>
      </rPr>
      <t>年度</t>
    </r>
    <rPh sb="0" eb="2">
      <t>ヘイセイ</t>
    </rPh>
    <rPh sb="4" eb="6">
      <t>ネンド</t>
    </rPh>
    <phoneticPr fontId="5"/>
  </si>
  <si>
    <t>平成27年度</t>
    <phoneticPr fontId="5"/>
  </si>
  <si>
    <t>平成28年度</t>
    <phoneticPr fontId="5"/>
  </si>
  <si>
    <t>平成29年度</t>
    <phoneticPr fontId="5"/>
  </si>
  <si>
    <r>
      <t>平成</t>
    </r>
    <r>
      <rPr>
        <sz val="10"/>
        <color rgb="FFFF0000"/>
        <rFont val="ＭＳ 明朝"/>
        <family val="1"/>
        <charset val="128"/>
      </rPr>
      <t>30</t>
    </r>
    <r>
      <rPr>
        <sz val="10"/>
        <color indexed="8"/>
        <rFont val="ＭＳ 明朝"/>
        <family val="1"/>
        <charset val="128"/>
      </rPr>
      <t>年度</t>
    </r>
    <phoneticPr fontId="5"/>
  </si>
  <si>
    <t>平成26年度</t>
    <phoneticPr fontId="5"/>
  </si>
  <si>
    <t>平成30年度</t>
    <rPh sb="0" eb="2">
      <t>ヘイセイ</t>
    </rPh>
    <rPh sb="4" eb="6">
      <t>ネンド</t>
    </rPh>
    <phoneticPr fontId="5"/>
  </si>
  <si>
    <t>平成26年度</t>
    <phoneticPr fontId="5"/>
  </si>
  <si>
    <t>平成30年度</t>
    <phoneticPr fontId="5"/>
  </si>
  <si>
    <t xml:space="preserve">平　成　26　年　度  </t>
    <phoneticPr fontId="5"/>
  </si>
  <si>
    <t xml:space="preserve">平　成　27　年　度  </t>
    <phoneticPr fontId="5"/>
  </si>
  <si>
    <t xml:space="preserve">平　成　28　年　度  </t>
    <phoneticPr fontId="5"/>
  </si>
  <si>
    <t xml:space="preserve">平　成　29　年　度  </t>
    <phoneticPr fontId="5"/>
  </si>
  <si>
    <t xml:space="preserve">平　成　30　年　度  </t>
    <phoneticPr fontId="5"/>
  </si>
  <si>
    <r>
      <t>平　成　</t>
    </r>
    <r>
      <rPr>
        <b/>
        <sz val="10"/>
        <color rgb="FFFF0000"/>
        <rFont val="ＭＳ 明朝"/>
        <family val="1"/>
        <charset val="128"/>
      </rPr>
      <t>30</t>
    </r>
    <r>
      <rPr>
        <b/>
        <sz val="10"/>
        <rFont val="ＭＳ 明朝"/>
        <family val="1"/>
        <charset val="128"/>
      </rPr>
      <t xml:space="preserve">　年　度  </t>
    </r>
    <phoneticPr fontId="5"/>
  </si>
  <si>
    <t>平成26年度</t>
    <phoneticPr fontId="5"/>
  </si>
  <si>
    <t>平　成　29　年　度</t>
    <phoneticPr fontId="5"/>
  </si>
  <si>
    <t>平　成　30　年　度</t>
    <phoneticPr fontId="5"/>
  </si>
  <si>
    <t>平成27年度</t>
    <phoneticPr fontId="5"/>
  </si>
  <si>
    <t>平成27年度</t>
    <phoneticPr fontId="5"/>
  </si>
  <si>
    <t xml:space="preserve">  平  成  27　年　度</t>
    <rPh sb="11" eb="12">
      <t>トシ</t>
    </rPh>
    <rPh sb="13" eb="14">
      <t>ド</t>
    </rPh>
    <phoneticPr fontId="5"/>
  </si>
  <si>
    <t xml:space="preserve">  平  成  28</t>
    <phoneticPr fontId="5"/>
  </si>
  <si>
    <t>平　成　29　年　度</t>
    <phoneticPr fontId="5"/>
  </si>
  <si>
    <t>平　成　30　年　度</t>
    <phoneticPr fontId="5"/>
  </si>
  <si>
    <t>r214</t>
    <phoneticPr fontId="5"/>
  </si>
  <si>
    <t>平成27年度</t>
    <phoneticPr fontId="5"/>
  </si>
  <si>
    <t>平成26年度</t>
    <phoneticPr fontId="5"/>
  </si>
  <si>
    <t>平成22年度</t>
  </si>
  <si>
    <t xml:space="preserve">      平成28年度調査から検査項目「座高」の廃止</t>
    <rPh sb="12" eb="14">
      <t>チョウサ</t>
    </rPh>
    <rPh sb="16" eb="18">
      <t>ケンサ</t>
    </rPh>
    <rPh sb="18" eb="20">
      <t>コウモク</t>
    </rPh>
    <rPh sb="21" eb="23">
      <t>ザコウ</t>
    </rPh>
    <rPh sb="25" eb="27">
      <t>ハイシ</t>
    </rPh>
    <phoneticPr fontId="5"/>
  </si>
  <si>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5"/>
  </si>
  <si>
    <t>浦添高等
学校</t>
    <phoneticPr fontId="5"/>
  </si>
  <si>
    <t>浦添高等
学校</t>
    <phoneticPr fontId="5"/>
  </si>
  <si>
    <t>　　　鏡が丘特別支援学校浦添分校について（小学部においては、小4・小6の複式１学級、　　</t>
    <rPh sb="21" eb="23">
      <t>ショウガク</t>
    </rPh>
    <rPh sb="23" eb="24">
      <t>ブ</t>
    </rPh>
    <rPh sb="30" eb="31">
      <t>ショウ</t>
    </rPh>
    <rPh sb="33" eb="34">
      <t>ショウ</t>
    </rPh>
    <rPh sb="36" eb="38">
      <t>フクシキ</t>
    </rPh>
    <rPh sb="39" eb="41">
      <t>ガッキュウ</t>
    </rPh>
    <phoneticPr fontId="5"/>
  </si>
  <si>
    <t>　　　中学部においては訪問１学級が設置され、訪問学級は中2の1学級。）</t>
    <phoneticPr fontId="5"/>
  </si>
  <si>
    <t>特別支援
(養護)学校</t>
    <phoneticPr fontId="5"/>
  </si>
  <si>
    <t>児 童 数</t>
    <phoneticPr fontId="5"/>
  </si>
  <si>
    <t>生 徒 数</t>
    <phoneticPr fontId="5"/>
  </si>
  <si>
    <t>教育総務課発行「平成30年度浦添市の教育」</t>
    <phoneticPr fontId="5"/>
  </si>
  <si>
    <t>資料：教育総務課発行「平成30年度浦添市の教育」</t>
    <rPh sb="3" eb="5">
      <t>キョウイク</t>
    </rPh>
    <rPh sb="5" eb="8">
      <t>ソウムカ</t>
    </rPh>
    <rPh sb="8" eb="10">
      <t>ハッコウ</t>
    </rPh>
    <rPh sb="11" eb="13">
      <t>ヘイセイ</t>
    </rPh>
    <rPh sb="15" eb="17">
      <t>ネンド</t>
    </rPh>
    <rPh sb="17" eb="20">
      <t>ウラソエシ</t>
    </rPh>
    <rPh sb="21" eb="23">
      <t>キョウイク</t>
    </rPh>
    <phoneticPr fontId="5"/>
  </si>
  <si>
    <r>
      <t xml:space="preserve">資料：教育委員会 </t>
    </r>
    <r>
      <rPr>
        <sz val="10"/>
        <color rgb="FFFF0000"/>
        <rFont val="ＭＳ 明朝"/>
        <family val="1"/>
        <charset val="128"/>
      </rPr>
      <t xml:space="preserve">学校教育課 </t>
    </r>
    <rPh sb="9" eb="11">
      <t>ガッコウ</t>
    </rPh>
    <rPh sb="11" eb="13">
      <t>キョウイク</t>
    </rPh>
    <rPh sb="13" eb="14">
      <t>カ</t>
    </rPh>
    <phoneticPr fontId="5"/>
  </si>
  <si>
    <t>平成29年～　「浦添市の教育」</t>
    <rPh sb="0" eb="2">
      <t>ヘイセイ</t>
    </rPh>
    <rPh sb="4" eb="5">
      <t>ネン</t>
    </rPh>
    <rPh sb="8" eb="11">
      <t>ウラソエシ</t>
    </rPh>
    <rPh sb="12" eb="14">
      <t>キョウイク</t>
    </rPh>
    <phoneticPr fontId="5"/>
  </si>
  <si>
    <t>r288</t>
    <phoneticPr fontId="5"/>
  </si>
  <si>
    <t>r161</t>
    <phoneticPr fontId="5"/>
  </si>
  <si>
    <t>r277</t>
    <phoneticPr fontId="5"/>
  </si>
  <si>
    <t>r109</t>
    <phoneticPr fontId="5"/>
  </si>
  <si>
    <t>r168</t>
    <phoneticPr fontId="5"/>
  </si>
  <si>
    <t>r75</t>
    <phoneticPr fontId="5"/>
  </si>
  <si>
    <t>r30</t>
    <phoneticPr fontId="5"/>
  </si>
  <si>
    <t>r1.6</t>
    <phoneticPr fontId="5"/>
  </si>
  <si>
    <t>28年</t>
    <rPh sb="2" eb="3">
      <t>ネン</t>
    </rPh>
    <phoneticPr fontId="5"/>
  </si>
  <si>
    <t>29年</t>
    <rPh sb="2" eb="3">
      <t>ネン</t>
    </rPh>
    <phoneticPr fontId="5"/>
  </si>
  <si>
    <t>30年</t>
    <rPh sb="2" eb="3">
      <t>ネン</t>
    </rPh>
    <phoneticPr fontId="5"/>
  </si>
  <si>
    <t>平成30年更新済み</t>
    <rPh sb="0" eb="2">
      <t>ヘイセイ</t>
    </rPh>
    <rPh sb="4" eb="5">
      <t>ネン</t>
    </rPh>
    <rPh sb="5" eb="7">
      <t>コウシン</t>
    </rPh>
    <rPh sb="7" eb="8">
      <t>ズ</t>
    </rPh>
    <phoneticPr fontId="5"/>
  </si>
  <si>
    <t>平成26年</t>
    <rPh sb="0" eb="2">
      <t>ヘイセイ</t>
    </rPh>
    <rPh sb="4" eb="5">
      <t>ネン</t>
    </rPh>
    <phoneticPr fontId="5"/>
  </si>
  <si>
    <t>平成26年</t>
    <rPh sb="0" eb="2">
      <t>ヘイセイ</t>
    </rPh>
    <phoneticPr fontId="5"/>
  </si>
  <si>
    <t>平成27年</t>
    <rPh sb="0" eb="2">
      <t>ヘイセイ</t>
    </rPh>
    <rPh sb="4" eb="5">
      <t>ネン</t>
    </rPh>
    <phoneticPr fontId="5"/>
  </si>
  <si>
    <t>27年</t>
    <rPh sb="2" eb="3">
      <t>ネン</t>
    </rPh>
    <phoneticPr fontId="5"/>
  </si>
  <si>
    <t>28年</t>
    <rPh sb="2" eb="3">
      <t>ネン</t>
    </rPh>
    <phoneticPr fontId="5"/>
  </si>
  <si>
    <t>29年</t>
    <rPh sb="2" eb="3">
      <t>ネン</t>
    </rPh>
    <phoneticPr fontId="5"/>
  </si>
  <si>
    <t>30年</t>
    <rPh sb="2" eb="3">
      <t>ネン</t>
    </rPh>
    <phoneticPr fontId="5"/>
  </si>
  <si>
    <t>27年</t>
    <phoneticPr fontId="5"/>
  </si>
  <si>
    <t>28年</t>
  </si>
  <si>
    <t>29年</t>
  </si>
  <si>
    <t>30年</t>
  </si>
  <si>
    <t>平成30年版　更新済み</t>
    <rPh sb="0" eb="2">
      <t>ヘイセイ</t>
    </rPh>
    <rPh sb="4" eb="6">
      <t>ネンバン</t>
    </rPh>
    <rPh sb="7" eb="9">
      <t>コウシン</t>
    </rPh>
    <rPh sb="9" eb="10">
      <t>ズ</t>
    </rPh>
    <phoneticPr fontId="5"/>
  </si>
  <si>
    <t>r7</t>
    <phoneticPr fontId="5"/>
  </si>
  <si>
    <t>r78</t>
    <phoneticPr fontId="5"/>
  </si>
  <si>
    <t>r32</t>
    <phoneticPr fontId="5"/>
  </si>
  <si>
    <t>r46</t>
    <phoneticPr fontId="5"/>
  </si>
  <si>
    <t>r342</t>
    <phoneticPr fontId="5"/>
  </si>
  <si>
    <t>r222</t>
    <phoneticPr fontId="5"/>
  </si>
  <si>
    <t>r120</t>
    <phoneticPr fontId="5"/>
  </si>
  <si>
    <t>r38</t>
    <phoneticPr fontId="5"/>
  </si>
  <si>
    <t>r28</t>
    <phoneticPr fontId="5"/>
  </si>
  <si>
    <t>r470</t>
    <phoneticPr fontId="5"/>
  </si>
  <si>
    <t>r796</t>
    <phoneticPr fontId="5"/>
  </si>
  <si>
    <t>r1,266</t>
    <phoneticPr fontId="5"/>
  </si>
  <si>
    <t>（176）  幼稚園及び学校数（各年度共５月１日現在）</t>
    <phoneticPr fontId="5"/>
  </si>
  <si>
    <r>
      <t>（177）  学校施設状況（平成</t>
    </r>
    <r>
      <rPr>
        <sz val="10"/>
        <color rgb="FFFF0000"/>
        <rFont val="ＭＳ 明朝"/>
        <family val="1"/>
        <charset val="128"/>
      </rPr>
      <t>30</t>
    </r>
    <r>
      <rPr>
        <sz val="10"/>
        <color theme="1"/>
        <rFont val="ＭＳ 明朝"/>
        <family val="1"/>
        <charset val="128"/>
      </rPr>
      <t>年５月１日現在）</t>
    </r>
    <phoneticPr fontId="5"/>
  </si>
  <si>
    <t>（178）  市内幼稚園の概況（各年共５月１日現在）</t>
    <rPh sb="7" eb="9">
      <t>シナイ</t>
    </rPh>
    <phoneticPr fontId="5"/>
  </si>
  <si>
    <t>（179）  小学校の児童数</t>
    <phoneticPr fontId="5"/>
  </si>
  <si>
    <t xml:space="preserve">（180）  小学校の概況（各年度共５月１日現在）                                                                             </t>
    <phoneticPr fontId="5"/>
  </si>
  <si>
    <t xml:space="preserve">（181）  小学校学年別学級数及び児童数（各年度共５月１日現在）                                                             </t>
    <phoneticPr fontId="5"/>
  </si>
  <si>
    <t xml:space="preserve">（180）  小学校の概況（各年度共５月１日現在）                                                                             </t>
    <phoneticPr fontId="5"/>
  </si>
  <si>
    <t xml:space="preserve">（181）  小学校学年別学級数及び児童数（各年度共５月１日現在）                                                             </t>
    <phoneticPr fontId="5"/>
  </si>
  <si>
    <t>（182）  中学校の概況（各年度共５月１日現在）</t>
    <phoneticPr fontId="5"/>
  </si>
  <si>
    <t>（183）  中学校学年別学級数及び生徒数（各年度共５月１日現在）             　　　　　　　　　　　</t>
    <phoneticPr fontId="5"/>
  </si>
  <si>
    <t>（184）  中学校の生徒数（各年度共５月１日現在）                                                   　　　　　　　　　　　</t>
    <phoneticPr fontId="5"/>
  </si>
  <si>
    <t xml:space="preserve">（185）  高等学校の概況（各年度共５月１日現在）                                                                           </t>
    <phoneticPr fontId="5"/>
  </si>
  <si>
    <t xml:space="preserve">（186）  高等学校学年別学級数及び生徒数（各年度共５月１日現在）                                                                                   </t>
    <phoneticPr fontId="5"/>
  </si>
  <si>
    <t xml:space="preserve"> （187）  高等学校の生徒数（各年度共５月１日現在）                                                                                                                                         　　　　　　　　　　</t>
    <phoneticPr fontId="5"/>
  </si>
  <si>
    <t xml:space="preserve">（185）  高等学校の概況（各年度共５月１日現在）                                                                           </t>
    <phoneticPr fontId="5"/>
  </si>
  <si>
    <t>（188）  特別支援学校の概況（各年度共５月１日現在）</t>
    <phoneticPr fontId="5"/>
  </si>
  <si>
    <t xml:space="preserve">（189）  特別支援学校別学級数及び児童・生徒数（各年度共５月１日現在） </t>
    <phoneticPr fontId="5"/>
  </si>
  <si>
    <t>（190）  児童・生徒の推移（各年度共５月１日現在）</t>
    <phoneticPr fontId="5"/>
  </si>
  <si>
    <t>（191） 専修学校等の概況（各年度共５月１日現在）</t>
    <rPh sb="10" eb="11">
      <t>トウ</t>
    </rPh>
    <phoneticPr fontId="5"/>
  </si>
  <si>
    <t>（192） 中学校卒業後の進路状況（各年度共５月１日現在）</t>
    <phoneticPr fontId="5"/>
  </si>
  <si>
    <r>
      <t>（193）高等学校卒業後の進路状況（平成</t>
    </r>
    <r>
      <rPr>
        <sz val="10"/>
        <color rgb="FFFF0000"/>
        <rFont val="ＭＳ 明朝"/>
        <family val="1"/>
        <charset val="128"/>
      </rPr>
      <t>29</t>
    </r>
    <r>
      <rPr>
        <sz val="10"/>
        <color theme="1"/>
        <rFont val="ＭＳ 明朝"/>
        <family val="1"/>
        <charset val="128"/>
      </rPr>
      <t>年度卒）</t>
    </r>
    <rPh sb="5" eb="7">
      <t>コウトウ</t>
    </rPh>
    <rPh sb="7" eb="9">
      <t>ガッコウ</t>
    </rPh>
    <rPh sb="9" eb="12">
      <t>ソツギョウゴ</t>
    </rPh>
    <rPh sb="13" eb="15">
      <t>シンロ</t>
    </rPh>
    <rPh sb="15" eb="17">
      <t>ジョウキョウ</t>
    </rPh>
    <rPh sb="18" eb="20">
      <t>ヘイセイ</t>
    </rPh>
    <rPh sb="22" eb="24">
      <t>ネンド</t>
    </rPh>
    <rPh sb="24" eb="25">
      <t>ソツ</t>
    </rPh>
    <phoneticPr fontId="5"/>
  </si>
  <si>
    <t>（194） 育英会運営状況</t>
    <phoneticPr fontId="5"/>
  </si>
  <si>
    <t>（195） 費目別教育費</t>
    <phoneticPr fontId="5"/>
  </si>
  <si>
    <t>（196） 小・中学生の平均体位（男子）（各年度４月から６月の間に健康診断を実施）    （単位：㎝、㎏）</t>
    <rPh sb="46" eb="48">
      <t>タンイ</t>
    </rPh>
    <phoneticPr fontId="5"/>
  </si>
  <si>
    <t>（197） 小・中学生の平均体位（女子）（各年度４月から６月の間に健康診断を実施）</t>
    <phoneticPr fontId="5"/>
  </si>
  <si>
    <t>…</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</si>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</sst>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0.0_);\(0.0\)"/>
    <numFmt numFmtId="200" formatCode="_ * #,##0.0_ ;_ * &quot;△&quot;#,##0.0_ ;_ * &quot;0.0&quot;_ ;_ @_ "/>
    <numFmt numFmtId="201" formatCode="_ * #,###.0_ ;_ * \-#,###.0_ ;_ * \-_ ;_ @_ "/>
    <numFmt numFmtId="202" formatCode="_ * ##,##0.0_ ;_ * \-##,##0.0_ ;_ * \-_ ;_ @_ "/>
    <numFmt numFmtId="203" formatCode="\(#,##0.0\);\(#,##0.0\)"/>
    <numFmt numFmtId="204" formatCode="&quot;¥&quot;#,##0;[Red]&quot;\-&quot;#,##0"/>
    <numFmt numFmtId="205" formatCode="0.0%"/>
    <numFmt numFmtId="206" formatCode="_ * ##,##0.0_ ;_ * \-##,##0.0_ ;_ * \(\-\)"/>
    <numFmt numFmtId="207" formatCode="_ * #,##0.0_ ;_ * \-#,##0.0_ ;_ * \-\ ;_ @_ "/>
    <numFmt numFmtId="208" formatCode="_ * #,##0_ ;_ * \-#,##0_ ;_ * \-\ ;_ @_ "/>
    <numFmt numFmtId="209" formatCode="* \(#,##0\);_ * \(\-#,##0\)_ ;_ * \(\-\)\ ;_ @_ "/>
    <numFmt numFmtId="210" formatCode="_ * #,##0.0_ ;_ * \-#,##0.0_ ;_ * &quot;-&quot;?_ ;_ @_ "/>
    <numFmt numFmtId="211" formatCode="0.0"/>
  </numFmts>
  <fonts count="26">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b/>
      <sz val="9"/>
      <name val="ＭＳ 明朝"/>
      <family val="1"/>
      <charset val="128"/>
    </font>
    <font>
      <sz val="10"/>
      <color rgb="FFFF0000"/>
      <name val="ＭＳ 明朝"/>
      <family val="1"/>
      <charset val="128"/>
    </font>
    <font>
      <b/>
      <sz val="10"/>
      <color rgb="FFFF0000"/>
      <name val="ＭＳ 明朝"/>
      <family val="1"/>
      <charset val="128"/>
    </font>
    <font>
      <sz val="9"/>
      <color rgb="FFFF0000"/>
      <name val="ＭＳ 明朝"/>
      <family val="1"/>
      <charset val="128"/>
    </font>
    <font>
      <sz val="8"/>
      <name val="ＭＳ 明朝"/>
      <family val="1"/>
      <charset val="128"/>
    </font>
    <font>
      <sz val="7"/>
      <name val="ＭＳ 明朝"/>
      <family val="1"/>
      <charset val="128"/>
    </font>
    <font>
      <b/>
      <sz val="9"/>
      <color rgb="FFFF0000"/>
      <name val="ＭＳ 明朝"/>
      <family val="1"/>
      <charset val="128"/>
    </font>
    <font>
      <sz val="10"/>
      <color rgb="FF9F9F9F"/>
      <name val="ＭＳ 明朝"/>
      <family val="1"/>
      <charset val="128"/>
    </font>
    <font>
      <b/>
      <sz val="10"/>
      <color rgb="FF9F9F9F"/>
      <name val="ＭＳ 明朝"/>
      <family val="1"/>
      <charset val="128"/>
    </font>
  </fonts>
  <fills count="4">
    <fill>
      <patternFill patternType="none"/>
    </fill>
    <fill>
      <patternFill patternType="gray125"/>
    </fill>
    <fill>
      <patternFill patternType="solid">
        <fgColor indexed="55"/>
        <bgColor indexed="64"/>
      </patternFill>
    </fill>
    <fill>
      <patternFill patternType="solid">
        <fgColor rgb="FFFFFF00"/>
        <bgColor indexed="64"/>
      </patternFill>
    </fill>
  </fills>
  <borders count="200">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bottom style="medium">
        <color auto="1"/>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bottom style="medium">
        <color indexed="8"/>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top/>
      <bottom style="medium">
        <color indexed="8"/>
      </bottom>
      <diagonal/>
    </border>
    <border>
      <left/>
      <right style="medium">
        <color indexed="8"/>
      </right>
      <top/>
      <bottom style="medium">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thin">
        <color indexed="8"/>
      </left>
      <right style="medium">
        <color auto="1"/>
      </right>
      <top style="thin">
        <color indexed="8"/>
      </top>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medium">
        <color auto="1"/>
      </left>
      <right style="thin">
        <color auto="1"/>
      </right>
      <top/>
      <bottom style="medium">
        <color auto="1"/>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style="thin">
        <color indexed="8"/>
      </left>
      <right/>
      <top/>
      <bottom style="medium">
        <color auto="1"/>
      </bottom>
      <diagonal/>
    </border>
    <border>
      <left/>
      <right/>
      <top/>
      <bottom style="medium">
        <color indexed="8"/>
      </bottom>
      <diagonal/>
    </border>
  </borders>
  <cellStyleXfs count="8">
    <xf numFmtId="0" fontId="0" fillId="0" borderId="0">
      <alignment vertical="center"/>
    </xf>
    <xf numFmtId="38" fontId="7" fillId="0" borderId="0" applyFill="0" applyBorder="0" applyProtection="0">
      <alignment vertical="center"/>
    </xf>
    <xf numFmtId="38" fontId="16" fillId="0" borderId="0" applyFont="0" applyFill="0" applyBorder="0" applyAlignment="0" applyProtection="0"/>
    <xf numFmtId="38" fontId="7" fillId="0" borderId="0" applyFill="0" applyBorder="0" applyProtection="0">
      <alignment vertical="center"/>
    </xf>
    <xf numFmtId="204" fontId="7" fillId="0" borderId="0" applyFill="0" applyBorder="0" applyProtection="0">
      <alignment vertical="center"/>
    </xf>
    <xf numFmtId="204" fontId="7" fillId="0" borderId="0" applyFill="0" applyBorder="0" applyProtection="0">
      <alignment vertical="center"/>
    </xf>
    <xf numFmtId="0" fontId="16" fillId="0" borderId="0"/>
    <xf numFmtId="9" fontId="7" fillId="0" borderId="0" applyFont="0" applyFill="0" applyBorder="0" applyAlignment="0" applyProtection="0">
      <alignment vertical="center"/>
    </xf>
  </cellStyleXfs>
  <cellXfs count="1474">
    <xf numFmtId="0" fontId="0" fillId="0" borderId="0" xfId="0">
      <alignment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0" xfId="0" applyNumberFormat="1" applyFont="1" applyFill="1">
      <alignment vertical="center"/>
    </xf>
    <xf numFmtId="0" fontId="0" fillId="0" borderId="0" xfId="0" applyFont="1" applyFill="1" applyBorder="1" applyAlignment="1">
      <alignment vertical="center"/>
    </xf>
    <xf numFmtId="0" fontId="2" fillId="0" borderId="5" xfId="0" applyFont="1" applyFill="1" applyBorder="1" applyAlignment="1">
      <alignment horizontal="center"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177" fontId="0" fillId="0" borderId="0" xfId="0" applyNumberFormat="1"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lignment vertical="center"/>
    </xf>
    <xf numFmtId="0" fontId="3" fillId="0" borderId="21" xfId="0" applyFont="1" applyFill="1" applyBorder="1" applyAlignment="1">
      <alignment horizontal="center" vertical="center" shrinkToFit="1"/>
    </xf>
    <xf numFmtId="0" fontId="4" fillId="0" borderId="0" xfId="0" applyFont="1" applyFill="1" applyAlignment="1">
      <alignment horizontal="center" vertical="center"/>
    </xf>
    <xf numFmtId="191" fontId="0" fillId="0" borderId="0" xfId="0" applyNumberFormat="1" applyFont="1" applyFill="1" applyBorder="1" applyAlignment="1">
      <alignment vertical="center"/>
    </xf>
    <xf numFmtId="0" fontId="0" fillId="0" borderId="31" xfId="0" applyFont="1" applyFill="1" applyBorder="1" applyAlignment="1">
      <alignment horizontal="center" vertical="center"/>
    </xf>
    <xf numFmtId="0" fontId="2" fillId="0" borderId="34" xfId="0" applyFont="1" applyFill="1" applyBorder="1" applyAlignment="1">
      <alignment horizontal="center" vertical="center"/>
    </xf>
    <xf numFmtId="177" fontId="0" fillId="0" borderId="39" xfId="0" applyNumberFormat="1" applyFont="1" applyFill="1" applyBorder="1" applyAlignment="1">
      <alignment horizontal="right" vertical="center"/>
    </xf>
    <xf numFmtId="0" fontId="0" fillId="0" borderId="44" xfId="0" applyFont="1" applyFill="1" applyBorder="1" applyAlignment="1">
      <alignment horizontal="center" vertical="center"/>
    </xf>
    <xf numFmtId="177" fontId="2" fillId="0" borderId="23" xfId="0" applyNumberFormat="1" applyFont="1" applyFill="1" applyBorder="1" applyAlignment="1">
      <alignment vertical="center"/>
    </xf>
    <xf numFmtId="0" fontId="0" fillId="0" borderId="54" xfId="0" applyFont="1" applyFill="1" applyBorder="1" applyAlignment="1">
      <alignment horizontal="center" vertical="center"/>
    </xf>
    <xf numFmtId="0" fontId="8" fillId="0" borderId="0" xfId="0" applyFont="1" applyFill="1" applyAlignment="1">
      <alignment vertical="center"/>
    </xf>
    <xf numFmtId="0" fontId="0" fillId="0" borderId="26" xfId="0" applyFont="1" applyFill="1" applyBorder="1" applyAlignment="1">
      <alignment vertical="center"/>
    </xf>
    <xf numFmtId="0" fontId="10" fillId="0" borderId="0" xfId="0" applyFont="1" applyFill="1" applyBorder="1" applyAlignment="1">
      <alignment horizontal="center" vertical="center"/>
    </xf>
    <xf numFmtId="0" fontId="0" fillId="0" borderId="54" xfId="0" applyFont="1" applyFill="1" applyBorder="1">
      <alignment vertical="center"/>
    </xf>
    <xf numFmtId="0" fontId="0" fillId="0" borderId="58" xfId="0" applyFont="1" applyFill="1" applyBorder="1">
      <alignment vertical="center"/>
    </xf>
    <xf numFmtId="177" fontId="0" fillId="0" borderId="59" xfId="0" applyNumberFormat="1" applyFont="1" applyFill="1" applyBorder="1" applyAlignment="1">
      <alignment horizontal="right" vertical="center"/>
    </xf>
    <xf numFmtId="0" fontId="0" fillId="0" borderId="60" xfId="0" applyFont="1" applyFill="1" applyBorder="1">
      <alignment vertical="center"/>
    </xf>
    <xf numFmtId="0" fontId="0" fillId="0" borderId="62" xfId="0" applyFont="1" applyFill="1" applyBorder="1" applyAlignment="1">
      <alignment horizontal="center" vertical="center"/>
    </xf>
    <xf numFmtId="179" fontId="0" fillId="0" borderId="65" xfId="0" applyNumberFormat="1" applyFont="1" applyFill="1" applyBorder="1" applyAlignment="1">
      <alignment horizontal="right" vertical="center"/>
    </xf>
    <xf numFmtId="179" fontId="0" fillId="0" borderId="66" xfId="0" applyNumberFormat="1" applyFont="1" applyFill="1" applyBorder="1" applyAlignment="1">
      <alignment horizontal="right" vertical="center"/>
    </xf>
    <xf numFmtId="0" fontId="0" fillId="0" borderId="67" xfId="0" applyFont="1" applyFill="1" applyBorder="1">
      <alignment vertical="center"/>
    </xf>
    <xf numFmtId="177" fontId="2" fillId="0" borderId="8" xfId="0" applyNumberFormat="1" applyFont="1" applyFill="1" applyBorder="1" applyAlignment="1">
      <alignment vertical="center"/>
    </xf>
    <xf numFmtId="178" fontId="2" fillId="0" borderId="23" xfId="0" applyNumberFormat="1" applyFont="1" applyFill="1" applyBorder="1" applyAlignment="1">
      <alignment vertical="center"/>
    </xf>
    <xf numFmtId="177" fontId="2" fillId="0" borderId="68" xfId="0" applyNumberFormat="1" applyFont="1" applyFill="1" applyBorder="1" applyAlignment="1">
      <alignment vertical="center"/>
    </xf>
    <xf numFmtId="177" fontId="2" fillId="0" borderId="11" xfId="0" applyNumberFormat="1" applyFont="1" applyFill="1" applyBorder="1" applyAlignment="1">
      <alignment vertical="center"/>
    </xf>
    <xf numFmtId="178" fontId="2" fillId="0" borderId="0" xfId="0" applyNumberFormat="1" applyFont="1" applyFill="1" applyBorder="1" applyAlignment="1">
      <alignment vertical="center"/>
    </xf>
    <xf numFmtId="0" fontId="3" fillId="0" borderId="69" xfId="0" applyFont="1" applyFill="1" applyBorder="1" applyAlignment="1">
      <alignment horizontal="centerContinuous" vertical="center"/>
    </xf>
    <xf numFmtId="179" fontId="0" fillId="0" borderId="0" xfId="0" applyNumberFormat="1" applyFont="1" applyFill="1" applyAlignment="1">
      <alignment vertical="center"/>
    </xf>
    <xf numFmtId="0" fontId="0" fillId="0" borderId="40" xfId="0" applyFont="1" applyFill="1" applyBorder="1" applyAlignment="1">
      <alignment horizontal="center" vertical="center"/>
    </xf>
    <xf numFmtId="0" fontId="0" fillId="0" borderId="73" xfId="0" applyFont="1" applyFill="1" applyBorder="1" applyAlignment="1">
      <alignment vertical="center"/>
    </xf>
    <xf numFmtId="0" fontId="0" fillId="0" borderId="0" xfId="0" applyFont="1" applyBorder="1" applyAlignment="1">
      <alignment vertical="center"/>
    </xf>
    <xf numFmtId="191" fontId="0" fillId="0" borderId="23" xfId="0" applyNumberFormat="1" applyFont="1" applyFill="1" applyBorder="1" applyAlignment="1">
      <alignment vertical="center"/>
    </xf>
    <xf numFmtId="191" fontId="0" fillId="0" borderId="43" xfId="0" applyNumberFormat="1" applyFont="1" applyFill="1" applyBorder="1" applyAlignment="1">
      <alignment vertical="center"/>
    </xf>
    <xf numFmtId="0" fontId="0" fillId="0" borderId="79"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lignment vertical="center"/>
    </xf>
    <xf numFmtId="0" fontId="11" fillId="0" borderId="0" xfId="0" applyFont="1" applyFill="1" applyAlignment="1">
      <alignment horizontal="right" vertical="center"/>
    </xf>
    <xf numFmtId="0" fontId="11" fillId="0" borderId="55" xfId="0" applyFont="1" applyFill="1" applyBorder="1" applyAlignment="1">
      <alignment horizontal="center" vertical="center"/>
    </xf>
    <xf numFmtId="0" fontId="11" fillId="0" borderId="54" xfId="0" applyFont="1" applyFill="1" applyBorder="1" applyAlignment="1">
      <alignment horizontal="center" vertical="center"/>
    </xf>
    <xf numFmtId="0" fontId="13" fillId="0" borderId="54"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Alignment="1">
      <alignment vertical="center" shrinkToFit="1"/>
    </xf>
    <xf numFmtId="0" fontId="11" fillId="0" borderId="0" xfId="0" applyFont="1" applyFill="1" applyBorder="1" applyAlignment="1">
      <alignment vertical="center" shrinkToFit="1"/>
    </xf>
    <xf numFmtId="189" fontId="11" fillId="0" borderId="0" xfId="0" applyNumberFormat="1" applyFont="1" applyFill="1">
      <alignment vertical="center"/>
    </xf>
    <xf numFmtId="189" fontId="11" fillId="0" borderId="0" xfId="0" applyNumberFormat="1" applyFont="1" applyFill="1" applyAlignment="1">
      <alignment vertical="center" shrinkToFit="1"/>
    </xf>
    <xf numFmtId="0" fontId="11" fillId="0" borderId="0" xfId="0" applyFont="1" applyFill="1" applyAlignment="1">
      <alignment horizontal="left" vertical="center"/>
    </xf>
    <xf numFmtId="0" fontId="11" fillId="0" borderId="26" xfId="0" applyFont="1" applyFill="1" applyBorder="1" applyAlignment="1">
      <alignment vertical="center" shrinkToFit="1"/>
    </xf>
    <xf numFmtId="0" fontId="11" fillId="0" borderId="26" xfId="0" applyFont="1" applyFill="1" applyBorder="1" applyAlignment="1">
      <alignment vertical="center"/>
    </xf>
    <xf numFmtId="0" fontId="11" fillId="0" borderId="26" xfId="0" applyFont="1" applyFill="1" applyBorder="1">
      <alignment vertical="center"/>
    </xf>
    <xf numFmtId="0" fontId="11" fillId="0" borderId="26" xfId="0" applyFont="1" applyFill="1" applyBorder="1" applyAlignment="1">
      <alignment horizontal="right" vertical="center"/>
    </xf>
    <xf numFmtId="190" fontId="12" fillId="0" borderId="0" xfId="0" applyNumberFormat="1" applyFont="1" applyFill="1" applyBorder="1" applyAlignment="1">
      <alignment horizontal="right" vertical="center" shrinkToFit="1"/>
    </xf>
    <xf numFmtId="190" fontId="12" fillId="0" borderId="23" xfId="0" applyNumberFormat="1" applyFont="1" applyFill="1" applyBorder="1" applyAlignment="1">
      <alignment horizontal="right" vertical="center" shrinkToFit="1"/>
    </xf>
    <xf numFmtId="190" fontId="12" fillId="0" borderId="37" xfId="0" applyNumberFormat="1" applyFont="1" applyFill="1" applyBorder="1" applyAlignment="1">
      <alignment horizontal="right" vertical="center" shrinkToFit="1"/>
    </xf>
    <xf numFmtId="0" fontId="11" fillId="0" borderId="27" xfId="0" applyFont="1" applyFill="1" applyBorder="1" applyAlignment="1">
      <alignment vertical="center"/>
    </xf>
    <xf numFmtId="0" fontId="11" fillId="0" borderId="41" xfId="0" applyFont="1" applyFill="1" applyBorder="1" applyAlignment="1">
      <alignment vertical="center"/>
    </xf>
    <xf numFmtId="0" fontId="11" fillId="0" borderId="0" xfId="0" applyFont="1" applyFill="1" applyBorder="1" applyAlignment="1">
      <alignment horizontal="center" vertical="center"/>
    </xf>
    <xf numFmtId="0" fontId="11" fillId="0" borderId="34" xfId="0" applyFont="1" applyFill="1" applyBorder="1" applyAlignment="1">
      <alignment horizontal="center" vertical="center"/>
    </xf>
    <xf numFmtId="177" fontId="11" fillId="0" borderId="0" xfId="0" applyNumberFormat="1" applyFont="1" applyFill="1" applyBorder="1" applyAlignment="1">
      <alignment horizontal="center" vertical="center"/>
    </xf>
    <xf numFmtId="191" fontId="11" fillId="0" borderId="0" xfId="0" applyNumberFormat="1" applyFont="1" applyFill="1" applyBorder="1" applyAlignment="1">
      <alignment horizontal="right" vertical="center"/>
    </xf>
    <xf numFmtId="0" fontId="11" fillId="0" borderId="9" xfId="0" applyFont="1" applyFill="1" applyBorder="1" applyAlignment="1">
      <alignment horizontal="justify" vertical="center"/>
    </xf>
    <xf numFmtId="180" fontId="11" fillId="0" borderId="0" xfId="0" applyNumberFormat="1" applyFont="1" applyFill="1" applyBorder="1" applyAlignment="1">
      <alignment vertical="center"/>
    </xf>
    <xf numFmtId="0" fontId="11" fillId="0" borderId="54" xfId="0" applyFont="1" applyFill="1" applyBorder="1" applyAlignment="1">
      <alignment horizontal="distributed" vertical="center"/>
    </xf>
    <xf numFmtId="181" fontId="11" fillId="0" borderId="0" xfId="0" applyNumberFormat="1" applyFont="1" applyFill="1" applyBorder="1" applyAlignment="1">
      <alignment horizontal="center" vertical="center"/>
    </xf>
    <xf numFmtId="49" fontId="11" fillId="0" borderId="28" xfId="0" applyNumberFormat="1" applyFont="1" applyFill="1" applyBorder="1" applyAlignment="1">
      <alignment horizontal="center" vertical="center"/>
    </xf>
    <xf numFmtId="194" fontId="11"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191" fontId="11" fillId="0" borderId="23" xfId="0" applyNumberFormat="1" applyFont="1" applyFill="1" applyBorder="1" applyAlignment="1">
      <alignment horizontal="right" vertical="center"/>
    </xf>
    <xf numFmtId="177" fontId="13" fillId="0" borderId="0" xfId="0" applyNumberFormat="1" applyFont="1" applyFill="1" applyBorder="1" applyAlignment="1">
      <alignment horizontal="center" vertical="center"/>
    </xf>
    <xf numFmtId="0" fontId="11" fillId="0" borderId="0" xfId="0" applyFont="1" applyFill="1" applyBorder="1" applyAlignment="1">
      <alignment horizontal="right" vertical="center"/>
    </xf>
    <xf numFmtId="0" fontId="11" fillId="0" borderId="0" xfId="0" applyFont="1" applyFill="1" applyBorder="1" applyAlignment="1">
      <alignment horizontal="right" vertical="center" indent="1"/>
    </xf>
    <xf numFmtId="0" fontId="11" fillId="0" borderId="52" xfId="0" applyFont="1" applyFill="1" applyBorder="1" applyAlignment="1">
      <alignment vertical="center"/>
    </xf>
    <xf numFmtId="0" fontId="11" fillId="0" borderId="34" xfId="0" applyFont="1" applyFill="1" applyBorder="1" applyAlignment="1">
      <alignment vertical="center"/>
    </xf>
    <xf numFmtId="0" fontId="11" fillId="0" borderId="36" xfId="0" applyFont="1" applyFill="1" applyBorder="1" applyAlignment="1">
      <alignment vertical="center"/>
    </xf>
    <xf numFmtId="0" fontId="11" fillId="0" borderId="77" xfId="0" applyFont="1" applyFill="1" applyBorder="1" applyAlignment="1">
      <alignment horizontal="center" vertical="center"/>
    </xf>
    <xf numFmtId="0" fontId="11" fillId="0" borderId="78" xfId="0" applyFont="1" applyFill="1" applyBorder="1" applyAlignment="1">
      <alignment horizontal="center" vertical="center"/>
    </xf>
    <xf numFmtId="0" fontId="11" fillId="0" borderId="15" xfId="0" applyFont="1" applyFill="1" applyBorder="1" applyAlignment="1">
      <alignment horizontal="right" vertical="center"/>
    </xf>
    <xf numFmtId="0" fontId="11" fillId="0" borderId="45" xfId="0" applyFont="1" applyFill="1" applyBorder="1">
      <alignment vertical="center"/>
    </xf>
    <xf numFmtId="0" fontId="11" fillId="0" borderId="15" xfId="0" applyFont="1" applyFill="1" applyBorder="1" applyAlignment="1">
      <alignment vertical="center"/>
    </xf>
    <xf numFmtId="0" fontId="11" fillId="0" borderId="6" xfId="0" applyFont="1" applyFill="1" applyBorder="1" applyAlignment="1">
      <alignment vertical="center"/>
    </xf>
    <xf numFmtId="0" fontId="11" fillId="0" borderId="2" xfId="0" applyFont="1" applyFill="1" applyBorder="1" applyAlignment="1">
      <alignment vertical="center"/>
    </xf>
    <xf numFmtId="0" fontId="11" fillId="0" borderId="14" xfId="0" applyFont="1" applyFill="1" applyBorder="1" applyAlignment="1">
      <alignment horizontal="center" vertical="center"/>
    </xf>
    <xf numFmtId="0" fontId="11" fillId="0" borderId="16" xfId="0" applyFont="1" applyFill="1" applyBorder="1" applyAlignment="1">
      <alignment vertical="center"/>
    </xf>
    <xf numFmtId="0" fontId="11" fillId="0" borderId="46" xfId="0" applyFont="1" applyFill="1" applyBorder="1" applyAlignment="1">
      <alignment vertical="center"/>
    </xf>
    <xf numFmtId="0" fontId="11" fillId="0" borderId="4" xfId="0" applyFont="1" applyFill="1" applyBorder="1">
      <alignment vertical="center"/>
    </xf>
    <xf numFmtId="0" fontId="11" fillId="0" borderId="11" xfId="0" applyFont="1" applyFill="1" applyBorder="1" applyAlignment="1">
      <alignment horizontal="center" vertical="center"/>
    </xf>
    <xf numFmtId="0" fontId="11" fillId="0" borderId="8" xfId="0" applyFont="1" applyFill="1" applyBorder="1" applyAlignment="1">
      <alignment vertical="center"/>
    </xf>
    <xf numFmtId="0" fontId="11" fillId="0" borderId="23" xfId="0" applyFont="1" applyFill="1" applyBorder="1" applyAlignment="1">
      <alignment horizontal="center" vertical="center"/>
    </xf>
    <xf numFmtId="0" fontId="11" fillId="0" borderId="24" xfId="0" applyFont="1" applyFill="1" applyBorder="1" applyAlignment="1">
      <alignment vertical="center"/>
    </xf>
    <xf numFmtId="0" fontId="11" fillId="0" borderId="23" xfId="0" applyFont="1" applyFill="1" applyBorder="1" applyAlignment="1">
      <alignment vertical="center"/>
    </xf>
    <xf numFmtId="0" fontId="11" fillId="0" borderId="47" xfId="0" applyFont="1" applyFill="1" applyBorder="1">
      <alignment vertical="center"/>
    </xf>
    <xf numFmtId="0" fontId="11" fillId="0" borderId="22" xfId="0" applyFont="1" applyFill="1" applyBorder="1" applyAlignment="1">
      <alignment vertical="center"/>
    </xf>
    <xf numFmtId="0" fontId="11" fillId="0" borderId="10" xfId="0" applyFont="1" applyFill="1" applyBorder="1" applyAlignment="1">
      <alignment vertical="center"/>
    </xf>
    <xf numFmtId="180" fontId="11" fillId="0" borderId="11" xfId="0" applyNumberFormat="1" applyFont="1" applyFill="1" applyBorder="1" applyAlignment="1">
      <alignment horizontal="right" vertical="center"/>
    </xf>
    <xf numFmtId="180" fontId="11" fillId="0" borderId="23" xfId="0" applyNumberFormat="1" applyFont="1" applyFill="1" applyBorder="1" applyAlignment="1">
      <alignment horizontal="right" vertical="center"/>
    </xf>
    <xf numFmtId="180" fontId="11" fillId="0" borderId="0" xfId="0" applyNumberFormat="1" applyFont="1" applyFill="1" applyBorder="1" applyAlignment="1">
      <alignment horizontal="right" vertical="center"/>
    </xf>
    <xf numFmtId="181" fontId="11" fillId="0" borderId="23" xfId="0" applyNumberFormat="1" applyFont="1" applyFill="1" applyBorder="1" applyAlignment="1">
      <alignment horizontal="right" vertical="center"/>
    </xf>
    <xf numFmtId="0" fontId="11" fillId="0" borderId="21" xfId="0" applyFont="1" applyFill="1" applyBorder="1">
      <alignment vertical="center"/>
    </xf>
    <xf numFmtId="0" fontId="12" fillId="0" borderId="6" xfId="0" applyFont="1" applyFill="1" applyBorder="1" applyAlignment="1">
      <alignment horizontal="center" vertical="center"/>
    </xf>
    <xf numFmtId="0" fontId="12" fillId="0" borderId="48" xfId="0" applyFont="1" applyFill="1" applyBorder="1" applyAlignment="1">
      <alignment horizontal="center" vertical="center"/>
    </xf>
    <xf numFmtId="0" fontId="11" fillId="0" borderId="25" xfId="0" applyFont="1" applyFill="1" applyBorder="1">
      <alignment vertical="center"/>
    </xf>
    <xf numFmtId="0" fontId="11" fillId="0" borderId="50"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195" fontId="11" fillId="0" borderId="0" xfId="0" applyNumberFormat="1" applyFont="1" applyFill="1" applyBorder="1" applyAlignment="1">
      <alignment horizontal="right" vertical="center" shrinkToFit="1"/>
    </xf>
    <xf numFmtId="195" fontId="11" fillId="0" borderId="18" xfId="0" applyNumberFormat="1" applyFont="1" applyFill="1" applyBorder="1" applyAlignment="1">
      <alignment horizontal="right" vertical="center" shrinkToFit="1"/>
    </xf>
    <xf numFmtId="195" fontId="11" fillId="0" borderId="39" xfId="0" applyNumberFormat="1" applyFont="1" applyFill="1" applyBorder="1" applyAlignment="1">
      <alignment horizontal="right" vertical="center" shrinkToFit="1"/>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6" xfId="0" applyFont="1" applyFill="1" applyBorder="1" applyAlignment="1">
      <alignment horizontal="center" vertical="center"/>
    </xf>
    <xf numFmtId="0" fontId="8" fillId="0" borderId="1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7" xfId="0" applyFont="1" applyFill="1" applyBorder="1" applyAlignment="1">
      <alignment horizontal="center" vertical="center"/>
    </xf>
    <xf numFmtId="177" fontId="0" fillId="0" borderId="37" xfId="0" applyNumberFormat="1" applyFont="1" applyFill="1" applyBorder="1" applyAlignment="1">
      <alignment horizontal="right" vertical="center"/>
    </xf>
    <xf numFmtId="0" fontId="0" fillId="0" borderId="9" xfId="0" applyFont="1" applyFill="1" applyBorder="1" applyAlignment="1">
      <alignment horizontal="center" vertical="center"/>
    </xf>
    <xf numFmtId="0" fontId="0" fillId="0" borderId="30" xfId="0" applyFont="1" applyFill="1" applyBorder="1" applyAlignment="1">
      <alignment horizontal="center" vertical="center"/>
    </xf>
    <xf numFmtId="177" fontId="2"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11" fillId="0" borderId="12" xfId="0" applyFont="1" applyFill="1" applyBorder="1" applyAlignment="1">
      <alignment horizontal="center" vertical="center" shrinkToFit="1"/>
    </xf>
    <xf numFmtId="0" fontId="11" fillId="0" borderId="12" xfId="0" applyFont="1" applyFill="1" applyBorder="1" applyAlignment="1">
      <alignment horizontal="center" vertical="center"/>
    </xf>
    <xf numFmtId="0" fontId="11" fillId="0" borderId="9" xfId="0" applyFont="1" applyFill="1" applyBorder="1" applyAlignment="1">
      <alignment horizontal="center" vertical="center"/>
    </xf>
    <xf numFmtId="179" fontId="11" fillId="0" borderId="0" xfId="0" applyNumberFormat="1" applyFont="1" applyFill="1" applyBorder="1" applyAlignment="1">
      <alignment horizontal="right" vertical="center"/>
    </xf>
    <xf numFmtId="179" fontId="11" fillId="0" borderId="0" xfId="0" applyNumberFormat="1" applyFont="1" applyFill="1" applyBorder="1" applyAlignment="1">
      <alignment vertical="center"/>
    </xf>
    <xf numFmtId="188" fontId="11" fillId="0" borderId="0" xfId="0" applyNumberFormat="1" applyFont="1" applyFill="1" applyBorder="1" applyAlignment="1">
      <alignment horizontal="right" vertical="center"/>
    </xf>
    <xf numFmtId="181" fontId="11" fillId="0" borderId="0" xfId="0" applyNumberFormat="1" applyFont="1" applyFill="1" applyBorder="1" applyAlignment="1">
      <alignment horizontal="right" vertical="center"/>
    </xf>
    <xf numFmtId="181" fontId="11" fillId="0" borderId="18"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54" xfId="0" applyFont="1" applyFill="1" applyBorder="1" applyAlignment="1">
      <alignment horizontal="center" vertical="distributed" textRotation="255" wrapText="1" justifyLastLine="1"/>
    </xf>
    <xf numFmtId="182" fontId="0" fillId="0" borderId="37" xfId="0" applyNumberFormat="1" applyFont="1" applyFill="1" applyBorder="1" applyAlignment="1">
      <alignment horizontal="right" vertical="center"/>
    </xf>
    <xf numFmtId="177" fontId="0" fillId="0" borderId="37" xfId="0" applyNumberFormat="1" applyFont="1" applyFill="1" applyBorder="1" applyAlignment="1">
      <alignment vertical="center"/>
    </xf>
    <xf numFmtId="181" fontId="0" fillId="0" borderId="37" xfId="0" applyNumberFormat="1" applyFont="1" applyFill="1" applyBorder="1" applyAlignment="1">
      <alignment horizontal="right" vertical="center"/>
    </xf>
    <xf numFmtId="0" fontId="0" fillId="0" borderId="27" xfId="0" applyFont="1" applyFill="1" applyBorder="1" applyAlignment="1">
      <alignment vertical="center"/>
    </xf>
    <xf numFmtId="177"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6"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12" xfId="0" applyFont="1" applyFill="1" applyBorder="1" applyAlignment="1">
      <alignment horizontal="center" vertical="center" shrinkToFit="1"/>
    </xf>
    <xf numFmtId="49" fontId="0" fillId="0" borderId="0" xfId="0" applyNumberFormat="1" applyFont="1" applyFill="1" applyAlignment="1">
      <alignment horizontal="right" vertical="center"/>
    </xf>
    <xf numFmtId="0" fontId="0" fillId="0" borderId="14" xfId="0" applyFont="1" applyFill="1" applyBorder="1" applyAlignment="1">
      <alignmen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179" fontId="11" fillId="0" borderId="0" xfId="0" applyNumberFormat="1" applyFont="1" applyFill="1" applyBorder="1" applyAlignment="1">
      <alignment vertical="center"/>
    </xf>
    <xf numFmtId="0" fontId="11" fillId="0" borderId="17"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horizontal="right" vertical="center"/>
    </xf>
    <xf numFmtId="0" fontId="0" fillId="0" borderId="35" xfId="0" applyFont="1" applyFill="1" applyBorder="1" applyAlignment="1">
      <alignment horizontal="center" vertical="center"/>
    </xf>
    <xf numFmtId="188" fontId="11" fillId="0" borderId="39" xfId="0" applyNumberFormat="1" applyFont="1" applyFill="1" applyBorder="1" applyAlignment="1">
      <alignment horizontal="right" vertical="center"/>
    </xf>
    <xf numFmtId="0" fontId="0" fillId="0" borderId="35" xfId="0" applyFill="1" applyBorder="1" applyAlignment="1">
      <alignment horizontal="center" vertical="center"/>
    </xf>
    <xf numFmtId="0" fontId="0" fillId="0" borderId="4" xfId="0" applyFill="1" applyBorder="1" applyAlignment="1">
      <alignment horizontal="center" vertical="center"/>
    </xf>
    <xf numFmtId="0" fontId="0" fillId="0" borderId="77" xfId="0" applyFill="1" applyBorder="1" applyAlignment="1">
      <alignment horizontal="center" vertical="center"/>
    </xf>
    <xf numFmtId="0" fontId="0" fillId="0" borderId="78" xfId="0" applyFill="1" applyBorder="1" applyAlignment="1">
      <alignment horizontal="center" vertical="center"/>
    </xf>
    <xf numFmtId="0" fontId="0" fillId="0" borderId="0" xfId="0" applyFill="1" applyAlignment="1">
      <alignment horizontal="left" vertical="center"/>
    </xf>
    <xf numFmtId="0" fontId="11" fillId="0" borderId="149" xfId="0" applyFont="1" applyFill="1" applyBorder="1" applyAlignment="1">
      <alignment vertical="center"/>
    </xf>
    <xf numFmtId="181" fontId="0" fillId="0" borderId="0" xfId="0" applyNumberFormat="1" applyFont="1" applyFill="1" applyBorder="1" applyAlignment="1">
      <alignment vertical="center"/>
    </xf>
    <xf numFmtId="0" fontId="13" fillId="0" borderId="34" xfId="0" applyFont="1" applyFill="1" applyBorder="1" applyAlignment="1">
      <alignment horizontal="center" vertical="center"/>
    </xf>
    <xf numFmtId="0" fontId="11" fillId="0" borderId="34" xfId="0" applyFont="1" applyFill="1" applyBorder="1" applyAlignment="1">
      <alignment horizontal="distributed" vertical="center"/>
    </xf>
    <xf numFmtId="0" fontId="11" fillId="0" borderId="71"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51"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ill="1" applyBorder="1" applyAlignment="1">
      <alignment vertical="top"/>
    </xf>
    <xf numFmtId="0" fontId="0" fillId="0" borderId="0" xfId="0" applyFont="1" applyFill="1" applyBorder="1" applyAlignment="1">
      <alignment vertical="top"/>
    </xf>
    <xf numFmtId="0" fontId="2" fillId="0" borderId="35"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20" xfId="0" applyFont="1" applyFill="1" applyBorder="1" applyAlignment="1">
      <alignment horizontal="center" vertical="center"/>
    </xf>
    <xf numFmtId="188" fontId="11" fillId="0" borderId="0" xfId="0" applyNumberFormat="1" applyFont="1" applyFill="1" applyBorder="1" applyAlignment="1">
      <alignment horizontal="right" vertical="center"/>
    </xf>
    <xf numFmtId="0" fontId="0" fillId="0" borderId="153" xfId="0" applyFont="1" applyFill="1" applyBorder="1" applyAlignment="1">
      <alignment horizontal="center" vertical="center"/>
    </xf>
    <xf numFmtId="193" fontId="12" fillId="0" borderId="0" xfId="0" applyNumberFormat="1" applyFont="1" applyFill="1" applyBorder="1" applyAlignment="1">
      <alignment horizontal="right" vertical="center" shrinkToFit="1"/>
    </xf>
    <xf numFmtId="0" fontId="3" fillId="0" borderId="0" xfId="0" applyFont="1" applyFill="1" applyBorder="1" applyAlignment="1" applyProtection="1">
      <alignment horizontal="right" vertical="center" shrinkToFit="1"/>
      <protection locked="0"/>
    </xf>
    <xf numFmtId="190" fontId="3" fillId="0" borderId="0" xfId="0" applyNumberFormat="1" applyFont="1" applyFill="1" applyBorder="1" applyAlignment="1" applyProtection="1">
      <alignment horizontal="right" vertical="center" shrinkToFit="1"/>
      <protection locked="0"/>
    </xf>
    <xf numFmtId="184" fontId="3" fillId="0" borderId="0" xfId="0" applyNumberFormat="1" applyFont="1" applyFill="1" applyBorder="1" applyAlignment="1" applyProtection="1">
      <alignment horizontal="right" vertical="center" shrinkToFit="1"/>
      <protection locked="0"/>
    </xf>
    <xf numFmtId="188" fontId="11" fillId="0" borderId="57" xfId="0" applyNumberFormat="1" applyFont="1" applyFill="1" applyBorder="1" applyAlignment="1">
      <alignment horizontal="right" vertical="center"/>
    </xf>
    <xf numFmtId="177" fontId="0" fillId="0" borderId="0" xfId="0" applyNumberFormat="1" applyFont="1" applyFill="1" applyBorder="1" applyAlignment="1">
      <alignment horizontal="right" vertical="center" shrinkToFit="1"/>
    </xf>
    <xf numFmtId="198" fontId="11" fillId="0" borderId="39" xfId="0" applyNumberFormat="1" applyFont="1" applyFill="1" applyBorder="1" applyAlignment="1">
      <alignment horizontal="right" vertical="center" shrinkToFit="1"/>
    </xf>
    <xf numFmtId="0" fontId="11" fillId="0" borderId="12"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2" xfId="0" applyFont="1" applyFill="1" applyBorder="1" applyAlignment="1">
      <alignment horizontal="center" vertical="center"/>
    </xf>
    <xf numFmtId="0" fontId="11" fillId="0" borderId="28" xfId="0" applyFont="1" applyFill="1" applyBorder="1" applyAlignment="1">
      <alignment vertical="center"/>
    </xf>
    <xf numFmtId="179" fontId="11"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1" fontId="0" fillId="0" borderId="0" xfId="0" applyNumberFormat="1" applyFont="1" applyFill="1" applyAlignment="1">
      <alignment horizontal="right" vertical="center"/>
    </xf>
    <xf numFmtId="206"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77" fontId="0" fillId="0" borderId="0" xfId="0" applyNumberFormat="1" applyFont="1" applyFill="1" applyBorder="1">
      <alignment vertical="center"/>
    </xf>
    <xf numFmtId="188" fontId="11" fillId="0" borderId="11" xfId="0" applyNumberFormat="1" applyFont="1" applyFill="1" applyBorder="1" applyAlignment="1">
      <alignment vertical="center"/>
    </xf>
    <xf numFmtId="0" fontId="12" fillId="0" borderId="57" xfId="0" applyFont="1" applyFill="1" applyBorder="1" applyAlignment="1">
      <alignment vertical="center"/>
    </xf>
    <xf numFmtId="182" fontId="12" fillId="0" borderId="0" xfId="0" applyNumberFormat="1" applyFont="1" applyFill="1" applyBorder="1" applyAlignment="1">
      <alignment vertical="center" shrinkToFit="1"/>
    </xf>
    <xf numFmtId="176" fontId="12" fillId="0" borderId="0" xfId="0" applyNumberFormat="1" applyFont="1" applyFill="1" applyBorder="1" applyAlignment="1">
      <alignment vertical="center" shrinkToFit="1"/>
    </xf>
    <xf numFmtId="184" fontId="12" fillId="0" borderId="0" xfId="0" applyNumberFormat="1" applyFont="1" applyFill="1" applyBorder="1" applyAlignment="1">
      <alignment horizontal="right" vertical="center" shrinkToFit="1"/>
    </xf>
    <xf numFmtId="184" fontId="12" fillId="0" borderId="0" xfId="0" applyNumberFormat="1" applyFont="1" applyFill="1" applyBorder="1" applyAlignment="1">
      <alignment vertical="center" shrinkToFit="1"/>
    </xf>
    <xf numFmtId="192" fontId="12" fillId="0" borderId="0" xfId="0" applyNumberFormat="1" applyFont="1" applyFill="1" applyBorder="1" applyAlignment="1">
      <alignment vertical="center" shrinkToFit="1"/>
    </xf>
    <xf numFmtId="197" fontId="12" fillId="0" borderId="0" xfId="0" applyNumberFormat="1" applyFont="1" applyFill="1" applyBorder="1" applyAlignment="1">
      <alignment vertical="center" shrinkToFit="1"/>
    </xf>
    <xf numFmtId="206" fontId="12" fillId="0" borderId="0" xfId="0" applyNumberFormat="1" applyFont="1" applyFill="1" applyBorder="1" applyAlignment="1">
      <alignment vertical="center" shrinkToFit="1"/>
    </xf>
    <xf numFmtId="0" fontId="14" fillId="0" borderId="0" xfId="0" applyFont="1" applyFill="1" applyBorder="1">
      <alignment vertical="center"/>
    </xf>
    <xf numFmtId="0" fontId="12" fillId="0" borderId="0" xfId="0" applyNumberFormat="1" applyFont="1" applyFill="1" applyBorder="1" applyAlignment="1">
      <alignment vertical="center" shrinkToFit="1"/>
    </xf>
    <xf numFmtId="38" fontId="12" fillId="0" borderId="0" xfId="0" applyNumberFormat="1" applyFont="1" applyFill="1" applyBorder="1" applyAlignment="1" applyProtection="1">
      <alignment vertical="center"/>
      <protection locked="0"/>
    </xf>
    <xf numFmtId="184" fontId="12" fillId="0" borderId="0" xfId="0" applyNumberFormat="1" applyFont="1" applyFill="1" applyBorder="1" applyAlignment="1" applyProtection="1">
      <alignment vertical="center"/>
      <protection locked="0"/>
    </xf>
    <xf numFmtId="38" fontId="12" fillId="0" borderId="0" xfId="0" applyNumberFormat="1" applyFont="1" applyFill="1" applyBorder="1" applyAlignment="1">
      <alignment vertical="center" shrinkToFit="1"/>
    </xf>
    <xf numFmtId="176" fontId="12" fillId="0" borderId="0" xfId="0" applyNumberFormat="1" applyFont="1" applyFill="1" applyBorder="1" applyAlignment="1" applyProtection="1">
      <alignment vertical="center"/>
      <protection locked="0"/>
    </xf>
    <xf numFmtId="184" fontId="12" fillId="0" borderId="0" xfId="0" applyNumberFormat="1" applyFont="1" applyFill="1" applyBorder="1" applyAlignment="1" applyProtection="1">
      <alignment vertical="center" shrinkToFit="1"/>
      <protection locked="0"/>
    </xf>
    <xf numFmtId="176" fontId="12" fillId="0" borderId="0" xfId="0" applyNumberFormat="1" applyFont="1" applyFill="1" applyBorder="1" applyAlignment="1" applyProtection="1">
      <alignment vertical="center" shrinkToFit="1"/>
      <protection locked="0"/>
    </xf>
    <xf numFmtId="41" fontId="12" fillId="0" borderId="0" xfId="0" applyNumberFormat="1" applyFont="1" applyFill="1" applyBorder="1" applyAlignment="1" applyProtection="1">
      <alignment horizontal="right" vertical="center" shrinkToFit="1"/>
      <protection locked="0"/>
    </xf>
    <xf numFmtId="41" fontId="12" fillId="0" borderId="0" xfId="0" applyNumberFormat="1" applyFont="1" applyFill="1" applyBorder="1" applyAlignment="1">
      <alignment horizontal="right" vertical="center" shrinkToFit="1"/>
    </xf>
    <xf numFmtId="184" fontId="12" fillId="0" borderId="39" xfId="0" applyNumberFormat="1" applyFont="1" applyFill="1" applyBorder="1" applyAlignment="1" applyProtection="1">
      <alignment vertical="center"/>
      <protection locked="0"/>
    </xf>
    <xf numFmtId="38" fontId="12" fillId="0" borderId="0" xfId="1" applyFont="1" applyFill="1" applyBorder="1" applyAlignment="1" applyProtection="1">
      <alignment vertical="center" shrinkToFit="1"/>
    </xf>
    <xf numFmtId="184" fontId="12" fillId="0" borderId="0" xfId="1" applyNumberFormat="1" applyFont="1" applyFill="1" applyBorder="1" applyAlignment="1" applyProtection="1">
      <alignment vertical="center" shrinkToFit="1"/>
    </xf>
    <xf numFmtId="184" fontId="12" fillId="0" borderId="39" xfId="0" applyNumberFormat="1" applyFont="1" applyFill="1" applyBorder="1" applyAlignment="1">
      <alignment vertical="center" shrinkToFit="1"/>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5"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shrinkToFit="1"/>
    </xf>
    <xf numFmtId="185" fontId="8" fillId="0" borderId="0" xfId="0" applyNumberFormat="1" applyFont="1" applyFill="1" applyAlignment="1">
      <alignment horizontal="right" vertical="center"/>
    </xf>
    <xf numFmtId="177" fontId="8" fillId="0" borderId="0" xfId="0" applyNumberFormat="1" applyFont="1" applyFill="1" applyAlignment="1">
      <alignment horizontal="right" vertical="center"/>
    </xf>
    <xf numFmtId="3" fontId="8" fillId="0" borderId="0" xfId="0" applyNumberFormat="1" applyFont="1" applyFill="1" applyBorder="1" applyAlignment="1">
      <alignment horizontal="center" vertical="center"/>
    </xf>
    <xf numFmtId="179" fontId="0" fillId="0" borderId="11"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79" fontId="0" fillId="0" borderId="0" xfId="0" applyNumberFormat="1" applyFont="1" applyFill="1" applyAlignment="1">
      <alignment horizontal="right" vertical="center"/>
    </xf>
    <xf numFmtId="185" fontId="0" fillId="0" borderId="0" xfId="0" applyNumberFormat="1" applyFont="1" applyFill="1" applyBorder="1" applyAlignment="1">
      <alignment horizontal="right" vertical="center" shrinkToFit="1"/>
    </xf>
    <xf numFmtId="200" fontId="0" fillId="0" borderId="0" xfId="0" applyNumberFormat="1" applyFont="1" applyFill="1" applyBorder="1" applyAlignment="1">
      <alignment horizontal="right" vertical="center"/>
    </xf>
    <xf numFmtId="200" fontId="0" fillId="0" borderId="40" xfId="0" applyNumberFormat="1" applyFont="1" applyFill="1" applyBorder="1" applyAlignment="1">
      <alignment horizontal="right" vertical="center"/>
    </xf>
    <xf numFmtId="200" fontId="0" fillId="0" borderId="37" xfId="0" applyNumberFormat="1" applyFont="1" applyFill="1" applyBorder="1" applyAlignment="1">
      <alignment horizontal="right" vertical="center"/>
    </xf>
    <xf numFmtId="181" fontId="0" fillId="0" borderId="0" xfId="0" applyNumberFormat="1" applyFont="1" applyFill="1" applyBorder="1">
      <alignment vertical="center"/>
    </xf>
    <xf numFmtId="181" fontId="0" fillId="0" borderId="0" xfId="0" applyNumberFormat="1" applyFont="1" applyFill="1">
      <alignmen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0" fontId="8" fillId="0" borderId="5" xfId="0" applyFont="1" applyFill="1" applyBorder="1" applyAlignment="1">
      <alignment horizontal="center" vertical="center"/>
    </xf>
    <xf numFmtId="0" fontId="8" fillId="0" borderId="153" xfId="0" applyFont="1" applyFill="1" applyBorder="1" applyAlignment="1">
      <alignment horizontal="center"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77" fontId="18" fillId="0" borderId="0" xfId="0" applyNumberFormat="1" applyFont="1" applyFill="1" applyBorder="1" applyAlignment="1">
      <alignment vertical="center"/>
    </xf>
    <xf numFmtId="0" fontId="0" fillId="0" borderId="63" xfId="0" applyFont="1" applyFill="1" applyBorder="1">
      <alignment vertical="center"/>
    </xf>
    <xf numFmtId="0" fontId="0" fillId="0" borderId="61" xfId="0" applyFont="1" applyFill="1" applyBorder="1">
      <alignment vertical="center"/>
    </xf>
    <xf numFmtId="0" fontId="0" fillId="0" borderId="64" xfId="0" applyFont="1" applyFill="1" applyBorder="1">
      <alignment vertical="center"/>
    </xf>
    <xf numFmtId="184" fontId="20" fillId="0" borderId="0" xfId="0" applyNumberFormat="1" applyFont="1" applyFill="1" applyBorder="1" applyAlignment="1">
      <alignment horizontal="left" vertical="center"/>
    </xf>
    <xf numFmtId="0" fontId="18" fillId="0" borderId="0" xfId="0" applyFont="1" applyFill="1">
      <alignment vertical="center"/>
    </xf>
    <xf numFmtId="0" fontId="18" fillId="0" borderId="0" xfId="0" applyFont="1" applyFill="1" applyAlignment="1">
      <alignment vertical="center"/>
    </xf>
    <xf numFmtId="0" fontId="0" fillId="0" borderId="0" xfId="0" applyFont="1" applyFill="1" applyAlignment="1">
      <alignment horizontal="right" vertical="center"/>
    </xf>
    <xf numFmtId="179"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84" fontId="20" fillId="0" borderId="0" xfId="0" applyNumberFormat="1" applyFont="1" applyFill="1" applyBorder="1" applyAlignment="1">
      <alignment horizontal="left" vertical="center" shrinkToFit="1"/>
    </xf>
    <xf numFmtId="184" fontId="18" fillId="0" borderId="0" xfId="0" applyNumberFormat="1" applyFont="1" applyFill="1" applyBorder="1" applyAlignment="1">
      <alignment horizontal="right" vertical="center"/>
    </xf>
    <xf numFmtId="0" fontId="18" fillId="0" borderId="35" xfId="0" applyFont="1" applyFill="1" applyBorder="1" applyAlignment="1">
      <alignment vertical="center"/>
    </xf>
    <xf numFmtId="179" fontId="18" fillId="0" borderId="11"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0" fontId="18" fillId="0" borderId="0" xfId="0" applyFont="1" applyFill="1" applyBorder="1" applyAlignment="1">
      <alignment vertical="center"/>
    </xf>
    <xf numFmtId="184" fontId="18" fillId="0" borderId="0" xfId="0" applyNumberFormat="1" applyFont="1" applyFill="1" applyBorder="1" applyAlignment="1">
      <alignment horizontal="left" vertical="center"/>
    </xf>
    <xf numFmtId="185" fontId="18" fillId="0" borderId="0" xfId="0" applyNumberFormat="1" applyFont="1" applyFill="1" applyBorder="1" applyAlignment="1">
      <alignment horizontal="left" vertical="center"/>
    </xf>
    <xf numFmtId="183" fontId="18" fillId="0" borderId="0" xfId="0" applyNumberFormat="1" applyFont="1" applyFill="1" applyBorder="1" applyAlignment="1">
      <alignment horizontal="right" vertical="center"/>
    </xf>
    <xf numFmtId="185" fontId="18" fillId="0" borderId="0" xfId="0" applyNumberFormat="1" applyFont="1" applyFill="1" applyBorder="1" applyAlignment="1">
      <alignment horizontal="right" vertical="center"/>
    </xf>
    <xf numFmtId="0" fontId="18" fillId="0" borderId="0" xfId="0" applyFont="1" applyFill="1" applyBorder="1" applyAlignment="1">
      <alignment horizontal="right" vertical="center"/>
    </xf>
    <xf numFmtId="183" fontId="18" fillId="0" borderId="0" xfId="0" applyNumberFormat="1" applyFont="1" applyFill="1" applyAlignment="1">
      <alignment horizontal="right" vertical="center"/>
    </xf>
    <xf numFmtId="3" fontId="18" fillId="0" borderId="0" xfId="0" applyNumberFormat="1" applyFont="1" applyFill="1" applyBorder="1" applyAlignment="1">
      <alignment horizontal="center" vertical="center"/>
    </xf>
    <xf numFmtId="0" fontId="3" fillId="0" borderId="37" xfId="0" applyFont="1" applyFill="1" applyBorder="1" applyAlignment="1" applyProtection="1">
      <alignment horizontal="right" vertical="center" shrinkToFit="1"/>
      <protection locked="0"/>
    </xf>
    <xf numFmtId="190" fontId="3" fillId="0" borderId="37" xfId="0" applyNumberFormat="1" applyFont="1" applyFill="1" applyBorder="1" applyAlignment="1" applyProtection="1">
      <alignment horizontal="right" vertical="center" shrinkToFit="1"/>
      <protection locked="0"/>
    </xf>
    <xf numFmtId="183"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184" fontId="0" fillId="0" borderId="0" xfId="0" applyNumberFormat="1" applyFont="1" applyFill="1" applyAlignment="1">
      <alignment vertical="center"/>
    </xf>
    <xf numFmtId="191" fontId="0" fillId="0" borderId="0" xfId="0" applyNumberFormat="1" applyFont="1" applyFill="1" applyAlignment="1">
      <alignment vertical="center"/>
    </xf>
    <xf numFmtId="181" fontId="0" fillId="0" borderId="18" xfId="0" applyNumberFormat="1" applyFont="1" applyFill="1" applyBorder="1" applyAlignment="1">
      <alignment horizontal="right" vertical="center"/>
    </xf>
    <xf numFmtId="181" fontId="2" fillId="0" borderId="0" xfId="0" applyNumberFormat="1" applyFont="1" applyFill="1">
      <alignment vertical="center"/>
    </xf>
    <xf numFmtId="181" fontId="2" fillId="0" borderId="0" xfId="0" applyNumberFormat="1" applyFont="1" applyFill="1" applyAlignment="1">
      <alignment vertical="center"/>
    </xf>
    <xf numFmtId="177" fontId="2" fillId="0" borderId="0" xfId="0" applyNumberFormat="1" applyFont="1" applyFill="1" applyAlignment="1">
      <alignment horizontal="right" vertical="center"/>
    </xf>
    <xf numFmtId="184" fontId="20" fillId="0" borderId="37" xfId="0" applyNumberFormat="1" applyFont="1" applyFill="1" applyBorder="1" applyAlignment="1">
      <alignment horizontal="left" vertical="center"/>
    </xf>
    <xf numFmtId="191" fontId="11" fillId="0" borderId="39" xfId="0" applyNumberFormat="1" applyFont="1" applyFill="1" applyBorder="1" applyAlignment="1">
      <alignment horizontal="right" vertical="center"/>
    </xf>
    <xf numFmtId="190" fontId="20" fillId="0" borderId="0" xfId="0" applyNumberFormat="1" applyFont="1" applyFill="1" applyBorder="1" applyAlignment="1">
      <alignment horizontal="left" vertical="center"/>
    </xf>
    <xf numFmtId="186" fontId="14" fillId="0" borderId="0" xfId="0" applyNumberFormat="1" applyFont="1" applyFill="1" applyBorder="1" applyAlignment="1">
      <alignment vertical="center" shrinkToFit="1"/>
    </xf>
    <xf numFmtId="185" fontId="14" fillId="0" borderId="0" xfId="0" applyNumberFormat="1" applyFont="1" applyFill="1" applyBorder="1" applyAlignment="1">
      <alignment vertical="center" shrinkToFit="1"/>
    </xf>
    <xf numFmtId="0" fontId="14" fillId="0" borderId="0" xfId="0" applyNumberFormat="1" applyFont="1" applyFill="1" applyBorder="1" applyAlignment="1">
      <alignment vertical="center" shrinkToFit="1"/>
    </xf>
    <xf numFmtId="184" fontId="14" fillId="0" borderId="0" xfId="0" applyNumberFormat="1" applyFont="1" applyFill="1" applyBorder="1" applyAlignment="1">
      <alignment vertical="center" shrinkToFit="1"/>
    </xf>
    <xf numFmtId="177" fontId="14" fillId="0" borderId="0" xfId="0" applyNumberFormat="1" applyFont="1" applyFill="1" applyBorder="1" applyAlignment="1">
      <alignment vertical="center" shrinkToFit="1"/>
    </xf>
    <xf numFmtId="41" fontId="14" fillId="0" borderId="0" xfId="0" applyNumberFormat="1" applyFont="1" applyFill="1" applyBorder="1" applyAlignment="1">
      <alignment horizontal="right" vertical="center" shrinkToFit="1"/>
    </xf>
    <xf numFmtId="41" fontId="14" fillId="0" borderId="0" xfId="0" applyNumberFormat="1" applyFont="1" applyFill="1" applyBorder="1" applyAlignment="1">
      <alignment horizontal="right" vertical="center"/>
    </xf>
    <xf numFmtId="184" fontId="14" fillId="0" borderId="0" xfId="0" applyNumberFormat="1" applyFont="1" applyFill="1" applyBorder="1" applyAlignment="1">
      <alignment vertical="center"/>
    </xf>
    <xf numFmtId="184" fontId="14" fillId="0" borderId="39" xfId="0" applyNumberFormat="1" applyFont="1" applyFill="1" applyBorder="1" applyAlignment="1">
      <alignment vertical="center"/>
    </xf>
    <xf numFmtId="184" fontId="14" fillId="0" borderId="0" xfId="0" applyNumberFormat="1" applyFont="1" applyFill="1" applyBorder="1" applyAlignment="1">
      <alignment horizontal="left" vertical="center" shrinkToFit="1"/>
    </xf>
    <xf numFmtId="188" fontId="14" fillId="0" borderId="0" xfId="0" applyNumberFormat="1" applyFont="1" applyFill="1" applyBorder="1" applyAlignment="1">
      <alignment vertical="center" shrinkToFit="1"/>
    </xf>
    <xf numFmtId="188" fontId="14" fillId="0" borderId="39" xfId="0" applyNumberFormat="1" applyFont="1" applyFill="1" applyBorder="1" applyAlignment="1">
      <alignment vertical="center" shrinkToFit="1"/>
    </xf>
    <xf numFmtId="0" fontId="0" fillId="0" borderId="12"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23" xfId="0" applyNumberFormat="1" applyFont="1" applyFill="1" applyBorder="1" applyAlignment="1">
      <alignment vertical="center"/>
    </xf>
    <xf numFmtId="177" fontId="0" fillId="0" borderId="43" xfId="0" applyNumberFormat="1" applyFont="1" applyFill="1" applyBorder="1" applyAlignment="1">
      <alignment vertical="center"/>
    </xf>
    <xf numFmtId="177" fontId="0" fillId="0" borderId="0" xfId="0" applyNumberFormat="1" applyFont="1" applyFill="1" applyAlignment="1">
      <alignment horizontal="right" vertical="center"/>
    </xf>
    <xf numFmtId="0" fontId="2" fillId="0" borderId="44" xfId="0" applyFont="1" applyFill="1" applyBorder="1" applyAlignment="1">
      <alignment horizontal="center" vertical="center"/>
    </xf>
    <xf numFmtId="184" fontId="2" fillId="0" borderId="0" xfId="0" applyNumberFormat="1" applyFont="1" applyFill="1" applyAlignment="1">
      <alignment horizontal="right" vertical="center"/>
    </xf>
    <xf numFmtId="183" fontId="2" fillId="0" borderId="0" xfId="0" applyNumberFormat="1" applyFont="1" applyFill="1" applyBorder="1" applyAlignment="1">
      <alignment horizontal="right" vertical="center"/>
    </xf>
    <xf numFmtId="177" fontId="2" fillId="0" borderId="0" xfId="0" applyNumberFormat="1" applyFont="1" applyFill="1">
      <alignment vertical="center"/>
    </xf>
    <xf numFmtId="0" fontId="2" fillId="0" borderId="54" xfId="0" applyFont="1" applyFill="1" applyBorder="1" applyAlignment="1">
      <alignment horizontal="center" vertical="center"/>
    </xf>
    <xf numFmtId="197" fontId="3" fillId="0" borderId="0" xfId="0" applyNumberFormat="1" applyFont="1" applyFill="1" applyBorder="1" applyAlignment="1">
      <alignment vertical="center" shrinkToFit="1"/>
    </xf>
    <xf numFmtId="0" fontId="17" fillId="0" borderId="57" xfId="0" applyFont="1" applyFill="1" applyBorder="1" applyAlignment="1">
      <alignment vertical="center"/>
    </xf>
    <xf numFmtId="179" fontId="17" fillId="0" borderId="0" xfId="0" applyNumberFormat="1" applyFont="1" applyFill="1" applyBorder="1" applyAlignment="1">
      <alignment vertical="center" shrinkToFit="1"/>
    </xf>
    <xf numFmtId="176" fontId="17" fillId="0" borderId="0" xfId="0" applyNumberFormat="1" applyFont="1" applyFill="1" applyBorder="1" applyAlignment="1">
      <alignment vertical="center" shrinkToFit="1"/>
    </xf>
    <xf numFmtId="184" fontId="17" fillId="0" borderId="0" xfId="0" applyNumberFormat="1" applyFont="1" applyFill="1" applyBorder="1" applyAlignment="1">
      <alignment vertical="center" shrinkToFit="1"/>
    </xf>
    <xf numFmtId="186" fontId="17" fillId="0" borderId="0" xfId="0" applyNumberFormat="1" applyFont="1" applyFill="1" applyBorder="1" applyAlignment="1">
      <alignment vertical="center" shrinkToFit="1"/>
    </xf>
    <xf numFmtId="192" fontId="17" fillId="0" borderId="0" xfId="0" applyNumberFormat="1" applyFont="1" applyFill="1" applyBorder="1" applyAlignment="1">
      <alignment vertical="center" shrinkToFit="1"/>
    </xf>
    <xf numFmtId="189" fontId="21" fillId="0" borderId="135" xfId="0" applyNumberFormat="1" applyFont="1" applyFill="1" applyBorder="1" applyAlignment="1">
      <alignment horizontal="center" vertical="center" wrapText="1" shrinkToFit="1"/>
    </xf>
    <xf numFmtId="176" fontId="3" fillId="0" borderId="0" xfId="0" applyNumberFormat="1" applyFont="1" applyFill="1" applyBorder="1" applyAlignment="1">
      <alignment vertical="center" shrinkToFit="1"/>
    </xf>
    <xf numFmtId="189" fontId="22" fillId="0" borderId="38" xfId="0" applyNumberFormat="1" applyFont="1" applyFill="1" applyBorder="1" applyAlignment="1">
      <alignment horizontal="center" vertical="center" wrapText="1" shrinkToFit="1"/>
    </xf>
    <xf numFmtId="0" fontId="0" fillId="0" borderId="55" xfId="0" applyFont="1" applyFill="1" applyBorder="1" applyAlignment="1">
      <alignment horizontal="center" vertical="center"/>
    </xf>
    <xf numFmtId="0" fontId="3" fillId="0" borderId="0" xfId="0" applyNumberFormat="1" applyFont="1" applyFill="1" applyBorder="1" applyAlignment="1">
      <alignment vertical="center"/>
    </xf>
    <xf numFmtId="184" fontId="3" fillId="0" borderId="0" xfId="0" applyNumberFormat="1" applyFont="1" applyFill="1" applyBorder="1" applyAlignment="1">
      <alignment vertical="center"/>
    </xf>
    <xf numFmtId="38" fontId="3" fillId="0" borderId="0" xfId="0" applyNumberFormat="1" applyFont="1" applyFill="1" applyBorder="1" applyAlignment="1">
      <alignment vertical="center"/>
    </xf>
    <xf numFmtId="184" fontId="3" fillId="0" borderId="0" xfId="0" applyNumberFormat="1" applyFont="1" applyFill="1" applyBorder="1" applyAlignment="1">
      <alignment vertical="center" shrinkToFit="1"/>
    </xf>
    <xf numFmtId="0"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xf>
    <xf numFmtId="197" fontId="3" fillId="0" borderId="0" xfId="0" applyNumberFormat="1" applyFont="1" applyFill="1" applyBorder="1" applyAlignment="1">
      <alignment vertical="center"/>
    </xf>
    <xf numFmtId="0" fontId="3" fillId="0" borderId="0" xfId="0" applyFont="1" applyFill="1" applyBorder="1" applyAlignment="1">
      <alignment vertical="center"/>
    </xf>
    <xf numFmtId="196" fontId="3" fillId="0" borderId="0" xfId="1" applyNumberFormat="1" applyFont="1" applyFill="1" applyBorder="1" applyAlignment="1" applyProtection="1">
      <alignment vertical="center" shrinkToFit="1"/>
    </xf>
    <xf numFmtId="38" fontId="3" fillId="0" borderId="0" xfId="1" applyFont="1" applyFill="1" applyBorder="1" applyAlignment="1" applyProtection="1">
      <alignment vertical="center" shrinkToFit="1"/>
    </xf>
    <xf numFmtId="184" fontId="3" fillId="0" borderId="0" xfId="1" applyNumberFormat="1" applyFont="1" applyFill="1" applyBorder="1" applyAlignment="1" applyProtection="1">
      <alignment vertical="center" shrinkToFit="1"/>
    </xf>
    <xf numFmtId="0" fontId="2" fillId="0" borderId="135" xfId="0" applyFont="1" applyFill="1" applyBorder="1" applyAlignment="1">
      <alignment horizontal="center" vertical="center"/>
    </xf>
    <xf numFmtId="0" fontId="17" fillId="0" borderId="0" xfId="0" applyFont="1" applyFill="1" applyBorder="1" applyAlignment="1">
      <alignment vertical="center"/>
    </xf>
    <xf numFmtId="189" fontId="17" fillId="0" borderId="0" xfId="0" applyNumberFormat="1" applyFont="1" applyFill="1" applyBorder="1" applyAlignment="1">
      <alignment vertical="center"/>
    </xf>
    <xf numFmtId="185" fontId="17" fillId="0" borderId="0" xfId="0" applyNumberFormat="1" applyFont="1" applyFill="1" applyBorder="1" applyAlignment="1">
      <alignment vertical="center" shrinkToFit="1"/>
    </xf>
    <xf numFmtId="186" fontId="17" fillId="0" borderId="0" xfId="0" applyNumberFormat="1" applyFont="1" applyFill="1" applyBorder="1" applyAlignment="1">
      <alignment vertical="center"/>
    </xf>
    <xf numFmtId="192" fontId="17" fillId="0" borderId="0" xfId="0" applyNumberFormat="1" applyFont="1" applyFill="1" applyBorder="1" applyAlignment="1">
      <alignment vertical="center"/>
    </xf>
    <xf numFmtId="190" fontId="3" fillId="0" borderId="0" xfId="0" applyNumberFormat="1" applyFont="1" applyFill="1" applyBorder="1" applyAlignment="1">
      <alignment horizontal="right" vertical="center" shrinkToFit="1"/>
    </xf>
    <xf numFmtId="190" fontId="3" fillId="0" borderId="0" xfId="0" applyNumberFormat="1" applyFont="1" applyFill="1" applyBorder="1" applyAlignment="1">
      <alignment horizontal="center" vertical="center"/>
    </xf>
    <xf numFmtId="0" fontId="3" fillId="0" borderId="23" xfId="0" applyFont="1" applyFill="1" applyBorder="1" applyAlignment="1" applyProtection="1">
      <alignment horizontal="right" vertical="center" shrinkToFit="1"/>
      <protection locked="0"/>
    </xf>
    <xf numFmtId="190" fontId="3" fillId="0" borderId="23" xfId="0" applyNumberFormat="1" applyFont="1" applyFill="1" applyBorder="1" applyAlignment="1" applyProtection="1">
      <alignment horizontal="right" vertical="center" shrinkToFit="1"/>
      <protection locked="0"/>
    </xf>
    <xf numFmtId="193" fontId="3" fillId="0" borderId="0" xfId="0" applyNumberFormat="1" applyFont="1" applyFill="1" applyBorder="1" applyAlignment="1">
      <alignment horizontal="center" vertical="center" shrinkToFit="1"/>
    </xf>
    <xf numFmtId="193" fontId="3" fillId="0" borderId="0" xfId="0" applyNumberFormat="1" applyFont="1" applyFill="1" applyBorder="1" applyAlignment="1">
      <alignment horizontal="right" vertical="center" shrinkToFit="1"/>
    </xf>
    <xf numFmtId="190" fontId="3" fillId="0" borderId="37" xfId="0" applyNumberFormat="1" applyFont="1" applyFill="1" applyBorder="1" applyAlignment="1">
      <alignment horizontal="center" vertical="center"/>
    </xf>
    <xf numFmtId="190" fontId="3" fillId="0" borderId="37" xfId="0" applyNumberFormat="1" applyFont="1" applyFill="1" applyBorder="1" applyAlignment="1">
      <alignment horizontal="right" vertical="center" shrinkToFit="1"/>
    </xf>
    <xf numFmtId="182" fontId="17" fillId="0" borderId="0" xfId="0" applyNumberFormat="1" applyFont="1" applyFill="1" applyBorder="1" applyAlignment="1">
      <alignment vertical="center" shrinkToFit="1"/>
    </xf>
    <xf numFmtId="206" fontId="17" fillId="0" borderId="0" xfId="0" applyNumberFormat="1" applyFont="1" applyFill="1" applyBorder="1" applyAlignment="1">
      <alignment vertical="center" shrinkToFit="1"/>
    </xf>
    <xf numFmtId="196" fontId="17" fillId="0" borderId="0" xfId="1" applyNumberFormat="1" applyFont="1" applyFill="1" applyBorder="1" applyAlignment="1" applyProtection="1">
      <alignment vertical="center" shrinkToFit="1"/>
    </xf>
    <xf numFmtId="38" fontId="17" fillId="0" borderId="0" xfId="1" applyFont="1" applyFill="1" applyBorder="1" applyAlignment="1" applyProtection="1">
      <alignment vertical="center" shrinkToFit="1"/>
    </xf>
    <xf numFmtId="184" fontId="17" fillId="0" borderId="0" xfId="1" applyNumberFormat="1" applyFont="1" applyFill="1" applyBorder="1" applyAlignment="1" applyProtection="1">
      <alignment vertical="center" shrinkToFit="1"/>
    </xf>
    <xf numFmtId="0" fontId="17" fillId="0" borderId="0" xfId="0" applyNumberFormat="1" applyFont="1" applyFill="1" applyBorder="1" applyAlignment="1">
      <alignment vertical="center" shrinkToFit="1"/>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43" xfId="0" applyNumberFormat="1" applyFont="1" applyFill="1" applyBorder="1" applyAlignment="1">
      <alignment horizontal="right" vertical="center"/>
    </xf>
    <xf numFmtId="177" fontId="2" fillId="0" borderId="0" xfId="0" applyNumberFormat="1" applyFont="1" applyFill="1" applyBorder="1" applyAlignment="1">
      <alignment vertical="center"/>
    </xf>
    <xf numFmtId="179" fontId="0" fillId="0" borderId="11"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 xfId="0" applyFont="1" applyFill="1" applyBorder="1" applyAlignment="1">
      <alignment horizontal="center" vertical="center"/>
    </xf>
    <xf numFmtId="179" fontId="2"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96" fontId="0" fillId="0" borderId="4" xfId="0" applyNumberFormat="1" applyFont="1" applyFill="1" applyBorder="1" applyAlignment="1">
      <alignment horizontal="center" vertical="center"/>
    </xf>
    <xf numFmtId="0" fontId="0" fillId="0" borderId="4" xfId="0" applyFont="1" applyFill="1" applyBorder="1" applyAlignment="1">
      <alignment vertical="center"/>
    </xf>
    <xf numFmtId="0" fontId="2" fillId="0" borderId="151" xfId="0" applyFont="1" applyFill="1" applyBorder="1" applyAlignment="1">
      <alignment horizontal="center" vertical="center"/>
    </xf>
    <xf numFmtId="184"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185" fontId="2" fillId="0" borderId="0" xfId="0" applyNumberFormat="1" applyFont="1" applyFill="1" applyBorder="1" applyAlignment="1">
      <alignment horizontal="right" vertical="center" shrinkToFit="1"/>
    </xf>
    <xf numFmtId="185" fontId="2" fillId="0" borderId="0" xfId="0" applyNumberFormat="1" applyFont="1" applyFill="1" applyAlignment="1">
      <alignment horizontal="right" vertical="center"/>
    </xf>
    <xf numFmtId="179" fontId="2" fillId="0" borderId="0" xfId="0" applyNumberFormat="1" applyFont="1" applyFill="1" applyAlignment="1">
      <alignment horizontal="right" vertical="center"/>
    </xf>
    <xf numFmtId="179" fontId="0" fillId="0" borderId="40"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3" fontId="2"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3" fontId="0" fillId="0" borderId="0" xfId="0" applyNumberFormat="1" applyFont="1" applyFill="1" applyBorder="1" applyAlignment="1">
      <alignment horizontal="center" vertical="center"/>
    </xf>
    <xf numFmtId="188" fontId="13" fillId="0" borderId="11" xfId="0" applyNumberFormat="1" applyFont="1" applyFill="1" applyBorder="1" applyAlignment="1">
      <alignment vertical="center"/>
    </xf>
    <xf numFmtId="179" fontId="13" fillId="0" borderId="0" xfId="0" applyNumberFormat="1" applyFont="1" applyFill="1" applyBorder="1" applyAlignment="1">
      <alignment horizontal="right" vertical="center"/>
    </xf>
    <xf numFmtId="191" fontId="13" fillId="0" borderId="0" xfId="0" applyNumberFormat="1" applyFont="1" applyFill="1" applyBorder="1" applyAlignment="1">
      <alignment horizontal="right" vertical="center"/>
    </xf>
    <xf numFmtId="191" fontId="13" fillId="0" borderId="39" xfId="0" applyNumberFormat="1" applyFont="1" applyFill="1" applyBorder="1" applyAlignment="1">
      <alignment horizontal="right" vertical="center"/>
    </xf>
    <xf numFmtId="184" fontId="14" fillId="0" borderId="0" xfId="0" applyNumberFormat="1" applyFont="1" applyFill="1" applyBorder="1" applyAlignment="1">
      <alignment horizontal="right" vertical="center" shrinkToFit="1"/>
    </xf>
    <xf numFmtId="38" fontId="14" fillId="0" borderId="0" xfId="1" applyFont="1" applyFill="1" applyBorder="1" applyAlignment="1" applyProtection="1">
      <alignment vertical="center" shrinkToFit="1"/>
    </xf>
    <xf numFmtId="184" fontId="14" fillId="0" borderId="0" xfId="1" applyNumberFormat="1" applyFont="1" applyFill="1" applyBorder="1" applyAlignment="1" applyProtection="1">
      <alignment vertical="center" shrinkToFit="1"/>
    </xf>
    <xf numFmtId="184" fontId="14" fillId="0" borderId="39" xfId="0" applyNumberFormat="1" applyFont="1" applyFill="1" applyBorder="1" applyAlignment="1">
      <alignment vertical="center" shrinkToFit="1"/>
    </xf>
    <xf numFmtId="190" fontId="3" fillId="0" borderId="0" xfId="0" applyNumberFormat="1" applyFont="1" applyFill="1" applyBorder="1" applyAlignment="1">
      <alignment vertical="center" shrinkToFit="1"/>
    </xf>
    <xf numFmtId="41" fontId="3" fillId="0" borderId="0" xfId="0" applyNumberFormat="1" applyFont="1" applyFill="1" applyBorder="1" applyAlignment="1">
      <alignment horizontal="right" vertical="center" shrinkToFit="1"/>
    </xf>
    <xf numFmtId="184" fontId="3" fillId="0" borderId="0" xfId="0" applyNumberFormat="1" applyFont="1" applyFill="1" applyBorder="1" applyAlignment="1">
      <alignment horizontal="right" vertical="center" shrinkToFit="1"/>
    </xf>
    <xf numFmtId="190" fontId="3" fillId="0" borderId="0" xfId="0" applyNumberFormat="1" applyFont="1" applyFill="1" applyBorder="1" applyAlignment="1">
      <alignment horizontal="right" vertical="center"/>
    </xf>
    <xf numFmtId="183" fontId="2" fillId="0" borderId="0" xfId="0" applyNumberFormat="1" applyFont="1" applyFill="1" applyAlignment="1">
      <alignment horizontal="right" vertical="center"/>
    </xf>
    <xf numFmtId="179" fontId="0" fillId="0" borderId="43" xfId="0" applyNumberFormat="1" applyFont="1" applyFill="1" applyBorder="1" applyAlignment="1">
      <alignment horizontal="right" vertical="center"/>
    </xf>
    <xf numFmtId="181" fontId="0" fillId="0" borderId="70" xfId="0" applyNumberFormat="1" applyFont="1" applyFill="1" applyBorder="1" applyAlignment="1">
      <alignment vertical="center"/>
    </xf>
    <xf numFmtId="0" fontId="3" fillId="0" borderId="69" xfId="0" applyFont="1" applyFill="1" applyBorder="1" applyAlignment="1">
      <alignment horizontal="centerContinuous" wrapText="1"/>
    </xf>
    <xf numFmtId="0" fontId="2" fillId="0" borderId="150" xfId="0" applyFont="1" applyFill="1" applyBorder="1" applyAlignment="1">
      <alignment horizontal="center" vertical="center"/>
    </xf>
    <xf numFmtId="0" fontId="13" fillId="0" borderId="134" xfId="0" applyFont="1" applyFill="1" applyBorder="1" applyAlignment="1">
      <alignment horizontal="center" vertical="center"/>
    </xf>
    <xf numFmtId="0" fontId="11" fillId="0" borderId="158" xfId="0" applyFont="1" applyFill="1" applyBorder="1" applyAlignment="1">
      <alignment vertical="center"/>
    </xf>
    <xf numFmtId="0" fontId="11" fillId="0" borderId="158" xfId="0" applyFont="1" applyFill="1" applyBorder="1" applyAlignment="1">
      <alignment horizontal="center" vertical="center"/>
    </xf>
    <xf numFmtId="0" fontId="11" fillId="0" borderId="158" xfId="0" applyFont="1" applyFill="1" applyBorder="1">
      <alignment vertical="center"/>
    </xf>
    <xf numFmtId="0" fontId="13" fillId="0" borderId="158" xfId="0" applyFont="1" applyFill="1" applyBorder="1" applyAlignment="1">
      <alignment vertical="center"/>
    </xf>
    <xf numFmtId="0" fontId="13" fillId="0" borderId="158" xfId="0" applyFont="1" applyFill="1" applyBorder="1">
      <alignment vertical="center"/>
    </xf>
    <xf numFmtId="177" fontId="13" fillId="0" borderId="37" xfId="0" applyNumberFormat="1" applyFont="1" applyFill="1" applyBorder="1" applyAlignment="1">
      <alignment horizontal="right" vertical="center"/>
    </xf>
    <xf numFmtId="195" fontId="13" fillId="0" borderId="37" xfId="0" applyNumberFormat="1" applyFont="1" applyFill="1" applyBorder="1" applyAlignment="1">
      <alignment horizontal="right" vertical="center" shrinkToFit="1"/>
    </xf>
    <xf numFmtId="198" fontId="13" fillId="0" borderId="42" xfId="0" applyNumberFormat="1" applyFont="1" applyFill="1" applyBorder="1" applyAlignment="1">
      <alignment horizontal="right" vertical="center" shrinkToFit="1"/>
    </xf>
    <xf numFmtId="178" fontId="11" fillId="0" borderId="0" xfId="0" applyNumberFormat="1" applyFont="1" applyFill="1" applyBorder="1" applyAlignment="1">
      <alignment vertical="center"/>
    </xf>
    <xf numFmtId="177" fontId="11" fillId="0" borderId="11" xfId="0" applyNumberFormat="1" applyFont="1" applyFill="1" applyBorder="1" applyAlignment="1">
      <alignment vertical="center"/>
    </xf>
    <xf numFmtId="177" fontId="13" fillId="0" borderId="11" xfId="0" applyNumberFormat="1" applyFont="1" applyFill="1" applyBorder="1" applyAlignment="1">
      <alignment vertical="center"/>
    </xf>
    <xf numFmtId="177" fontId="13" fillId="0" borderId="0" xfId="0" applyNumberFormat="1" applyFont="1" applyFill="1" applyBorder="1" applyAlignment="1">
      <alignment vertical="center"/>
    </xf>
    <xf numFmtId="178" fontId="13" fillId="0" borderId="0" xfId="0" applyNumberFormat="1" applyFont="1" applyFill="1" applyBorder="1" applyAlignment="1">
      <alignment vertical="center"/>
    </xf>
    <xf numFmtId="0" fontId="8" fillId="0" borderId="16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177" fontId="2" fillId="0" borderId="0" xfId="0" applyNumberFormat="1" applyFont="1" applyFill="1" applyBorder="1" applyAlignment="1">
      <alignment horizontal="right" vertical="center"/>
    </xf>
    <xf numFmtId="0" fontId="0" fillId="0" borderId="14" xfId="0" applyFont="1" applyFill="1" applyBorder="1" applyAlignment="1">
      <alignment horizontal="center" vertical="center"/>
    </xf>
    <xf numFmtId="191" fontId="0" fillId="0" borderId="0" xfId="0" applyNumberFormat="1" applyFont="1" applyFill="1" applyAlignment="1">
      <alignment horizontal="right" vertical="center"/>
    </xf>
    <xf numFmtId="0" fontId="0" fillId="0" borderId="0" xfId="0" applyFont="1" applyFill="1" applyAlignment="1">
      <alignment horizontal="right"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11" fillId="0" borderId="12" xfId="0" applyFont="1" applyFill="1" applyBorder="1" applyAlignment="1">
      <alignment horizontal="center" vertical="center" shrinkToFit="1"/>
    </xf>
    <xf numFmtId="186" fontId="12" fillId="0" borderId="0" xfId="0" applyNumberFormat="1" applyFont="1" applyFill="1" applyBorder="1" applyAlignment="1">
      <alignment vertical="center" shrinkToFit="1"/>
    </xf>
    <xf numFmtId="0" fontId="11"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8" xfId="0" applyFont="1" applyFill="1" applyBorder="1" applyAlignment="1">
      <alignment vertical="center"/>
    </xf>
    <xf numFmtId="0" fontId="11" fillId="0" borderId="29" xfId="0" applyFont="1" applyFill="1" applyBorder="1" applyAlignment="1">
      <alignment vertical="center"/>
    </xf>
    <xf numFmtId="179" fontId="11"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0" fontId="11" fillId="0" borderId="30" xfId="0" applyFont="1" applyFill="1" applyBorder="1" applyAlignment="1">
      <alignment horizontal="center" vertical="center"/>
    </xf>
    <xf numFmtId="210" fontId="11" fillId="0" borderId="0" xfId="0" applyNumberFormat="1" applyFont="1" applyFill="1" applyBorder="1" applyAlignment="1">
      <alignment horizontal="right" vertical="center" shrinkToFit="1"/>
    </xf>
    <xf numFmtId="0" fontId="0" fillId="0" borderId="10" xfId="0" applyFont="1" applyFill="1" applyBorder="1" applyAlignment="1">
      <alignment horizontal="center" vertical="center"/>
    </xf>
    <xf numFmtId="198" fontId="0" fillId="0" borderId="23"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9" fontId="2" fillId="0" borderId="11" xfId="0" applyNumberFormat="1" applyFont="1" applyFill="1" applyBorder="1" applyAlignment="1">
      <alignment horizontal="right" vertical="center"/>
    </xf>
    <xf numFmtId="199" fontId="2" fillId="0" borderId="0" xfId="0" applyNumberFormat="1" applyFont="1" applyFill="1" applyBorder="1" applyAlignment="1">
      <alignment horizontal="right" vertical="center"/>
    </xf>
    <xf numFmtId="199" fontId="0" fillId="0" borderId="8" xfId="0" applyNumberFormat="1" applyFont="1" applyFill="1" applyBorder="1" applyAlignment="1">
      <alignment horizontal="right" vertical="center"/>
    </xf>
    <xf numFmtId="199" fontId="0" fillId="0" borderId="23" xfId="0" applyNumberFormat="1" applyFont="1" applyFill="1" applyBorder="1" applyAlignment="1">
      <alignment horizontal="right" vertical="center"/>
    </xf>
    <xf numFmtId="199" fontId="0" fillId="0" borderId="11"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202" fontId="2" fillId="0" borderId="0" xfId="0" applyNumberFormat="1" applyFont="1" applyFill="1" applyAlignment="1">
      <alignment vertical="center"/>
    </xf>
    <xf numFmtId="202" fontId="2" fillId="0" borderId="0" xfId="0" applyNumberFormat="1" applyFont="1" applyFill="1" applyBorder="1" applyAlignment="1">
      <alignment vertical="center"/>
    </xf>
    <xf numFmtId="181" fontId="13" fillId="0" borderId="37" xfId="0" applyNumberFormat="1" applyFont="1" applyFill="1" applyBorder="1" applyAlignment="1">
      <alignment horizontal="right" vertical="center"/>
    </xf>
    <xf numFmtId="177" fontId="18" fillId="0" borderId="57" xfId="0" applyNumberFormat="1" applyFont="1" applyFill="1" applyBorder="1" applyAlignment="1">
      <alignment horizontal="right" vertical="center"/>
    </xf>
    <xf numFmtId="182" fontId="18" fillId="0" borderId="0" xfId="0" applyNumberFormat="1" applyFont="1" applyFill="1" applyBorder="1" applyAlignment="1">
      <alignment horizontal="right" vertical="center"/>
    </xf>
    <xf numFmtId="181" fontId="18" fillId="0" borderId="0" xfId="0" applyNumberFormat="1" applyFont="1" applyFill="1" applyBorder="1" applyAlignment="1">
      <alignment horizontal="right" vertical="center"/>
    </xf>
    <xf numFmtId="177" fontId="18" fillId="0" borderId="170" xfId="0" applyNumberFormat="1" applyFont="1" applyFill="1" applyBorder="1" applyAlignment="1">
      <alignment horizontal="right" vertical="center"/>
    </xf>
    <xf numFmtId="0" fontId="20" fillId="0" borderId="57" xfId="0" applyFont="1" applyFill="1" applyBorder="1" applyAlignment="1">
      <alignment vertical="center" shrinkToFit="1"/>
    </xf>
    <xf numFmtId="176" fontId="20" fillId="0" borderId="0" xfId="0" applyNumberFormat="1" applyFont="1" applyFill="1" applyBorder="1" applyAlignment="1">
      <alignment vertical="center" shrinkToFit="1"/>
    </xf>
    <xf numFmtId="190" fontId="20" fillId="0" borderId="0" xfId="0" applyNumberFormat="1" applyFont="1" applyFill="1" applyBorder="1" applyAlignment="1">
      <alignment vertical="center" shrinkToFit="1"/>
    </xf>
    <xf numFmtId="186" fontId="20" fillId="0" borderId="0" xfId="0" applyNumberFormat="1" applyFont="1" applyFill="1" applyBorder="1" applyAlignment="1">
      <alignment vertical="center"/>
    </xf>
    <xf numFmtId="206" fontId="20" fillId="0" borderId="0" xfId="0" applyNumberFormat="1" applyFont="1" applyFill="1" applyBorder="1" applyAlignment="1">
      <alignment vertical="center" shrinkToFit="1"/>
    </xf>
    <xf numFmtId="192" fontId="20" fillId="0" borderId="0" xfId="0" applyNumberFormat="1" applyFont="1" applyFill="1" applyBorder="1" applyAlignment="1">
      <alignment vertical="center"/>
    </xf>
    <xf numFmtId="190" fontId="20" fillId="0" borderId="0" xfId="0" applyNumberFormat="1" applyFont="1" applyFill="1" applyBorder="1" applyAlignment="1">
      <alignment horizontal="right" vertical="center"/>
    </xf>
    <xf numFmtId="0" fontId="20" fillId="0" borderId="0" xfId="0" applyNumberFormat="1" applyFont="1" applyFill="1" applyBorder="1" applyAlignment="1">
      <alignment vertical="center" shrinkToFit="1"/>
    </xf>
    <xf numFmtId="38" fontId="20" fillId="0" borderId="0" xfId="1" applyFont="1" applyFill="1" applyBorder="1" applyAlignment="1" applyProtection="1">
      <alignment vertical="center" shrinkToFit="1"/>
    </xf>
    <xf numFmtId="190" fontId="20" fillId="0" borderId="0" xfId="0" applyNumberFormat="1" applyFont="1" applyFill="1" applyBorder="1" applyAlignment="1">
      <alignment horizontal="right" vertical="center" shrinkToFit="1"/>
    </xf>
    <xf numFmtId="41" fontId="20" fillId="0" borderId="0" xfId="0" applyNumberFormat="1" applyFont="1" applyFill="1" applyBorder="1" applyAlignment="1">
      <alignment horizontal="right" vertical="center" shrinkToFit="1"/>
    </xf>
    <xf numFmtId="184" fontId="20" fillId="0" borderId="0" xfId="0" applyNumberFormat="1" applyFont="1" applyFill="1" applyBorder="1" applyAlignment="1">
      <alignment vertical="center"/>
    </xf>
    <xf numFmtId="0" fontId="23" fillId="0" borderId="0" xfId="0" applyFont="1" applyFill="1" applyBorder="1" applyAlignment="1" applyProtection="1">
      <alignment horizontal="right" vertical="center" shrinkToFit="1"/>
      <protection locked="0"/>
    </xf>
    <xf numFmtId="190" fontId="23" fillId="0" borderId="156" xfId="0" applyNumberFormat="1" applyFont="1" applyFill="1" applyBorder="1" applyAlignment="1">
      <alignment horizontal="right" vertical="center"/>
    </xf>
    <xf numFmtId="190" fontId="20" fillId="0" borderId="39" xfId="0" applyNumberFormat="1" applyFont="1" applyFill="1" applyBorder="1" applyAlignment="1">
      <alignment horizontal="right" vertical="center" shrinkToFit="1"/>
    </xf>
    <xf numFmtId="190" fontId="20" fillId="0" borderId="0" xfId="0" applyNumberFormat="1" applyFont="1" applyFill="1" applyBorder="1" applyAlignment="1">
      <alignment vertical="center"/>
    </xf>
    <xf numFmtId="190" fontId="23" fillId="0" borderId="0" xfId="0" applyNumberFormat="1" applyFont="1" applyFill="1" applyBorder="1" applyAlignment="1" applyProtection="1">
      <alignment horizontal="right" vertical="center" shrinkToFit="1"/>
      <protection locked="0"/>
    </xf>
    <xf numFmtId="190" fontId="23" fillId="0" borderId="39" xfId="0" applyNumberFormat="1" applyFont="1" applyFill="1" applyBorder="1" applyAlignment="1" applyProtection="1">
      <alignment horizontal="right" vertical="center" shrinkToFit="1"/>
      <protection locked="0"/>
    </xf>
    <xf numFmtId="177" fontId="19" fillId="0" borderId="37"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171" xfId="0" applyFont="1" applyFill="1" applyBorder="1" applyAlignment="1">
      <alignment horizontal="center" vertical="center"/>
    </xf>
    <xf numFmtId="0" fontId="0" fillId="0" borderId="42" xfId="0" applyFont="1" applyFill="1" applyBorder="1" applyAlignment="1">
      <alignment vertical="center"/>
    </xf>
    <xf numFmtId="188" fontId="19" fillId="0" borderId="147" xfId="0" applyNumberFormat="1" applyFont="1" applyFill="1" applyBorder="1" applyAlignment="1">
      <alignment horizontal="right" vertical="center"/>
    </xf>
    <xf numFmtId="188" fontId="13" fillId="0" borderId="147" xfId="0" applyNumberFormat="1" applyFont="1" applyFill="1" applyBorder="1" applyAlignment="1">
      <alignment horizontal="right" vertical="center"/>
    </xf>
    <xf numFmtId="181" fontId="19" fillId="0" borderId="147" xfId="0" applyNumberFormat="1" applyFont="1" applyFill="1" applyBorder="1" applyAlignment="1">
      <alignment horizontal="right" vertical="center"/>
    </xf>
    <xf numFmtId="188" fontId="19" fillId="0" borderId="148" xfId="0" applyNumberFormat="1" applyFont="1" applyFill="1" applyBorder="1" applyAlignment="1">
      <alignment horizontal="right" vertical="center"/>
    </xf>
    <xf numFmtId="38" fontId="2" fillId="0" borderId="147" xfId="1" applyFont="1" applyFill="1" applyBorder="1">
      <alignment vertical="center"/>
    </xf>
    <xf numFmtId="177" fontId="19" fillId="0" borderId="37" xfId="0" applyNumberFormat="1" applyFont="1" applyFill="1" applyBorder="1" applyAlignment="1">
      <alignment horizontal="right" vertical="center" shrinkToFit="1"/>
    </xf>
    <xf numFmtId="181" fontId="19" fillId="0" borderId="37" xfId="0" applyNumberFormat="1" applyFont="1" applyFill="1" applyBorder="1" applyAlignment="1">
      <alignment horizontal="right" vertical="center"/>
    </xf>
    <xf numFmtId="203" fontId="11" fillId="0" borderId="0" xfId="0" applyNumberFormat="1" applyFont="1" applyFill="1" applyBorder="1" applyAlignment="1">
      <alignment horizontal="right" vertical="center"/>
    </xf>
    <xf numFmtId="203" fontId="11" fillId="0" borderId="18" xfId="0" applyNumberFormat="1" applyFont="1" applyFill="1" applyBorder="1" applyAlignment="1">
      <alignment horizontal="right" vertical="center"/>
    </xf>
    <xf numFmtId="211" fontId="11" fillId="0" borderId="0" xfId="0" applyNumberFormat="1" applyFont="1" applyFill="1" applyBorder="1" applyAlignment="1">
      <alignment horizontal="right" vertical="center"/>
    </xf>
    <xf numFmtId="211" fontId="11" fillId="0" borderId="18" xfId="0" applyNumberFormat="1" applyFont="1" applyFill="1" applyBorder="1" applyAlignment="1">
      <alignment horizontal="right" vertical="center"/>
    </xf>
    <xf numFmtId="0" fontId="18" fillId="0" borderId="61" xfId="0" applyNumberFormat="1" applyFont="1" applyFill="1" applyBorder="1" applyAlignment="1">
      <alignment horizontal="right" vertical="center"/>
    </xf>
    <xf numFmtId="0" fontId="18" fillId="0" borderId="61" xfId="0" applyFont="1" applyFill="1" applyBorder="1" applyAlignment="1">
      <alignment horizontal="right" vertical="center"/>
    </xf>
    <xf numFmtId="193" fontId="18" fillId="0" borderId="0" xfId="0" applyNumberFormat="1" applyFont="1" applyFill="1" applyBorder="1" applyAlignment="1">
      <alignment horizontal="right" vertical="center"/>
    </xf>
    <xf numFmtId="0" fontId="18" fillId="0" borderId="43" xfId="0" applyNumberFormat="1" applyFont="1" applyFill="1" applyBorder="1" applyAlignment="1">
      <alignment horizontal="right" vertical="center"/>
    </xf>
    <xf numFmtId="181" fontId="18" fillId="0" borderId="43" xfId="0" applyNumberFormat="1" applyFont="1" applyFill="1" applyBorder="1" applyAlignment="1">
      <alignment horizontal="right" vertical="center"/>
    </xf>
    <xf numFmtId="211" fontId="11" fillId="0" borderId="43" xfId="0" applyNumberFormat="1" applyFont="1" applyFill="1" applyBorder="1" applyAlignment="1">
      <alignment horizontal="right" vertical="center"/>
    </xf>
    <xf numFmtId="211" fontId="11" fillId="0" borderId="74" xfId="0" applyNumberFormat="1" applyFont="1" applyFill="1" applyBorder="1" applyAlignment="1">
      <alignment horizontal="right" vertical="center"/>
    </xf>
    <xf numFmtId="178" fontId="18" fillId="0" borderId="0" xfId="0" applyNumberFormat="1" applyFont="1" applyFill="1" applyBorder="1" applyAlignment="1">
      <alignment vertical="center"/>
    </xf>
    <xf numFmtId="177" fontId="18" fillId="0" borderId="11" xfId="0" applyNumberFormat="1" applyFont="1" applyFill="1" applyBorder="1" applyAlignment="1">
      <alignment vertical="center"/>
    </xf>
    <xf numFmtId="188" fontId="18" fillId="0" borderId="11" xfId="0" applyNumberFormat="1" applyFont="1" applyFill="1" applyBorder="1" applyAlignment="1">
      <alignment vertical="center"/>
    </xf>
    <xf numFmtId="188" fontId="18" fillId="0" borderId="0" xfId="0" applyNumberFormat="1" applyFont="1" applyFill="1" applyBorder="1" applyAlignment="1">
      <alignment horizontal="right" vertical="center"/>
    </xf>
    <xf numFmtId="191" fontId="18" fillId="0" borderId="39"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79" fontId="18" fillId="0" borderId="43" xfId="0" applyNumberFormat="1" applyFont="1" applyFill="1" applyBorder="1" applyAlignment="1">
      <alignment horizontal="right" vertical="center"/>
    </xf>
    <xf numFmtId="183" fontId="18" fillId="0" borderId="43" xfId="0" applyNumberFormat="1" applyFont="1" applyFill="1" applyBorder="1" applyAlignment="1">
      <alignment horizontal="right" vertical="center"/>
    </xf>
    <xf numFmtId="190" fontId="18" fillId="0" borderId="43" xfId="0" applyNumberFormat="1" applyFont="1" applyFill="1" applyBorder="1" applyAlignment="1">
      <alignment horizontal="right" vertical="center" shrinkToFit="1"/>
    </xf>
    <xf numFmtId="181" fontId="18" fillId="0" borderId="43" xfId="0" applyNumberFormat="1" applyFont="1" applyFill="1" applyBorder="1" applyAlignment="1">
      <alignment vertical="center"/>
    </xf>
    <xf numFmtId="0" fontId="20" fillId="0" borderId="59" xfId="0" applyFont="1" applyFill="1" applyBorder="1" applyAlignment="1">
      <alignment vertical="center" shrinkToFit="1"/>
    </xf>
    <xf numFmtId="176" fontId="20" fillId="0" borderId="147" xfId="0" applyNumberFormat="1" applyFont="1" applyFill="1" applyBorder="1" applyAlignment="1">
      <alignment vertical="center" shrinkToFit="1"/>
    </xf>
    <xf numFmtId="190" fontId="20" fillId="0" borderId="147" xfId="0" applyNumberFormat="1" applyFont="1" applyFill="1" applyBorder="1" applyAlignment="1">
      <alignment vertical="center" shrinkToFit="1"/>
    </xf>
    <xf numFmtId="186" fontId="20" fillId="0" borderId="147" xfId="0" applyNumberFormat="1" applyFont="1" applyFill="1" applyBorder="1" applyAlignment="1">
      <alignment vertical="center" shrinkToFit="1"/>
    </xf>
    <xf numFmtId="190" fontId="20" fillId="0" borderId="37" xfId="0" applyNumberFormat="1" applyFont="1" applyFill="1" applyBorder="1" applyAlignment="1">
      <alignment vertical="center" shrinkToFit="1"/>
    </xf>
    <xf numFmtId="184" fontId="20" fillId="0" borderId="37" xfId="0" applyNumberFormat="1" applyFont="1" applyFill="1" applyBorder="1" applyAlignment="1">
      <alignment vertical="center"/>
    </xf>
    <xf numFmtId="186" fontId="20" fillId="0" borderId="147" xfId="0" applyNumberFormat="1" applyFont="1" applyFill="1" applyBorder="1" applyAlignment="1">
      <alignment vertical="center"/>
    </xf>
    <xf numFmtId="190" fontId="20" fillId="0" borderId="147" xfId="0" applyNumberFormat="1" applyFont="1" applyFill="1" applyBorder="1" applyAlignment="1">
      <alignment horizontal="right" vertical="center"/>
    </xf>
    <xf numFmtId="192" fontId="20" fillId="0" borderId="147" xfId="0" applyNumberFormat="1" applyFont="1" applyFill="1" applyBorder="1" applyAlignment="1">
      <alignment vertical="center"/>
    </xf>
    <xf numFmtId="190" fontId="20" fillId="0" borderId="37" xfId="0" applyNumberFormat="1" applyFont="1" applyFill="1" applyBorder="1" applyAlignment="1">
      <alignment horizontal="right" vertical="center"/>
    </xf>
    <xf numFmtId="190" fontId="20" fillId="0" borderId="37" xfId="0" applyNumberFormat="1" applyFont="1" applyFill="1" applyBorder="1" applyAlignment="1">
      <alignment vertical="center"/>
    </xf>
    <xf numFmtId="190" fontId="20" fillId="0" borderId="147" xfId="0" applyNumberFormat="1" applyFont="1" applyFill="1" applyBorder="1" applyAlignment="1">
      <alignment vertical="center"/>
    </xf>
    <xf numFmtId="0" fontId="20" fillId="0" borderId="40" xfId="0" applyNumberFormat="1" applyFont="1" applyFill="1" applyBorder="1" applyAlignment="1">
      <alignment vertical="center" shrinkToFit="1"/>
    </xf>
    <xf numFmtId="38" fontId="20" fillId="0" borderId="147" xfId="1" applyFont="1" applyFill="1" applyBorder="1" applyAlignment="1" applyProtection="1">
      <alignment vertical="center" shrinkToFit="1"/>
    </xf>
    <xf numFmtId="0" fontId="20" fillId="0" borderId="147" xfId="0" applyNumberFormat="1" applyFont="1" applyFill="1" applyBorder="1" applyAlignment="1">
      <alignment vertical="center" shrinkToFit="1"/>
    </xf>
    <xf numFmtId="190" fontId="20" fillId="0" borderId="147" xfId="0" applyNumberFormat="1" applyFont="1" applyFill="1" applyBorder="1" applyAlignment="1">
      <alignment horizontal="right" vertical="center" shrinkToFit="1"/>
    </xf>
    <xf numFmtId="0" fontId="20" fillId="0" borderId="37" xfId="0" applyNumberFormat="1" applyFont="1" applyFill="1" applyBorder="1" applyAlignment="1">
      <alignment vertical="center" shrinkToFit="1"/>
    </xf>
    <xf numFmtId="178" fontId="18" fillId="0" borderId="170" xfId="0" applyNumberFormat="1" applyFont="1" applyFill="1" applyBorder="1" applyAlignment="1">
      <alignment horizontal="right" vertical="center"/>
    </xf>
    <xf numFmtId="189" fontId="15" fillId="0" borderId="135" xfId="0" applyNumberFormat="1" applyFont="1" applyFill="1" applyBorder="1" applyAlignment="1">
      <alignment horizontal="center" vertical="center" wrapText="1" shrinkToFit="1"/>
    </xf>
    <xf numFmtId="184" fontId="20" fillId="0" borderId="0" xfId="0" applyNumberFormat="1" applyFont="1" applyFill="1" applyBorder="1" applyAlignment="1">
      <alignment horizontal="right" vertical="center"/>
    </xf>
    <xf numFmtId="184" fontId="20" fillId="0" borderId="0" xfId="0" applyNumberFormat="1" applyFont="1" applyFill="1" applyBorder="1" applyAlignment="1">
      <alignment vertical="center" shrinkToFit="1"/>
    </xf>
    <xf numFmtId="0" fontId="0" fillId="0" borderId="3"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0" xfId="0" applyFont="1" applyFill="1" applyAlignment="1">
      <alignment horizontal="right" vertical="center"/>
    </xf>
    <xf numFmtId="177" fontId="18" fillId="0" borderId="0" xfId="0" applyNumberFormat="1" applyFont="1" applyFill="1" applyBorder="1" applyAlignment="1">
      <alignment horizontal="right" vertical="center"/>
    </xf>
    <xf numFmtId="177" fontId="19" fillId="0" borderId="155"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88" fontId="18" fillId="0" borderId="0" xfId="0" applyNumberFormat="1" applyFont="1" applyFill="1" applyBorder="1" applyAlignment="1">
      <alignment horizontal="right" vertical="center"/>
    </xf>
    <xf numFmtId="177" fontId="19" fillId="0" borderId="74" xfId="0" applyNumberFormat="1" applyFont="1" applyFill="1" applyBorder="1" applyAlignment="1">
      <alignment horizontal="right" vertical="center"/>
    </xf>
    <xf numFmtId="177" fontId="18" fillId="0" borderId="170" xfId="0" applyNumberFormat="1" applyFont="1" applyFill="1" applyBorder="1" applyAlignment="1">
      <alignment vertical="center"/>
    </xf>
    <xf numFmtId="181" fontId="18" fillId="0" borderId="0" xfId="0" applyNumberFormat="1" applyFont="1" applyFill="1" applyBorder="1" applyAlignment="1">
      <alignment vertical="center"/>
    </xf>
    <xf numFmtId="177" fontId="18" fillId="0" borderId="11" xfId="0" applyNumberFormat="1" applyFont="1" applyFill="1" applyBorder="1" applyAlignment="1">
      <alignment horizontal="right" vertical="center"/>
    </xf>
    <xf numFmtId="49" fontId="0" fillId="0" borderId="0" xfId="0" applyNumberFormat="1" applyFont="1" applyFill="1" applyBorder="1" applyAlignment="1">
      <alignment horizontal="right" vertical="center"/>
    </xf>
    <xf numFmtId="49" fontId="0" fillId="0" borderId="61" xfId="0" applyNumberFormat="1" applyFont="1" applyFill="1" applyBorder="1" applyAlignment="1">
      <alignment horizontal="right" vertical="center"/>
    </xf>
    <xf numFmtId="0" fontId="0" fillId="0" borderId="0" xfId="0" applyFont="1" applyFill="1" applyAlignment="1">
      <alignment horizontal="left" vertical="center"/>
    </xf>
    <xf numFmtId="184" fontId="3" fillId="0" borderId="0" xfId="0" applyNumberFormat="1" applyFont="1" applyFill="1" applyBorder="1" applyAlignment="1">
      <alignment horizontal="right" vertical="center"/>
    </xf>
    <xf numFmtId="186" fontId="20" fillId="0" borderId="37" xfId="0" applyNumberFormat="1" applyFont="1" applyFill="1" applyBorder="1" applyAlignment="1">
      <alignment vertical="center" shrinkToFit="1"/>
    </xf>
    <xf numFmtId="186" fontId="20"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86" fontId="14" fillId="0" borderId="0" xfId="0" applyNumberFormat="1" applyFont="1" applyFill="1" applyBorder="1" applyAlignment="1">
      <alignment horizontal="right" vertical="center" shrinkToFit="1"/>
    </xf>
    <xf numFmtId="0" fontId="11" fillId="0" borderId="153" xfId="0" applyFont="1" applyFill="1" applyBorder="1" applyAlignment="1">
      <alignment horizontal="distributed" vertical="center"/>
    </xf>
    <xf numFmtId="0" fontId="0" fillId="0" borderId="153" xfId="0" applyFont="1" applyFill="1" applyBorder="1" applyAlignment="1">
      <alignment horizontal="distributed" vertical="center"/>
    </xf>
    <xf numFmtId="191" fontId="18" fillId="0" borderId="170" xfId="0" applyNumberFormat="1" applyFont="1" applyFill="1" applyBorder="1" applyAlignment="1">
      <alignment horizontal="right" vertical="center"/>
    </xf>
    <xf numFmtId="0" fontId="23" fillId="0" borderId="37" xfId="0" applyFont="1" applyFill="1" applyBorder="1" applyAlignment="1" applyProtection="1">
      <alignment horizontal="right" vertical="center" shrinkToFit="1"/>
      <protection locked="0"/>
    </xf>
    <xf numFmtId="190" fontId="23" fillId="0" borderId="37" xfId="0" applyNumberFormat="1" applyFont="1" applyFill="1" applyBorder="1" applyAlignment="1" applyProtection="1">
      <alignment horizontal="right" vertical="center" shrinkToFit="1"/>
      <protection locked="0"/>
    </xf>
    <xf numFmtId="190" fontId="23" fillId="0" borderId="42" xfId="0" applyNumberFormat="1" applyFont="1" applyFill="1" applyBorder="1" applyAlignment="1" applyProtection="1">
      <alignment horizontal="right" vertical="center" shrinkToFit="1"/>
      <protection locked="0"/>
    </xf>
    <xf numFmtId="0" fontId="17" fillId="0" borderId="0" xfId="0" applyFont="1" applyFill="1" applyBorder="1" applyAlignment="1" applyProtection="1">
      <alignment horizontal="right" vertical="center" shrinkToFit="1"/>
      <protection locked="0"/>
    </xf>
    <xf numFmtId="184" fontId="17" fillId="0" borderId="0" xfId="0" applyNumberFormat="1" applyFont="1" applyFill="1" applyBorder="1" applyAlignment="1" applyProtection="1">
      <alignment horizontal="right" vertical="center" shrinkToFit="1"/>
      <protection locked="0"/>
    </xf>
    <xf numFmtId="184" fontId="17" fillId="0" borderId="39" xfId="0" applyNumberFormat="1" applyFont="1" applyFill="1" applyBorder="1" applyAlignment="1" applyProtection="1">
      <alignment horizontal="right" vertical="center" shrinkToFit="1"/>
      <protection locked="0"/>
    </xf>
    <xf numFmtId="185" fontId="20" fillId="0" borderId="0" xfId="0" applyNumberFormat="1" applyFont="1" applyFill="1" applyBorder="1" applyAlignment="1">
      <alignment vertical="center" shrinkToFit="1"/>
    </xf>
    <xf numFmtId="190" fontId="3" fillId="0" borderId="0" xfId="0" applyNumberFormat="1" applyFont="1" applyFill="1" applyBorder="1" applyAlignment="1">
      <alignment vertical="center"/>
    </xf>
    <xf numFmtId="190" fontId="3" fillId="0" borderId="39" xfId="0" applyNumberFormat="1" applyFont="1" applyFill="1" applyBorder="1" applyAlignment="1">
      <alignment horizontal="right" vertical="center" shrinkToFit="1"/>
    </xf>
    <xf numFmtId="206" fontId="3" fillId="0" borderId="0" xfId="0" applyNumberFormat="1" applyFont="1" applyFill="1" applyBorder="1" applyAlignment="1">
      <alignment horizontal="right" vertical="center" shrinkToFit="1"/>
    </xf>
    <xf numFmtId="184" fontId="3" fillId="0" borderId="39" xfId="0" applyNumberFormat="1" applyFont="1" applyFill="1" applyBorder="1" applyAlignment="1">
      <alignment horizontal="right" vertical="center" shrinkToFit="1"/>
    </xf>
    <xf numFmtId="206" fontId="3" fillId="0" borderId="0" xfId="0" applyNumberFormat="1" applyFont="1" applyFill="1" applyBorder="1" applyAlignment="1">
      <alignment vertical="center" shrinkToFit="1"/>
    </xf>
    <xf numFmtId="0" fontId="0" fillId="0" borderId="0" xfId="0" applyFont="1" applyFill="1" applyAlignment="1">
      <alignment horizontal="center" vertical="center"/>
    </xf>
    <xf numFmtId="181" fontId="0"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0" fillId="0" borderId="0" xfId="0" applyFont="1" applyFill="1" applyAlignment="1">
      <alignment horizontal="right" vertical="center"/>
    </xf>
    <xf numFmtId="182" fontId="0" fillId="0" borderId="0"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81"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8" fillId="0" borderId="0" xfId="0" applyNumberFormat="1" applyFont="1" applyFill="1" applyBorder="1" applyAlignment="1">
      <alignment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177" fontId="2" fillId="0" borderId="0"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0" fillId="0" borderId="43" xfId="0" applyNumberFormat="1" applyFont="1" applyFill="1" applyBorder="1" applyAlignment="1">
      <alignment horizontal="right" vertical="center"/>
    </xf>
    <xf numFmtId="185" fontId="8" fillId="0" borderId="0" xfId="0" applyNumberFormat="1" applyFont="1" applyFill="1" applyBorder="1" applyAlignment="1">
      <alignment horizontal="center"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91" fontId="0" fillId="0" borderId="0" xfId="0" applyNumberFormat="1" applyFont="1" applyFill="1" applyAlignment="1">
      <alignment horizontal="right" vertical="center"/>
    </xf>
    <xf numFmtId="0" fontId="0" fillId="0" borderId="14" xfId="0" applyFont="1" applyFill="1" applyBorder="1" applyAlignment="1">
      <alignment horizontal="center" vertical="center"/>
    </xf>
    <xf numFmtId="177" fontId="0" fillId="0" borderId="11"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79" fontId="18" fillId="0" borderId="37"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0" fontId="0" fillId="0" borderId="35" xfId="0" applyFont="1" applyFill="1" applyBorder="1" applyAlignment="1">
      <alignment horizontal="center" vertical="center"/>
    </xf>
    <xf numFmtId="181" fontId="0" fillId="0" borderId="0" xfId="0" applyNumberFormat="1" applyFont="1" applyFill="1" applyBorder="1" applyAlignment="1">
      <alignment vertical="center"/>
    </xf>
    <xf numFmtId="0" fontId="0" fillId="0" borderId="171" xfId="0" applyFont="1" applyFill="1" applyBorder="1" applyAlignment="1">
      <alignment horizontal="center" vertical="center"/>
    </xf>
    <xf numFmtId="177" fontId="18" fillId="3" borderId="0" xfId="0" applyNumberFormat="1" applyFont="1" applyFill="1" applyBorder="1" applyAlignment="1">
      <alignment horizontal="right" vertical="center"/>
    </xf>
    <xf numFmtId="0" fontId="18" fillId="0" borderId="12" xfId="0" applyFont="1" applyFill="1" applyBorder="1" applyAlignment="1">
      <alignment horizontal="center" vertical="center"/>
    </xf>
    <xf numFmtId="0" fontId="18" fillId="0" borderId="73" xfId="0" applyFont="1" applyFill="1" applyBorder="1" applyAlignment="1">
      <alignment vertical="center"/>
    </xf>
    <xf numFmtId="0" fontId="18" fillId="0" borderId="14" xfId="0" applyFont="1" applyFill="1" applyBorder="1" applyAlignment="1">
      <alignment horizontal="center" vertical="center"/>
    </xf>
    <xf numFmtId="0" fontId="18" fillId="0" borderId="14" xfId="0" applyFont="1" applyFill="1" applyBorder="1" applyAlignment="1">
      <alignment vertical="center"/>
    </xf>
    <xf numFmtId="0" fontId="18" fillId="0" borderId="72" xfId="0" applyFont="1" applyFill="1" applyBorder="1" applyAlignment="1">
      <alignment horizontal="center" vertical="center"/>
    </xf>
    <xf numFmtId="177" fontId="18" fillId="0" borderId="39" xfId="0" applyNumberFormat="1" applyFont="1" applyFill="1" applyBorder="1" applyAlignment="1">
      <alignment horizontal="right" vertical="center"/>
    </xf>
    <xf numFmtId="0" fontId="0" fillId="0" borderId="177" xfId="0" applyFont="1" applyFill="1" applyBorder="1" applyAlignment="1">
      <alignment horizontal="center" vertical="center"/>
    </xf>
    <xf numFmtId="0" fontId="8" fillId="0" borderId="0" xfId="0" applyFont="1" applyFill="1" applyBorder="1" applyAlignment="1">
      <alignment vertical="center"/>
    </xf>
    <xf numFmtId="0" fontId="0" fillId="0" borderId="135" xfId="0" applyFont="1" applyFill="1" applyBorder="1" applyAlignment="1">
      <alignment vertical="center"/>
    </xf>
    <xf numFmtId="3" fontId="0" fillId="0" borderId="170" xfId="0" applyNumberFormat="1" applyFont="1" applyFill="1" applyBorder="1" applyAlignment="1">
      <alignment horizontal="center" vertical="center"/>
    </xf>
    <xf numFmtId="177" fontId="0" fillId="0" borderId="154" xfId="0" applyNumberFormat="1" applyFont="1" applyFill="1" applyBorder="1" applyAlignment="1">
      <alignment vertical="center"/>
    </xf>
    <xf numFmtId="0" fontId="0" fillId="0" borderId="0" xfId="0" applyFont="1" applyFill="1" applyAlignment="1">
      <alignment horizontal="right" vertical="center"/>
    </xf>
    <xf numFmtId="0" fontId="0" fillId="0" borderId="135" xfId="0" applyFont="1" applyFill="1" applyBorder="1" applyAlignment="1">
      <alignment horizontal="center" vertical="center"/>
    </xf>
    <xf numFmtId="177" fontId="18" fillId="0" borderId="43" xfId="0" applyNumberFormat="1" applyFont="1" applyFill="1" applyBorder="1" applyAlignment="1">
      <alignment vertical="center"/>
    </xf>
    <xf numFmtId="3" fontId="18" fillId="0" borderId="43" xfId="0" applyNumberFormat="1" applyFont="1" applyFill="1" applyBorder="1" applyAlignment="1">
      <alignment horizontal="center" vertical="center"/>
    </xf>
    <xf numFmtId="189" fontId="18" fillId="0" borderId="0" xfId="0" applyNumberFormat="1" applyFont="1" applyFill="1" applyBorder="1" applyAlignment="1">
      <alignment horizontal="right" vertical="center"/>
    </xf>
    <xf numFmtId="184" fontId="18" fillId="0" borderId="0" xfId="0" applyNumberFormat="1" applyFont="1" applyFill="1" applyBorder="1" applyAlignment="1">
      <alignment horizontal="right" vertical="center" shrinkToFit="1"/>
    </xf>
    <xf numFmtId="189" fontId="18" fillId="0" borderId="37" xfId="0" applyNumberFormat="1" applyFont="1" applyFill="1" applyBorder="1" applyAlignment="1">
      <alignment horizontal="right" vertical="center"/>
    </xf>
    <xf numFmtId="184" fontId="18" fillId="0" borderId="37" xfId="0" applyNumberFormat="1" applyFont="1" applyFill="1" applyBorder="1" applyAlignment="1">
      <alignment horizontal="right" vertical="center" shrinkToFit="1"/>
    </xf>
    <xf numFmtId="0" fontId="10" fillId="0" borderId="58" xfId="0" applyFont="1" applyFill="1" applyBorder="1" applyAlignment="1">
      <alignment horizontal="center" vertical="center"/>
    </xf>
    <xf numFmtId="0" fontId="10" fillId="0" borderId="87" xfId="0" applyFont="1" applyFill="1" applyBorder="1" applyAlignment="1">
      <alignment horizontal="center" vertical="center"/>
    </xf>
    <xf numFmtId="177" fontId="0" fillId="0" borderId="61" xfId="0" applyNumberFormat="1" applyFont="1" applyFill="1" applyBorder="1" applyAlignment="1">
      <alignment horizontal="right" vertical="center"/>
    </xf>
    <xf numFmtId="177" fontId="0" fillId="0" borderId="61" xfId="0" applyNumberFormat="1" applyFont="1" applyFill="1" applyBorder="1" applyAlignment="1">
      <alignment horizontal="center" vertical="center"/>
    </xf>
    <xf numFmtId="177" fontId="0" fillId="0" borderId="64"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7" fontId="18" fillId="0" borderId="0" xfId="0" applyNumberFormat="1" applyFont="1" applyFill="1" applyBorder="1" applyAlignment="1">
      <alignment horizontal="right" vertical="center"/>
    </xf>
    <xf numFmtId="0" fontId="0" fillId="0" borderId="0" xfId="0" applyFont="1" applyFill="1" applyAlignment="1">
      <alignment horizontal="right" vertical="center"/>
    </xf>
    <xf numFmtId="177" fontId="18" fillId="0" borderId="0" xfId="0" applyNumberFormat="1" applyFont="1" applyFill="1" applyBorder="1" applyAlignment="1">
      <alignment vertical="center"/>
    </xf>
    <xf numFmtId="181" fontId="18" fillId="0" borderId="0"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88" fontId="18"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1" fontId="18" fillId="0" borderId="0" xfId="0" applyNumberFormat="1" applyFont="1" applyFill="1" applyBorder="1" applyAlignment="1">
      <alignment horizontal="right" vertical="center"/>
    </xf>
    <xf numFmtId="41" fontId="18" fillId="0" borderId="0" xfId="0" applyNumberFormat="1" applyFont="1" applyFill="1" applyBorder="1" applyAlignment="1">
      <alignment vertical="center"/>
    </xf>
    <xf numFmtId="207" fontId="18" fillId="0" borderId="0" xfId="0" applyNumberFormat="1" applyFont="1" applyFill="1" applyBorder="1" applyAlignment="1">
      <alignment horizontal="right" vertical="center"/>
    </xf>
    <xf numFmtId="208" fontId="18" fillId="0" borderId="0" xfId="0" applyNumberFormat="1" applyFont="1" applyFill="1" applyBorder="1" applyAlignment="1">
      <alignment horizontal="right" vertical="center"/>
    </xf>
    <xf numFmtId="179" fontId="18" fillId="0" borderId="57" xfId="0" applyNumberFormat="1" applyFont="1" applyFill="1" applyBorder="1" applyAlignment="1">
      <alignment horizontal="right" vertical="center"/>
    </xf>
    <xf numFmtId="208" fontId="18" fillId="0" borderId="170" xfId="0" applyNumberFormat="1" applyFont="1" applyFill="1" applyBorder="1" applyAlignment="1">
      <alignment horizontal="right" vertical="center"/>
    </xf>
    <xf numFmtId="179" fontId="18" fillId="0" borderId="157" xfId="0" applyNumberFormat="1" applyFont="1" applyFill="1" applyBorder="1" applyAlignment="1">
      <alignment horizontal="right" vertical="center"/>
    </xf>
    <xf numFmtId="207" fontId="18" fillId="0" borderId="157" xfId="0" applyNumberFormat="1" applyFont="1" applyFill="1" applyBorder="1" applyAlignment="1">
      <alignment horizontal="right" vertical="center"/>
    </xf>
    <xf numFmtId="208" fontId="18" fillId="0" borderId="157" xfId="0" applyNumberFormat="1" applyFont="1" applyFill="1" applyBorder="1" applyAlignment="1">
      <alignment horizontal="right" vertical="center"/>
    </xf>
    <xf numFmtId="181" fontId="18" fillId="0" borderId="157" xfId="0" applyNumberFormat="1" applyFont="1" applyFill="1" applyBorder="1" applyAlignment="1">
      <alignment horizontal="right" vertical="center"/>
    </xf>
    <xf numFmtId="208" fontId="18" fillId="0" borderId="187" xfId="0" applyNumberFormat="1" applyFont="1" applyFill="1" applyBorder="1" applyAlignment="1">
      <alignment horizontal="right" vertical="center"/>
    </xf>
    <xf numFmtId="188" fontId="18" fillId="0" borderId="157" xfId="0" applyNumberFormat="1" applyFont="1" applyFill="1" applyBorder="1" applyAlignment="1">
      <alignment horizontal="right" vertical="center"/>
    </xf>
    <xf numFmtId="191" fontId="11" fillId="0" borderId="157" xfId="0" applyNumberFormat="1" applyFont="1" applyFill="1" applyBorder="1" applyAlignment="1">
      <alignment horizontal="right" vertical="center"/>
    </xf>
    <xf numFmtId="41" fontId="18" fillId="0" borderId="157" xfId="0" applyNumberFormat="1" applyFont="1" applyFill="1" applyBorder="1" applyAlignment="1">
      <alignment vertical="center"/>
    </xf>
    <xf numFmtId="0" fontId="11" fillId="0" borderId="188" xfId="0" applyFont="1" applyFill="1" applyBorder="1" applyAlignment="1">
      <alignment horizontal="distributed" vertical="center"/>
    </xf>
    <xf numFmtId="41" fontId="18" fillId="0" borderId="0" xfId="0" applyNumberFormat="1" applyFont="1" applyFill="1" applyBorder="1" applyAlignment="1">
      <alignment horizontal="right" vertical="center"/>
    </xf>
    <xf numFmtId="41" fontId="18" fillId="0" borderId="157" xfId="0" applyNumberFormat="1" applyFont="1" applyFill="1" applyBorder="1" applyAlignment="1">
      <alignment horizontal="right" vertical="center"/>
    </xf>
    <xf numFmtId="0" fontId="2" fillId="0" borderId="35" xfId="0" applyFont="1" applyFill="1" applyBorder="1" applyAlignment="1">
      <alignment horizontal="center" vertical="center" shrinkToFit="1"/>
    </xf>
    <xf numFmtId="177" fontId="18" fillId="0" borderId="0" xfId="0" applyNumberFormat="1" applyFont="1" applyFill="1">
      <alignment vertical="center"/>
    </xf>
    <xf numFmtId="177" fontId="18" fillId="0" borderId="0" xfId="0" applyNumberFormat="1" applyFont="1" applyFill="1" applyBorder="1">
      <alignment vertical="center"/>
    </xf>
    <xf numFmtId="196" fontId="18" fillId="0" borderId="169" xfId="0" applyNumberFormat="1" applyFont="1" applyFill="1" applyBorder="1" applyAlignment="1">
      <alignment horizontal="right" vertical="center"/>
    </xf>
    <xf numFmtId="41" fontId="18" fillId="0" borderId="0" xfId="0" applyNumberFormat="1" applyFont="1" applyFill="1" applyBorder="1" applyAlignment="1">
      <alignment horizontal="right" vertical="center"/>
    </xf>
    <xf numFmtId="41" fontId="18" fillId="0" borderId="157" xfId="0" applyNumberFormat="1" applyFont="1" applyFill="1" applyBorder="1" applyAlignment="1">
      <alignment horizontal="right" vertical="center"/>
    </xf>
    <xf numFmtId="188" fontId="0" fillId="0" borderId="179" xfId="0" applyNumberFormat="1" applyFont="1" applyFill="1" applyBorder="1" applyAlignment="1">
      <alignment horizontal="right" vertical="center"/>
    </xf>
    <xf numFmtId="188" fontId="18" fillId="0" borderId="179" xfId="0" applyNumberFormat="1" applyFont="1" applyFill="1" applyBorder="1" applyAlignment="1">
      <alignment horizontal="right" vertical="center"/>
    </xf>
    <xf numFmtId="196" fontId="18" fillId="0" borderId="179" xfId="0" applyNumberFormat="1" applyFont="1" applyFill="1" applyBorder="1" applyAlignment="1">
      <alignment horizontal="right" vertical="center"/>
    </xf>
    <xf numFmtId="196" fontId="18" fillId="0" borderId="180" xfId="0" applyNumberFormat="1" applyFont="1" applyFill="1" applyBorder="1" applyAlignment="1">
      <alignment horizontal="right" vertical="center"/>
    </xf>
    <xf numFmtId="190" fontId="12" fillId="0" borderId="0" xfId="0" applyNumberFormat="1" applyFont="1" applyFill="1" applyBorder="1" applyAlignment="1">
      <alignment vertical="center" shrinkToFit="1"/>
    </xf>
    <xf numFmtId="206" fontId="17" fillId="0" borderId="0" xfId="0" applyNumberFormat="1" applyFont="1" applyFill="1" applyBorder="1" applyAlignment="1">
      <alignment vertical="center"/>
    </xf>
    <xf numFmtId="41" fontId="11" fillId="0" borderId="157" xfId="0" applyNumberFormat="1" applyFont="1" applyFill="1" applyBorder="1" applyAlignment="1">
      <alignment horizontal="right" vertical="center"/>
    </xf>
    <xf numFmtId="183" fontId="2" fillId="0" borderId="0" xfId="0" applyNumberFormat="1" applyFont="1" applyFill="1" applyAlignment="1">
      <alignment horizontal="right" vertical="center" shrinkToFit="1"/>
    </xf>
    <xf numFmtId="184" fontId="2" fillId="0" borderId="0" xfId="0" applyNumberFormat="1" applyFont="1" applyFill="1" applyAlignment="1">
      <alignment horizontal="right" vertical="center" shrinkToFit="1"/>
    </xf>
    <xf numFmtId="41" fontId="11" fillId="0" borderId="0"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185" fontId="8" fillId="0" borderId="74" xfId="0" applyNumberFormat="1" applyFont="1" applyFill="1" applyBorder="1" applyAlignment="1">
      <alignment horizontal="center" vertical="center"/>
    </xf>
    <xf numFmtId="41" fontId="13" fillId="0" borderId="0" xfId="0" applyNumberFormat="1" applyFont="1" applyFill="1" applyBorder="1" applyAlignment="1">
      <alignment horizontal="right" vertical="center" shrinkToFit="1"/>
    </xf>
    <xf numFmtId="186" fontId="20"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41" fontId="18" fillId="0" borderId="0" xfId="0" applyNumberFormat="1" applyFont="1" applyFill="1" applyBorder="1" applyAlignment="1">
      <alignment horizontal="right" vertical="center"/>
    </xf>
    <xf numFmtId="179" fontId="18" fillId="0" borderId="157" xfId="0" applyNumberFormat="1" applyFont="1" applyFill="1" applyBorder="1" applyAlignment="1">
      <alignment horizontal="right" vertical="center"/>
    </xf>
    <xf numFmtId="191" fontId="11" fillId="0" borderId="157" xfId="0" applyNumberFormat="1" applyFont="1" applyFill="1" applyBorder="1" applyAlignment="1">
      <alignment horizontal="right" vertical="center"/>
    </xf>
    <xf numFmtId="0" fontId="0" fillId="0" borderId="172" xfId="0" applyFont="1" applyFill="1" applyBorder="1" applyAlignment="1">
      <alignment horizontal="center" vertical="center"/>
    </xf>
    <xf numFmtId="0" fontId="0" fillId="0" borderId="8"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0" fontId="0" fillId="0" borderId="189" xfId="0" applyFont="1" applyFill="1" applyBorder="1" applyAlignment="1">
      <alignment horizontal="center" vertical="center"/>
    </xf>
    <xf numFmtId="0" fontId="0" fillId="0" borderId="75" xfId="0" applyFont="1" applyFill="1" applyBorder="1" applyAlignment="1">
      <alignment horizontal="center" vertical="center"/>
    </xf>
    <xf numFmtId="198" fontId="0" fillId="0" borderId="68" xfId="0" applyNumberFormat="1" applyFont="1" applyFill="1" applyBorder="1" applyAlignment="1">
      <alignment horizontal="right" vertical="center"/>
    </xf>
    <xf numFmtId="198" fontId="2" fillId="0" borderId="170" xfId="0" applyNumberFormat="1" applyFont="1" applyFill="1" applyBorder="1" applyAlignment="1">
      <alignment horizontal="right" vertical="center"/>
    </xf>
    <xf numFmtId="200" fontId="0" fillId="0" borderId="170" xfId="0" applyNumberFormat="1" applyFont="1" applyFill="1" applyBorder="1" applyAlignment="1">
      <alignment horizontal="right" vertical="center"/>
    </xf>
    <xf numFmtId="198" fontId="0" fillId="0" borderId="170" xfId="0" applyNumberFormat="1" applyFont="1" applyFill="1" applyBorder="1" applyAlignment="1">
      <alignment horizontal="right" vertical="center"/>
    </xf>
    <xf numFmtId="199" fontId="2" fillId="0" borderId="170" xfId="0" applyNumberFormat="1" applyFont="1" applyFill="1" applyBorder="1" applyAlignment="1">
      <alignment horizontal="right" vertical="center"/>
    </xf>
    <xf numFmtId="200" fontId="0" fillId="0" borderId="42" xfId="0" applyNumberFormat="1" applyFont="1" applyFill="1" applyBorder="1" applyAlignment="1">
      <alignment horizontal="right" vertical="center"/>
    </xf>
    <xf numFmtId="199" fontId="0" fillId="0" borderId="68" xfId="0" applyNumberFormat="1" applyFont="1" applyFill="1" applyBorder="1" applyAlignment="1">
      <alignment horizontal="right" vertical="center"/>
    </xf>
    <xf numFmtId="199" fontId="0" fillId="0" borderId="170" xfId="0" applyNumberFormat="1" applyFont="1" applyFill="1" applyBorder="1" applyAlignment="1">
      <alignment horizontal="right" vertical="center"/>
    </xf>
    <xf numFmtId="202" fontId="2" fillId="0" borderId="170" xfId="0" applyNumberFormat="1" applyFont="1" applyFill="1" applyBorder="1" applyAlignment="1">
      <alignment vertical="center"/>
    </xf>
    <xf numFmtId="0" fontId="0" fillId="0" borderId="9" xfId="0" applyFont="1" applyFill="1" applyBorder="1" applyAlignment="1">
      <alignment horizontal="center" vertical="center"/>
    </xf>
    <xf numFmtId="179" fontId="0" fillId="0" borderId="2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18" fillId="0" borderId="0" xfId="0" applyNumberFormat="1" applyFont="1" applyFill="1" applyBorder="1" applyAlignment="1">
      <alignment horizontal="right" vertical="center"/>
    </xf>
    <xf numFmtId="177" fontId="18"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83" fontId="0"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0" fillId="0" borderId="0" xfId="0" applyNumberFormat="1" applyFont="1" applyFill="1" applyAlignment="1">
      <alignment horizontal="right" vertical="center"/>
    </xf>
    <xf numFmtId="188" fontId="0" fillId="0" borderId="0"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77" fontId="0" fillId="0" borderId="43" xfId="0" applyNumberFormat="1" applyFont="1" applyFill="1" applyBorder="1" applyAlignment="1">
      <alignment vertical="center"/>
    </xf>
    <xf numFmtId="177" fontId="0" fillId="0" borderId="23" xfId="0" applyNumberFormat="1" applyFont="1" applyFill="1" applyBorder="1" applyAlignment="1">
      <alignment vertical="center"/>
    </xf>
    <xf numFmtId="177" fontId="0" fillId="0" borderId="11" xfId="0" applyNumberFormat="1" applyFont="1" applyFill="1" applyBorder="1" applyAlignment="1">
      <alignment horizontal="right" vertical="center"/>
    </xf>
    <xf numFmtId="181" fontId="18" fillId="0" borderId="0" xfId="0" applyNumberFormat="1" applyFont="1" applyFill="1" applyBorder="1" applyAlignment="1">
      <alignment horizontal="right" vertical="center"/>
    </xf>
    <xf numFmtId="196" fontId="18" fillId="0" borderId="0" xfId="0" applyNumberFormat="1" applyFont="1" applyFill="1" applyBorder="1" applyAlignment="1">
      <alignment horizontal="right" vertical="center"/>
    </xf>
    <xf numFmtId="41" fontId="18" fillId="0" borderId="0" xfId="0" applyNumberFormat="1" applyFont="1" applyFill="1" applyBorder="1" applyAlignment="1">
      <alignment horizontal="right" vertical="center"/>
    </xf>
    <xf numFmtId="188" fontId="18" fillId="0" borderId="0" xfId="0" applyNumberFormat="1" applyFont="1" applyFill="1" applyBorder="1" applyAlignment="1">
      <alignment horizontal="right" vertical="center"/>
    </xf>
    <xf numFmtId="0" fontId="0" fillId="0" borderId="35" xfId="0" applyFont="1" applyFill="1" applyBorder="1" applyAlignment="1">
      <alignment horizontal="center" vertical="center"/>
    </xf>
    <xf numFmtId="177" fontId="0" fillId="0" borderId="169" xfId="0" applyNumberFormat="1" applyFont="1" applyFill="1" applyBorder="1" applyAlignment="1">
      <alignment horizontal="right" vertical="center"/>
    </xf>
    <xf numFmtId="186" fontId="12" fillId="0" borderId="0" xfId="0" applyNumberFormat="1" applyFont="1" applyFill="1" applyBorder="1" applyAlignment="1">
      <alignment horizontal="right" vertical="center" shrinkToFit="1"/>
    </xf>
    <xf numFmtId="177" fontId="0" fillId="0" borderId="170" xfId="0" applyNumberFormat="1" applyFont="1" applyFill="1" applyBorder="1" applyAlignment="1">
      <alignment horizontal="right" vertical="center"/>
    </xf>
    <xf numFmtId="179" fontId="0" fillId="0" borderId="169" xfId="0" applyNumberFormat="1" applyFont="1" applyFill="1" applyBorder="1" applyAlignment="1">
      <alignment horizontal="right" vertical="center"/>
    </xf>
    <xf numFmtId="0" fontId="11" fillId="0" borderId="9" xfId="0" applyFont="1" applyFill="1" applyBorder="1" applyAlignment="1">
      <alignment horizontal="center" vertical="center"/>
    </xf>
    <xf numFmtId="179" fontId="11" fillId="0" borderId="0" xfId="0" applyNumberFormat="1" applyFont="1" applyFill="1" applyBorder="1" applyAlignment="1">
      <alignment horizontal="right" vertical="center"/>
    </xf>
    <xf numFmtId="41" fontId="11" fillId="0" borderId="0" xfId="0" applyNumberFormat="1" applyFont="1" applyFill="1" applyBorder="1" applyAlignment="1">
      <alignment horizontal="right" vertical="center"/>
    </xf>
    <xf numFmtId="0" fontId="11" fillId="0" borderId="190" xfId="0" applyFont="1" applyFill="1" applyBorder="1" applyAlignment="1">
      <alignment horizontal="distributed" vertical="center"/>
    </xf>
    <xf numFmtId="177" fontId="0"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88" fontId="11" fillId="0" borderId="39"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shrinkToFit="1"/>
    </xf>
    <xf numFmtId="190" fontId="23" fillId="0" borderId="0" xfId="0" applyNumberFormat="1" applyFont="1" applyFill="1" applyBorder="1" applyAlignment="1">
      <alignment horizontal="right" vertical="center"/>
    </xf>
    <xf numFmtId="190" fontId="20" fillId="0" borderId="37" xfId="0" applyNumberFormat="1" applyFont="1" applyFill="1" applyBorder="1" applyAlignment="1">
      <alignment horizontal="right" vertical="center"/>
    </xf>
    <xf numFmtId="0" fontId="0" fillId="0" borderId="0" xfId="0" applyFont="1" applyFill="1" applyAlignment="1">
      <alignment horizontal="left" vertical="center"/>
    </xf>
    <xf numFmtId="190" fontId="23"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86" fontId="20" fillId="0" borderId="37" xfId="0" applyNumberFormat="1" applyFont="1" applyFill="1" applyBorder="1" applyAlignment="1">
      <alignment vertical="center" shrinkToFit="1"/>
    </xf>
    <xf numFmtId="186" fontId="20"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86" fontId="14" fillId="0" borderId="0" xfId="0" applyNumberFormat="1" applyFont="1" applyFill="1" applyBorder="1" applyAlignment="1">
      <alignment horizontal="right" vertical="center" shrinkToFit="1"/>
    </xf>
    <xf numFmtId="186" fontId="12" fillId="0" borderId="0" xfId="0" applyNumberFormat="1" applyFont="1" applyFill="1" applyBorder="1" applyAlignment="1">
      <alignment horizontal="right" vertical="center" shrinkToFit="1"/>
    </xf>
    <xf numFmtId="177" fontId="11" fillId="0" borderId="0" xfId="0" applyNumberFormat="1" applyFont="1" applyFill="1" applyBorder="1" applyAlignment="1">
      <alignment horizontal="center" vertical="center"/>
    </xf>
    <xf numFmtId="181" fontId="18" fillId="0" borderId="0" xfId="0" applyNumberFormat="1" applyFont="1" applyFill="1" applyBorder="1" applyAlignment="1">
      <alignment horizontal="right" vertical="center"/>
    </xf>
    <xf numFmtId="0" fontId="11" fillId="0" borderId="12" xfId="0" applyFont="1" applyFill="1" applyBorder="1" applyAlignment="1">
      <alignment horizontal="center" vertical="center" shrinkToFit="1"/>
    </xf>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shrinkToFit="1"/>
    </xf>
    <xf numFmtId="0" fontId="11" fillId="0" borderId="12" xfId="0" applyFont="1" applyFill="1" applyBorder="1" applyAlignment="1">
      <alignment horizontal="center" vertical="center"/>
    </xf>
    <xf numFmtId="41"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88" fontId="18" fillId="0" borderId="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41" fontId="18" fillId="0" borderId="0" xfId="0" applyNumberFormat="1" applyFont="1" applyFill="1" applyBorder="1" applyAlignment="1">
      <alignment horizontal="right" vertical="center"/>
    </xf>
    <xf numFmtId="41" fontId="18" fillId="0" borderId="0" xfId="0" applyNumberFormat="1" applyFont="1" applyFill="1" applyBorder="1" applyAlignment="1">
      <alignment vertical="center"/>
    </xf>
    <xf numFmtId="41" fontId="13" fillId="0" borderId="0" xfId="0" applyNumberFormat="1" applyFont="1" applyFill="1" applyBorder="1" applyAlignment="1">
      <alignment horizontal="right" vertical="center"/>
    </xf>
    <xf numFmtId="41" fontId="18" fillId="0" borderId="157" xfId="0" applyNumberFormat="1" applyFont="1" applyFill="1" applyBorder="1" applyAlignment="1">
      <alignment vertical="center"/>
    </xf>
    <xf numFmtId="41" fontId="18" fillId="0" borderId="157" xfId="0" applyNumberFormat="1" applyFont="1" applyFill="1" applyBorder="1" applyAlignment="1">
      <alignment horizontal="right" vertical="center"/>
    </xf>
    <xf numFmtId="208" fontId="18" fillId="0" borderId="0" xfId="0" applyNumberFormat="1" applyFont="1" applyFill="1" applyBorder="1" applyAlignment="1">
      <alignment horizontal="right" vertical="center"/>
    </xf>
    <xf numFmtId="0" fontId="11" fillId="0" borderId="30"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8" xfId="0" applyFont="1" applyFill="1" applyBorder="1" applyAlignment="1">
      <alignment vertical="center"/>
    </xf>
    <xf numFmtId="0" fontId="11" fillId="0" borderId="29" xfId="0" applyFont="1" applyFill="1" applyBorder="1" applyAlignment="1">
      <alignment vertical="center"/>
    </xf>
    <xf numFmtId="188" fontId="18" fillId="0" borderId="157" xfId="0" applyNumberFormat="1" applyFont="1" applyFill="1" applyBorder="1" applyAlignment="1">
      <alignment horizontal="right" vertical="center"/>
    </xf>
    <xf numFmtId="41" fontId="11" fillId="0" borderId="157" xfId="0" applyNumberFormat="1" applyFont="1" applyFill="1" applyBorder="1" applyAlignment="1">
      <alignment horizontal="right" vertical="center"/>
    </xf>
    <xf numFmtId="208" fontId="18" fillId="0" borderId="157" xfId="0" applyNumberFormat="1" applyFont="1" applyFill="1" applyBorder="1" applyAlignment="1">
      <alignment horizontal="right" vertical="center"/>
    </xf>
    <xf numFmtId="190" fontId="20" fillId="0" borderId="170" xfId="0" applyNumberFormat="1" applyFont="1" applyFill="1" applyBorder="1" applyAlignment="1">
      <alignment horizontal="right" vertical="center" shrinkToFit="1"/>
    </xf>
    <xf numFmtId="190" fontId="23" fillId="0" borderId="170" xfId="0" applyNumberFormat="1" applyFont="1" applyFill="1" applyBorder="1" applyAlignment="1" applyProtection="1">
      <alignment horizontal="right" vertical="center" shrinkToFit="1"/>
      <protection locked="0"/>
    </xf>
    <xf numFmtId="179" fontId="0" fillId="0" borderId="0"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172"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18" fillId="0" borderId="0" xfId="0" applyNumberFormat="1" applyFont="1" applyFill="1" applyBorder="1" applyAlignment="1">
      <alignment vertical="center"/>
    </xf>
    <xf numFmtId="0" fontId="0" fillId="0" borderId="0" xfId="0" applyFont="1" applyFill="1" applyAlignment="1">
      <alignment horizontal="right" vertical="center"/>
    </xf>
    <xf numFmtId="177" fontId="2" fillId="0" borderId="0" xfId="0" applyNumberFormat="1" applyFont="1" applyFill="1" applyBorder="1" applyAlignment="1">
      <alignment vertical="center"/>
    </xf>
    <xf numFmtId="0" fontId="0" fillId="0" borderId="8" xfId="0" applyFont="1" applyFill="1" applyBorder="1" applyAlignment="1">
      <alignment horizontal="center" vertical="center"/>
    </xf>
    <xf numFmtId="182" fontId="0" fillId="0" borderId="0" xfId="0" applyNumberFormat="1" applyFont="1" applyFill="1" applyBorder="1" applyAlignment="1">
      <alignment horizontal="right" vertical="center"/>
    </xf>
    <xf numFmtId="41" fontId="18" fillId="0" borderId="0" xfId="0" applyNumberFormat="1" applyFont="1" applyFill="1" applyBorder="1" applyAlignment="1">
      <alignment vertical="center"/>
    </xf>
    <xf numFmtId="179" fontId="18" fillId="0" borderId="0" xfId="0" applyNumberFormat="1" applyFont="1" applyFill="1" applyBorder="1" applyAlignment="1">
      <alignment vertical="center"/>
    </xf>
    <xf numFmtId="179" fontId="0" fillId="0" borderId="11" xfId="0" applyNumberFormat="1" applyFont="1" applyFill="1" applyBorder="1" applyAlignment="1">
      <alignment horizontal="right" vertical="center"/>
    </xf>
    <xf numFmtId="0" fontId="11" fillId="0" borderId="153" xfId="0" applyFont="1" applyFill="1" applyBorder="1" applyAlignment="1">
      <alignment vertical="center" shrinkToFit="1"/>
    </xf>
    <xf numFmtId="188" fontId="18" fillId="0" borderId="191" xfId="0" applyNumberFormat="1" applyFont="1" applyFill="1" applyBorder="1" applyAlignment="1">
      <alignment vertical="center"/>
    </xf>
    <xf numFmtId="179" fontId="18" fillId="0" borderId="191"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3" fillId="0" borderId="138" xfId="0" applyFont="1" applyFill="1" applyBorder="1" applyAlignment="1">
      <alignment horizontal="center" vertical="center" wrapText="1"/>
    </xf>
    <xf numFmtId="0" fontId="0" fillId="0" borderId="146" xfId="0" applyFont="1" applyFill="1" applyBorder="1" applyAlignment="1">
      <alignment horizontal="center" vertical="center"/>
    </xf>
    <xf numFmtId="0" fontId="13" fillId="0" borderId="192" xfId="0" applyFont="1" applyFill="1" applyBorder="1" applyAlignment="1">
      <alignment horizontal="center" vertical="center"/>
    </xf>
    <xf numFmtId="177" fontId="13" fillId="0" borderId="147" xfId="0" applyNumberFormat="1" applyFont="1" applyFill="1" applyBorder="1" applyAlignment="1">
      <alignment horizontal="right" vertical="center"/>
    </xf>
    <xf numFmtId="177" fontId="19" fillId="0" borderId="147" xfId="0" applyNumberFormat="1" applyFont="1" applyFill="1" applyBorder="1" applyAlignment="1">
      <alignment horizontal="right" vertical="center"/>
    </xf>
    <xf numFmtId="182" fontId="19" fillId="0" borderId="147" xfId="0" applyNumberFormat="1" applyFont="1" applyFill="1" applyBorder="1" applyAlignment="1">
      <alignment horizontal="right" vertical="center"/>
    </xf>
    <xf numFmtId="177" fontId="19" fillId="0" borderId="148" xfId="0" applyNumberFormat="1" applyFont="1" applyFill="1" applyBorder="1" applyAlignment="1">
      <alignment horizontal="right" vertical="center"/>
    </xf>
    <xf numFmtId="0" fontId="0" fillId="0" borderId="172" xfId="0" applyFont="1" applyFill="1" applyBorder="1" applyAlignment="1">
      <alignment vertical="center"/>
    </xf>
    <xf numFmtId="0" fontId="0" fillId="0" borderId="196" xfId="0" applyFont="1" applyFill="1" applyBorder="1" applyAlignment="1">
      <alignment horizontal="center" vertical="center"/>
    </xf>
    <xf numFmtId="177" fontId="2" fillId="0" borderId="170" xfId="0" applyNumberFormat="1" applyFont="1" applyFill="1" applyBorder="1" applyAlignment="1">
      <alignment vertical="center"/>
    </xf>
    <xf numFmtId="0" fontId="12" fillId="0" borderId="197" xfId="0" applyFont="1" applyFill="1" applyBorder="1" applyAlignment="1">
      <alignment horizontal="center" vertical="center" shrinkToFit="1"/>
    </xf>
    <xf numFmtId="177" fontId="13" fillId="0" borderId="170" xfId="0" applyNumberFormat="1" applyFont="1" applyFill="1" applyBorder="1" applyAlignment="1">
      <alignment vertical="center"/>
    </xf>
    <xf numFmtId="181" fontId="18" fillId="0" borderId="170" xfId="0" applyNumberFormat="1" applyFont="1" applyFill="1" applyBorder="1" applyAlignment="1">
      <alignment vertical="center"/>
    </xf>
    <xf numFmtId="178" fontId="18" fillId="0" borderId="170" xfId="0" applyNumberFormat="1" applyFont="1" applyFill="1" applyBorder="1" applyAlignment="1">
      <alignment vertical="center"/>
    </xf>
    <xf numFmtId="0" fontId="11" fillId="0" borderId="196" xfId="0" applyFont="1" applyFill="1" applyBorder="1" applyAlignment="1">
      <alignment horizontal="center" vertical="center" shrinkToFit="1"/>
    </xf>
    <xf numFmtId="0" fontId="18" fillId="0" borderId="149" xfId="0" applyFont="1" applyFill="1" applyBorder="1" applyAlignment="1">
      <alignment horizontal="center" vertical="center" shrinkToFit="1"/>
    </xf>
    <xf numFmtId="177" fontId="11" fillId="0" borderId="198" xfId="0" applyNumberFormat="1" applyFont="1" applyFill="1" applyBorder="1" applyAlignment="1">
      <alignment vertical="center"/>
    </xf>
    <xf numFmtId="177" fontId="18" fillId="0" borderId="147" xfId="0" applyNumberFormat="1" applyFont="1" applyFill="1" applyBorder="1" applyAlignment="1">
      <alignment vertical="center"/>
    </xf>
    <xf numFmtId="178" fontId="18" fillId="0" borderId="147" xfId="0" applyNumberFormat="1" applyFont="1" applyFill="1" applyBorder="1" applyAlignment="1">
      <alignment vertical="center"/>
    </xf>
    <xf numFmtId="177" fontId="18" fillId="0" borderId="148" xfId="0" applyNumberFormat="1" applyFont="1" applyFill="1" applyBorder="1" applyAlignment="1">
      <alignment vertical="center"/>
    </xf>
    <xf numFmtId="177" fontId="18" fillId="0" borderId="0" xfId="0" applyNumberFormat="1" applyFont="1" applyFill="1" applyBorder="1" applyAlignment="1">
      <alignment horizontal="right" vertical="center"/>
    </xf>
    <xf numFmtId="181" fontId="18" fillId="0" borderId="43" xfId="0" applyNumberFormat="1" applyFont="1" applyFill="1" applyBorder="1" applyAlignment="1">
      <alignment vertical="center"/>
    </xf>
    <xf numFmtId="179" fontId="18" fillId="0" borderId="0" xfId="0" applyNumberFormat="1" applyFont="1" applyFill="1" applyBorder="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179" fontId="18" fillId="0" borderId="0" xfId="0" applyNumberFormat="1" applyFont="1" applyFill="1" applyBorder="1" applyAlignment="1">
      <alignment horizontal="right" vertical="center"/>
    </xf>
    <xf numFmtId="196" fontId="17" fillId="0" borderId="0" xfId="0" applyNumberFormat="1" applyFont="1" applyFill="1" applyBorder="1" applyAlignment="1">
      <alignment horizontal="right" vertical="center" shrinkToFit="1"/>
    </xf>
    <xf numFmtId="193" fontId="17" fillId="0" borderId="0" xfId="0" applyNumberFormat="1" applyFont="1" applyFill="1" applyBorder="1" applyAlignment="1">
      <alignment horizontal="right" vertical="center" shrinkToFit="1"/>
    </xf>
    <xf numFmtId="188" fontId="18" fillId="0" borderId="0" xfId="0" applyNumberFormat="1" applyFont="1" applyFill="1" applyBorder="1" applyAlignment="1">
      <alignment horizontal="right" vertical="center"/>
    </xf>
    <xf numFmtId="209" fontId="18"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77" fontId="0" fillId="0" borderId="0" xfId="0" applyNumberFormat="1" applyFont="1" applyFill="1" applyAlignment="1">
      <alignment horizontal="right" vertical="center"/>
    </xf>
    <xf numFmtId="183" fontId="0" fillId="0" borderId="179" xfId="0" applyNumberFormat="1" applyFont="1" applyFill="1" applyBorder="1" applyAlignment="1">
      <alignment vertical="center"/>
    </xf>
    <xf numFmtId="209" fontId="0" fillId="0" borderId="179" xfId="0" applyNumberFormat="1" applyFont="1" applyFill="1" applyBorder="1" applyAlignment="1">
      <alignment vertical="center"/>
    </xf>
    <xf numFmtId="191" fontId="0" fillId="0" borderId="179" xfId="0" applyNumberFormat="1" applyFont="1" applyFill="1" applyBorder="1" applyAlignment="1">
      <alignment vertical="center"/>
    </xf>
    <xf numFmtId="191" fontId="0" fillId="0" borderId="179" xfId="0" applyNumberFormat="1" applyFont="1" applyFill="1" applyBorder="1" applyAlignment="1">
      <alignment horizontal="right" vertical="center"/>
    </xf>
    <xf numFmtId="183" fontId="0" fillId="0" borderId="179" xfId="0" applyNumberFormat="1" applyFont="1" applyFill="1" applyBorder="1" applyAlignment="1">
      <alignment horizontal="right" vertical="center"/>
    </xf>
    <xf numFmtId="0" fontId="18" fillId="0" borderId="0" xfId="0" applyFont="1" applyFill="1" applyAlignment="1">
      <alignment horizontal="left" vertical="center" wrapText="1"/>
    </xf>
    <xf numFmtId="0" fontId="1" fillId="0" borderId="0"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88" xfId="0" applyFont="1" applyFill="1" applyBorder="1" applyAlignment="1">
      <alignment horizontal="center"/>
    </xf>
    <xf numFmtId="0" fontId="0" fillId="0" borderId="193" xfId="0" applyFont="1" applyFill="1" applyBorder="1" applyAlignment="1">
      <alignment horizontal="center" vertical="center"/>
    </xf>
    <xf numFmtId="0" fontId="0" fillId="0" borderId="19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95" xfId="0" applyFont="1" applyFill="1" applyBorder="1" applyAlignment="1">
      <alignment horizontal="center" vertical="center"/>
    </xf>
    <xf numFmtId="0" fontId="0" fillId="0" borderId="177" xfId="0" applyFont="1" applyFill="1" applyBorder="1" applyAlignment="1">
      <alignment horizontal="center" vertical="center"/>
    </xf>
    <xf numFmtId="0" fontId="0" fillId="0" borderId="178" xfId="0" applyFont="1" applyFill="1" applyBorder="1" applyAlignment="1">
      <alignment horizontal="center" vertical="center"/>
    </xf>
    <xf numFmtId="0" fontId="0" fillId="0" borderId="0" xfId="0" applyFont="1" applyFill="1" applyAlignment="1">
      <alignment vertical="center" shrinkToFit="1"/>
    </xf>
    <xf numFmtId="0" fontId="0" fillId="0" borderId="0" xfId="0" applyFont="1" applyAlignment="1">
      <alignment vertical="center" shrinkToFit="1"/>
    </xf>
    <xf numFmtId="0" fontId="0" fillId="0" borderId="93" xfId="0" applyFont="1" applyFill="1" applyBorder="1" applyAlignment="1">
      <alignment horizontal="center" vertical="distributed" textRotation="255" justifyLastLine="1"/>
    </xf>
    <xf numFmtId="0" fontId="0" fillId="0" borderId="94" xfId="0" applyFont="1" applyFill="1" applyBorder="1" applyAlignment="1">
      <alignment horizontal="center" vertical="distributed" textRotation="255" justifyLastLine="1"/>
    </xf>
    <xf numFmtId="0" fontId="0" fillId="0" borderId="95" xfId="0" applyFont="1" applyFill="1" applyBorder="1" applyAlignment="1">
      <alignment horizontal="center" vertical="distributed" textRotation="255" justifyLastLine="1"/>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9"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0" xfId="0" applyFont="1" applyFill="1" applyBorder="1" applyAlignment="1">
      <alignment horizontal="right" vertical="center" indent="1"/>
    </xf>
    <xf numFmtId="0" fontId="8" fillId="0" borderId="145" xfId="0" applyFont="1" applyFill="1" applyBorder="1" applyAlignment="1">
      <alignment horizontal="center" vertical="center"/>
    </xf>
    <xf numFmtId="0" fontId="8" fillId="0" borderId="137" xfId="0" applyFont="1" applyFill="1" applyBorder="1" applyAlignment="1">
      <alignment horizontal="center" vertical="center"/>
    </xf>
    <xf numFmtId="0" fontId="8" fillId="0" borderId="146" xfId="0" applyFont="1" applyFill="1" applyBorder="1" applyAlignment="1">
      <alignment horizontal="center" vertical="center"/>
    </xf>
    <xf numFmtId="0" fontId="18"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38" xfId="0" applyFill="1" applyBorder="1" applyAlignment="1">
      <alignment horizontal="center" vertical="center"/>
    </xf>
    <xf numFmtId="0" fontId="0" fillId="0" borderId="139" xfId="0" applyFont="1" applyFill="1" applyBorder="1" applyAlignment="1">
      <alignment horizontal="center" vertical="center"/>
    </xf>
    <xf numFmtId="0" fontId="0" fillId="0" borderId="144" xfId="0" applyFont="1" applyFill="1" applyBorder="1" applyAlignment="1">
      <alignment horizontal="center" vertical="center"/>
    </xf>
    <xf numFmtId="177" fontId="0" fillId="0" borderId="23" xfId="0" applyNumberFormat="1" applyFont="1" applyFill="1" applyBorder="1" applyAlignment="1">
      <alignment horizontal="right" vertical="center"/>
    </xf>
    <xf numFmtId="38" fontId="2" fillId="0" borderId="37" xfId="1" applyFont="1" applyFill="1" applyBorder="1" applyAlignment="1">
      <alignment horizontal="center" vertical="center"/>
    </xf>
    <xf numFmtId="38" fontId="2" fillId="0" borderId="42" xfId="1" applyFont="1" applyFill="1" applyBorder="1" applyAlignment="1">
      <alignment horizontal="center" vertical="center"/>
    </xf>
    <xf numFmtId="38" fontId="2" fillId="0" borderId="0" xfId="1" applyFont="1" applyFill="1" applyBorder="1" applyAlignment="1">
      <alignment horizontal="center" vertical="center"/>
    </xf>
    <xf numFmtId="38" fontId="2" fillId="0" borderId="170" xfId="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5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54" xfId="0" applyFont="1" applyFill="1" applyBorder="1" applyAlignment="1">
      <alignment horizontal="center" vertical="distributed" textRotation="255" wrapText="1" justifyLastLine="1"/>
    </xf>
    <xf numFmtId="0" fontId="8" fillId="0" borderId="17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15" xfId="0" applyFont="1" applyFill="1" applyBorder="1" applyAlignment="1">
      <alignment horizontal="center" vertical="center"/>
    </xf>
    <xf numFmtId="38" fontId="2" fillId="0" borderId="23" xfId="1" applyFont="1" applyFill="1" applyBorder="1" applyAlignment="1">
      <alignment horizontal="center" vertical="center"/>
    </xf>
    <xf numFmtId="38" fontId="2" fillId="0" borderId="68" xfId="1" applyFont="1" applyFill="1" applyBorder="1" applyAlignment="1">
      <alignment horizontal="center" vertical="center"/>
    </xf>
    <xf numFmtId="0" fontId="0" fillId="0" borderId="17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5" xfId="0" applyFont="1" applyFill="1" applyBorder="1" applyAlignment="1">
      <alignment horizontal="center" vertical="center"/>
    </xf>
    <xf numFmtId="179" fontId="0" fillId="0" borderId="8" xfId="0" applyNumberFormat="1" applyFont="1" applyFill="1" applyBorder="1" applyAlignment="1">
      <alignment horizontal="center" vertical="center"/>
    </xf>
    <xf numFmtId="179" fontId="0" fillId="0" borderId="23" xfId="0" applyNumberFormat="1" applyFont="1" applyFill="1" applyBorder="1" applyAlignment="1">
      <alignment horizontal="center" vertical="center"/>
    </xf>
    <xf numFmtId="0" fontId="8" fillId="0" borderId="140" xfId="0" applyFont="1" applyFill="1" applyBorder="1" applyAlignment="1">
      <alignment horizontal="center" vertical="center"/>
    </xf>
    <xf numFmtId="0" fontId="8" fillId="0" borderId="99"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43" xfId="0" applyFont="1" applyFill="1" applyBorder="1" applyAlignment="1">
      <alignment horizontal="center" vertical="center"/>
    </xf>
    <xf numFmtId="177" fontId="0" fillId="0" borderId="37"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52" xfId="0" applyFont="1" applyFill="1" applyBorder="1" applyAlignment="1">
      <alignment horizontal="distributed" vertical="center" justifyLastLine="1"/>
    </xf>
    <xf numFmtId="0" fontId="0" fillId="0" borderId="41"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89" xfId="0" applyFont="1" applyFill="1" applyBorder="1" applyAlignment="1">
      <alignment horizontal="distributed" vertical="center" justifyLastLine="1"/>
    </xf>
    <xf numFmtId="0" fontId="0" fillId="0" borderId="90" xfId="0" applyFont="1" applyFill="1" applyBorder="1" applyAlignment="1">
      <alignment horizontal="distributed" vertical="center" justifyLastLine="1"/>
    </xf>
    <xf numFmtId="0" fontId="0" fillId="0" borderId="91" xfId="0" applyFont="1" applyFill="1" applyBorder="1" applyAlignment="1">
      <alignment horizontal="distributed" vertical="center" justifyLastLine="1"/>
    </xf>
    <xf numFmtId="0" fontId="0" fillId="0" borderId="86" xfId="0" applyFill="1" applyBorder="1" applyAlignment="1">
      <alignment horizontal="center" vertical="center"/>
    </xf>
    <xf numFmtId="0" fontId="0" fillId="0" borderId="87" xfId="0" applyFont="1" applyFill="1" applyBorder="1" applyAlignment="1">
      <alignment horizontal="center" vertical="center"/>
    </xf>
    <xf numFmtId="0" fontId="10" fillId="0" borderId="86" xfId="0" applyFont="1" applyFill="1" applyBorder="1" applyAlignment="1">
      <alignment horizontal="center" vertical="center"/>
    </xf>
    <xf numFmtId="0" fontId="10" fillId="0" borderId="8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2" xfId="0" applyFont="1" applyFill="1" applyBorder="1" applyAlignment="1">
      <alignment horizontal="center" vertical="center"/>
    </xf>
    <xf numFmtId="0" fontId="0" fillId="0" borderId="173" xfId="0" applyFont="1" applyFill="1" applyBorder="1" applyAlignment="1">
      <alignment horizontal="center" vertical="center"/>
    </xf>
    <xf numFmtId="0" fontId="0" fillId="0" borderId="174" xfId="0" applyFont="1" applyFill="1" applyBorder="1" applyAlignment="1">
      <alignment horizontal="center" vertical="center"/>
    </xf>
    <xf numFmtId="177" fontId="0" fillId="0" borderId="37"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175" xfId="0" applyFont="1" applyFill="1" applyBorder="1" applyAlignment="1">
      <alignment horizontal="center" vertical="center" wrapText="1"/>
    </xf>
    <xf numFmtId="0" fontId="0" fillId="0" borderId="170" xfId="0" applyFont="1" applyFill="1" applyBorder="1" applyAlignment="1">
      <alignment horizontal="center" vertical="center" wrapText="1"/>
    </xf>
    <xf numFmtId="0" fontId="0" fillId="0" borderId="176" xfId="0" applyFont="1" applyFill="1" applyBorder="1" applyAlignment="1">
      <alignment horizontal="center" vertical="center" wrapText="1"/>
    </xf>
    <xf numFmtId="177" fontId="0" fillId="0" borderId="0" xfId="0" applyNumberFormat="1"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72" xfId="0" applyFont="1" applyFill="1" applyBorder="1" applyAlignment="1">
      <alignment horizontal="center" vertical="center" wrapText="1"/>
    </xf>
    <xf numFmtId="179" fontId="0" fillId="0" borderId="37" xfId="0" applyNumberFormat="1" applyFont="1" applyFill="1" applyBorder="1" applyAlignment="1">
      <alignment horizontal="right" vertical="center"/>
    </xf>
    <xf numFmtId="179" fontId="0" fillId="0" borderId="154" xfId="0" applyNumberFormat="1" applyFont="1" applyFill="1" applyBorder="1" applyAlignment="1">
      <alignment horizontal="center" vertical="center"/>
    </xf>
    <xf numFmtId="179" fontId="0" fillId="0" borderId="179" xfId="0" applyNumberFormat="1" applyFont="1" applyFill="1" applyBorder="1" applyAlignment="1">
      <alignment horizontal="center" vertical="center"/>
    </xf>
    <xf numFmtId="179" fontId="0" fillId="0" borderId="23" xfId="0" applyNumberFormat="1" applyFont="1" applyFill="1" applyBorder="1" applyAlignment="1">
      <alignment horizontal="right" vertical="center"/>
    </xf>
    <xf numFmtId="185" fontId="2" fillId="0" borderId="0" xfId="0" applyNumberFormat="1" applyFont="1" applyFill="1" applyBorder="1" applyAlignment="1">
      <alignment horizontal="center" vertical="center"/>
    </xf>
    <xf numFmtId="185" fontId="2" fillId="0" borderId="39" xfId="0" applyNumberFormat="1" applyFont="1" applyFill="1" applyBorder="1" applyAlignment="1">
      <alignment horizontal="center" vertical="center"/>
    </xf>
    <xf numFmtId="177" fontId="18" fillId="0" borderId="0" xfId="0" applyNumberFormat="1" applyFont="1" applyFill="1" applyBorder="1" applyAlignment="1">
      <alignment horizontal="right" vertical="center"/>
    </xf>
    <xf numFmtId="177" fontId="18" fillId="0" borderId="18" xfId="0" applyNumberFormat="1" applyFont="1" applyFill="1" applyBorder="1" applyAlignment="1">
      <alignment horizontal="right" vertical="center"/>
    </xf>
    <xf numFmtId="0" fontId="8" fillId="0" borderId="3" xfId="0" applyFont="1" applyFill="1" applyBorder="1" applyAlignment="1">
      <alignment horizontal="center" vertical="center"/>
    </xf>
    <xf numFmtId="177" fontId="18" fillId="0" borderId="37" xfId="0" applyNumberFormat="1" applyFont="1" applyFill="1" applyBorder="1" applyAlignment="1">
      <alignment horizontal="right" vertical="center"/>
    </xf>
    <xf numFmtId="0" fontId="8" fillId="0" borderId="12" xfId="0" applyFont="1" applyFill="1" applyBorder="1" applyAlignment="1">
      <alignment horizontal="center" vertical="center"/>
    </xf>
    <xf numFmtId="0" fontId="8" fillId="0" borderId="82" xfId="0" applyFont="1" applyFill="1" applyBorder="1" applyAlignment="1">
      <alignment horizontal="center" vertical="center"/>
    </xf>
    <xf numFmtId="185" fontId="18" fillId="0" borderId="0" xfId="0" applyNumberFormat="1" applyFont="1" applyFill="1" applyBorder="1" applyAlignment="1">
      <alignment horizontal="center" vertical="center"/>
    </xf>
    <xf numFmtId="185" fontId="18" fillId="0" borderId="39" xfId="0" applyNumberFormat="1" applyFont="1" applyFill="1" applyBorder="1" applyAlignment="1">
      <alignment horizontal="center" vertical="center"/>
    </xf>
    <xf numFmtId="0" fontId="3" fillId="0" borderId="0" xfId="0" applyFont="1" applyFill="1" applyAlignment="1">
      <alignment horizontal="center" vertical="center"/>
    </xf>
    <xf numFmtId="177" fontId="18" fillId="0" borderId="43" xfId="0" applyNumberFormat="1" applyFont="1" applyFill="1" applyBorder="1" applyAlignment="1">
      <alignment horizontal="right" vertical="center"/>
    </xf>
    <xf numFmtId="177" fontId="18" fillId="0" borderId="74" xfId="0" applyNumberFormat="1" applyFont="1" applyFill="1" applyBorder="1" applyAlignment="1">
      <alignment horizontal="right" vertical="center"/>
    </xf>
    <xf numFmtId="184" fontId="18" fillId="0" borderId="37" xfId="0" applyNumberFormat="1" applyFont="1" applyFill="1" applyBorder="1" applyAlignment="1">
      <alignment horizontal="center" vertical="center"/>
    </xf>
    <xf numFmtId="184" fontId="18" fillId="0" borderId="42" xfId="0" applyNumberFormat="1" applyFont="1" applyFill="1" applyBorder="1" applyAlignment="1">
      <alignment horizontal="center" vertical="center"/>
    </xf>
    <xf numFmtId="184" fontId="18" fillId="0" borderId="0" xfId="0" applyNumberFormat="1" applyFont="1" applyFill="1" applyBorder="1" applyAlignment="1">
      <alignment horizontal="center" vertical="center"/>
    </xf>
    <xf numFmtId="184" fontId="18" fillId="0" borderId="170" xfId="0" applyNumberFormat="1" applyFont="1" applyFill="1" applyBorder="1" applyAlignment="1">
      <alignment horizontal="center" vertical="center"/>
    </xf>
    <xf numFmtId="184" fontId="18" fillId="0" borderId="39"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81" xfId="0" applyFont="1" applyFill="1" applyBorder="1" applyAlignment="1">
      <alignment horizontal="center" vertical="center"/>
    </xf>
    <xf numFmtId="179" fontId="8" fillId="0" borderId="0" xfId="0" applyNumberFormat="1" applyFont="1" applyFill="1" applyAlignment="1">
      <alignment horizontal="right" vertical="center"/>
    </xf>
    <xf numFmtId="179" fontId="8" fillId="0" borderId="18" xfId="0" applyNumberFormat="1" applyFont="1" applyFill="1" applyBorder="1" applyAlignment="1">
      <alignment horizontal="right" vertical="center"/>
    </xf>
    <xf numFmtId="188" fontId="8" fillId="0" borderId="0" xfId="0" applyNumberFormat="1" applyFont="1" applyFill="1" applyBorder="1" applyAlignment="1">
      <alignment horizontal="right" vertical="center"/>
    </xf>
    <xf numFmtId="188" fontId="8" fillId="0" borderId="0" xfId="0" applyNumberFormat="1" applyFont="1" applyFill="1" applyAlignment="1">
      <alignment horizontal="right" vertical="center"/>
    </xf>
    <xf numFmtId="177" fontId="0" fillId="0" borderId="18" xfId="0" applyNumberFormat="1" applyFont="1" applyFill="1" applyBorder="1" applyAlignment="1">
      <alignment horizontal="right" vertical="center"/>
    </xf>
    <xf numFmtId="188" fontId="18" fillId="0" borderId="18"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0" fontId="8" fillId="0" borderId="6" xfId="0" applyFont="1" applyFill="1" applyBorder="1" applyAlignment="1">
      <alignment horizontal="center" vertical="center" wrapText="1" shrinkToFit="1"/>
    </xf>
    <xf numFmtId="0" fontId="8" fillId="0" borderId="1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8" fillId="0" borderId="9" xfId="0" applyFont="1" applyFill="1" applyBorder="1" applyAlignment="1">
      <alignment horizontal="center" vertical="center"/>
    </xf>
    <xf numFmtId="183" fontId="2" fillId="0" borderId="0" xfId="0" applyNumberFormat="1" applyFont="1" applyFill="1" applyBorder="1" applyAlignment="1">
      <alignment horizontal="right" vertical="center"/>
    </xf>
    <xf numFmtId="186" fontId="8" fillId="0" borderId="0" xfId="0" applyNumberFormat="1" applyFont="1" applyFill="1" applyAlignment="1">
      <alignment horizontal="right" vertical="center" shrinkToFit="1"/>
    </xf>
    <xf numFmtId="183" fontId="8" fillId="0" borderId="0" xfId="0" applyNumberFormat="1" applyFont="1" applyFill="1" applyBorder="1" applyAlignment="1">
      <alignment horizontal="right" vertical="center"/>
    </xf>
    <xf numFmtId="186" fontId="0" fillId="0" borderId="0" xfId="0" applyNumberFormat="1" applyFont="1" applyFill="1" applyAlignment="1">
      <alignment horizontal="right" vertical="center" shrinkToFit="1"/>
    </xf>
    <xf numFmtId="183" fontId="0" fillId="0" borderId="0" xfId="0" applyNumberFormat="1" applyFont="1" applyFill="1" applyBorder="1" applyAlignment="1">
      <alignment horizontal="right" vertical="center"/>
    </xf>
    <xf numFmtId="0" fontId="0" fillId="0" borderId="9" xfId="0" applyFont="1" applyFill="1" applyBorder="1" applyAlignment="1">
      <alignment horizontal="center" vertical="center"/>
    </xf>
    <xf numFmtId="179" fontId="8"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0" fontId="0" fillId="0" borderId="99" xfId="0" applyFont="1" applyFill="1" applyBorder="1" applyAlignment="1">
      <alignment horizontal="center" vertical="center"/>
    </xf>
    <xf numFmtId="186" fontId="8" fillId="0" borderId="0" xfId="0" applyNumberFormat="1" applyFont="1" applyFill="1" applyAlignment="1">
      <alignment horizontal="right" vertical="center"/>
    </xf>
    <xf numFmtId="186" fontId="2" fillId="0" borderId="0" xfId="0" applyNumberFormat="1" applyFont="1" applyFill="1" applyAlignment="1">
      <alignment horizontal="right" vertical="center" shrinkToFit="1"/>
    </xf>
    <xf numFmtId="0" fontId="0" fillId="0" borderId="8" xfId="0" applyFont="1" applyFill="1" applyBorder="1" applyAlignment="1">
      <alignment horizontal="center" vertical="center"/>
    </xf>
    <xf numFmtId="177" fontId="18"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7" fontId="18" fillId="0" borderId="0"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18" fillId="0" borderId="43" xfId="0" applyNumberFormat="1" applyFont="1" applyFill="1" applyBorder="1" applyAlignment="1">
      <alignment vertical="center"/>
    </xf>
    <xf numFmtId="0" fontId="8" fillId="0" borderId="10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8"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183" fontId="18" fillId="0" borderId="157" xfId="0" applyNumberFormat="1" applyFont="1" applyFill="1" applyBorder="1" applyAlignment="1">
      <alignment horizontal="center" vertical="center"/>
    </xf>
    <xf numFmtId="183" fontId="18" fillId="0" borderId="0" xfId="0" applyNumberFormat="1" applyFont="1" applyFill="1" applyBorder="1" applyAlignment="1">
      <alignment horizontal="center" vertical="center"/>
    </xf>
    <xf numFmtId="183" fontId="18" fillId="0" borderId="61" xfId="0" applyNumberFormat="1" applyFont="1" applyFill="1" applyBorder="1" applyAlignment="1">
      <alignment horizontal="center" vertical="center"/>
    </xf>
    <xf numFmtId="184" fontId="18" fillId="0" borderId="61" xfId="0" applyNumberFormat="1" applyFont="1" applyFill="1" applyBorder="1" applyAlignment="1">
      <alignment horizontal="center" vertical="center"/>
    </xf>
    <xf numFmtId="177" fontId="18" fillId="0" borderId="61" xfId="0" applyNumberFormat="1" applyFont="1" applyFill="1" applyBorder="1" applyAlignment="1">
      <alignment horizontal="center" vertical="center"/>
    </xf>
    <xf numFmtId="184" fontId="18" fillId="0" borderId="157" xfId="0" applyNumberFormat="1" applyFont="1" applyFill="1" applyBorder="1" applyAlignment="1">
      <alignment horizontal="center" vertical="center"/>
    </xf>
    <xf numFmtId="177" fontId="18" fillId="0" borderId="157"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182" fontId="0" fillId="0" borderId="0" xfId="0" applyNumberFormat="1" applyFont="1" applyFill="1" applyBorder="1" applyAlignment="1">
      <alignment horizontal="center" vertical="center"/>
    </xf>
    <xf numFmtId="177" fontId="18" fillId="0" borderId="155" xfId="0" applyNumberFormat="1" applyFont="1" applyFill="1" applyBorder="1" applyAlignment="1">
      <alignment horizontal="center" vertical="center"/>
    </xf>
    <xf numFmtId="0" fontId="8" fillId="0" borderId="50" xfId="0" applyFont="1" applyFill="1" applyBorder="1" applyAlignment="1">
      <alignment horizontal="center" vertical="center"/>
    </xf>
    <xf numFmtId="182" fontId="0" fillId="0" borderId="155" xfId="0" applyNumberFormat="1" applyFont="1" applyFill="1" applyBorder="1" applyAlignment="1">
      <alignment horizontal="center" vertical="center"/>
    </xf>
    <xf numFmtId="0" fontId="8" fillId="0" borderId="186" xfId="0" applyFont="1" applyFill="1" applyBorder="1" applyAlignment="1">
      <alignment horizontal="center" vertical="center"/>
    </xf>
    <xf numFmtId="0" fontId="8" fillId="0" borderId="185"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183" fontId="18" fillId="0" borderId="61" xfId="1" applyNumberFormat="1" applyFont="1" applyFill="1" applyBorder="1" applyAlignment="1" applyProtection="1">
      <alignment vertical="center"/>
    </xf>
    <xf numFmtId="0" fontId="0" fillId="0" borderId="61" xfId="0" applyBorder="1" applyAlignment="1">
      <alignment vertical="center"/>
    </xf>
    <xf numFmtId="183" fontId="18" fillId="0" borderId="0" xfId="1" applyNumberFormat="1" applyFont="1" applyFill="1" applyBorder="1" applyAlignment="1" applyProtection="1">
      <alignment vertical="center"/>
    </xf>
    <xf numFmtId="0" fontId="0" fillId="0" borderId="0" xfId="0" applyAlignment="1">
      <alignment vertical="center"/>
    </xf>
    <xf numFmtId="184" fontId="18" fillId="0" borderId="61" xfId="1" applyNumberFormat="1" applyFont="1" applyFill="1" applyBorder="1" applyAlignment="1" applyProtection="1">
      <alignment horizontal="center" vertical="center"/>
    </xf>
    <xf numFmtId="184" fontId="0" fillId="0" borderId="61" xfId="0" applyNumberFormat="1" applyBorder="1" applyAlignment="1">
      <alignment horizontal="center" vertical="center"/>
    </xf>
    <xf numFmtId="184" fontId="18" fillId="0" borderId="0" xfId="1" applyNumberFormat="1" applyFont="1" applyFill="1" applyBorder="1" applyAlignment="1" applyProtection="1">
      <alignment horizontal="center" vertical="center"/>
    </xf>
    <xf numFmtId="184" fontId="0" fillId="0" borderId="0" xfId="0" applyNumberFormat="1" applyAlignment="1">
      <alignment horizontal="center" vertical="center"/>
    </xf>
    <xf numFmtId="183" fontId="18" fillId="0" borderId="157" xfId="1" applyNumberFormat="1" applyFont="1" applyFill="1" applyBorder="1" applyAlignment="1" applyProtection="1">
      <alignment vertical="center"/>
    </xf>
    <xf numFmtId="0" fontId="0" fillId="0" borderId="157" xfId="0" applyBorder="1" applyAlignment="1">
      <alignment vertical="center"/>
    </xf>
    <xf numFmtId="184" fontId="18" fillId="0" borderId="157" xfId="1" applyNumberFormat="1" applyFont="1" applyFill="1" applyBorder="1" applyAlignment="1" applyProtection="1">
      <alignment horizontal="center" vertical="center"/>
    </xf>
    <xf numFmtId="184" fontId="0" fillId="0" borderId="157" xfId="0" applyNumberFormat="1" applyBorder="1" applyAlignment="1">
      <alignment horizontal="center" vertical="center"/>
    </xf>
    <xf numFmtId="183" fontId="18" fillId="0" borderId="61" xfId="1" applyNumberFormat="1" applyFont="1" applyFill="1" applyBorder="1" applyAlignment="1" applyProtection="1">
      <alignment horizontal="center" vertical="center"/>
    </xf>
    <xf numFmtId="183" fontId="18" fillId="0" borderId="0" xfId="1" applyNumberFormat="1" applyFont="1" applyFill="1" applyBorder="1" applyAlignment="1" applyProtection="1">
      <alignment horizontal="center" vertical="center"/>
    </xf>
    <xf numFmtId="183" fontId="18" fillId="0" borderId="37" xfId="1" applyNumberFormat="1" applyFont="1" applyFill="1" applyBorder="1" applyAlignment="1" applyProtection="1">
      <alignment horizontal="center" vertical="center"/>
    </xf>
    <xf numFmtId="181" fontId="18" fillId="0" borderId="155" xfId="0" applyNumberFormat="1" applyFont="1" applyFill="1" applyBorder="1" applyAlignment="1">
      <alignment horizontal="right" vertical="center"/>
    </xf>
    <xf numFmtId="190" fontId="18" fillId="0" borderId="43" xfId="0" applyNumberFormat="1" applyFont="1" applyFill="1" applyBorder="1" applyAlignment="1">
      <alignment horizontal="right" vertical="center"/>
    </xf>
    <xf numFmtId="190" fontId="18" fillId="0" borderId="74" xfId="0" applyNumberFormat="1" applyFont="1" applyFill="1" applyBorder="1" applyAlignment="1">
      <alignment horizontal="right" vertical="center"/>
    </xf>
    <xf numFmtId="0" fontId="18" fillId="0" borderId="107"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06" xfId="0" applyFont="1" applyFill="1" applyBorder="1" applyAlignment="1">
      <alignment horizontal="center" vertical="center"/>
    </xf>
    <xf numFmtId="0" fontId="18" fillId="0" borderId="10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83" xfId="0" applyFont="1" applyFill="1" applyBorder="1" applyAlignment="1">
      <alignment horizontal="center" vertical="center"/>
    </xf>
    <xf numFmtId="0" fontId="18" fillId="0" borderId="82" xfId="0" applyFont="1" applyFill="1" applyBorder="1" applyAlignment="1">
      <alignment horizontal="center" vertical="center"/>
    </xf>
    <xf numFmtId="0" fontId="18" fillId="0" borderId="171"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8" fillId="0" borderId="105" xfId="0" applyFont="1" applyFill="1" applyBorder="1" applyAlignment="1">
      <alignment horizontal="center" vertical="center" shrinkToFit="1"/>
    </xf>
    <xf numFmtId="0" fontId="18" fillId="0" borderId="83" xfId="0" applyFont="1" applyFill="1" applyBorder="1" applyAlignment="1">
      <alignment horizontal="center" vertical="center" shrinkToFit="1"/>
    </xf>
    <xf numFmtId="0" fontId="18" fillId="0" borderId="171"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72" xfId="0" applyFont="1" applyFill="1" applyBorder="1" applyAlignment="1">
      <alignment horizontal="center" vertical="center"/>
    </xf>
    <xf numFmtId="0" fontId="18" fillId="0" borderId="173" xfId="0" applyFont="1" applyFill="1" applyBorder="1" applyAlignment="1">
      <alignment horizontal="center" vertical="center"/>
    </xf>
    <xf numFmtId="0" fontId="18" fillId="0" borderId="174" xfId="0" applyFont="1" applyFill="1" applyBorder="1" applyAlignment="1">
      <alignment horizontal="center" vertical="center"/>
    </xf>
    <xf numFmtId="0" fontId="18" fillId="0" borderId="3" xfId="0" applyFont="1" applyFill="1" applyBorder="1" applyAlignment="1">
      <alignment horizontal="center" vertical="center"/>
    </xf>
    <xf numFmtId="177" fontId="19" fillId="0" borderId="179" xfId="0" applyNumberFormat="1" applyFont="1" applyFill="1" applyBorder="1" applyAlignment="1">
      <alignment horizontal="center" vertical="center"/>
    </xf>
    <xf numFmtId="177" fontId="19" fillId="0" borderId="180" xfId="0" applyNumberFormat="1" applyFont="1" applyFill="1" applyBorder="1" applyAlignment="1">
      <alignment horizontal="center" vertical="center"/>
    </xf>
    <xf numFmtId="177" fontId="19" fillId="0" borderId="0" xfId="0" applyNumberFormat="1" applyFont="1" applyFill="1" applyBorder="1" applyAlignment="1">
      <alignment horizontal="center" vertical="center"/>
    </xf>
    <xf numFmtId="177" fontId="19" fillId="0" borderId="169" xfId="0" applyNumberFormat="1" applyFont="1" applyFill="1" applyBorder="1" applyAlignment="1">
      <alignment horizontal="center" vertical="center"/>
    </xf>
    <xf numFmtId="177" fontId="19" fillId="0" borderId="23" xfId="0" applyNumberFormat="1" applyFont="1" applyFill="1" applyBorder="1" applyAlignment="1">
      <alignment horizontal="center" vertical="center"/>
    </xf>
    <xf numFmtId="177" fontId="19" fillId="0" borderId="65"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177" fontId="0" fillId="0" borderId="23" xfId="0" applyNumberFormat="1" applyFont="1" applyFill="1" applyBorder="1" applyAlignment="1">
      <alignment vertical="center"/>
    </xf>
    <xf numFmtId="177" fontId="0" fillId="0" borderId="43" xfId="0" applyNumberFormat="1" applyFont="1" applyFill="1" applyBorder="1" applyAlignment="1">
      <alignment vertical="center"/>
    </xf>
    <xf numFmtId="0" fontId="0" fillId="0" borderId="171" xfId="0" applyFont="1" applyFill="1" applyBorder="1" applyAlignment="1">
      <alignment horizontal="distributed" vertical="center" justifyLastLine="1"/>
    </xf>
    <xf numFmtId="0" fontId="0" fillId="0" borderId="17" xfId="0" applyFont="1" applyFill="1" applyBorder="1" applyAlignment="1">
      <alignment horizontal="distributed" vertical="center" justifyLastLine="1"/>
    </xf>
    <xf numFmtId="0" fontId="0" fillId="0" borderId="185" xfId="0" applyFont="1" applyFill="1" applyBorder="1" applyAlignment="1">
      <alignment horizontal="distributed" vertical="center" justifyLastLine="1"/>
    </xf>
    <xf numFmtId="177" fontId="11" fillId="0" borderId="23"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0" fontId="2" fillId="0" borderId="17" xfId="0" applyFont="1" applyFill="1" applyBorder="1" applyAlignment="1">
      <alignment horizontal="distributed" vertical="center" justifyLastLine="1"/>
    </xf>
    <xf numFmtId="0" fontId="2" fillId="0" borderId="82" xfId="0" applyFont="1" applyFill="1" applyBorder="1" applyAlignment="1">
      <alignment horizontal="distributed" vertical="center" justifyLastLine="1"/>
    </xf>
    <xf numFmtId="177" fontId="11" fillId="0" borderId="179" xfId="0" applyNumberFormat="1" applyFont="1" applyFill="1" applyBorder="1" applyAlignment="1">
      <alignment horizontal="center" vertical="center"/>
    </xf>
    <xf numFmtId="196" fontId="18" fillId="3" borderId="0" xfId="0" applyNumberFormat="1" applyFont="1" applyFill="1" applyBorder="1" applyAlignment="1">
      <alignment horizontal="right" vertical="center"/>
    </xf>
    <xf numFmtId="196" fontId="18" fillId="3" borderId="18" xfId="0" applyNumberFormat="1" applyFont="1" applyFill="1" applyBorder="1" applyAlignment="1">
      <alignment horizontal="right" vertical="center"/>
    </xf>
    <xf numFmtId="0" fontId="18" fillId="0" borderId="181" xfId="0" applyFont="1" applyFill="1" applyBorder="1" applyAlignment="1">
      <alignment horizontal="center" vertical="center" shrinkToFit="1"/>
    </xf>
    <xf numFmtId="177" fontId="2" fillId="0" borderId="23" xfId="0" applyNumberFormat="1" applyFont="1" applyFill="1" applyBorder="1" applyAlignment="1">
      <alignment horizontal="right" vertical="center"/>
    </xf>
    <xf numFmtId="177" fontId="18" fillId="3" borderId="0" xfId="0" applyNumberFormat="1" applyFont="1" applyFill="1" applyBorder="1" applyAlignment="1">
      <alignment horizontal="right" vertical="center"/>
    </xf>
    <xf numFmtId="201" fontId="18" fillId="0" borderId="4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8" fillId="0" borderId="0" xfId="0" applyFont="1" applyFill="1" applyAlignment="1">
      <alignment horizontal="center" vertical="center"/>
    </xf>
    <xf numFmtId="0" fontId="0" fillId="0" borderId="152" xfId="0" applyFont="1" applyFill="1" applyBorder="1" applyAlignment="1">
      <alignment horizontal="center" vertical="center"/>
    </xf>
    <xf numFmtId="0" fontId="0" fillId="0" borderId="168" xfId="0" applyFont="1" applyFill="1" applyBorder="1" applyAlignment="1">
      <alignment horizontal="center" vertical="center"/>
    </xf>
    <xf numFmtId="0" fontId="0" fillId="0" borderId="109" xfId="0" applyFont="1" applyFill="1" applyBorder="1" applyAlignment="1">
      <alignment horizontal="center" vertical="center"/>
    </xf>
    <xf numFmtId="177" fontId="0" fillId="0" borderId="0" xfId="0" applyNumberFormat="1" applyFont="1" applyFill="1" applyAlignment="1">
      <alignment horizontal="right" vertical="center"/>
    </xf>
    <xf numFmtId="191" fontId="0" fillId="0" borderId="0" xfId="0" applyNumberFormat="1" applyFont="1" applyFill="1" applyAlignment="1">
      <alignment horizontal="right" vertical="center"/>
    </xf>
    <xf numFmtId="191" fontId="0" fillId="0" borderId="18" xfId="0" applyNumberFormat="1" applyFont="1" applyFill="1" applyBorder="1" applyAlignment="1">
      <alignment horizontal="right" vertical="center"/>
    </xf>
    <xf numFmtId="191" fontId="2" fillId="0" borderId="0" xfId="0" applyNumberFormat="1" applyFont="1" applyFill="1" applyAlignment="1">
      <alignment horizontal="right" vertical="center"/>
    </xf>
    <xf numFmtId="191" fontId="2" fillId="0" borderId="18" xfId="0" applyNumberFormat="1" applyFont="1" applyFill="1" applyBorder="1" applyAlignment="1">
      <alignment horizontal="right" vertical="center"/>
    </xf>
    <xf numFmtId="191" fontId="18" fillId="0" borderId="0" xfId="0" applyNumberFormat="1" applyFont="1" applyFill="1" applyBorder="1" applyAlignment="1">
      <alignment horizontal="right" vertical="center"/>
    </xf>
    <xf numFmtId="209" fontId="18" fillId="0" borderId="0" xfId="0" applyNumberFormat="1" applyFont="1" applyFill="1" applyBorder="1" applyAlignment="1">
      <alignment horizontal="center" vertical="center"/>
    </xf>
    <xf numFmtId="0" fontId="0" fillId="0" borderId="106" xfId="0" applyFont="1" applyFill="1" applyBorder="1" applyAlignment="1">
      <alignment horizontal="center" vertical="center"/>
    </xf>
    <xf numFmtId="209" fontId="0" fillId="0" borderId="0" xfId="0" applyNumberFormat="1" applyFont="1" applyFill="1" applyBorder="1" applyAlignment="1">
      <alignment horizontal="center" vertical="center"/>
    </xf>
    <xf numFmtId="183" fontId="2" fillId="0" borderId="0" xfId="0" applyNumberFormat="1" applyFont="1" applyFill="1" applyBorder="1" applyAlignment="1">
      <alignment horizontal="center" vertical="center"/>
    </xf>
    <xf numFmtId="181" fontId="18" fillId="0" borderId="0" xfId="0" applyNumberFormat="1" applyFont="1" applyFill="1" applyBorder="1" applyAlignment="1">
      <alignment horizontal="center" vertical="center"/>
    </xf>
    <xf numFmtId="181" fontId="18" fillId="0" borderId="0" xfId="0" applyNumberFormat="1" applyFont="1" applyFill="1" applyBorder="1" applyAlignment="1">
      <alignment horizontal="right" vertical="center"/>
    </xf>
    <xf numFmtId="0" fontId="0" fillId="0" borderId="104" xfId="0" applyFont="1" applyFill="1" applyBorder="1" applyAlignment="1">
      <alignment horizontal="center" vertical="center"/>
    </xf>
    <xf numFmtId="0" fontId="0" fillId="0" borderId="9" xfId="0" applyFont="1" applyFill="1" applyBorder="1" applyAlignment="1">
      <alignment horizontal="center" vertical="center" shrinkToFit="1"/>
    </xf>
    <xf numFmtId="209" fontId="2" fillId="0" borderId="0" xfId="0" applyNumberFormat="1" applyFont="1" applyFill="1" applyBorder="1" applyAlignment="1">
      <alignment horizontal="left" vertical="center"/>
    </xf>
    <xf numFmtId="183" fontId="0" fillId="0" borderId="0" xfId="0" applyNumberFormat="1" applyFont="1" applyFill="1" applyAlignment="1">
      <alignment horizontal="center" vertical="center"/>
    </xf>
    <xf numFmtId="0" fontId="18" fillId="0" borderId="104" xfId="0" applyFont="1" applyFill="1" applyBorder="1" applyAlignment="1">
      <alignment horizontal="center" vertical="center"/>
    </xf>
    <xf numFmtId="0" fontId="18" fillId="0" borderId="109" xfId="0" applyFont="1" applyFill="1" applyBorder="1" applyAlignment="1">
      <alignment horizontal="center" vertical="center"/>
    </xf>
    <xf numFmtId="0" fontId="18" fillId="0" borderId="182" xfId="0" applyFont="1" applyFill="1" applyBorder="1" applyAlignment="1">
      <alignment horizontal="center" vertical="center"/>
    </xf>
    <xf numFmtId="0" fontId="18" fillId="0" borderId="183" xfId="0" applyFont="1" applyFill="1" applyBorder="1" applyAlignment="1">
      <alignment horizontal="center" vertical="center"/>
    </xf>
    <xf numFmtId="0" fontId="18" fillId="0" borderId="184" xfId="0" applyFont="1" applyFill="1" applyBorder="1" applyAlignment="1">
      <alignment horizontal="center" vertical="center"/>
    </xf>
    <xf numFmtId="183" fontId="18" fillId="0" borderId="37" xfId="0" applyNumberFormat="1" applyFont="1" applyFill="1" applyBorder="1" applyAlignment="1">
      <alignment horizontal="center" vertical="center"/>
    </xf>
    <xf numFmtId="0" fontId="18" fillId="0" borderId="9" xfId="0" applyFont="1" applyFill="1" applyBorder="1" applyAlignment="1">
      <alignment horizontal="center" vertical="center"/>
    </xf>
    <xf numFmtId="0" fontId="0" fillId="0" borderId="82" xfId="0" applyFont="1" applyFill="1" applyBorder="1" applyAlignment="1">
      <alignment horizontal="center" vertical="center"/>
    </xf>
    <xf numFmtId="191" fontId="18" fillId="0" borderId="18" xfId="0" applyNumberFormat="1" applyFont="1" applyFill="1" applyBorder="1" applyAlignment="1">
      <alignment horizontal="right" vertical="center"/>
    </xf>
    <xf numFmtId="183" fontId="18" fillId="0" borderId="179" xfId="0" applyNumberFormat="1" applyFont="1" applyFill="1" applyBorder="1" applyAlignment="1">
      <alignment horizontal="center" vertical="center"/>
    </xf>
    <xf numFmtId="191" fontId="2" fillId="0" borderId="23" xfId="0" applyNumberFormat="1" applyFont="1" applyFill="1" applyBorder="1" applyAlignment="1">
      <alignment horizontal="center" vertical="center"/>
    </xf>
    <xf numFmtId="181" fontId="2" fillId="0" borderId="23" xfId="0" applyNumberFormat="1" applyFont="1" applyFill="1" applyBorder="1" applyAlignment="1">
      <alignment horizontal="center" vertical="center"/>
    </xf>
    <xf numFmtId="183" fontId="2" fillId="0" borderId="0" xfId="0" applyNumberFormat="1" applyFont="1" applyFill="1" applyAlignment="1">
      <alignment horizontal="center" vertical="center"/>
    </xf>
    <xf numFmtId="181" fontId="2" fillId="0" borderId="0" xfId="0" applyNumberFormat="1" applyFont="1" applyFill="1" applyBorder="1" applyAlignment="1">
      <alignment horizontal="right" vertical="center"/>
    </xf>
    <xf numFmtId="181" fontId="18" fillId="0" borderId="43" xfId="0" applyNumberFormat="1" applyFont="1" applyFill="1" applyBorder="1" applyAlignment="1">
      <alignment vertical="center"/>
    </xf>
    <xf numFmtId="0" fontId="0" fillId="0" borderId="105" xfId="0" applyFont="1" applyFill="1" applyBorder="1" applyAlignment="1">
      <alignment horizontal="center" vertical="center"/>
    </xf>
    <xf numFmtId="209" fontId="18" fillId="0" borderId="37" xfId="0" applyNumberFormat="1" applyFont="1" applyFill="1" applyBorder="1" applyAlignment="1">
      <alignment horizontal="center" vertical="center"/>
    </xf>
    <xf numFmtId="209" fontId="18" fillId="0" borderId="179" xfId="0" applyNumberFormat="1" applyFont="1" applyFill="1" applyBorder="1" applyAlignment="1">
      <alignment horizontal="right" vertical="center"/>
    </xf>
    <xf numFmtId="0" fontId="0" fillId="0" borderId="107" xfId="0" applyFont="1" applyFill="1" applyBorder="1" applyAlignment="1">
      <alignment horizontal="center" vertical="center"/>
    </xf>
    <xf numFmtId="181" fontId="18" fillId="0" borderId="155" xfId="0" applyNumberFormat="1" applyFont="1" applyFill="1" applyBorder="1" applyAlignment="1">
      <alignment horizontal="center" vertical="center"/>
    </xf>
    <xf numFmtId="181" fontId="0" fillId="0" borderId="157"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191" fontId="0" fillId="0" borderId="23" xfId="0" applyNumberFormat="1" applyFont="1" applyFill="1" applyBorder="1" applyAlignment="1">
      <alignment horizontal="right" vertical="center"/>
    </xf>
    <xf numFmtId="177" fontId="0" fillId="0" borderId="154" xfId="0" applyNumberFormat="1" applyFont="1" applyFill="1" applyBorder="1" applyAlignment="1">
      <alignment horizontal="right" vertical="center"/>
    </xf>
    <xf numFmtId="177" fontId="0" fillId="0" borderId="155" xfId="0" applyNumberFormat="1" applyFont="1" applyFill="1" applyBorder="1" applyAlignment="1">
      <alignment horizontal="right" vertical="center"/>
    </xf>
    <xf numFmtId="177" fontId="0" fillId="0" borderId="43"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191" fontId="0" fillId="0" borderId="43"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0" fontId="3" fillId="0" borderId="6" xfId="0" applyFont="1" applyFill="1" applyBorder="1" applyAlignment="1">
      <alignment horizontal="center" vertical="center" shrinkToFit="1"/>
    </xf>
    <xf numFmtId="0" fontId="3" fillId="0" borderId="80"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8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5" xfId="0" applyFont="1" applyFill="1" applyBorder="1" applyAlignment="1">
      <alignment horizontal="center"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1" fontId="18" fillId="0" borderId="43" xfId="0" applyNumberFormat="1" applyFont="1" applyFill="1" applyBorder="1" applyAlignment="1">
      <alignment horizontal="right" vertical="center"/>
    </xf>
    <xf numFmtId="181" fontId="18" fillId="0" borderId="74" xfId="0" applyNumberFormat="1" applyFont="1" applyFill="1" applyBorder="1" applyAlignment="1">
      <alignment horizontal="right" vertical="center"/>
    </xf>
    <xf numFmtId="0" fontId="20" fillId="0" borderId="6"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6" xfId="0" applyFont="1" applyFill="1" applyBorder="1" applyAlignment="1">
      <alignment horizontal="center" vertical="center" shrinkToFit="1"/>
    </xf>
    <xf numFmtId="0" fontId="20" fillId="0" borderId="80"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81" xfId="0" applyFont="1" applyFill="1" applyBorder="1" applyAlignment="1">
      <alignment horizontal="center" vertical="center" shrinkToFit="1"/>
    </xf>
    <xf numFmtId="183" fontId="0" fillId="0" borderId="199" xfId="0" applyNumberFormat="1" applyFont="1" applyFill="1" applyBorder="1" applyAlignment="1">
      <alignment horizontal="right" vertical="center"/>
    </xf>
    <xf numFmtId="179" fontId="18" fillId="0" borderId="179" xfId="0" applyNumberFormat="1" applyFont="1" applyFill="1" applyBorder="1" applyAlignment="1">
      <alignment horizontal="center" vertical="center"/>
    </xf>
    <xf numFmtId="177" fontId="18" fillId="0" borderId="179" xfId="0" applyNumberFormat="1" applyFont="1" applyFill="1" applyBorder="1" applyAlignment="1">
      <alignment horizontal="center" vertical="center"/>
    </xf>
    <xf numFmtId="0" fontId="0" fillId="0" borderId="108" xfId="0" applyFont="1" applyFill="1" applyBorder="1" applyAlignment="1">
      <alignment horizontal="distributed" vertical="center" justifyLastLine="1"/>
    </xf>
    <xf numFmtId="0" fontId="0" fillId="0" borderId="83" xfId="0" applyFont="1" applyFill="1" applyBorder="1" applyAlignment="1">
      <alignment horizontal="distributed" vertical="center" justifyLastLine="1"/>
    </xf>
    <xf numFmtId="181" fontId="0" fillId="0" borderId="0" xfId="0" applyNumberFormat="1" applyFont="1" applyFill="1" applyBorder="1" applyAlignment="1">
      <alignment vertical="center"/>
    </xf>
    <xf numFmtId="181" fontId="0" fillId="0" borderId="23" xfId="0" applyNumberFormat="1" applyFont="1" applyFill="1" applyBorder="1" applyAlignment="1">
      <alignment vertical="center"/>
    </xf>
    <xf numFmtId="177" fontId="0" fillId="0" borderId="23" xfId="0" applyNumberFormat="1" applyFont="1" applyFill="1" applyBorder="1" applyAlignment="1">
      <alignment horizontal="center" vertical="center"/>
    </xf>
    <xf numFmtId="0" fontId="2" fillId="0" borderId="171" xfId="0" applyFont="1" applyFill="1" applyBorder="1" applyAlignment="1">
      <alignment horizontal="distributed" vertical="center" justifyLastLine="1"/>
    </xf>
    <xf numFmtId="196" fontId="18" fillId="0" borderId="0" xfId="0" applyNumberFormat="1" applyFont="1" applyFill="1" applyBorder="1" applyAlignment="1">
      <alignment horizontal="right" vertical="center"/>
    </xf>
    <xf numFmtId="196" fontId="18" fillId="0" borderId="18" xfId="0" applyNumberFormat="1" applyFont="1" applyFill="1" applyBorder="1" applyAlignment="1">
      <alignment horizontal="right" vertical="center"/>
    </xf>
    <xf numFmtId="209" fontId="2" fillId="0" borderId="0" xfId="0" applyNumberFormat="1" applyFont="1" applyFill="1" applyBorder="1" applyAlignment="1">
      <alignment horizontal="center" vertical="center"/>
    </xf>
    <xf numFmtId="0" fontId="0" fillId="0" borderId="0" xfId="0" applyFont="1" applyFill="1" applyAlignment="1">
      <alignment horizontal="left" vertical="center"/>
    </xf>
    <xf numFmtId="209" fontId="0" fillId="0" borderId="0" xfId="0" applyNumberFormat="1" applyFont="1" applyFill="1" applyBorder="1" applyAlignment="1">
      <alignment horizontal="right" vertical="center"/>
    </xf>
    <xf numFmtId="0" fontId="12" fillId="0" borderId="110" xfId="0" applyFont="1" applyFill="1" applyBorder="1" applyAlignment="1">
      <alignment horizontal="center" vertical="center"/>
    </xf>
    <xf numFmtId="0" fontId="12" fillId="0" borderId="111" xfId="0" applyFont="1" applyFill="1" applyBorder="1" applyAlignment="1">
      <alignment horizontal="center" vertical="center"/>
    </xf>
    <xf numFmtId="0" fontId="11" fillId="0" borderId="112" xfId="0" applyFont="1" applyFill="1" applyBorder="1" applyAlignment="1">
      <alignment horizontal="center" vertical="center"/>
    </xf>
    <xf numFmtId="0" fontId="11" fillId="0" borderId="113" xfId="0" applyFont="1" applyFill="1" applyBorder="1" applyAlignment="1">
      <alignment horizontal="center" vertical="center"/>
    </xf>
    <xf numFmtId="0" fontId="11" fillId="0" borderId="114" xfId="0" applyFont="1" applyFill="1" applyBorder="1" applyAlignment="1">
      <alignment horizontal="center" vertical="center"/>
    </xf>
    <xf numFmtId="0" fontId="11" fillId="0" borderId="109" xfId="0" applyFont="1" applyFill="1" applyBorder="1" applyAlignment="1">
      <alignment horizontal="center" vertical="center"/>
    </xf>
    <xf numFmtId="0" fontId="11" fillId="0" borderId="88" xfId="0" applyFont="1" applyFill="1" applyBorder="1" applyAlignment="1">
      <alignment horizontal="center" vertical="center"/>
    </xf>
    <xf numFmtId="0" fontId="11" fillId="0" borderId="99" xfId="0" applyFont="1" applyFill="1" applyBorder="1" applyAlignment="1">
      <alignment horizontal="center" vertical="center"/>
    </xf>
    <xf numFmtId="0" fontId="11" fillId="0" borderId="100"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2"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83"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85" xfId="0" applyFont="1" applyFill="1" applyBorder="1" applyAlignment="1">
      <alignment horizontal="center" vertical="center" shrinkToFit="1"/>
    </xf>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shrinkToFit="1"/>
    </xf>
    <xf numFmtId="0" fontId="11" fillId="0" borderId="12" xfId="0" applyFont="1" applyFill="1" applyBorder="1" applyAlignment="1">
      <alignment horizontal="center" vertical="center"/>
    </xf>
    <xf numFmtId="0" fontId="11" fillId="0" borderId="115" xfId="0" applyFont="1" applyFill="1" applyBorder="1" applyAlignment="1">
      <alignment horizontal="center" vertical="center" shrinkToFit="1"/>
    </xf>
    <xf numFmtId="177" fontId="12" fillId="0" borderId="0" xfId="0" applyNumberFormat="1" applyFont="1" applyFill="1" applyBorder="1" applyAlignment="1">
      <alignment horizontal="right" vertical="center" shrinkToFit="1"/>
    </xf>
    <xf numFmtId="181" fontId="12" fillId="0" borderId="0" xfId="0" applyNumberFormat="1" applyFont="1" applyFill="1" applyBorder="1" applyAlignment="1">
      <alignment horizontal="right" vertical="center" shrinkToFit="1"/>
    </xf>
    <xf numFmtId="188" fontId="12" fillId="0" borderId="0" xfId="0" applyNumberFormat="1" applyFont="1" applyFill="1" applyBorder="1" applyAlignment="1">
      <alignment horizontal="right" vertical="center" shrinkToFit="1"/>
    </xf>
    <xf numFmtId="188" fontId="12" fillId="0" borderId="39" xfId="0" applyNumberFormat="1" applyFont="1" applyFill="1" applyBorder="1" applyAlignment="1">
      <alignment horizontal="right" vertical="center" shrinkToFit="1"/>
    </xf>
    <xf numFmtId="186" fontId="12" fillId="0" borderId="0" xfId="0" applyNumberFormat="1" applyFont="1" applyFill="1" applyBorder="1" applyAlignment="1">
      <alignment horizontal="right" vertical="center" shrinkToFit="1"/>
    </xf>
    <xf numFmtId="179" fontId="12" fillId="0" borderId="0" xfId="0" applyNumberFormat="1" applyFont="1" applyFill="1" applyBorder="1" applyAlignment="1">
      <alignment horizontal="right" vertical="center" shrinkToFit="1"/>
    </xf>
    <xf numFmtId="188" fontId="12" fillId="0" borderId="170" xfId="0" applyNumberFormat="1" applyFont="1" applyFill="1" applyBorder="1" applyAlignment="1">
      <alignment horizontal="right" vertical="center" shrinkToFit="1"/>
    </xf>
    <xf numFmtId="186" fontId="20" fillId="0" borderId="0" xfId="0" applyNumberFormat="1" applyFont="1" applyFill="1" applyBorder="1" applyAlignment="1">
      <alignment vertical="center" shrinkToFit="1"/>
    </xf>
    <xf numFmtId="177" fontId="20" fillId="0" borderId="0" xfId="0" applyNumberFormat="1" applyFont="1" applyFill="1" applyBorder="1" applyAlignment="1">
      <alignment horizontal="right" vertical="center" shrinkToFit="1"/>
    </xf>
    <xf numFmtId="181" fontId="20" fillId="0" borderId="0" xfId="0" applyNumberFormat="1" applyFont="1" applyFill="1" applyBorder="1" applyAlignment="1">
      <alignment horizontal="right" vertical="center" shrinkToFit="1"/>
    </xf>
    <xf numFmtId="188" fontId="20" fillId="0" borderId="0" xfId="0" applyNumberFormat="1" applyFont="1" applyFill="1" applyBorder="1" applyAlignment="1">
      <alignment vertical="center" shrinkToFit="1"/>
    </xf>
    <xf numFmtId="181" fontId="20" fillId="0" borderId="0" xfId="0" applyNumberFormat="1" applyFont="1" applyFill="1" applyBorder="1" applyAlignment="1">
      <alignment vertical="center" shrinkToFit="1"/>
    </xf>
    <xf numFmtId="181" fontId="20" fillId="0" borderId="170" xfId="0" applyNumberFormat="1" applyFont="1" applyFill="1" applyBorder="1" applyAlignment="1">
      <alignment vertical="center" shrinkToFit="1"/>
    </xf>
    <xf numFmtId="186" fontId="14" fillId="0" borderId="0" xfId="0" applyNumberFormat="1" applyFont="1" applyFill="1" applyBorder="1" applyAlignment="1">
      <alignment horizontal="right" vertical="center" shrinkToFit="1"/>
    </xf>
    <xf numFmtId="177" fontId="14" fillId="0" borderId="0" xfId="0" applyNumberFormat="1" applyFont="1" applyFill="1" applyBorder="1" applyAlignment="1">
      <alignment horizontal="right" vertical="center" shrinkToFit="1"/>
    </xf>
    <xf numFmtId="181" fontId="14" fillId="0" borderId="0" xfId="0" applyNumberFormat="1" applyFont="1" applyFill="1" applyBorder="1" applyAlignment="1">
      <alignment horizontal="right" vertical="center" shrinkToFit="1"/>
    </xf>
    <xf numFmtId="188" fontId="14" fillId="0" borderId="0" xfId="0" applyNumberFormat="1" applyFont="1" applyFill="1" applyBorder="1" applyAlignment="1">
      <alignment horizontal="right" vertical="center" shrinkToFit="1"/>
    </xf>
    <xf numFmtId="188" fontId="14" fillId="0" borderId="39" xfId="0" applyNumberFormat="1" applyFont="1" applyFill="1" applyBorder="1" applyAlignment="1">
      <alignment horizontal="right" vertical="center" shrinkToFit="1"/>
    </xf>
    <xf numFmtId="188" fontId="20" fillId="0" borderId="39" xfId="0" applyNumberFormat="1" applyFont="1" applyFill="1" applyBorder="1" applyAlignment="1">
      <alignment vertical="center" shrinkToFit="1"/>
    </xf>
    <xf numFmtId="181" fontId="20" fillId="0" borderId="39"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77" fontId="3" fillId="0" borderId="0" xfId="0" applyNumberFormat="1" applyFont="1" applyFill="1" applyBorder="1" applyAlignment="1">
      <alignment horizontal="right" vertical="center" shrinkToFit="1"/>
    </xf>
    <xf numFmtId="181" fontId="3" fillId="0" borderId="0" xfId="0" applyNumberFormat="1" applyFont="1" applyFill="1" applyBorder="1" applyAlignment="1">
      <alignment horizontal="right" vertical="center" shrinkToFit="1"/>
    </xf>
    <xf numFmtId="188" fontId="3" fillId="0" borderId="0" xfId="0" applyNumberFormat="1" applyFont="1" applyFill="1" applyBorder="1" applyAlignment="1">
      <alignment vertical="center" shrinkToFit="1"/>
    </xf>
    <xf numFmtId="181" fontId="3" fillId="0" borderId="0" xfId="0" applyNumberFormat="1" applyFont="1" applyFill="1" applyBorder="1" applyAlignment="1">
      <alignment vertical="center" shrinkToFit="1"/>
    </xf>
    <xf numFmtId="181" fontId="3" fillId="0" borderId="39" xfId="0" applyNumberFormat="1" applyFont="1" applyFill="1" applyBorder="1" applyAlignment="1">
      <alignment vertical="center" shrinkToFit="1"/>
    </xf>
    <xf numFmtId="186" fontId="20" fillId="0" borderId="37" xfId="0" applyNumberFormat="1" applyFont="1" applyFill="1" applyBorder="1" applyAlignment="1">
      <alignment vertical="center" shrinkToFit="1"/>
    </xf>
    <xf numFmtId="177" fontId="20" fillId="0" borderId="37" xfId="0" applyNumberFormat="1" applyFont="1" applyFill="1" applyBorder="1" applyAlignment="1">
      <alignment horizontal="right" vertical="center" shrinkToFit="1"/>
    </xf>
    <xf numFmtId="181" fontId="20" fillId="0" borderId="37" xfId="0" applyNumberFormat="1" applyFont="1" applyFill="1" applyBorder="1" applyAlignment="1">
      <alignment horizontal="right" vertical="center" shrinkToFit="1"/>
    </xf>
    <xf numFmtId="188" fontId="20" fillId="0" borderId="37" xfId="0" applyNumberFormat="1" applyFont="1" applyFill="1" applyBorder="1" applyAlignment="1">
      <alignment vertical="center" shrinkToFit="1"/>
    </xf>
    <xf numFmtId="181" fontId="20" fillId="0" borderId="37" xfId="0" applyNumberFormat="1" applyFont="1" applyFill="1" applyBorder="1" applyAlignment="1">
      <alignment vertical="center" shrinkToFit="1"/>
    </xf>
    <xf numFmtId="181" fontId="20" fillId="0" borderId="42" xfId="0" applyNumberFormat="1" applyFont="1" applyFill="1" applyBorder="1" applyAlignment="1">
      <alignment vertical="center" shrinkToFit="1"/>
    </xf>
    <xf numFmtId="0" fontId="13" fillId="0" borderId="12" xfId="0" applyFont="1" applyFill="1" applyBorder="1" applyAlignment="1">
      <alignment horizontal="center" vertical="center" shrinkToFit="1"/>
    </xf>
    <xf numFmtId="0" fontId="13" fillId="0" borderId="83" xfId="0" applyFont="1" applyFill="1" applyBorder="1" applyAlignment="1">
      <alignment horizontal="center" vertical="center" shrinkToFit="1"/>
    </xf>
    <xf numFmtId="0" fontId="13" fillId="0" borderId="115" xfId="0" applyFont="1" applyFill="1" applyBorder="1" applyAlignment="1">
      <alignment horizontal="center" vertical="center" shrinkToFit="1"/>
    </xf>
    <xf numFmtId="0" fontId="13" fillId="0" borderId="138"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41" xfId="0" applyFont="1" applyFill="1" applyBorder="1" applyAlignment="1">
      <alignment horizontal="center" vertical="center"/>
    </xf>
    <xf numFmtId="0" fontId="0" fillId="0" borderId="12" xfId="0" applyFont="1" applyFill="1" applyBorder="1" applyAlignment="1">
      <alignment horizontal="center" vertical="center" shrinkToFit="1"/>
    </xf>
    <xf numFmtId="0" fontId="0" fillId="0" borderId="137" xfId="0" applyFont="1" applyFill="1" applyBorder="1" applyAlignment="1">
      <alignment horizontal="center" vertical="center" shrinkToFit="1"/>
    </xf>
    <xf numFmtId="0" fontId="11" fillId="0" borderId="138" xfId="0" applyFont="1" applyFill="1" applyBorder="1" applyAlignment="1">
      <alignment horizontal="center" vertical="center" shrinkToFit="1"/>
    </xf>
    <xf numFmtId="0" fontId="11" fillId="0" borderId="139" xfId="0" applyFont="1" applyFill="1" applyBorder="1" applyAlignment="1">
      <alignment horizontal="center" vertical="center" shrinkToFit="1"/>
    </xf>
    <xf numFmtId="0" fontId="11" fillId="0" borderId="140" xfId="0" applyFont="1" applyFill="1" applyBorder="1" applyAlignment="1">
      <alignment horizontal="center" vertical="center" shrinkToFit="1"/>
    </xf>
    <xf numFmtId="209" fontId="17" fillId="0" borderId="0" xfId="0" applyNumberFormat="1" applyFont="1" applyFill="1" applyBorder="1" applyAlignment="1">
      <alignment horizontal="right" vertical="center"/>
    </xf>
    <xf numFmtId="176" fontId="3" fillId="0" borderId="0" xfId="0" applyNumberFormat="1" applyFont="1" applyFill="1" applyBorder="1" applyAlignment="1">
      <alignment horizontal="right" vertical="center" shrinkToFit="1"/>
    </xf>
    <xf numFmtId="0" fontId="23" fillId="0" borderId="0" xfId="0" applyFont="1" applyFill="1" applyBorder="1" applyAlignment="1">
      <alignment horizontal="right" vertical="center"/>
    </xf>
    <xf numFmtId="190" fontId="23" fillId="0" borderId="0" xfId="0" applyNumberFormat="1" applyFont="1" applyFill="1" applyBorder="1" applyAlignment="1">
      <alignment horizontal="right" vertical="center"/>
    </xf>
    <xf numFmtId="0" fontId="13" fillId="0" borderId="116" xfId="0" applyFont="1" applyFill="1" applyBorder="1" applyAlignment="1">
      <alignment horizontal="center" vertical="center" shrinkToFit="1"/>
    </xf>
    <xf numFmtId="0" fontId="13" fillId="0" borderId="117" xfId="0" applyFont="1" applyFill="1" applyBorder="1" applyAlignment="1">
      <alignment horizontal="center" vertical="center" shrinkToFit="1"/>
    </xf>
    <xf numFmtId="3" fontId="12" fillId="0" borderId="61" xfId="0" applyNumberFormat="1" applyFont="1" applyFill="1" applyBorder="1" applyAlignment="1">
      <alignment horizontal="right" vertical="center"/>
    </xf>
    <xf numFmtId="190" fontId="12" fillId="0" borderId="61" xfId="0" applyNumberFormat="1" applyFont="1" applyFill="1" applyBorder="1" applyAlignment="1">
      <alignment horizontal="right" vertical="center"/>
    </xf>
    <xf numFmtId="0" fontId="12" fillId="0" borderId="0" xfId="0" applyFont="1" applyFill="1" applyBorder="1" applyAlignment="1">
      <alignment horizontal="right" vertical="center"/>
    </xf>
    <xf numFmtId="190" fontId="12"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76" fontId="3" fillId="0" borderId="23" xfId="0" applyNumberFormat="1" applyFont="1" applyFill="1" applyBorder="1" applyAlignment="1">
      <alignment horizontal="right" vertical="center" shrinkToFit="1"/>
    </xf>
    <xf numFmtId="3" fontId="23" fillId="0" borderId="61" xfId="0" applyNumberFormat="1" applyFont="1" applyFill="1" applyBorder="1" applyAlignment="1">
      <alignment horizontal="right" vertical="center"/>
    </xf>
    <xf numFmtId="190" fontId="23" fillId="0" borderId="61" xfId="0" applyNumberFormat="1" applyFont="1" applyFill="1" applyBorder="1" applyAlignment="1">
      <alignment horizontal="right" vertical="center"/>
    </xf>
    <xf numFmtId="0" fontId="0" fillId="0" borderId="171" xfId="0" applyFont="1" applyFill="1" applyBorder="1" applyAlignment="1">
      <alignment horizontal="center" vertical="center" shrinkToFit="1"/>
    </xf>
    <xf numFmtId="0" fontId="0" fillId="0" borderId="185" xfId="0" applyFont="1" applyFill="1" applyBorder="1" applyAlignment="1">
      <alignment horizontal="center" vertical="center" shrinkToFit="1"/>
    </xf>
    <xf numFmtId="190" fontId="23" fillId="0" borderId="37" xfId="0" applyNumberFormat="1" applyFont="1" applyFill="1" applyBorder="1" applyAlignment="1">
      <alignment horizontal="right" vertical="center"/>
    </xf>
    <xf numFmtId="0" fontId="17" fillId="0" borderId="0" xfId="0" applyFont="1" applyFill="1" applyBorder="1" applyAlignment="1">
      <alignment horizontal="right" vertical="center"/>
    </xf>
    <xf numFmtId="190" fontId="17" fillId="0" borderId="0" xfId="0" applyNumberFormat="1" applyFont="1" applyFill="1" applyBorder="1" applyAlignment="1">
      <alignment horizontal="right" vertical="center"/>
    </xf>
    <xf numFmtId="0" fontId="12" fillId="0" borderId="37" xfId="0" applyFont="1" applyFill="1" applyBorder="1" applyAlignment="1">
      <alignment horizontal="right" vertical="center"/>
    </xf>
    <xf numFmtId="190" fontId="12" fillId="0" borderId="37" xfId="0" applyNumberFormat="1" applyFont="1" applyFill="1" applyBorder="1" applyAlignment="1">
      <alignment horizontal="right" vertical="center"/>
    </xf>
    <xf numFmtId="38" fontId="12" fillId="0" borderId="23"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157" xfId="1" applyFont="1" applyFill="1" applyBorder="1" applyAlignment="1">
      <alignment horizontal="right" vertical="center"/>
    </xf>
    <xf numFmtId="176" fontId="3" fillId="0" borderId="37" xfId="0" applyNumberFormat="1" applyFont="1" applyFill="1" applyBorder="1" applyAlignment="1">
      <alignment horizontal="right" vertical="center" shrinkToFit="1"/>
    </xf>
    <xf numFmtId="0" fontId="23" fillId="0" borderId="37" xfId="0" applyFont="1" applyFill="1" applyBorder="1" applyAlignment="1">
      <alignment horizontal="right" vertical="center"/>
    </xf>
    <xf numFmtId="190" fontId="17" fillId="0" borderId="61" xfId="0" applyNumberFormat="1" applyFont="1" applyFill="1" applyBorder="1" applyAlignment="1">
      <alignment horizontal="right" vertical="center"/>
    </xf>
    <xf numFmtId="3" fontId="17" fillId="0" borderId="61" xfId="0" applyNumberFormat="1" applyFont="1" applyFill="1" applyBorder="1" applyAlignment="1">
      <alignment horizontal="right" vertical="center"/>
    </xf>
    <xf numFmtId="0" fontId="11" fillId="0" borderId="110" xfId="0" applyFont="1" applyFill="1" applyBorder="1" applyAlignment="1">
      <alignment horizontal="center" vertical="center"/>
    </xf>
    <xf numFmtId="0" fontId="11" fillId="0" borderId="11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18" xfId="0" applyFont="1" applyFill="1" applyBorder="1" applyAlignment="1">
      <alignment horizontal="center" vertical="center"/>
    </xf>
    <xf numFmtId="0" fontId="11" fillId="0" borderId="7" xfId="0" applyFont="1" applyFill="1" applyBorder="1" applyAlignment="1">
      <alignment horizontal="center" vertical="center"/>
    </xf>
    <xf numFmtId="41" fontId="11" fillId="0" borderId="0" xfId="0" applyNumberFormat="1" applyFont="1" applyFill="1" applyBorder="1" applyAlignment="1">
      <alignment horizontal="right" vertical="center"/>
    </xf>
    <xf numFmtId="41" fontId="18" fillId="0" borderId="157" xfId="0" applyNumberFormat="1" applyFont="1" applyFill="1" applyBorder="1" applyAlignment="1">
      <alignment horizontal="center" vertical="center"/>
    </xf>
    <xf numFmtId="179" fontId="0" fillId="0" borderId="157" xfId="0" applyNumberFormat="1" applyFont="1" applyFill="1" applyBorder="1" applyAlignment="1">
      <alignment horizontal="right" vertical="center"/>
    </xf>
    <xf numFmtId="0" fontId="0" fillId="0" borderId="157" xfId="0" applyFont="1" applyBorder="1" applyAlignment="1">
      <alignment horizontal="right" vertical="center"/>
    </xf>
    <xf numFmtId="182" fontId="0" fillId="0" borderId="157"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79" fontId="18" fillId="0" borderId="0" xfId="0" applyNumberFormat="1" applyFont="1" applyFill="1" applyBorder="1" applyAlignment="1">
      <alignment vertical="center"/>
    </xf>
    <xf numFmtId="179" fontId="13" fillId="0" borderId="0" xfId="0" applyNumberFormat="1" applyFont="1" applyFill="1" applyBorder="1" applyAlignment="1">
      <alignment horizontal="right" vertical="center"/>
    </xf>
    <xf numFmtId="179" fontId="18" fillId="0" borderId="157" xfId="0" applyNumberFormat="1" applyFont="1" applyFill="1" applyBorder="1" applyAlignment="1">
      <alignment vertical="center"/>
    </xf>
    <xf numFmtId="188" fontId="13" fillId="0" borderId="0" xfId="0" applyNumberFormat="1" applyFont="1" applyFill="1" applyBorder="1" applyAlignment="1">
      <alignment horizontal="right" vertical="center"/>
    </xf>
    <xf numFmtId="179" fontId="18" fillId="0" borderId="0" xfId="0" applyNumberFormat="1" applyFont="1" applyFill="1" applyBorder="1" applyAlignment="1">
      <alignment horizontal="right" vertical="center"/>
    </xf>
    <xf numFmtId="188" fontId="18"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41" fontId="18" fillId="0" borderId="0" xfId="0" applyNumberFormat="1" applyFont="1" applyFill="1" applyBorder="1" applyAlignment="1">
      <alignment horizontal="right" vertical="center"/>
    </xf>
    <xf numFmtId="41" fontId="18" fillId="0" borderId="0" xfId="0" applyNumberFormat="1" applyFont="1" applyFill="1" applyBorder="1" applyAlignment="1">
      <alignment vertical="center"/>
    </xf>
    <xf numFmtId="41" fontId="13" fillId="0" borderId="0" xfId="0" applyNumberFormat="1" applyFont="1" applyFill="1" applyBorder="1" applyAlignment="1">
      <alignment horizontal="right" vertical="center"/>
    </xf>
    <xf numFmtId="41" fontId="18" fillId="0" borderId="157" xfId="0" applyNumberFormat="1" applyFont="1" applyFill="1" applyBorder="1" applyAlignment="1">
      <alignment vertical="center"/>
    </xf>
    <xf numFmtId="41" fontId="0" fillId="0" borderId="157" xfId="0" applyNumberFormat="1" applyBorder="1" applyAlignment="1">
      <alignment vertical="center"/>
    </xf>
    <xf numFmtId="0" fontId="18" fillId="0" borderId="26" xfId="0" applyFont="1" applyFill="1" applyBorder="1" applyAlignment="1">
      <alignment horizontal="left" vertical="center" wrapText="1"/>
    </xf>
    <xf numFmtId="198" fontId="11" fillId="0" borderId="0" xfId="0" applyNumberFormat="1" applyFont="1" applyFill="1" applyBorder="1" applyAlignment="1">
      <alignment horizontal="right" vertical="center"/>
    </xf>
    <xf numFmtId="0" fontId="11" fillId="0" borderId="119" xfId="0" applyFont="1" applyFill="1" applyBorder="1" applyAlignment="1">
      <alignment horizontal="center" vertical="center"/>
    </xf>
    <xf numFmtId="0" fontId="11" fillId="0" borderId="103"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75" xfId="0" applyFont="1" applyFill="1" applyBorder="1" applyAlignment="1">
      <alignment horizontal="center" vertical="center"/>
    </xf>
    <xf numFmtId="198" fontId="13" fillId="0" borderId="0" xfId="0" applyNumberFormat="1" applyFont="1" applyFill="1" applyBorder="1" applyAlignment="1">
      <alignment horizontal="right" vertical="center"/>
    </xf>
    <xf numFmtId="198" fontId="11" fillId="0" borderId="18" xfId="0" applyNumberFormat="1" applyFont="1" applyFill="1" applyBorder="1" applyAlignment="1">
      <alignment horizontal="right" vertical="center"/>
    </xf>
    <xf numFmtId="198" fontId="11" fillId="0" borderId="39" xfId="0" applyNumberFormat="1" applyFont="1" applyFill="1" applyBorder="1" applyAlignment="1">
      <alignment horizontal="right" vertical="center"/>
    </xf>
    <xf numFmtId="41" fontId="18" fillId="0" borderId="157" xfId="0" applyNumberFormat="1" applyFont="1" applyFill="1" applyBorder="1" applyAlignment="1">
      <alignment horizontal="right" vertical="center"/>
    </xf>
    <xf numFmtId="41" fontId="0" fillId="0" borderId="157" xfId="0" applyNumberFormat="1" applyBorder="1" applyAlignment="1">
      <alignment horizontal="right" vertical="center"/>
    </xf>
    <xf numFmtId="178" fontId="18" fillId="0" borderId="157" xfId="0" applyNumberFormat="1" applyFont="1" applyFill="1" applyBorder="1" applyAlignment="1">
      <alignment horizontal="right" vertical="center"/>
    </xf>
    <xf numFmtId="20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center"/>
    </xf>
    <xf numFmtId="178" fontId="18" fillId="0" borderId="169" xfId="0" applyNumberFormat="1" applyFont="1" applyFill="1" applyBorder="1" applyAlignment="1">
      <alignment horizontal="right" vertical="center"/>
    </xf>
    <xf numFmtId="178" fontId="18" fillId="0" borderId="170" xfId="0" applyNumberFormat="1" applyFont="1" applyFill="1" applyBorder="1" applyAlignment="1">
      <alignment horizontal="right" vertical="center"/>
    </xf>
    <xf numFmtId="207" fontId="18" fillId="0" borderId="0" xfId="0" applyNumberFormat="1" applyFont="1" applyFill="1" applyBorder="1" applyAlignment="1">
      <alignment horizontal="center" vertical="center"/>
    </xf>
    <xf numFmtId="0" fontId="11" fillId="0" borderId="101" xfId="0" applyFont="1" applyFill="1" applyBorder="1" applyAlignment="1">
      <alignment horizontal="center" vertical="center"/>
    </xf>
    <xf numFmtId="0" fontId="11" fillId="0" borderId="33" xfId="0" applyFont="1" applyFill="1" applyBorder="1" applyAlignment="1">
      <alignment horizontal="center" vertical="center"/>
    </xf>
    <xf numFmtId="178" fontId="0" fillId="0" borderId="169" xfId="0" applyNumberFormat="1" applyFont="1" applyFill="1" applyBorder="1" applyAlignment="1">
      <alignment horizontal="right" vertical="center"/>
    </xf>
    <xf numFmtId="178" fontId="0" fillId="0" borderId="17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98" fontId="13" fillId="0" borderId="18" xfId="0" applyNumberFormat="1" applyFont="1" applyFill="1" applyBorder="1" applyAlignment="1">
      <alignment horizontal="right" vertical="center"/>
    </xf>
    <xf numFmtId="198" fontId="13" fillId="0" borderId="39" xfId="0" applyNumberFormat="1" applyFont="1" applyFill="1" applyBorder="1" applyAlignment="1">
      <alignment horizontal="right" vertical="center"/>
    </xf>
    <xf numFmtId="178" fontId="18" fillId="0" borderId="18" xfId="0" applyNumberFormat="1" applyFont="1" applyFill="1" applyBorder="1" applyAlignment="1">
      <alignment horizontal="right" vertical="center"/>
    </xf>
    <xf numFmtId="178" fontId="18" fillId="0" borderId="39" xfId="0" applyNumberFormat="1" applyFont="1" applyFill="1" applyBorder="1" applyAlignment="1">
      <alignment horizontal="right" vertical="center"/>
    </xf>
    <xf numFmtId="192" fontId="11" fillId="0" borderId="12"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1" fillId="0" borderId="30" xfId="0" applyFont="1" applyFill="1" applyBorder="1" applyAlignment="1">
      <alignment horizontal="center" vertical="center"/>
    </xf>
    <xf numFmtId="188" fontId="11" fillId="0" borderId="18" xfId="0" applyNumberFormat="1" applyFont="1" applyFill="1" applyBorder="1" applyAlignment="1">
      <alignment horizontal="right" vertical="center"/>
    </xf>
    <xf numFmtId="188" fontId="11" fillId="0" borderId="39" xfId="0" applyNumberFormat="1" applyFont="1" applyFill="1" applyBorder="1" applyAlignment="1">
      <alignment horizontal="right" vertical="center"/>
    </xf>
    <xf numFmtId="188" fontId="18" fillId="0" borderId="39" xfId="0" applyNumberFormat="1" applyFont="1" applyFill="1" applyBorder="1" applyAlignment="1">
      <alignment horizontal="right" vertical="center"/>
    </xf>
    <xf numFmtId="188" fontId="13" fillId="0" borderId="18" xfId="0" applyNumberFormat="1" applyFont="1" applyFill="1" applyBorder="1" applyAlignment="1">
      <alignment horizontal="right" vertical="center"/>
    </xf>
    <xf numFmtId="188" fontId="13" fillId="0" borderId="39" xfId="0" applyNumberFormat="1" applyFont="1" applyFill="1" applyBorder="1" applyAlignment="1">
      <alignment horizontal="right" vertical="center"/>
    </xf>
    <xf numFmtId="177" fontId="11" fillId="0" borderId="23" xfId="0" applyNumberFormat="1" applyFont="1" applyFill="1" applyBorder="1" applyAlignment="1">
      <alignment horizontal="right" vertical="center"/>
    </xf>
    <xf numFmtId="182" fontId="0" fillId="0" borderId="169"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19" fillId="0" borderId="185" xfId="0" applyFont="1" applyFill="1" applyBorder="1" applyAlignment="1">
      <alignment horizontal="center" vertical="center"/>
    </xf>
    <xf numFmtId="0" fontId="19" fillId="0" borderId="177" xfId="0" applyFont="1" applyFill="1" applyBorder="1" applyAlignment="1">
      <alignment horizontal="center" vertical="center"/>
    </xf>
    <xf numFmtId="182" fontId="0" fillId="0" borderId="65"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88" fontId="19" fillId="0" borderId="23" xfId="0" applyNumberFormat="1" applyFont="1" applyFill="1" applyBorder="1" applyAlignment="1">
      <alignment horizontal="right" vertical="center"/>
    </xf>
    <xf numFmtId="188" fontId="18" fillId="0" borderId="169" xfId="0" applyNumberFormat="1" applyFont="1" applyFill="1" applyBorder="1" applyAlignment="1">
      <alignment horizontal="right" vertical="center"/>
    </xf>
    <xf numFmtId="188" fontId="18" fillId="0" borderId="170" xfId="0" applyNumberFormat="1" applyFont="1" applyFill="1" applyBorder="1" applyAlignment="1">
      <alignment horizontal="right" vertical="center"/>
    </xf>
    <xf numFmtId="0" fontId="11" fillId="0" borderId="28" xfId="0" applyFont="1" applyFill="1" applyBorder="1" applyAlignment="1">
      <alignment horizontal="center" vertical="center"/>
    </xf>
    <xf numFmtId="0" fontId="11" fillId="0" borderId="32" xfId="0" applyFont="1" applyFill="1" applyBorder="1" applyAlignment="1">
      <alignment vertical="center"/>
    </xf>
    <xf numFmtId="0" fontId="11" fillId="0" borderId="28" xfId="0" applyFont="1" applyFill="1" applyBorder="1" applyAlignment="1">
      <alignment vertical="center"/>
    </xf>
    <xf numFmtId="0" fontId="11" fillId="0" borderId="83" xfId="0" applyFont="1" applyFill="1" applyBorder="1" applyAlignment="1">
      <alignment horizontal="center" vertical="center"/>
    </xf>
    <xf numFmtId="188" fontId="11" fillId="0" borderId="23" xfId="0" applyNumberFormat="1" applyFont="1" applyFill="1" applyBorder="1" applyAlignment="1">
      <alignment horizontal="right" vertical="center"/>
    </xf>
    <xf numFmtId="182" fontId="19" fillId="0" borderId="169" xfId="0" applyNumberFormat="1" applyFont="1" applyFill="1" applyBorder="1" applyAlignment="1">
      <alignment horizontal="right" vertical="center"/>
    </xf>
    <xf numFmtId="182" fontId="19" fillId="0" borderId="170" xfId="0" applyNumberFormat="1" applyFont="1" applyFill="1" applyBorder="1" applyAlignment="1">
      <alignment horizontal="right" vertical="center"/>
    </xf>
    <xf numFmtId="179" fontId="19" fillId="0" borderId="0" xfId="0" applyNumberFormat="1" applyFont="1" applyFill="1" applyBorder="1" applyAlignment="1">
      <alignment horizontal="right" vertical="center"/>
    </xf>
    <xf numFmtId="188" fontId="19" fillId="0" borderId="0" xfId="0" applyNumberFormat="1" applyFont="1" applyFill="1" applyBorder="1" applyAlignment="1">
      <alignment horizontal="right" vertical="center"/>
    </xf>
    <xf numFmtId="0" fontId="11" fillId="0" borderId="29" xfId="0" applyFont="1" applyFill="1" applyBorder="1" applyAlignment="1">
      <alignment vertical="center"/>
    </xf>
    <xf numFmtId="179" fontId="19" fillId="0" borderId="23" xfId="0" applyNumberFormat="1" applyFont="1" applyFill="1" applyBorder="1" applyAlignment="1">
      <alignment horizontal="right" vertical="center"/>
    </xf>
    <xf numFmtId="178" fontId="18" fillId="0" borderId="148" xfId="0" applyNumberFormat="1" applyFont="1" applyFill="1" applyBorder="1" applyAlignment="1">
      <alignment horizontal="right" vertical="center"/>
    </xf>
    <xf numFmtId="188" fontId="18" fillId="0" borderId="157" xfId="0" applyNumberFormat="1" applyFont="1" applyFill="1" applyBorder="1" applyAlignment="1">
      <alignment horizontal="right" vertical="center"/>
    </xf>
    <xf numFmtId="0" fontId="0" fillId="0" borderId="157" xfId="0" applyBorder="1" applyAlignment="1">
      <alignment horizontal="right" vertical="center"/>
    </xf>
    <xf numFmtId="41" fontId="11" fillId="0" borderId="157" xfId="0" applyNumberFormat="1" applyFont="1" applyFill="1" applyBorder="1" applyAlignment="1">
      <alignment horizontal="right" vertical="center"/>
    </xf>
    <xf numFmtId="188" fontId="11" fillId="0" borderId="37" xfId="0" applyNumberFormat="1" applyFont="1" applyFill="1" applyBorder="1" applyAlignment="1">
      <alignment horizontal="right" vertical="center"/>
    </xf>
    <xf numFmtId="188" fontId="19" fillId="0" borderId="157" xfId="0" applyNumberFormat="1" applyFont="1" applyFill="1" applyBorder="1" applyAlignment="1">
      <alignment horizontal="right" vertical="center"/>
    </xf>
    <xf numFmtId="207" fontId="18" fillId="0" borderId="157" xfId="0" applyNumberFormat="1" applyFont="1" applyFill="1" applyBorder="1" applyAlignment="1">
      <alignment horizontal="center" vertical="center"/>
    </xf>
    <xf numFmtId="0" fontId="0" fillId="0" borderId="157" xfId="0" applyBorder="1" applyAlignment="1">
      <alignment horizontal="center" vertical="center"/>
    </xf>
    <xf numFmtId="208" fontId="18" fillId="0" borderId="157" xfId="0" applyNumberFormat="1" applyFont="1" applyFill="1" applyBorder="1" applyAlignment="1">
      <alignment horizontal="right" vertical="center"/>
    </xf>
    <xf numFmtId="0" fontId="0" fillId="0" borderId="148" xfId="0" applyBorder="1" applyAlignment="1">
      <alignment horizontal="right" vertical="center"/>
    </xf>
    <xf numFmtId="179" fontId="19" fillId="0" borderId="157" xfId="0" applyNumberFormat="1" applyFont="1" applyFill="1" applyBorder="1" applyAlignment="1">
      <alignment horizontal="right" vertical="center"/>
    </xf>
    <xf numFmtId="182" fontId="19" fillId="0" borderId="157" xfId="0" applyNumberFormat="1" applyFont="1" applyFill="1" applyBorder="1" applyAlignment="1">
      <alignment horizontal="right" vertical="center"/>
    </xf>
    <xf numFmtId="0" fontId="19" fillId="0" borderId="178" xfId="0" applyFont="1" applyFill="1" applyBorder="1" applyAlignment="1">
      <alignment horizontal="center" vertical="center"/>
    </xf>
    <xf numFmtId="182" fontId="19" fillId="0" borderId="65" xfId="0" applyNumberFormat="1" applyFont="1" applyFill="1" applyBorder="1" applyAlignment="1">
      <alignment horizontal="right" vertical="center"/>
    </xf>
    <xf numFmtId="182" fontId="19" fillId="0" borderId="68" xfId="0" applyNumberFormat="1" applyFont="1" applyFill="1" applyBorder="1" applyAlignment="1">
      <alignment horizontal="right" vertical="center"/>
    </xf>
    <xf numFmtId="0" fontId="19" fillId="0" borderId="137" xfId="0" applyFont="1" applyFill="1" applyBorder="1" applyAlignment="1">
      <alignment horizontal="center" vertical="center"/>
    </xf>
    <xf numFmtId="0" fontId="19" fillId="0" borderId="146" xfId="0" applyFont="1" applyFill="1" applyBorder="1" applyAlignment="1">
      <alignment horizontal="center" vertical="center"/>
    </xf>
    <xf numFmtId="0" fontId="11" fillId="0" borderId="159" xfId="0" applyFont="1" applyFill="1" applyBorder="1" applyAlignment="1">
      <alignment horizontal="center" vertical="center"/>
    </xf>
    <xf numFmtId="0" fontId="11" fillId="0" borderId="160" xfId="0" applyFont="1" applyFill="1" applyBorder="1" applyAlignment="1">
      <alignment horizontal="center" vertical="center"/>
    </xf>
    <xf numFmtId="0" fontId="11" fillId="0" borderId="161" xfId="0" applyFont="1" applyFill="1" applyBorder="1" applyAlignment="1">
      <alignment horizontal="center" vertical="center"/>
    </xf>
    <xf numFmtId="0" fontId="11" fillId="0" borderId="162" xfId="0" applyFont="1" applyFill="1" applyBorder="1" applyAlignment="1">
      <alignment horizontal="center" vertical="center"/>
    </xf>
    <xf numFmtId="0" fontId="11" fillId="0" borderId="163" xfId="0" applyFont="1" applyFill="1" applyBorder="1" applyAlignment="1">
      <alignment horizontal="center" vertical="center"/>
    </xf>
    <xf numFmtId="0" fontId="11" fillId="0" borderId="164" xfId="0" applyFont="1" applyFill="1" applyBorder="1" applyAlignment="1">
      <alignment horizontal="center" vertical="center"/>
    </xf>
    <xf numFmtId="0" fontId="11" fillId="0" borderId="165" xfId="0" applyFont="1" applyFill="1" applyBorder="1" applyAlignment="1">
      <alignment horizontal="center" vertical="center"/>
    </xf>
    <xf numFmtId="0" fontId="11" fillId="0" borderId="166" xfId="0" applyFont="1" applyFill="1" applyBorder="1" applyAlignment="1">
      <alignment horizontal="center" vertical="center"/>
    </xf>
    <xf numFmtId="0" fontId="11" fillId="0" borderId="167"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23" xfId="0" applyFont="1" applyFill="1" applyBorder="1" applyAlignment="1">
      <alignment horizontal="center" vertical="center" wrapText="1"/>
    </xf>
    <xf numFmtId="0" fontId="11" fillId="0" borderId="126"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158" xfId="0" applyFont="1" applyFill="1" applyBorder="1" applyAlignment="1">
      <alignment horizontal="center" vertical="center"/>
    </xf>
    <xf numFmtId="196" fontId="11" fillId="0" borderId="57" xfId="0" applyNumberFormat="1" applyFont="1" applyFill="1" applyBorder="1" applyAlignment="1">
      <alignment horizontal="right" vertical="center"/>
    </xf>
    <xf numFmtId="196" fontId="11" fillId="0" borderId="0" xfId="0" applyNumberFormat="1" applyFont="1" applyFill="1" applyBorder="1" applyAlignment="1">
      <alignment horizontal="right" vertical="center"/>
    </xf>
    <xf numFmtId="177" fontId="11" fillId="0" borderId="76" xfId="0" applyNumberFormat="1" applyFont="1" applyFill="1" applyBorder="1" applyAlignment="1">
      <alignment horizontal="right" vertical="center"/>
    </xf>
    <xf numFmtId="177" fontId="11" fillId="0" borderId="43" xfId="0" applyNumberFormat="1" applyFont="1" applyFill="1" applyBorder="1" applyAlignment="1">
      <alignment horizontal="right" vertical="center"/>
    </xf>
    <xf numFmtId="193" fontId="18" fillId="0" borderId="0" xfId="0" applyNumberFormat="1" applyFont="1" applyFill="1" applyBorder="1" applyAlignment="1">
      <alignment horizontal="right" vertical="center"/>
    </xf>
    <xf numFmtId="0" fontId="18" fillId="0" borderId="61" xfId="0" applyNumberFormat="1" applyFont="1" applyFill="1" applyBorder="1" applyAlignment="1">
      <alignment horizontal="right" vertical="center"/>
    </xf>
    <xf numFmtId="209" fontId="18" fillId="0" borderId="0" xfId="0" applyNumberFormat="1" applyFont="1" applyFill="1" applyBorder="1" applyAlignment="1">
      <alignment horizontal="right" vertical="center"/>
    </xf>
    <xf numFmtId="177" fontId="11" fillId="0" borderId="63" xfId="0" applyNumberFormat="1" applyFont="1" applyFill="1" applyBorder="1" applyAlignment="1">
      <alignment horizontal="right" vertical="center"/>
    </xf>
    <xf numFmtId="177" fontId="11" fillId="0" borderId="61" xfId="0" applyNumberFormat="1" applyFont="1" applyFill="1" applyBorder="1" applyAlignment="1">
      <alignment horizontal="right" vertical="center"/>
    </xf>
    <xf numFmtId="0" fontId="11" fillId="0" borderId="80" xfId="0" applyFont="1" applyFill="1" applyBorder="1" applyAlignment="1">
      <alignment horizontal="center" vertical="center" wrapText="1"/>
    </xf>
    <xf numFmtId="0" fontId="11" fillId="0" borderId="127" xfId="0" applyFont="1" applyFill="1" applyBorder="1" applyAlignment="1">
      <alignment horizontal="center" vertical="center" wrapText="1"/>
    </xf>
    <xf numFmtId="0" fontId="11" fillId="0" borderId="121" xfId="0" applyFont="1" applyFill="1" applyBorder="1" applyAlignment="1">
      <alignment horizontal="center" vertical="center"/>
    </xf>
    <xf numFmtId="0" fontId="11" fillId="0" borderId="121" xfId="0" applyFont="1" applyFill="1" applyBorder="1" applyAlignment="1">
      <alignment horizontal="center" vertical="center" wrapText="1"/>
    </xf>
    <xf numFmtId="0" fontId="11" fillId="0" borderId="12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0" xfId="0" applyFont="1" applyFill="1" applyBorder="1" applyAlignment="1">
      <alignment horizontal="center" vertical="center" wrapText="1"/>
    </xf>
    <xf numFmtId="0" fontId="11" fillId="0" borderId="124" xfId="0" applyFont="1" applyFill="1" applyBorder="1" applyAlignment="1">
      <alignment horizontal="center" vertical="center" wrapText="1"/>
    </xf>
    <xf numFmtId="0" fontId="11" fillId="0" borderId="125" xfId="0" applyFont="1" applyFill="1" applyBorder="1" applyAlignment="1">
      <alignment horizontal="center" vertical="center" wrapText="1"/>
    </xf>
    <xf numFmtId="177" fontId="11" fillId="0" borderId="57" xfId="0" applyNumberFormat="1" applyFont="1" applyFill="1" applyBorder="1" applyAlignment="1">
      <alignment horizontal="right" vertical="center" shrinkToFit="1"/>
    </xf>
    <xf numFmtId="177" fontId="11" fillId="0" borderId="0" xfId="0" applyNumberFormat="1" applyFont="1" applyFill="1" applyBorder="1" applyAlignment="1">
      <alignment horizontal="right" vertical="center" shrinkToFit="1"/>
    </xf>
    <xf numFmtId="177" fontId="13" fillId="0" borderId="37" xfId="0" applyNumberFormat="1" applyFont="1" applyFill="1" applyBorder="1" applyAlignment="1">
      <alignment horizontal="right" vertical="center" shrinkToFit="1"/>
    </xf>
    <xf numFmtId="177" fontId="13" fillId="0" borderId="40" xfId="0" applyNumberFormat="1" applyFont="1" applyFill="1" applyBorder="1" applyAlignment="1">
      <alignment horizontal="right" vertical="center" shrinkToFit="1"/>
    </xf>
    <xf numFmtId="0" fontId="11" fillId="0" borderId="128" xfId="0" applyFont="1" applyFill="1" applyBorder="1" applyAlignment="1">
      <alignment horizontal="center" vertical="center"/>
    </xf>
    <xf numFmtId="0" fontId="11" fillId="0" borderId="129" xfId="0" applyFont="1" applyFill="1" applyBorder="1" applyAlignment="1">
      <alignment horizontal="center" vertical="center"/>
    </xf>
    <xf numFmtId="0" fontId="11" fillId="0" borderId="130" xfId="0" applyFont="1" applyFill="1" applyBorder="1" applyAlignment="1">
      <alignment horizontal="center" vertical="center"/>
    </xf>
    <xf numFmtId="0" fontId="11" fillId="0" borderId="106"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1"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3" xfId="0" applyFont="1" applyFill="1" applyBorder="1" applyAlignment="1">
      <alignment horizontal="center" vertical="center" wrapText="1"/>
    </xf>
    <xf numFmtId="0" fontId="11" fillId="0" borderId="9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9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131" xfId="0" applyFont="1" applyFill="1" applyBorder="1" applyAlignment="1">
      <alignment horizontal="center" vertical="center" wrapText="1"/>
    </xf>
    <xf numFmtId="0" fontId="11" fillId="0" borderId="132" xfId="0" applyFont="1" applyFill="1" applyBorder="1" applyAlignment="1">
      <alignment horizontal="center" vertical="center" wrapText="1"/>
    </xf>
    <xf numFmtId="177" fontId="11" fillId="0" borderId="56" xfId="0" applyNumberFormat="1" applyFont="1" applyFill="1" applyBorder="1" applyAlignment="1">
      <alignment horizontal="right" vertical="center" shrinkToFit="1"/>
    </xf>
    <xf numFmtId="177" fontId="11" fillId="0" borderId="23" xfId="0" applyNumberFormat="1" applyFont="1" applyFill="1" applyBorder="1" applyAlignment="1">
      <alignment horizontal="right" vertical="center" shrinkToFit="1"/>
    </xf>
    <xf numFmtId="209" fontId="18" fillId="0" borderId="18" xfId="0" applyNumberFormat="1" applyFont="1" applyFill="1" applyBorder="1" applyAlignment="1">
      <alignment horizontal="right" vertical="center"/>
    </xf>
    <xf numFmtId="209" fontId="18" fillId="0" borderId="39" xfId="0" applyNumberFormat="1" applyFont="1" applyFill="1" applyBorder="1" applyAlignment="1">
      <alignment horizontal="right" vertical="center"/>
    </xf>
    <xf numFmtId="179" fontId="19" fillId="0" borderId="18" xfId="0" applyNumberFormat="1" applyFont="1" applyFill="1" applyBorder="1" applyAlignment="1">
      <alignment horizontal="right" vertical="center"/>
    </xf>
    <xf numFmtId="179" fontId="19" fillId="0" borderId="39"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79" fontId="19" fillId="0" borderId="66" xfId="0" applyNumberFormat="1" applyFont="1" applyFill="1" applyBorder="1" applyAlignment="1">
      <alignment horizontal="right" vertical="center"/>
    </xf>
    <xf numFmtId="179" fontId="19" fillId="0" borderId="42" xfId="0" applyNumberFormat="1" applyFont="1" applyFill="1" applyBorder="1" applyAlignment="1">
      <alignment horizontal="right" vertical="center"/>
    </xf>
    <xf numFmtId="0" fontId="0" fillId="0" borderId="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19" fillId="0" borderId="154" xfId="0" applyNumberFormat="1" applyFont="1" applyFill="1" applyBorder="1" applyAlignment="1">
      <alignment horizontal="right" vertical="center"/>
    </xf>
    <xf numFmtId="177" fontId="19" fillId="0" borderId="155" xfId="0" applyNumberFormat="1" applyFont="1" applyFill="1" applyBorder="1" applyAlignment="1">
      <alignment horizontal="right" vertical="center"/>
    </xf>
    <xf numFmtId="0" fontId="0" fillId="0" borderId="14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170" xfId="0" applyNumberFormat="1" applyFont="1" applyFill="1" applyBorder="1" applyAlignment="1">
      <alignment horizontal="right" vertical="center"/>
    </xf>
    <xf numFmtId="179" fontId="2" fillId="0" borderId="18"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9" fontId="2" fillId="0" borderId="154" xfId="0" applyNumberFormat="1" applyFont="1" applyFill="1" applyBorder="1" applyAlignment="1">
      <alignment horizontal="right" vertical="center"/>
    </xf>
    <xf numFmtId="179" fontId="2" fillId="0" borderId="15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19" fillId="0" borderId="37" xfId="0" applyNumberFormat="1" applyFont="1" applyFill="1" applyBorder="1" applyAlignment="1">
      <alignment horizontal="right" vertical="center"/>
    </xf>
    <xf numFmtId="0" fontId="0" fillId="0" borderId="115" xfId="0" applyFont="1" applyFill="1" applyBorder="1" applyAlignment="1">
      <alignment horizontal="center" vertical="center"/>
    </xf>
    <xf numFmtId="179" fontId="0" fillId="0" borderId="11"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209" fontId="0" fillId="0" borderId="11" xfId="0" applyNumberFormat="1" applyFont="1" applyFill="1" applyBorder="1" applyAlignment="1">
      <alignment horizontal="right" vertical="center"/>
    </xf>
    <xf numFmtId="0" fontId="0" fillId="0" borderId="15" xfId="0" applyFont="1" applyFill="1" applyBorder="1" applyAlignment="1">
      <alignment horizontal="right" vertical="center" shrinkToFit="1"/>
    </xf>
    <xf numFmtId="0" fontId="0" fillId="0" borderId="26" xfId="0" applyFont="1" applyFill="1" applyBorder="1" applyAlignment="1">
      <alignment horizontal="right" vertical="center"/>
    </xf>
    <xf numFmtId="0" fontId="0" fillId="0" borderId="35"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33"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ont="1" applyAlignment="1">
      <alignment horizontal="left" vertical="center"/>
    </xf>
    <xf numFmtId="0" fontId="24" fillId="0" borderId="0" xfId="0" applyFont="1" applyBorder="1">
      <alignment vertical="center"/>
    </xf>
    <xf numFmtId="177" fontId="25" fillId="0" borderId="0" xfId="0" applyNumberFormat="1" applyFont="1" applyFill="1" applyBorder="1" applyAlignment="1">
      <alignment horizontal="right" vertical="center"/>
    </xf>
    <xf numFmtId="177" fontId="25" fillId="0" borderId="0" xfId="0" applyNumberFormat="1" applyFont="1" applyBorder="1" applyAlignment="1">
      <alignment horizontal="right" vertical="center"/>
    </xf>
    <xf numFmtId="0" fontId="24" fillId="0" borderId="0" xfId="0" applyFont="1" applyFill="1" applyBorder="1" applyAlignment="1">
      <alignment horizontal="center" vertical="center"/>
    </xf>
    <xf numFmtId="38" fontId="24" fillId="0" borderId="0" xfId="1" applyFont="1" applyFill="1" applyBorder="1" applyAlignment="1" applyProtection="1">
      <alignment vertical="center"/>
    </xf>
    <xf numFmtId="0" fontId="24" fillId="0" borderId="0" xfId="0" applyFont="1" applyFill="1" applyBorder="1">
      <alignment vertical="center"/>
    </xf>
    <xf numFmtId="0" fontId="24" fillId="0" borderId="0" xfId="0" applyFont="1" applyFill="1" applyBorder="1" applyAlignment="1">
      <alignment horizontal="left" vertical="center"/>
    </xf>
    <xf numFmtId="0" fontId="24" fillId="0" borderId="0" xfId="0" applyFont="1" applyBorder="1" applyAlignment="1">
      <alignment horizontal="left" vertical="center"/>
    </xf>
    <xf numFmtId="177" fontId="24" fillId="0" borderId="0" xfId="0" applyNumberFormat="1" applyFont="1" applyFill="1" applyBorder="1" applyAlignment="1">
      <alignment horizontal="right" vertical="center"/>
    </xf>
    <xf numFmtId="177" fontId="24" fillId="0" borderId="0" xfId="0" applyNumberFormat="1" applyFont="1" applyBorder="1" applyAlignment="1">
      <alignment horizontal="right" vertical="center"/>
    </xf>
    <xf numFmtId="176" fontId="24" fillId="0" borderId="0" xfId="0" applyNumberFormat="1" applyFont="1" applyFill="1" applyBorder="1">
      <alignment vertical="center"/>
    </xf>
    <xf numFmtId="0" fontId="24" fillId="0" borderId="0" xfId="0" applyFont="1" applyBorder="1" applyAlignment="1">
      <alignment horizontal="right" vertical="center"/>
    </xf>
    <xf numFmtId="176" fontId="24" fillId="0" borderId="0" xfId="0" applyNumberFormat="1" applyFont="1" applyBorder="1" applyAlignment="1">
      <alignment horizontal="right" vertical="center"/>
    </xf>
    <xf numFmtId="177" fontId="24" fillId="0" borderId="0" xfId="0" applyNumberFormat="1" applyFont="1" applyBorder="1">
      <alignment vertical="center"/>
    </xf>
    <xf numFmtId="205" fontId="24" fillId="0" borderId="0" xfId="0" applyNumberFormat="1" applyFont="1" applyBorder="1" applyAlignment="1">
      <alignment horizontal="right" vertical="center"/>
    </xf>
    <xf numFmtId="0" fontId="24" fillId="0" borderId="0" xfId="0" applyFont="1" applyBorder="1" applyAlignment="1">
      <alignment horizontal="center" vertical="center"/>
    </xf>
    <xf numFmtId="177" fontId="24" fillId="0" borderId="0" xfId="0" applyNumberFormat="1" applyFont="1" applyBorder="1" applyAlignment="1">
      <alignment vertical="center"/>
    </xf>
    <xf numFmtId="205" fontId="24" fillId="0" borderId="0" xfId="7" applyNumberFormat="1" applyFont="1" applyBorder="1" applyAlignment="1">
      <alignment horizontal="left" vertical="center"/>
    </xf>
    <xf numFmtId="38" fontId="24" fillId="0" borderId="0" xfId="0" applyNumberFormat="1" applyFont="1" applyBorder="1">
      <alignment vertical="center"/>
    </xf>
    <xf numFmtId="0" fontId="24" fillId="0" borderId="0" xfId="0" applyFont="1" applyBorder="1" applyAlignment="1">
      <alignment horizontal="left" vertical="center" shrinkToFit="1"/>
    </xf>
    <xf numFmtId="0" fontId="24" fillId="0" borderId="0" xfId="0" applyFont="1" applyBorder="1" applyAlignment="1">
      <alignment horizontal="centerContinuous" vertical="center" shrinkToFit="1"/>
    </xf>
    <xf numFmtId="0" fontId="24" fillId="0" borderId="0" xfId="0" applyFont="1" applyBorder="1" applyAlignment="1">
      <alignment vertical="center" shrinkToFit="1"/>
    </xf>
    <xf numFmtId="178" fontId="24" fillId="2" borderId="0" xfId="0" applyNumberFormat="1" applyFont="1" applyFill="1" applyBorder="1" applyAlignment="1">
      <alignmen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グラフ!$I$7:$L$7</c:f>
              <c:numCache>
                <c:formatCode>#,##0_);[Red]\(#,##0\)</c:formatCode>
                <c:ptCount val="4"/>
                <c:pt idx="0">
                  <c:v>627</c:v>
                </c:pt>
                <c:pt idx="1">
                  <c:v>609</c:v>
                </c:pt>
                <c:pt idx="2">
                  <c:v>626</c:v>
                </c:pt>
                <c:pt idx="3">
                  <c:v>630</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グラフ!$I$8:$L$8</c:f>
              <c:numCache>
                <c:formatCode>#,##0_);[Red]\(#,##0\)</c:formatCode>
                <c:ptCount val="4"/>
                <c:pt idx="0">
                  <c:v>653</c:v>
                </c:pt>
                <c:pt idx="1">
                  <c:v>621</c:v>
                </c:pt>
                <c:pt idx="2">
                  <c:v>630</c:v>
                </c:pt>
                <c:pt idx="3">
                  <c:v>639</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グラフ!$I$9:$L$9</c:f>
              <c:numCache>
                <c:formatCode>#,##0_);[Red]\(#,##0\)</c:formatCode>
                <c:ptCount val="4"/>
                <c:pt idx="0">
                  <c:v>681</c:v>
                </c:pt>
                <c:pt idx="1">
                  <c:v>677</c:v>
                </c:pt>
                <c:pt idx="2">
                  <c:v>661</c:v>
                </c:pt>
                <c:pt idx="3">
                  <c:v>674</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グラフ!$I$10:$L$10</c:f>
              <c:numCache>
                <c:formatCode>#,##0_);[Red]\(#,##0\)</c:formatCode>
                <c:ptCount val="4"/>
                <c:pt idx="0">
                  <c:v>1062</c:v>
                </c:pt>
                <c:pt idx="1">
                  <c:v>1071</c:v>
                </c:pt>
                <c:pt idx="2">
                  <c:v>1034</c:v>
                </c:pt>
                <c:pt idx="3">
                  <c:v>1013</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グラフ!$I$11:$L$11</c:f>
              <c:numCache>
                <c:formatCode>#,##0_);[Red]\(#,##0\)</c:formatCode>
                <c:ptCount val="4"/>
                <c:pt idx="0">
                  <c:v>502</c:v>
                </c:pt>
                <c:pt idx="1">
                  <c:v>499</c:v>
                </c:pt>
                <c:pt idx="2">
                  <c:v>472</c:v>
                </c:pt>
                <c:pt idx="3">
                  <c:v>473</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グラフ!$I$12:$L$12</c:f>
              <c:numCache>
                <c:formatCode>#,##0_);[Red]\(#,##0\)</c:formatCode>
                <c:ptCount val="4"/>
                <c:pt idx="0">
                  <c:v>1072</c:v>
                </c:pt>
                <c:pt idx="1">
                  <c:v>1055</c:v>
                </c:pt>
                <c:pt idx="2">
                  <c:v>1091</c:v>
                </c:pt>
                <c:pt idx="3">
                  <c:v>1073</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グラフ!$I$13:$L$13</c:f>
              <c:numCache>
                <c:formatCode>#,##0_);[Red]\(#,##0\)</c:formatCode>
                <c:ptCount val="4"/>
                <c:pt idx="0">
                  <c:v>588</c:v>
                </c:pt>
                <c:pt idx="1">
                  <c:v>581</c:v>
                </c:pt>
                <c:pt idx="2">
                  <c:v>577</c:v>
                </c:pt>
                <c:pt idx="3">
                  <c:v>590</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グラフ!$I$14:$L$14</c:f>
              <c:numCache>
                <c:formatCode>#,##0_);[Red]\(#,##0\)</c:formatCode>
                <c:ptCount val="4"/>
                <c:pt idx="0">
                  <c:v>884</c:v>
                </c:pt>
                <c:pt idx="1">
                  <c:v>889</c:v>
                </c:pt>
                <c:pt idx="2">
                  <c:v>917</c:v>
                </c:pt>
                <c:pt idx="3">
                  <c:v>939</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グラフ!$I$15:$L$15</c:f>
              <c:numCache>
                <c:formatCode>#,##0_);[Red]\(#,##0\)</c:formatCode>
                <c:ptCount val="4"/>
                <c:pt idx="0">
                  <c:v>806</c:v>
                </c:pt>
                <c:pt idx="1">
                  <c:v>817</c:v>
                </c:pt>
                <c:pt idx="2">
                  <c:v>808</c:v>
                </c:pt>
                <c:pt idx="3">
                  <c:v>798</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グラフ!$I$16:$L$16</c:f>
              <c:numCache>
                <c:formatCode>#,##0_);[Red]\(#,##0\)</c:formatCode>
                <c:ptCount val="4"/>
                <c:pt idx="0">
                  <c:v>676</c:v>
                </c:pt>
                <c:pt idx="1">
                  <c:v>700</c:v>
                </c:pt>
                <c:pt idx="2">
                  <c:v>703</c:v>
                </c:pt>
                <c:pt idx="3">
                  <c:v>715</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グラフ!$I$17:$L$17</c:f>
              <c:numCache>
                <c:formatCode>#,##0_);[Red]\(#,##0\)</c:formatCode>
                <c:ptCount val="4"/>
                <c:pt idx="0">
                  <c:v>511</c:v>
                </c:pt>
                <c:pt idx="1">
                  <c:v>514</c:v>
                </c:pt>
                <c:pt idx="2">
                  <c:v>506</c:v>
                </c:pt>
                <c:pt idx="3">
                  <c:v>527</c:v>
                </c:pt>
              </c:numCache>
            </c:numRef>
          </c:val>
          <c:smooth val="0"/>
        </c:ser>
        <c:dLbls>
          <c:showLegendKey val="0"/>
          <c:showVal val="0"/>
          <c:showCatName val="0"/>
          <c:showSerName val="0"/>
          <c:showPercent val="0"/>
          <c:showBubbleSize val="0"/>
        </c:dLbls>
        <c:marker val="1"/>
        <c:smooth val="0"/>
        <c:axId val="234872704"/>
        <c:axId val="234870352"/>
      </c:lineChart>
      <c:catAx>
        <c:axId val="234872704"/>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870352"/>
        <c:crossesAt val="0"/>
        <c:auto val="1"/>
        <c:lblAlgn val="ctr"/>
        <c:lblOffset val="100"/>
        <c:tickLblSkip val="1"/>
        <c:tickMarkSkip val="1"/>
        <c:noMultiLvlLbl val="0"/>
      </c:catAx>
      <c:valAx>
        <c:axId val="23487035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872704"/>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平成26年</c:v>
                </c:pt>
                <c:pt idx="1">
                  <c:v>27年</c:v>
                </c:pt>
                <c:pt idx="2">
                  <c:v>28年</c:v>
                </c:pt>
                <c:pt idx="3">
                  <c:v>29年</c:v>
                </c:pt>
                <c:pt idx="4">
                  <c:v>30年</c:v>
                </c:pt>
              </c:strCache>
            </c:strRef>
          </c:cat>
          <c:val>
            <c:numRef>
              <c:f>グラフ!$I$38:$M$38</c:f>
              <c:numCache>
                <c:formatCode>#,##0;[Red]#,##0</c:formatCode>
                <c:ptCount val="5"/>
                <c:pt idx="0">
                  <c:v>1201</c:v>
                </c:pt>
                <c:pt idx="1">
                  <c:v>1197</c:v>
                </c:pt>
                <c:pt idx="2">
                  <c:v>1200</c:v>
                </c:pt>
                <c:pt idx="3">
                  <c:v>1199</c:v>
                </c:pt>
                <c:pt idx="4">
                  <c:v>1197</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平成26年</c:v>
                </c:pt>
                <c:pt idx="1">
                  <c:v>27年</c:v>
                </c:pt>
                <c:pt idx="2">
                  <c:v>28年</c:v>
                </c:pt>
                <c:pt idx="3">
                  <c:v>29年</c:v>
                </c:pt>
                <c:pt idx="4">
                  <c:v>30年</c:v>
                </c:pt>
              </c:strCache>
            </c:strRef>
          </c:cat>
          <c:val>
            <c:numRef>
              <c:f>グラフ!$I$39:$M$39</c:f>
              <c:numCache>
                <c:formatCode>#,##0;[Red]#,##0</c:formatCode>
                <c:ptCount val="5"/>
                <c:pt idx="0">
                  <c:v>865</c:v>
                </c:pt>
                <c:pt idx="1">
                  <c:v>837</c:v>
                </c:pt>
                <c:pt idx="2">
                  <c:v>843</c:v>
                </c:pt>
                <c:pt idx="3">
                  <c:v>841</c:v>
                </c:pt>
                <c:pt idx="4">
                  <c:v>790</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2.3369095460894669E-2"/>
                  <c:y val="-1.59918989615447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981006132720316E-2"/>
                  <c:y val="-1.31219256787561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1177429351943252E-2"/>
                  <c:y val="-1.88333858267716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86849858053459E-2"/>
                  <c:y val="1.91742992125984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339034151343327E-2"/>
                  <c:y val="9.616377952755906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平成26年</c:v>
                </c:pt>
                <c:pt idx="1">
                  <c:v>27年</c:v>
                </c:pt>
                <c:pt idx="2">
                  <c:v>28年</c:v>
                </c:pt>
                <c:pt idx="3">
                  <c:v>29年</c:v>
                </c:pt>
                <c:pt idx="4">
                  <c:v>30年</c:v>
                </c:pt>
              </c:strCache>
            </c:strRef>
          </c:cat>
          <c:val>
            <c:numRef>
              <c:f>グラフ!$I$40:$M$40</c:f>
              <c:numCache>
                <c:formatCode>#,##0;[Red]#,##0</c:formatCode>
                <c:ptCount val="5"/>
                <c:pt idx="0">
                  <c:v>725</c:v>
                </c:pt>
                <c:pt idx="1">
                  <c:v>690</c:v>
                </c:pt>
                <c:pt idx="2">
                  <c:v>699</c:v>
                </c:pt>
                <c:pt idx="3">
                  <c:v>698</c:v>
                </c:pt>
                <c:pt idx="4">
                  <c:v>669</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820121974549101"/>
                  <c:y val="-1.206097637795275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1303459516540025E-4"/>
                  <c:y val="1.921486614173228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096061464673843"/>
                  <c:y val="-6.2259404455720342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1700680272108844E-2"/>
                  <c:y val="8.3149606298039277E-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平成26年</c:v>
                </c:pt>
                <c:pt idx="1">
                  <c:v>27年</c:v>
                </c:pt>
                <c:pt idx="2">
                  <c:v>28年</c:v>
                </c:pt>
                <c:pt idx="3">
                  <c:v>29年</c:v>
                </c:pt>
                <c:pt idx="4">
                  <c:v>30年</c:v>
                </c:pt>
              </c:strCache>
            </c:strRef>
          </c:cat>
          <c:val>
            <c:numRef>
              <c:f>グラフ!$I$41:$M$41</c:f>
              <c:numCache>
                <c:formatCode>#,##0;[Red]#,##0</c:formatCode>
                <c:ptCount val="5"/>
                <c:pt idx="0">
                  <c:v>660</c:v>
                </c:pt>
                <c:pt idx="1">
                  <c:v>658</c:v>
                </c:pt>
                <c:pt idx="2">
                  <c:v>687</c:v>
                </c:pt>
                <c:pt idx="3">
                  <c:v>731</c:v>
                </c:pt>
                <c:pt idx="4">
                  <c:v>709</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5.0691880305964679E-2"/>
                  <c:y val="-2.72604575485850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214822439779084E-2"/>
                  <c:y val="-1.4448412514624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平成26年</c:v>
                </c:pt>
                <c:pt idx="1">
                  <c:v>27年</c:v>
                </c:pt>
                <c:pt idx="2">
                  <c:v>28年</c:v>
                </c:pt>
                <c:pt idx="3">
                  <c:v>29年</c:v>
                </c:pt>
                <c:pt idx="4">
                  <c:v>30年</c:v>
                </c:pt>
              </c:strCache>
            </c:strRef>
          </c:cat>
          <c:val>
            <c:numRef>
              <c:f>グラフ!$I$42:$M$42</c:f>
              <c:numCache>
                <c:formatCode>#,##0;[Red]#,##0</c:formatCode>
                <c:ptCount val="5"/>
                <c:pt idx="0">
                  <c:v>794</c:v>
                </c:pt>
                <c:pt idx="1">
                  <c:v>786</c:v>
                </c:pt>
                <c:pt idx="2">
                  <c:v>763</c:v>
                </c:pt>
                <c:pt idx="3">
                  <c:v>764</c:v>
                </c:pt>
                <c:pt idx="4">
                  <c:v>731</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4039928682384168E-2"/>
                  <c:y val="4.643325984251956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688813052757367E-2"/>
                  <c:y val="2.40720454769704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378115025676119E-2"/>
                  <c:y val="2.0858462393501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平成26年</c:v>
                </c:pt>
                <c:pt idx="1">
                  <c:v>27年</c:v>
                </c:pt>
                <c:pt idx="2">
                  <c:v>28年</c:v>
                </c:pt>
                <c:pt idx="3">
                  <c:v>29年</c:v>
                </c:pt>
                <c:pt idx="4">
                  <c:v>30年</c:v>
                </c:pt>
              </c:strCache>
            </c:strRef>
          </c:cat>
          <c:val>
            <c:numRef>
              <c:f>グラフ!$I$43:$M$43</c:f>
              <c:numCache>
                <c:formatCode>#,##0;[Red]#,##0</c:formatCode>
                <c:ptCount val="5"/>
                <c:pt idx="0">
                  <c:v>648</c:v>
                </c:pt>
                <c:pt idx="1">
                  <c:v>642</c:v>
                </c:pt>
                <c:pt idx="2">
                  <c:v>631</c:v>
                </c:pt>
                <c:pt idx="3">
                  <c:v>634</c:v>
                </c:pt>
                <c:pt idx="4">
                  <c:v>625</c:v>
                </c:pt>
              </c:numCache>
            </c:numRef>
          </c:val>
          <c:smooth val="0"/>
        </c:ser>
        <c:dLbls>
          <c:showLegendKey val="0"/>
          <c:showVal val="1"/>
          <c:showCatName val="0"/>
          <c:showSerName val="0"/>
          <c:showPercent val="0"/>
          <c:showBubbleSize val="0"/>
        </c:dLbls>
        <c:marker val="1"/>
        <c:smooth val="0"/>
        <c:axId val="424467832"/>
        <c:axId val="424469008"/>
      </c:lineChart>
      <c:catAx>
        <c:axId val="424467832"/>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9008"/>
        <c:crossesAt val="0"/>
        <c:auto val="1"/>
        <c:lblAlgn val="ctr"/>
        <c:lblOffset val="100"/>
        <c:tickLblSkip val="1"/>
        <c:tickMarkSkip val="1"/>
        <c:noMultiLvlLbl val="0"/>
      </c:catAx>
      <c:valAx>
        <c:axId val="424469008"/>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7832"/>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グラフ!$I$46:$M$46</c:f>
              <c:numCache>
                <c:formatCode>#,##0_);[Red]\(#,##0\)</c:formatCode>
                <c:ptCount val="5"/>
                <c:pt idx="0">
                  <c:v>288</c:v>
                </c:pt>
                <c:pt idx="1">
                  <c:v>276</c:v>
                </c:pt>
                <c:pt idx="2">
                  <c:v>278</c:v>
                </c:pt>
                <c:pt idx="3">
                  <c:v>281</c:v>
                </c:pt>
                <c:pt idx="4">
                  <c:v>299</c:v>
                </c:pt>
              </c:numCache>
            </c:numRef>
          </c:val>
          <c:smooth val="0"/>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グラフ!$I$47:$M$47</c:f>
              <c:numCache>
                <c:formatCode>#,##0_);[Red]\(#,##0\)</c:formatCode>
                <c:ptCount val="5"/>
                <c:pt idx="0">
                  <c:v>147</c:v>
                </c:pt>
                <c:pt idx="1">
                  <c:v>146</c:v>
                </c:pt>
                <c:pt idx="2">
                  <c:v>130</c:v>
                </c:pt>
                <c:pt idx="3">
                  <c:v>139</c:v>
                </c:pt>
                <c:pt idx="4">
                  <c:v>133</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dLbl>
              <c:idx val="4"/>
              <c:layout>
                <c:manualLayout>
                  <c:x val="6.9721115537848604E-3"/>
                  <c:y val="-7.690210641427212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グラフ!$I$48:$M$48</c:f>
              <c:numCache>
                <c:formatCode>#,##0_);[Red]\(#,##0\)</c:formatCode>
                <c:ptCount val="5"/>
                <c:pt idx="0">
                  <c:v>5</c:v>
                </c:pt>
                <c:pt idx="1">
                  <c:v>8</c:v>
                </c:pt>
                <c:pt idx="2">
                  <c:v>9</c:v>
                </c:pt>
                <c:pt idx="3">
                  <c:v>9</c:v>
                </c:pt>
                <c:pt idx="4">
                  <c:v>9</c:v>
                </c:pt>
              </c:numCache>
            </c:numRef>
          </c:val>
          <c:smooth val="0"/>
        </c:ser>
        <c:ser>
          <c:idx val="3"/>
          <c:order val="3"/>
          <c:tx>
            <c:strRef>
              <c:f>グラフ!$H$49</c:f>
              <c:strCache>
                <c:ptCount val="1"/>
                <c:pt idx="0">
                  <c:v>陽明高等支援</c:v>
                </c:pt>
              </c:strCache>
            </c:strRef>
          </c:tx>
          <c:spPr>
            <a:ln w="12700"/>
          </c:spPr>
          <c:marker>
            <c:spPr>
              <a:solidFill>
                <a:schemeClr val="bg2">
                  <a:lumMod val="10000"/>
                </a:schemeClr>
              </a:solidFill>
              <a:ln w="12700"/>
            </c:spPr>
          </c:marker>
          <c:dLbls>
            <c:dLbl>
              <c:idx val="4"/>
              <c:layout>
                <c:manualLayout>
                  <c:x val="-3.9840637450199202E-2"/>
                  <c:y val="-4.9086450902727008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グラフ!$I$45:$M$45</c:f>
              <c:strCache>
                <c:ptCount val="5"/>
                <c:pt idx="0">
                  <c:v>平成25年</c:v>
                </c:pt>
                <c:pt idx="1">
                  <c:v>27年</c:v>
                </c:pt>
                <c:pt idx="2">
                  <c:v>28年</c:v>
                </c:pt>
                <c:pt idx="3">
                  <c:v>29年</c:v>
                </c:pt>
                <c:pt idx="4">
                  <c:v>30年</c:v>
                </c:pt>
              </c:strCache>
            </c:strRef>
          </c:cat>
          <c:val>
            <c:numRef>
              <c:f>グラフ!$I$49:$M$49</c:f>
              <c:numCache>
                <c:formatCode>#,##0_);[Red]\(#,##0\)</c:formatCode>
                <c:ptCount val="5"/>
                <c:pt idx="0">
                  <c:v>0</c:v>
                </c:pt>
                <c:pt idx="1">
                  <c:v>0</c:v>
                </c:pt>
                <c:pt idx="2">
                  <c:v>0</c:v>
                </c:pt>
                <c:pt idx="3">
                  <c:v>20</c:v>
                </c:pt>
                <c:pt idx="4">
                  <c:v>40</c:v>
                </c:pt>
              </c:numCache>
            </c:numRef>
          </c:val>
          <c:smooth val="0"/>
        </c:ser>
        <c:dLbls>
          <c:showLegendKey val="0"/>
          <c:showVal val="0"/>
          <c:showCatName val="0"/>
          <c:showSerName val="0"/>
          <c:showPercent val="0"/>
          <c:showBubbleSize val="0"/>
        </c:dLbls>
        <c:marker val="1"/>
        <c:smooth val="0"/>
        <c:axId val="425192528"/>
        <c:axId val="425195272"/>
      </c:lineChart>
      <c:catAx>
        <c:axId val="425192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5195272"/>
        <c:crossesAt val="0"/>
        <c:auto val="1"/>
        <c:lblAlgn val="ctr"/>
        <c:lblOffset val="100"/>
        <c:tickLblSkip val="1"/>
        <c:tickMarkSkip val="1"/>
        <c:noMultiLvlLbl val="0"/>
      </c:catAx>
      <c:valAx>
        <c:axId val="42519527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5192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31"/>
          <c:y val="5.08982035928144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6676737160120832E-2"/>
          <c:y val="0.21257485029940101"/>
          <c:w val="0.74924471299093764"/>
          <c:h val="0.74251497005988165"/>
        </c:manualLayout>
      </c:layout>
      <c:doughnutChart>
        <c:varyColors val="1"/>
        <c:ser>
          <c:idx val="0"/>
          <c:order val="0"/>
          <c:spPr>
            <a:solidFill>
              <a:srgbClr val="FFFFFF"/>
            </a:solidFill>
            <a:ln w="12700">
              <a:solidFill>
                <a:srgbClr val="000000"/>
              </a:solidFill>
              <a:prstDash val="solid"/>
            </a:ln>
          </c:spPr>
          <c:dPt>
            <c:idx val="0"/>
            <c:bubble3D val="0"/>
            <c:spPr>
              <a:pattFill prst="divot">
                <a:fgClr>
                  <a:srgbClr val="000000"/>
                </a:fgClr>
                <a:bgClr>
                  <a:srgbClr val="FFFFFF"/>
                </a:bgClr>
              </a:pattFill>
              <a:ln w="12700">
                <a:solidFill>
                  <a:srgbClr val="000000"/>
                </a:solidFill>
                <a:prstDash val="solid"/>
              </a:ln>
            </c:spPr>
          </c:dPt>
          <c:dPt>
            <c:idx val="1"/>
            <c:bubble3D val="0"/>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r>
                      <a:rPr lang="en-US" altLang="ja-JP" sz="900" b="0" i="0" u="none" strike="noStrike" baseline="0">
                        <a:solidFill>
                          <a:srgbClr val="000000"/>
                        </a:solidFill>
                        <a:latin typeface="ＭＳ Ｐゴシック"/>
                        <a:ea typeface="ＭＳ Ｐゴシック"/>
                      </a:rPr>
                      <a:t>29.3</a:t>
                    </a:r>
                    <a:r>
                      <a:rPr lang="ja-JP" altLang="en-US" sz="900" b="0" i="0" u="none" strike="noStrike" baseline="0">
                        <a:solidFill>
                          <a:srgbClr val="000000"/>
                        </a:solidFill>
                        <a:latin typeface="ＭＳ Ｐゴシック"/>
                        <a:ea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1.6767344689561463E-2"/>
                  <c:y val="-1.892044152568574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1804947</c:v>
                </c:pt>
                <c:pt idx="1">
                  <c:v>4346271</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8"/>
          <c:y val="6.865671641791051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492753623188401"/>
          <c:y val="0.22089552238805413"/>
          <c:w val="0.73623188405797102"/>
          <c:h val="0.7582089552239006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7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6621080259704411E-2"/>
                  <c:y val="-8.971645708465550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74.5%</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9070006600052553E-3"/>
                  <c:y val="7.2246640811690519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12.3%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769473678927727E-3"/>
                  <c:y val="-3.7716927175148692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a:t>
                    </a:r>
                  </a:p>
                  <a:p>
                    <a:pPr>
                      <a:defRPr sz="900" b="0" i="0" u="none" strike="noStrike" baseline="0">
                        <a:solidFill>
                          <a:srgbClr val="000000"/>
                        </a:solidFill>
                        <a:latin typeface="ＭＳ Ｐゴシック"/>
                        <a:ea typeface="ＭＳ Ｐゴシック"/>
                        <a:cs typeface="ＭＳ Ｐゴシック"/>
                      </a:defRPr>
                    </a:pPr>
                    <a:r>
                      <a:rPr lang="ja-JP" altLang="en-US"/>
                      <a:t>行政費
</a:t>
                    </a:r>
                    <a:r>
                      <a:rPr lang="en-US" altLang="ja-JP"/>
                      <a:t>13.2%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4582493</c:v>
                </c:pt>
                <c:pt idx="1">
                  <c:v>754071</c:v>
                </c:pt>
                <c:pt idx="2">
                  <c:v>814654</c:v>
                </c:pt>
              </c:numCache>
            </c:numRef>
          </c:val>
        </c:ser>
        <c:dLbls>
          <c:showLegendKey val="0"/>
          <c:showVal val="0"/>
          <c:showCatName val="0"/>
          <c:showSerName val="0"/>
          <c:showPercent val="0"/>
          <c:showBubbleSize val="0"/>
          <c:showLeaderLines val="0"/>
        </c:dLbls>
        <c:firstSliceAng val="0"/>
        <c:holeSize val="37"/>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40.465079365079362</c:v>
                </c:pt>
                <c:pt idx="1">
                  <c:v>28.133020344287949</c:v>
                </c:pt>
                <c:pt idx="2">
                  <c:v>33.056379821958458</c:v>
                </c:pt>
                <c:pt idx="3">
                  <c:v>28.915103652517274</c:v>
                </c:pt>
                <c:pt idx="4">
                  <c:v>49.780126849894295</c:v>
                </c:pt>
                <c:pt idx="5">
                  <c:v>19.636533084808946</c:v>
                </c:pt>
                <c:pt idx="6">
                  <c:v>30.720338983050848</c:v>
                </c:pt>
                <c:pt idx="7">
                  <c:v>18.833865814696484</c:v>
                </c:pt>
                <c:pt idx="8">
                  <c:v>26.537593984962406</c:v>
                </c:pt>
                <c:pt idx="9">
                  <c:v>28.668531468531469</c:v>
                </c:pt>
                <c:pt idx="10">
                  <c:v>56.373814041745732</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143885652065036E-3"/>
                  <c:y val="8.131530728470264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5216352599887952E-3"/>
                  <c:y val="1.146557938119425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6961800053631096E-4"/>
                  <c:y val="1.3114775747371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2248766891754616E-4"/>
                  <c:y val="1.18670386327495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9.9920634920634921</c:v>
                </c:pt>
                <c:pt idx="1">
                  <c:v>10.333333333333334</c:v>
                </c:pt>
                <c:pt idx="2">
                  <c:v>8.465875370919882</c:v>
                </c:pt>
                <c:pt idx="3">
                  <c:v>7.238894373149062</c:v>
                </c:pt>
                <c:pt idx="4">
                  <c:v>13.23044397463002</c:v>
                </c:pt>
                <c:pt idx="5">
                  <c:v>7.7017707362534953</c:v>
                </c:pt>
                <c:pt idx="6">
                  <c:v>10.68135593220339</c:v>
                </c:pt>
                <c:pt idx="7">
                  <c:v>8.4664536741214054</c:v>
                </c:pt>
                <c:pt idx="8">
                  <c:v>7.8508771929824563</c:v>
                </c:pt>
                <c:pt idx="9">
                  <c:v>8.0755244755244764</c:v>
                </c:pt>
                <c:pt idx="10">
                  <c:v>11.03605313092979</c:v>
                </c:pt>
              </c:numCache>
            </c:numRef>
          </c:val>
        </c:ser>
        <c:dLbls>
          <c:showLegendKey val="0"/>
          <c:showVal val="0"/>
          <c:showCatName val="0"/>
          <c:showSerName val="0"/>
          <c:showPercent val="0"/>
          <c:showBubbleSize val="0"/>
        </c:dLbls>
        <c:gapWidth val="30"/>
        <c:axId val="425189392"/>
        <c:axId val="425191352"/>
      </c:barChart>
      <c:catAx>
        <c:axId val="425189392"/>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5191352"/>
        <c:crossesAt val="0"/>
        <c:auto val="1"/>
        <c:lblAlgn val="ctr"/>
        <c:lblOffset val="100"/>
        <c:tickLblSkip val="1"/>
        <c:tickMarkSkip val="1"/>
        <c:noMultiLvlLbl val="0"/>
      </c:catAx>
      <c:valAx>
        <c:axId val="425191352"/>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5189392"/>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グラフ!$I$21:$M$21</c:f>
              <c:numCache>
                <c:formatCode>#,##0_);[Red]\(#,##0\)</c:formatCode>
                <c:ptCount val="5"/>
                <c:pt idx="0">
                  <c:v>712</c:v>
                </c:pt>
                <c:pt idx="1">
                  <c:v>741</c:v>
                </c:pt>
                <c:pt idx="2">
                  <c:v>730</c:v>
                </c:pt>
                <c:pt idx="3">
                  <c:v>720</c:v>
                </c:pt>
                <c:pt idx="4">
                  <c:v>719</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グラフ!$I$22:$M$22</c:f>
              <c:numCache>
                <c:formatCode>#,##0_);[Red]\(#,##0\)</c:formatCode>
                <c:ptCount val="5"/>
                <c:pt idx="0">
                  <c:v>975</c:v>
                </c:pt>
                <c:pt idx="1">
                  <c:v>912</c:v>
                </c:pt>
                <c:pt idx="2">
                  <c:v>930</c:v>
                </c:pt>
                <c:pt idx="3">
                  <c:v>888</c:v>
                </c:pt>
                <c:pt idx="4">
                  <c:v>833</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グラフ!$I$23:$M$23</c:f>
              <c:numCache>
                <c:formatCode>#,##0_);[Red]\(#,##0\)</c:formatCode>
                <c:ptCount val="5"/>
                <c:pt idx="0">
                  <c:v>947</c:v>
                </c:pt>
                <c:pt idx="1">
                  <c:v>976</c:v>
                </c:pt>
                <c:pt idx="2">
                  <c:v>932</c:v>
                </c:pt>
                <c:pt idx="3">
                  <c:v>888</c:v>
                </c:pt>
                <c:pt idx="4">
                  <c:v>824</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グラフ!$I$24:$M$24</c:f>
              <c:numCache>
                <c:formatCode>#,##0_);[Red]\(#,##0\)</c:formatCode>
                <c:ptCount val="5"/>
                <c:pt idx="0">
                  <c:v>848</c:v>
                </c:pt>
                <c:pt idx="1">
                  <c:v>858</c:v>
                </c:pt>
                <c:pt idx="2">
                  <c:v>838</c:v>
                </c:pt>
                <c:pt idx="3">
                  <c:v>829</c:v>
                </c:pt>
                <c:pt idx="4">
                  <c:v>765</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グラフ!$I$25:$M$25</c:f>
              <c:numCache>
                <c:formatCode>#,##0_);[Red]\(#,##0\)</c:formatCode>
                <c:ptCount val="5"/>
                <c:pt idx="0">
                  <c:v>495</c:v>
                </c:pt>
                <c:pt idx="1">
                  <c:v>485</c:v>
                </c:pt>
                <c:pt idx="2">
                  <c:v>449</c:v>
                </c:pt>
                <c:pt idx="3">
                  <c:v>425</c:v>
                </c:pt>
                <c:pt idx="4">
                  <c:v>427</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平成26年</c:v>
                </c:pt>
                <c:pt idx="1">
                  <c:v>27年</c:v>
                </c:pt>
                <c:pt idx="2">
                  <c:v>28年</c:v>
                </c:pt>
                <c:pt idx="3">
                  <c:v>29年</c:v>
                </c:pt>
                <c:pt idx="4">
                  <c:v>30年</c:v>
                </c:pt>
              </c:strCache>
            </c:strRef>
          </c:cat>
          <c:val>
            <c:numRef>
              <c:f>グラフ!$I$26:$M$26</c:f>
              <c:numCache>
                <c:formatCode>#,##0_);[Red]\(#,##0\)</c:formatCode>
                <c:ptCount val="5"/>
                <c:pt idx="0">
                  <c:v>650</c:v>
                </c:pt>
                <c:pt idx="1">
                  <c:v>646</c:v>
                </c:pt>
                <c:pt idx="2">
                  <c:v>628</c:v>
                </c:pt>
                <c:pt idx="3">
                  <c:v>629</c:v>
                </c:pt>
                <c:pt idx="4">
                  <c:v>627</c:v>
                </c:pt>
              </c:numCache>
            </c:numRef>
          </c:val>
          <c:smooth val="0"/>
        </c:ser>
        <c:dLbls>
          <c:showLegendKey val="0"/>
          <c:showVal val="0"/>
          <c:showCatName val="0"/>
          <c:showSerName val="0"/>
          <c:showPercent val="0"/>
          <c:showBubbleSize val="0"/>
        </c:dLbls>
        <c:marker val="1"/>
        <c:smooth val="0"/>
        <c:axId val="234871920"/>
        <c:axId val="234872312"/>
      </c:lineChart>
      <c:catAx>
        <c:axId val="234871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872312"/>
        <c:crossesAt val="0"/>
        <c:auto val="1"/>
        <c:lblAlgn val="ctr"/>
        <c:lblOffset val="100"/>
        <c:tickLblSkip val="1"/>
        <c:tickMarkSkip val="1"/>
        <c:noMultiLvlLbl val="0"/>
      </c:catAx>
      <c:valAx>
        <c:axId val="234872312"/>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871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グラフ!$I$38:$M$38</c:f>
              <c:numCache>
                <c:formatCode>#,##0;[Red]#,##0</c:formatCode>
                <c:ptCount val="5"/>
                <c:pt idx="0">
                  <c:v>1201</c:v>
                </c:pt>
                <c:pt idx="1">
                  <c:v>1197</c:v>
                </c:pt>
                <c:pt idx="2">
                  <c:v>1200</c:v>
                </c:pt>
                <c:pt idx="3">
                  <c:v>1199</c:v>
                </c:pt>
                <c:pt idx="4">
                  <c:v>1197</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グラフ!$I$39:$M$39</c:f>
              <c:numCache>
                <c:formatCode>#,##0;[Red]#,##0</c:formatCode>
                <c:ptCount val="5"/>
                <c:pt idx="0">
                  <c:v>865</c:v>
                </c:pt>
                <c:pt idx="1">
                  <c:v>837</c:v>
                </c:pt>
                <c:pt idx="2">
                  <c:v>843</c:v>
                </c:pt>
                <c:pt idx="3">
                  <c:v>841</c:v>
                </c:pt>
                <c:pt idx="4">
                  <c:v>790</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グラフ!$I$40:$M$40</c:f>
              <c:numCache>
                <c:formatCode>#,##0;[Red]#,##0</c:formatCode>
                <c:ptCount val="5"/>
                <c:pt idx="0">
                  <c:v>725</c:v>
                </c:pt>
                <c:pt idx="1">
                  <c:v>690</c:v>
                </c:pt>
                <c:pt idx="2">
                  <c:v>699</c:v>
                </c:pt>
                <c:pt idx="3">
                  <c:v>698</c:v>
                </c:pt>
                <c:pt idx="4">
                  <c:v>669</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グラフ!$I$41:$M$41</c:f>
              <c:numCache>
                <c:formatCode>#,##0;[Red]#,##0</c:formatCode>
                <c:ptCount val="5"/>
                <c:pt idx="0">
                  <c:v>660</c:v>
                </c:pt>
                <c:pt idx="1">
                  <c:v>658</c:v>
                </c:pt>
                <c:pt idx="2">
                  <c:v>687</c:v>
                </c:pt>
                <c:pt idx="3">
                  <c:v>731</c:v>
                </c:pt>
                <c:pt idx="4">
                  <c:v>709</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グラフ!$I$42:$M$42</c:f>
              <c:numCache>
                <c:formatCode>#,##0;[Red]#,##0</c:formatCode>
                <c:ptCount val="5"/>
                <c:pt idx="0">
                  <c:v>794</c:v>
                </c:pt>
                <c:pt idx="1">
                  <c:v>786</c:v>
                </c:pt>
                <c:pt idx="2">
                  <c:v>763</c:v>
                </c:pt>
                <c:pt idx="3">
                  <c:v>764</c:v>
                </c:pt>
                <c:pt idx="4">
                  <c:v>731</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平成26年</c:v>
                </c:pt>
                <c:pt idx="1">
                  <c:v>27年</c:v>
                </c:pt>
                <c:pt idx="2">
                  <c:v>28年</c:v>
                </c:pt>
                <c:pt idx="3">
                  <c:v>29年</c:v>
                </c:pt>
                <c:pt idx="4">
                  <c:v>30年</c:v>
                </c:pt>
              </c:strCache>
            </c:strRef>
          </c:cat>
          <c:val>
            <c:numRef>
              <c:f>グラフ!$I$43:$M$43</c:f>
              <c:numCache>
                <c:formatCode>#,##0;[Red]#,##0</c:formatCode>
                <c:ptCount val="5"/>
                <c:pt idx="0">
                  <c:v>648</c:v>
                </c:pt>
                <c:pt idx="1">
                  <c:v>642</c:v>
                </c:pt>
                <c:pt idx="2">
                  <c:v>631</c:v>
                </c:pt>
                <c:pt idx="3">
                  <c:v>634</c:v>
                </c:pt>
                <c:pt idx="4">
                  <c:v>625</c:v>
                </c:pt>
              </c:numCache>
            </c:numRef>
          </c:val>
          <c:smooth val="0"/>
        </c:ser>
        <c:dLbls>
          <c:showLegendKey val="0"/>
          <c:showVal val="0"/>
          <c:showCatName val="0"/>
          <c:showSerName val="0"/>
          <c:showPercent val="0"/>
          <c:showBubbleSize val="0"/>
        </c:dLbls>
        <c:marker val="1"/>
        <c:smooth val="0"/>
        <c:axId val="424464696"/>
        <c:axId val="424463912"/>
      </c:lineChart>
      <c:catAx>
        <c:axId val="42446469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63912"/>
        <c:crossesAt val="0"/>
        <c:auto val="1"/>
        <c:lblAlgn val="ctr"/>
        <c:lblOffset val="100"/>
        <c:tickLblSkip val="1"/>
        <c:tickMarkSkip val="1"/>
        <c:noMultiLvlLbl val="0"/>
      </c:catAx>
      <c:valAx>
        <c:axId val="42446391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64696"/>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グラフ!$I$46:$M$46</c:f>
              <c:numCache>
                <c:formatCode>#,##0_);[Red]\(#,##0\)</c:formatCode>
                <c:ptCount val="5"/>
                <c:pt idx="0">
                  <c:v>288</c:v>
                </c:pt>
                <c:pt idx="1">
                  <c:v>276</c:v>
                </c:pt>
                <c:pt idx="2">
                  <c:v>278</c:v>
                </c:pt>
                <c:pt idx="3">
                  <c:v>281</c:v>
                </c:pt>
                <c:pt idx="4">
                  <c:v>299</c:v>
                </c:pt>
              </c:numCache>
            </c:numRef>
          </c:val>
          <c:smooth val="0"/>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グラフ!$I$47:$M$47</c:f>
              <c:numCache>
                <c:formatCode>#,##0_);[Red]\(#,##0\)</c:formatCode>
                <c:ptCount val="5"/>
                <c:pt idx="0">
                  <c:v>147</c:v>
                </c:pt>
                <c:pt idx="1">
                  <c:v>146</c:v>
                </c:pt>
                <c:pt idx="2">
                  <c:v>130</c:v>
                </c:pt>
                <c:pt idx="3">
                  <c:v>139</c:v>
                </c:pt>
                <c:pt idx="4">
                  <c:v>133</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27年</c:v>
                </c:pt>
                <c:pt idx="2">
                  <c:v>28年</c:v>
                </c:pt>
                <c:pt idx="3">
                  <c:v>29年</c:v>
                </c:pt>
                <c:pt idx="4">
                  <c:v>30年</c:v>
                </c:pt>
              </c:strCache>
            </c:strRef>
          </c:cat>
          <c:val>
            <c:numRef>
              <c:f>グラフ!$I$48:$M$48</c:f>
              <c:numCache>
                <c:formatCode>#,##0_);[Red]\(#,##0\)</c:formatCode>
                <c:ptCount val="5"/>
                <c:pt idx="0">
                  <c:v>5</c:v>
                </c:pt>
                <c:pt idx="1">
                  <c:v>8</c:v>
                </c:pt>
                <c:pt idx="2">
                  <c:v>9</c:v>
                </c:pt>
                <c:pt idx="3">
                  <c:v>9</c:v>
                </c:pt>
                <c:pt idx="4">
                  <c:v>9</c:v>
                </c:pt>
              </c:numCache>
            </c:numRef>
          </c:val>
          <c:smooth val="0"/>
        </c:ser>
        <c:dLbls>
          <c:showLegendKey val="0"/>
          <c:showVal val="0"/>
          <c:showCatName val="0"/>
          <c:showSerName val="0"/>
          <c:showPercent val="0"/>
          <c:showBubbleSize val="0"/>
        </c:dLbls>
        <c:marker val="1"/>
        <c:smooth val="0"/>
        <c:axId val="424470576"/>
        <c:axId val="424463128"/>
      </c:lineChart>
      <c:catAx>
        <c:axId val="42447057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63128"/>
        <c:crossesAt val="0"/>
        <c:auto val="1"/>
        <c:lblAlgn val="ctr"/>
        <c:lblOffset val="100"/>
        <c:tickLblSkip val="1"/>
        <c:tickMarkSkip val="1"/>
        <c:noMultiLvlLbl val="0"/>
      </c:catAx>
      <c:valAx>
        <c:axId val="424463128"/>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7057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layout/>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1804947</c:v>
                </c:pt>
                <c:pt idx="1">
                  <c:v>4346271</c:v>
                </c:pt>
                <c:pt idx="2" formatCode="#,##0;[Red]#,##0">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4582493</c:v>
                </c:pt>
                <c:pt idx="1">
                  <c:v>754071</c:v>
                </c:pt>
                <c:pt idx="2">
                  <c:v>814654</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40.465079365079362</c:v>
                </c:pt>
                <c:pt idx="1">
                  <c:v>28.133020344287949</c:v>
                </c:pt>
                <c:pt idx="2">
                  <c:v>33.056379821958458</c:v>
                </c:pt>
                <c:pt idx="3">
                  <c:v>28.915103652517274</c:v>
                </c:pt>
                <c:pt idx="4">
                  <c:v>49.780126849894295</c:v>
                </c:pt>
                <c:pt idx="5">
                  <c:v>19.636533084808946</c:v>
                </c:pt>
                <c:pt idx="6">
                  <c:v>30.720338983050848</c:v>
                </c:pt>
                <c:pt idx="7">
                  <c:v>18.833865814696484</c:v>
                </c:pt>
                <c:pt idx="8">
                  <c:v>26.537593984962406</c:v>
                </c:pt>
                <c:pt idx="9">
                  <c:v>28.668531468531469</c:v>
                </c:pt>
                <c:pt idx="10">
                  <c:v>56.373814041745732</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9.9920634920634921</c:v>
                </c:pt>
                <c:pt idx="1">
                  <c:v>10.333333333333334</c:v>
                </c:pt>
                <c:pt idx="2">
                  <c:v>8.465875370919882</c:v>
                </c:pt>
                <c:pt idx="3">
                  <c:v>7.238894373149062</c:v>
                </c:pt>
                <c:pt idx="4">
                  <c:v>13.23044397463002</c:v>
                </c:pt>
                <c:pt idx="5">
                  <c:v>7.7017707362534953</c:v>
                </c:pt>
                <c:pt idx="6">
                  <c:v>10.68135593220339</c:v>
                </c:pt>
                <c:pt idx="7">
                  <c:v>8.4664536741214054</c:v>
                </c:pt>
                <c:pt idx="8">
                  <c:v>7.8508771929824563</c:v>
                </c:pt>
                <c:pt idx="9">
                  <c:v>8.0755244755244764</c:v>
                </c:pt>
                <c:pt idx="10">
                  <c:v>11.03605313092979</c:v>
                </c:pt>
              </c:numCache>
            </c:numRef>
          </c:val>
        </c:ser>
        <c:dLbls>
          <c:showLegendKey val="0"/>
          <c:showVal val="0"/>
          <c:showCatName val="0"/>
          <c:showSerName val="0"/>
          <c:showPercent val="0"/>
          <c:showBubbleSize val="0"/>
        </c:dLbls>
        <c:gapWidth val="30"/>
        <c:axId val="424470184"/>
        <c:axId val="424464304"/>
      </c:barChart>
      <c:catAx>
        <c:axId val="424470184"/>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64304"/>
        <c:crossesAt val="0"/>
        <c:auto val="1"/>
        <c:lblAlgn val="ctr"/>
        <c:lblOffset val="100"/>
        <c:tickLblSkip val="1"/>
        <c:tickMarkSkip val="1"/>
        <c:noMultiLvlLbl val="0"/>
      </c:catAx>
      <c:valAx>
        <c:axId val="424464304"/>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70184"/>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グラフ!$I$7:$L$7</c:f>
              <c:numCache>
                <c:formatCode>#,##0_);[Red]\(#,##0\)</c:formatCode>
                <c:ptCount val="4"/>
                <c:pt idx="0">
                  <c:v>627</c:v>
                </c:pt>
                <c:pt idx="1">
                  <c:v>609</c:v>
                </c:pt>
                <c:pt idx="2">
                  <c:v>626</c:v>
                </c:pt>
                <c:pt idx="3">
                  <c:v>630</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グラフ!$I$8:$L$8</c:f>
              <c:numCache>
                <c:formatCode>#,##0_);[Red]\(#,##0\)</c:formatCode>
                <c:ptCount val="4"/>
                <c:pt idx="0">
                  <c:v>653</c:v>
                </c:pt>
                <c:pt idx="1">
                  <c:v>621</c:v>
                </c:pt>
                <c:pt idx="2">
                  <c:v>630</c:v>
                </c:pt>
                <c:pt idx="3">
                  <c:v>639</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グラフ!$I$9:$L$9</c:f>
              <c:numCache>
                <c:formatCode>#,##0_);[Red]\(#,##0\)</c:formatCode>
                <c:ptCount val="4"/>
                <c:pt idx="0">
                  <c:v>681</c:v>
                </c:pt>
                <c:pt idx="1">
                  <c:v>677</c:v>
                </c:pt>
                <c:pt idx="2">
                  <c:v>661</c:v>
                </c:pt>
                <c:pt idx="3">
                  <c:v>674</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グラフ!$I$10:$L$10</c:f>
              <c:numCache>
                <c:formatCode>#,##0_);[Red]\(#,##0\)</c:formatCode>
                <c:ptCount val="4"/>
                <c:pt idx="0">
                  <c:v>1062</c:v>
                </c:pt>
                <c:pt idx="1">
                  <c:v>1071</c:v>
                </c:pt>
                <c:pt idx="2">
                  <c:v>1034</c:v>
                </c:pt>
                <c:pt idx="3">
                  <c:v>1013</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グラフ!$I$11:$L$11</c:f>
              <c:numCache>
                <c:formatCode>#,##0_);[Red]\(#,##0\)</c:formatCode>
                <c:ptCount val="4"/>
                <c:pt idx="0">
                  <c:v>502</c:v>
                </c:pt>
                <c:pt idx="1">
                  <c:v>499</c:v>
                </c:pt>
                <c:pt idx="2">
                  <c:v>472</c:v>
                </c:pt>
                <c:pt idx="3">
                  <c:v>473</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グラフ!$I$12:$L$12</c:f>
              <c:numCache>
                <c:formatCode>#,##0_);[Red]\(#,##0\)</c:formatCode>
                <c:ptCount val="4"/>
                <c:pt idx="0">
                  <c:v>1072</c:v>
                </c:pt>
                <c:pt idx="1">
                  <c:v>1055</c:v>
                </c:pt>
                <c:pt idx="2">
                  <c:v>1091</c:v>
                </c:pt>
                <c:pt idx="3">
                  <c:v>1073</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グラフ!$I$13:$L$13</c:f>
              <c:numCache>
                <c:formatCode>#,##0_);[Red]\(#,##0\)</c:formatCode>
                <c:ptCount val="4"/>
                <c:pt idx="0">
                  <c:v>588</c:v>
                </c:pt>
                <c:pt idx="1">
                  <c:v>581</c:v>
                </c:pt>
                <c:pt idx="2">
                  <c:v>577</c:v>
                </c:pt>
                <c:pt idx="3">
                  <c:v>590</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グラフ!$I$14:$L$14</c:f>
              <c:numCache>
                <c:formatCode>#,##0_);[Red]\(#,##0\)</c:formatCode>
                <c:ptCount val="4"/>
                <c:pt idx="0">
                  <c:v>884</c:v>
                </c:pt>
                <c:pt idx="1">
                  <c:v>889</c:v>
                </c:pt>
                <c:pt idx="2">
                  <c:v>917</c:v>
                </c:pt>
                <c:pt idx="3">
                  <c:v>939</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グラフ!$I$15:$L$15</c:f>
              <c:numCache>
                <c:formatCode>#,##0_);[Red]\(#,##0\)</c:formatCode>
                <c:ptCount val="4"/>
                <c:pt idx="0">
                  <c:v>806</c:v>
                </c:pt>
                <c:pt idx="1">
                  <c:v>817</c:v>
                </c:pt>
                <c:pt idx="2">
                  <c:v>808</c:v>
                </c:pt>
                <c:pt idx="3">
                  <c:v>798</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グラフ!$I$16:$L$16</c:f>
              <c:numCache>
                <c:formatCode>#,##0_);[Red]\(#,##0\)</c:formatCode>
                <c:ptCount val="4"/>
                <c:pt idx="0">
                  <c:v>676</c:v>
                </c:pt>
                <c:pt idx="1">
                  <c:v>700</c:v>
                </c:pt>
                <c:pt idx="2">
                  <c:v>703</c:v>
                </c:pt>
                <c:pt idx="3">
                  <c:v>715</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平成27年</c:v>
                </c:pt>
                <c:pt idx="1">
                  <c:v>28年</c:v>
                </c:pt>
                <c:pt idx="2">
                  <c:v>29年</c:v>
                </c:pt>
                <c:pt idx="3">
                  <c:v>30年</c:v>
                </c:pt>
              </c:strCache>
            </c:strRef>
          </c:cat>
          <c:val>
            <c:numRef>
              <c:f>グラフ!$I$17:$L$17</c:f>
              <c:numCache>
                <c:formatCode>#,##0_);[Red]\(#,##0\)</c:formatCode>
                <c:ptCount val="4"/>
                <c:pt idx="0">
                  <c:v>511</c:v>
                </c:pt>
                <c:pt idx="1">
                  <c:v>514</c:v>
                </c:pt>
                <c:pt idx="2">
                  <c:v>506</c:v>
                </c:pt>
                <c:pt idx="3">
                  <c:v>527</c:v>
                </c:pt>
              </c:numCache>
            </c:numRef>
          </c:val>
          <c:smooth val="0"/>
        </c:ser>
        <c:dLbls>
          <c:showLegendKey val="0"/>
          <c:showVal val="0"/>
          <c:showCatName val="0"/>
          <c:showSerName val="0"/>
          <c:showPercent val="0"/>
          <c:showBubbleSize val="0"/>
        </c:dLbls>
        <c:marker val="1"/>
        <c:smooth val="0"/>
        <c:axId val="424465088"/>
        <c:axId val="424465480"/>
      </c:lineChart>
      <c:catAx>
        <c:axId val="42446508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5480"/>
        <c:crossesAt val="0"/>
        <c:auto val="1"/>
        <c:lblAlgn val="ctr"/>
        <c:lblOffset val="100"/>
        <c:tickLblSkip val="1"/>
        <c:tickMarkSkip val="1"/>
        <c:noMultiLvlLbl val="0"/>
      </c:catAx>
      <c:valAx>
        <c:axId val="424465480"/>
        <c:scaling>
          <c:orientation val="minMax"/>
          <c:max val="1200"/>
          <c:min val="5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5088"/>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0"/>
              <c:layout>
                <c:manualLayout>
                  <c:x val="-5.7736204199695905E-2"/>
                  <c:y val="2.312023845883933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0778727445394122E-2"/>
                  <c:y val="3.36257309941520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004103503641983E-2"/>
                  <c:y val="2.16016267494337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778578193954352E-2"/>
                  <c:y val="2.48739854056447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0515829965266159E-2"/>
                  <c:y val="2.542801939090626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平成26年</c:v>
                </c:pt>
                <c:pt idx="1">
                  <c:v>27年</c:v>
                </c:pt>
                <c:pt idx="2">
                  <c:v>28年</c:v>
                </c:pt>
                <c:pt idx="3">
                  <c:v>29年</c:v>
                </c:pt>
                <c:pt idx="4">
                  <c:v>30年</c:v>
                </c:pt>
              </c:strCache>
            </c:strRef>
          </c:cat>
          <c:val>
            <c:numRef>
              <c:f>グラフ!$I$21:$M$21</c:f>
              <c:numCache>
                <c:formatCode>#,##0_);[Red]\(#,##0\)</c:formatCode>
                <c:ptCount val="5"/>
                <c:pt idx="0">
                  <c:v>712</c:v>
                </c:pt>
                <c:pt idx="1">
                  <c:v>741</c:v>
                </c:pt>
                <c:pt idx="2">
                  <c:v>730</c:v>
                </c:pt>
                <c:pt idx="3">
                  <c:v>720</c:v>
                </c:pt>
                <c:pt idx="4">
                  <c:v>719</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2888175547871609E-2"/>
                  <c:y val="-3.63272644881532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383059062988752"/>
                  <c:y val="2.54623399979218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6966785621978482E-2"/>
                  <c:y val="3.78077760716953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453299034932813E-2"/>
                  <c:y val="-2.87586592186544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819417966594535E-2"/>
                  <c:y val="-3.671501752193807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平成26年</c:v>
                </c:pt>
                <c:pt idx="1">
                  <c:v>27年</c:v>
                </c:pt>
                <c:pt idx="2">
                  <c:v>28年</c:v>
                </c:pt>
                <c:pt idx="3">
                  <c:v>29年</c:v>
                </c:pt>
                <c:pt idx="4">
                  <c:v>30年</c:v>
                </c:pt>
              </c:strCache>
            </c:strRef>
          </c:cat>
          <c:val>
            <c:numRef>
              <c:f>グラフ!$I$22:$M$22</c:f>
              <c:numCache>
                <c:formatCode>#,##0_);[Red]\(#,##0\)</c:formatCode>
                <c:ptCount val="5"/>
                <c:pt idx="0">
                  <c:v>975</c:v>
                </c:pt>
                <c:pt idx="1">
                  <c:v>912</c:v>
                </c:pt>
                <c:pt idx="2">
                  <c:v>930</c:v>
                </c:pt>
                <c:pt idx="3">
                  <c:v>888</c:v>
                </c:pt>
                <c:pt idx="4">
                  <c:v>833</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5.7565266394843516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3597192527007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106352368667456E-2"/>
                  <c:y val="-3.53077894065036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817550726093657E-2"/>
                  <c:y val="1.45791571663675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平成26年</c:v>
                </c:pt>
                <c:pt idx="1">
                  <c:v>27年</c:v>
                </c:pt>
                <c:pt idx="2">
                  <c:v>28年</c:v>
                </c:pt>
                <c:pt idx="3">
                  <c:v>29年</c:v>
                </c:pt>
                <c:pt idx="4">
                  <c:v>30年</c:v>
                </c:pt>
              </c:strCache>
            </c:strRef>
          </c:cat>
          <c:val>
            <c:numRef>
              <c:f>グラフ!$I$23:$M$23</c:f>
              <c:numCache>
                <c:formatCode>#,##0_);[Red]\(#,##0\)</c:formatCode>
                <c:ptCount val="5"/>
                <c:pt idx="0">
                  <c:v>947</c:v>
                </c:pt>
                <c:pt idx="1">
                  <c:v>976</c:v>
                </c:pt>
                <c:pt idx="2">
                  <c:v>932</c:v>
                </c:pt>
                <c:pt idx="3">
                  <c:v>888</c:v>
                </c:pt>
                <c:pt idx="4">
                  <c:v>824</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5.3790494827968501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565266394843551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1340037961718608E-2"/>
                  <c:y val="2.059118074012738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平成26年</c:v>
                </c:pt>
                <c:pt idx="1">
                  <c:v>27年</c:v>
                </c:pt>
                <c:pt idx="2">
                  <c:v>28年</c:v>
                </c:pt>
                <c:pt idx="3">
                  <c:v>29年</c:v>
                </c:pt>
                <c:pt idx="4">
                  <c:v>30年</c:v>
                </c:pt>
              </c:strCache>
            </c:strRef>
          </c:cat>
          <c:val>
            <c:numRef>
              <c:f>グラフ!$I$24:$M$24</c:f>
              <c:numCache>
                <c:formatCode>#,##0_);[Red]\(#,##0\)</c:formatCode>
                <c:ptCount val="5"/>
                <c:pt idx="0">
                  <c:v>848</c:v>
                </c:pt>
                <c:pt idx="1">
                  <c:v>858</c:v>
                </c:pt>
                <c:pt idx="2">
                  <c:v>838</c:v>
                </c:pt>
                <c:pt idx="3">
                  <c:v>829</c:v>
                </c:pt>
                <c:pt idx="4">
                  <c:v>765</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平成26年</c:v>
                </c:pt>
                <c:pt idx="1">
                  <c:v>27年</c:v>
                </c:pt>
                <c:pt idx="2">
                  <c:v>28年</c:v>
                </c:pt>
                <c:pt idx="3">
                  <c:v>29年</c:v>
                </c:pt>
                <c:pt idx="4">
                  <c:v>30年</c:v>
                </c:pt>
              </c:strCache>
            </c:strRef>
          </c:cat>
          <c:val>
            <c:numRef>
              <c:f>グラフ!$I$25:$M$25</c:f>
              <c:numCache>
                <c:formatCode>#,##0_);[Red]\(#,##0\)</c:formatCode>
                <c:ptCount val="5"/>
                <c:pt idx="0">
                  <c:v>495</c:v>
                </c:pt>
                <c:pt idx="1">
                  <c:v>485</c:v>
                </c:pt>
                <c:pt idx="2">
                  <c:v>449</c:v>
                </c:pt>
                <c:pt idx="3">
                  <c:v>425</c:v>
                </c:pt>
                <c:pt idx="4">
                  <c:v>427</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平成26年</c:v>
                </c:pt>
                <c:pt idx="1">
                  <c:v>27年</c:v>
                </c:pt>
                <c:pt idx="2">
                  <c:v>28年</c:v>
                </c:pt>
                <c:pt idx="3">
                  <c:v>29年</c:v>
                </c:pt>
                <c:pt idx="4">
                  <c:v>30年</c:v>
                </c:pt>
              </c:strCache>
            </c:strRef>
          </c:cat>
          <c:val>
            <c:numRef>
              <c:f>グラフ!$I$26:$M$26</c:f>
              <c:numCache>
                <c:formatCode>#,##0_);[Red]\(#,##0\)</c:formatCode>
                <c:ptCount val="5"/>
                <c:pt idx="0">
                  <c:v>650</c:v>
                </c:pt>
                <c:pt idx="1">
                  <c:v>646</c:v>
                </c:pt>
                <c:pt idx="2">
                  <c:v>628</c:v>
                </c:pt>
                <c:pt idx="3">
                  <c:v>629</c:v>
                </c:pt>
                <c:pt idx="4">
                  <c:v>627</c:v>
                </c:pt>
              </c:numCache>
            </c:numRef>
          </c:val>
          <c:smooth val="0"/>
        </c:ser>
        <c:dLbls>
          <c:showLegendKey val="0"/>
          <c:showVal val="1"/>
          <c:showCatName val="0"/>
          <c:showSerName val="0"/>
          <c:showPercent val="0"/>
          <c:showBubbleSize val="0"/>
        </c:dLbls>
        <c:marker val="1"/>
        <c:smooth val="0"/>
        <c:axId val="424465872"/>
        <c:axId val="424467048"/>
      </c:lineChart>
      <c:catAx>
        <c:axId val="424465872"/>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7048"/>
        <c:crossesAt val="0"/>
        <c:auto val="1"/>
        <c:lblAlgn val="ctr"/>
        <c:lblOffset val="100"/>
        <c:tickLblSkip val="1"/>
        <c:tickMarkSkip val="1"/>
        <c:noMultiLvlLbl val="0"/>
      </c:catAx>
      <c:valAx>
        <c:axId val="424467048"/>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4465872"/>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6,151,218</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158751</xdr:colOff>
      <xdr:row>82</xdr:row>
      <xdr:rowOff>142873</xdr:rowOff>
    </xdr:from>
    <xdr:to>
      <xdr:col>1</xdr:col>
      <xdr:colOff>698500</xdr:colOff>
      <xdr:row>87</xdr:row>
      <xdr:rowOff>10583</xdr:rowOff>
    </xdr:to>
    <xdr:sp macro="" textlink="" fLocksText="0">
      <xdr:nvSpPr>
        <xdr:cNvPr id="862319" name="Text Box 28"/>
        <xdr:cNvSpPr txBox="1">
          <a:spLocks noChangeArrowheads="1"/>
        </xdr:cNvSpPr>
      </xdr:nvSpPr>
      <xdr:spPr bwMode="auto">
        <a:xfrm>
          <a:off x="1259418" y="12366623"/>
          <a:ext cx="539749" cy="608543"/>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6,151,218</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L51"/>
  <sheetViews>
    <sheetView view="pageBreakPreview" zoomScale="115" zoomScaleNormal="115" zoomScaleSheetLayoutView="115" zoomScalePageLayoutView="115" workbookViewId="0">
      <selection activeCell="I1" sqref="I1:K1048576"/>
    </sheetView>
  </sheetViews>
  <sheetFormatPr defaultColWidth="8.85546875" defaultRowHeight="15.95" customHeight="1"/>
  <cols>
    <col min="1" max="1" width="15.7109375" style="1" customWidth="1"/>
    <col min="2" max="2" width="10.7109375" style="1" customWidth="1"/>
    <col min="3" max="8" width="12.42578125" style="1" customWidth="1"/>
    <col min="9" max="11" width="0" style="1" hidden="1" customWidth="1"/>
    <col min="12" max="16384" width="8.85546875" style="1"/>
  </cols>
  <sheetData>
    <row r="1" spans="1:12" ht="18" customHeight="1">
      <c r="A1" s="834" t="s">
        <v>0</v>
      </c>
      <c r="B1" s="834"/>
      <c r="C1" s="834"/>
      <c r="D1" s="834"/>
      <c r="E1" s="834"/>
      <c r="F1" s="834"/>
      <c r="G1" s="834"/>
      <c r="H1" s="834"/>
      <c r="I1" s="4"/>
      <c r="J1" s="4"/>
      <c r="K1" s="4"/>
      <c r="L1" s="4"/>
    </row>
    <row r="2" spans="1:12" ht="13.5" customHeight="1">
      <c r="A2" s="4"/>
      <c r="B2" s="4"/>
      <c r="C2" s="4"/>
      <c r="D2" s="4"/>
      <c r="E2" s="4"/>
      <c r="F2" s="4"/>
      <c r="G2" s="4"/>
      <c r="H2" s="4"/>
      <c r="I2" s="4"/>
      <c r="J2" s="4"/>
      <c r="K2" s="4"/>
      <c r="L2" s="4"/>
    </row>
    <row r="3" spans="1:12" ht="17.100000000000001" customHeight="1" thickBot="1">
      <c r="A3" s="4" t="s">
        <v>492</v>
      </c>
      <c r="B3" s="4"/>
      <c r="C3" s="4"/>
      <c r="D3" s="4"/>
      <c r="E3" s="4"/>
      <c r="F3" s="4"/>
      <c r="G3" s="4"/>
      <c r="H3" s="783"/>
      <c r="I3" s="4"/>
      <c r="J3" s="4"/>
      <c r="K3" s="4"/>
      <c r="L3" s="4"/>
    </row>
    <row r="4" spans="1:12" ht="23.25" customHeight="1">
      <c r="A4" s="24" t="s">
        <v>1</v>
      </c>
      <c r="B4" s="793" t="s">
        <v>2</v>
      </c>
      <c r="C4" s="794" t="s">
        <v>272</v>
      </c>
      <c r="D4" s="793" t="s">
        <v>3</v>
      </c>
      <c r="E4" s="793" t="s">
        <v>4</v>
      </c>
      <c r="F4" s="793" t="s">
        <v>5</v>
      </c>
      <c r="G4" s="794" t="s">
        <v>449</v>
      </c>
      <c r="H4" s="795" t="s">
        <v>6</v>
      </c>
      <c r="I4" s="4"/>
      <c r="J4" s="4"/>
      <c r="K4" s="4"/>
      <c r="L4" s="4"/>
    </row>
    <row r="5" spans="1:12" ht="17.100000000000001" customHeight="1">
      <c r="A5" s="779" t="s">
        <v>413</v>
      </c>
      <c r="B5" s="266">
        <f t="shared" ref="B5:B11" si="0">SUM(C5:H5)</f>
        <v>44</v>
      </c>
      <c r="C5" s="781">
        <v>13</v>
      </c>
      <c r="D5" s="781">
        <v>11</v>
      </c>
      <c r="E5" s="781">
        <v>6</v>
      </c>
      <c r="F5" s="781">
        <v>6</v>
      </c>
      <c r="G5" s="778">
        <v>3</v>
      </c>
      <c r="H5" s="729">
        <v>5</v>
      </c>
      <c r="I5" s="4"/>
      <c r="J5" s="4"/>
      <c r="K5" s="4"/>
      <c r="L5" s="4"/>
    </row>
    <row r="6" spans="1:12" ht="17.100000000000001" customHeight="1">
      <c r="A6" s="199">
        <v>25</v>
      </c>
      <c r="B6" s="789">
        <f t="shared" si="0"/>
        <v>44</v>
      </c>
      <c r="C6" s="781">
        <v>13</v>
      </c>
      <c r="D6" s="781">
        <v>11</v>
      </c>
      <c r="E6" s="781">
        <v>6</v>
      </c>
      <c r="F6" s="781">
        <v>6</v>
      </c>
      <c r="G6" s="778">
        <v>3</v>
      </c>
      <c r="H6" s="729">
        <v>5</v>
      </c>
      <c r="I6" s="4"/>
      <c r="J6" s="4"/>
      <c r="K6" s="4"/>
      <c r="L6" s="4"/>
    </row>
    <row r="7" spans="1:12" ht="17.100000000000001" customHeight="1">
      <c r="A7" s="199">
        <v>26</v>
      </c>
      <c r="B7" s="778">
        <f t="shared" si="0"/>
        <v>44</v>
      </c>
      <c r="C7" s="781">
        <v>13</v>
      </c>
      <c r="D7" s="781">
        <v>11</v>
      </c>
      <c r="E7" s="781">
        <v>6</v>
      </c>
      <c r="F7" s="781">
        <v>6</v>
      </c>
      <c r="G7" s="778">
        <v>3</v>
      </c>
      <c r="H7" s="729">
        <v>5</v>
      </c>
      <c r="I7" s="4"/>
      <c r="J7" s="4"/>
      <c r="K7" s="4"/>
      <c r="L7" s="4"/>
    </row>
    <row r="8" spans="1:12" ht="17.100000000000001" customHeight="1">
      <c r="A8" s="199">
        <v>27</v>
      </c>
      <c r="B8" s="778">
        <f t="shared" si="0"/>
        <v>44</v>
      </c>
      <c r="C8" s="781">
        <v>13</v>
      </c>
      <c r="D8" s="781">
        <v>11</v>
      </c>
      <c r="E8" s="781">
        <v>6</v>
      </c>
      <c r="F8" s="781">
        <v>6</v>
      </c>
      <c r="G8" s="778">
        <v>3</v>
      </c>
      <c r="H8" s="729">
        <v>5</v>
      </c>
      <c r="I8" s="4"/>
      <c r="J8" s="4"/>
      <c r="K8" s="4"/>
      <c r="L8" s="4"/>
    </row>
    <row r="9" spans="1:12" ht="17.100000000000001" customHeight="1">
      <c r="A9" s="199">
        <v>27</v>
      </c>
      <c r="B9" s="778">
        <f t="shared" si="0"/>
        <v>44</v>
      </c>
      <c r="C9" s="781">
        <v>13</v>
      </c>
      <c r="D9" s="781">
        <v>11</v>
      </c>
      <c r="E9" s="781">
        <v>6</v>
      </c>
      <c r="F9" s="781">
        <v>6</v>
      </c>
      <c r="G9" s="778">
        <v>3</v>
      </c>
      <c r="H9" s="729">
        <v>5</v>
      </c>
      <c r="I9" s="4"/>
      <c r="J9" s="4"/>
      <c r="K9" s="4"/>
      <c r="L9" s="4"/>
    </row>
    <row r="10" spans="1:12" ht="17.100000000000001" customHeight="1">
      <c r="A10" s="268">
        <v>29</v>
      </c>
      <c r="B10" s="778">
        <f t="shared" si="0"/>
        <v>46</v>
      </c>
      <c r="C10" s="781">
        <v>13</v>
      </c>
      <c r="D10" s="781">
        <v>11</v>
      </c>
      <c r="E10" s="781">
        <v>6</v>
      </c>
      <c r="F10" s="781">
        <v>6</v>
      </c>
      <c r="G10" s="786">
        <v>4</v>
      </c>
      <c r="H10" s="729">
        <v>6</v>
      </c>
      <c r="I10" s="4"/>
      <c r="J10" s="4"/>
      <c r="K10" s="4"/>
      <c r="L10" s="4"/>
    </row>
    <row r="11" spans="1:12" ht="17.100000000000001" customHeight="1" thickBot="1">
      <c r="A11" s="796">
        <v>30</v>
      </c>
      <c r="B11" s="797">
        <f t="shared" si="0"/>
        <v>45</v>
      </c>
      <c r="C11" s="798">
        <v>12</v>
      </c>
      <c r="D11" s="798">
        <v>11</v>
      </c>
      <c r="E11" s="798">
        <v>6</v>
      </c>
      <c r="F11" s="798">
        <v>6</v>
      </c>
      <c r="G11" s="799">
        <v>4</v>
      </c>
      <c r="H11" s="800">
        <v>6</v>
      </c>
      <c r="I11" s="4"/>
      <c r="J11" s="4"/>
      <c r="K11" s="4"/>
      <c r="L11" s="4"/>
    </row>
    <row r="12" spans="1:12" ht="17.100000000000001" customHeight="1">
      <c r="A12" s="1" t="s">
        <v>273</v>
      </c>
      <c r="B12" s="4"/>
      <c r="C12" s="4"/>
      <c r="D12" s="4"/>
      <c r="E12" s="4"/>
      <c r="F12" s="4"/>
      <c r="G12" s="4"/>
      <c r="H12" s="176" t="s">
        <v>337</v>
      </c>
      <c r="I12" s="4"/>
      <c r="J12" s="4"/>
      <c r="K12" s="4"/>
      <c r="L12" s="4"/>
    </row>
    <row r="13" spans="1:12" ht="17.100000000000001" customHeight="1">
      <c r="A13" s="4" t="s">
        <v>288</v>
      </c>
      <c r="B13" s="4"/>
      <c r="C13" s="4"/>
      <c r="D13" s="4"/>
      <c r="E13" s="4"/>
      <c r="F13" s="4"/>
      <c r="G13" s="4"/>
      <c r="H13" s="4"/>
      <c r="I13" s="4"/>
      <c r="J13" s="4"/>
      <c r="K13" s="4"/>
      <c r="L13" s="4"/>
    </row>
    <row r="14" spans="1:12" ht="17.100000000000001" customHeight="1" thickBot="1">
      <c r="A14" s="54" t="s">
        <v>493</v>
      </c>
      <c r="B14" s="4"/>
      <c r="C14" s="30"/>
      <c r="D14" s="4"/>
      <c r="E14" s="4"/>
      <c r="F14" s="4"/>
      <c r="G14" s="4"/>
      <c r="H14" s="783" t="s">
        <v>8</v>
      </c>
      <c r="I14" s="4"/>
      <c r="J14" s="4"/>
      <c r="K14" s="4"/>
      <c r="L14" s="4"/>
    </row>
    <row r="15" spans="1:12" ht="17.100000000000001" customHeight="1" thickBot="1">
      <c r="A15" s="835" t="s">
        <v>9</v>
      </c>
      <c r="B15" s="153"/>
      <c r="C15" s="837" t="s">
        <v>10</v>
      </c>
      <c r="D15" s="837" t="s">
        <v>11</v>
      </c>
      <c r="E15" s="839" t="s">
        <v>12</v>
      </c>
      <c r="F15" s="839"/>
      <c r="G15" s="840" t="s">
        <v>13</v>
      </c>
      <c r="H15" s="841"/>
    </row>
    <row r="16" spans="1:12" ht="17.100000000000001" customHeight="1" thickBot="1">
      <c r="A16" s="836"/>
      <c r="B16" s="7" t="s">
        <v>450</v>
      </c>
      <c r="C16" s="838"/>
      <c r="D16" s="838"/>
      <c r="E16" s="844" t="s">
        <v>14</v>
      </c>
      <c r="F16" s="844"/>
      <c r="G16" s="842"/>
      <c r="H16" s="843"/>
    </row>
    <row r="17" spans="1:9" ht="17.100000000000001" customHeight="1" thickBot="1">
      <c r="A17" s="836"/>
      <c r="B17" s="7" t="s">
        <v>451</v>
      </c>
      <c r="C17" s="838"/>
      <c r="D17" s="838"/>
      <c r="E17" s="785" t="s">
        <v>15</v>
      </c>
      <c r="F17" s="785" t="s">
        <v>16</v>
      </c>
      <c r="G17" s="845" t="s">
        <v>17</v>
      </c>
      <c r="H17" s="846" t="s">
        <v>18</v>
      </c>
    </row>
    <row r="18" spans="1:9" ht="17.100000000000001" customHeight="1">
      <c r="A18" s="836"/>
      <c r="B18" s="801"/>
      <c r="C18" s="838"/>
      <c r="D18" s="838"/>
      <c r="E18" s="780" t="s">
        <v>19</v>
      </c>
      <c r="F18" s="780" t="s">
        <v>20</v>
      </c>
      <c r="G18" s="845"/>
      <c r="H18" s="846"/>
    </row>
    <row r="19" spans="1:9" ht="17.100000000000001" customHeight="1">
      <c r="A19" s="25" t="s">
        <v>21</v>
      </c>
      <c r="B19" s="41">
        <f>SUM(B20:B30)</f>
        <v>8071</v>
      </c>
      <c r="C19" s="28">
        <f>SUM(C20:C30)</f>
        <v>246851</v>
      </c>
      <c r="D19" s="28">
        <f>SUM(D20:D30)</f>
        <v>72566</v>
      </c>
      <c r="E19" s="42">
        <f t="shared" ref="E19:E49" si="1">C19/B19</f>
        <v>30.584933713294511</v>
      </c>
      <c r="F19" s="42">
        <f t="shared" ref="F19:F49" si="2">D19/B19</f>
        <v>8.9909552719613437</v>
      </c>
      <c r="G19" s="28">
        <f>SUM(G20:G30)</f>
        <v>68907</v>
      </c>
      <c r="H19" s="43">
        <f>SUM(H20:H30)</f>
        <v>12701</v>
      </c>
    </row>
    <row r="20" spans="1:9" ht="17.100000000000001" customHeight="1">
      <c r="A20" s="779" t="s">
        <v>22</v>
      </c>
      <c r="B20" s="154">
        <f>+‐133‐!H52</f>
        <v>630</v>
      </c>
      <c r="C20" s="782">
        <v>25493</v>
      </c>
      <c r="D20" s="782">
        <v>6295</v>
      </c>
      <c r="E20" s="155">
        <f t="shared" si="1"/>
        <v>40.465079365079362</v>
      </c>
      <c r="F20" s="155">
        <f t="shared" si="2"/>
        <v>9.9920634920634921</v>
      </c>
      <c r="G20" s="782">
        <v>6367</v>
      </c>
      <c r="H20" s="550">
        <v>1215</v>
      </c>
      <c r="I20" s="174" t="s">
        <v>322</v>
      </c>
    </row>
    <row r="21" spans="1:9" ht="17.100000000000001" customHeight="1">
      <c r="A21" s="779" t="s">
        <v>23</v>
      </c>
      <c r="B21" s="154">
        <f>+‐133‐!H53</f>
        <v>639</v>
      </c>
      <c r="C21" s="782">
        <v>17977</v>
      </c>
      <c r="D21" s="782">
        <v>6603</v>
      </c>
      <c r="E21" s="155">
        <f t="shared" si="1"/>
        <v>28.133020344287949</v>
      </c>
      <c r="F21" s="155">
        <f t="shared" si="2"/>
        <v>10.333333333333334</v>
      </c>
      <c r="G21" s="782">
        <v>5180</v>
      </c>
      <c r="H21" s="550">
        <v>1215</v>
      </c>
      <c r="I21" s="174" t="s">
        <v>323</v>
      </c>
    </row>
    <row r="22" spans="1:9" ht="17.100000000000001" customHeight="1">
      <c r="A22" s="779" t="s">
        <v>24</v>
      </c>
      <c r="B22" s="154">
        <f>+‐133‐!H54</f>
        <v>674</v>
      </c>
      <c r="C22" s="782">
        <v>22280</v>
      </c>
      <c r="D22" s="782">
        <v>5706</v>
      </c>
      <c r="E22" s="424">
        <f t="shared" si="1"/>
        <v>33.056379821958458</v>
      </c>
      <c r="F22" s="424">
        <f t="shared" si="2"/>
        <v>8.465875370919882</v>
      </c>
      <c r="G22" s="782">
        <v>7807</v>
      </c>
      <c r="H22" s="550">
        <v>1215</v>
      </c>
      <c r="I22" s="174" t="s">
        <v>324</v>
      </c>
    </row>
    <row r="23" spans="1:9" ht="17.100000000000001" customHeight="1">
      <c r="A23" s="779" t="s">
        <v>25</v>
      </c>
      <c r="B23" s="154">
        <f>+‐133‐!H55</f>
        <v>1013</v>
      </c>
      <c r="C23" s="782">
        <v>29291</v>
      </c>
      <c r="D23" s="782">
        <v>7333</v>
      </c>
      <c r="E23" s="424">
        <f t="shared" si="1"/>
        <v>28.915103652517274</v>
      </c>
      <c r="F23" s="424">
        <f t="shared" si="2"/>
        <v>7.238894373149062</v>
      </c>
      <c r="G23" s="788">
        <v>3833</v>
      </c>
      <c r="H23" s="550">
        <v>1258</v>
      </c>
      <c r="I23" s="174" t="s">
        <v>325</v>
      </c>
    </row>
    <row r="24" spans="1:9" ht="17.100000000000001" customHeight="1">
      <c r="A24" s="779" t="s">
        <v>26</v>
      </c>
      <c r="B24" s="154">
        <f>+‐133‐!H56</f>
        <v>473</v>
      </c>
      <c r="C24" s="782">
        <v>23546</v>
      </c>
      <c r="D24" s="782">
        <v>6258</v>
      </c>
      <c r="E24" s="424">
        <f t="shared" si="1"/>
        <v>49.780126849894295</v>
      </c>
      <c r="F24" s="424">
        <f t="shared" si="2"/>
        <v>13.23044397463002</v>
      </c>
      <c r="G24" s="782">
        <v>7597</v>
      </c>
      <c r="H24" s="550">
        <v>1215</v>
      </c>
    </row>
    <row r="25" spans="1:9" ht="17.100000000000001" customHeight="1">
      <c r="A25" s="779" t="s">
        <v>27</v>
      </c>
      <c r="B25" s="154">
        <f>+‐133‐!H57</f>
        <v>1073</v>
      </c>
      <c r="C25" s="782">
        <v>21070</v>
      </c>
      <c r="D25" s="782">
        <v>8264</v>
      </c>
      <c r="E25" s="424">
        <f t="shared" si="1"/>
        <v>19.636533084808946</v>
      </c>
      <c r="F25" s="424">
        <f t="shared" si="2"/>
        <v>7.7017707362534953</v>
      </c>
      <c r="G25" s="782">
        <v>7114</v>
      </c>
      <c r="H25" s="550">
        <v>1215</v>
      </c>
    </row>
    <row r="26" spans="1:9" ht="17.100000000000001" customHeight="1">
      <c r="A26" s="779" t="s">
        <v>28</v>
      </c>
      <c r="B26" s="154">
        <f>+‐133‐!H58</f>
        <v>590</v>
      </c>
      <c r="C26" s="782">
        <v>18125</v>
      </c>
      <c r="D26" s="782">
        <v>6302</v>
      </c>
      <c r="E26" s="424">
        <f t="shared" si="1"/>
        <v>30.720338983050848</v>
      </c>
      <c r="F26" s="424">
        <f t="shared" si="2"/>
        <v>10.68135593220339</v>
      </c>
      <c r="G26" s="782">
        <v>5241</v>
      </c>
      <c r="H26" s="550">
        <v>1215</v>
      </c>
    </row>
    <row r="27" spans="1:9" ht="17.100000000000001" customHeight="1">
      <c r="A27" s="779" t="s">
        <v>29</v>
      </c>
      <c r="B27" s="154">
        <f>+‐133‐!H59</f>
        <v>939</v>
      </c>
      <c r="C27" s="782">
        <v>17685</v>
      </c>
      <c r="D27" s="782">
        <v>7950</v>
      </c>
      <c r="E27" s="424">
        <f t="shared" si="1"/>
        <v>18.833865814696484</v>
      </c>
      <c r="F27" s="424">
        <f t="shared" si="2"/>
        <v>8.4664536741214054</v>
      </c>
      <c r="G27" s="782">
        <v>5965</v>
      </c>
      <c r="H27" s="550">
        <v>1215</v>
      </c>
    </row>
    <row r="28" spans="1:9" ht="17.100000000000001" customHeight="1">
      <c r="A28" s="779" t="s">
        <v>30</v>
      </c>
      <c r="B28" s="154">
        <f>+‐133‐!H60</f>
        <v>798</v>
      </c>
      <c r="C28" s="782">
        <v>21177</v>
      </c>
      <c r="D28" s="782">
        <v>6265</v>
      </c>
      <c r="E28" s="424">
        <f t="shared" si="1"/>
        <v>26.537593984962406</v>
      </c>
      <c r="F28" s="424">
        <f t="shared" si="2"/>
        <v>7.8508771929824563</v>
      </c>
      <c r="G28" s="782">
        <v>6933</v>
      </c>
      <c r="H28" s="550">
        <v>949</v>
      </c>
    </row>
    <row r="29" spans="1:9" ht="17.100000000000001" customHeight="1">
      <c r="A29" s="779" t="s">
        <v>31</v>
      </c>
      <c r="B29" s="154">
        <f>+‐133‐!H61</f>
        <v>715</v>
      </c>
      <c r="C29" s="782">
        <v>20498</v>
      </c>
      <c r="D29" s="551">
        <v>5774</v>
      </c>
      <c r="E29" s="424">
        <f t="shared" si="1"/>
        <v>28.668531468531469</v>
      </c>
      <c r="F29" s="424">
        <f t="shared" si="2"/>
        <v>8.0755244755244764</v>
      </c>
      <c r="G29" s="782">
        <v>6015</v>
      </c>
      <c r="H29" s="550">
        <v>949</v>
      </c>
    </row>
    <row r="30" spans="1:9" ht="17.100000000000001" customHeight="1">
      <c r="A30" s="802" t="s">
        <v>32</v>
      </c>
      <c r="B30" s="154">
        <f>+‐133‐!H62</f>
        <v>527</v>
      </c>
      <c r="C30" s="782">
        <v>29709</v>
      </c>
      <c r="D30" s="782">
        <v>5816</v>
      </c>
      <c r="E30" s="155">
        <f t="shared" si="1"/>
        <v>56.373814041745732</v>
      </c>
      <c r="F30" s="155">
        <f t="shared" si="2"/>
        <v>11.03605313092979</v>
      </c>
      <c r="G30" s="782">
        <v>6855</v>
      </c>
      <c r="H30" s="550">
        <v>1040</v>
      </c>
    </row>
    <row r="31" spans="1:9" ht="17.100000000000001" customHeight="1">
      <c r="A31" s="25" t="s">
        <v>33</v>
      </c>
      <c r="B31" s="44">
        <f>SUM(B32:B37)</f>
        <v>4195</v>
      </c>
      <c r="C31" s="784">
        <f>SUM(C32:C37)</f>
        <v>150145</v>
      </c>
      <c r="D31" s="784">
        <f>SUM(D32:D37)</f>
        <v>44273</v>
      </c>
      <c r="E31" s="45">
        <f t="shared" si="1"/>
        <v>35.791418355184746</v>
      </c>
      <c r="F31" s="45">
        <f t="shared" si="2"/>
        <v>10.553754469606675</v>
      </c>
      <c r="G31" s="784">
        <f>SUM(G32:G37)</f>
        <v>51124</v>
      </c>
      <c r="H31" s="803">
        <f>SUM(H32:H37)</f>
        <v>7950</v>
      </c>
    </row>
    <row r="32" spans="1:9" ht="17.100000000000001" customHeight="1">
      <c r="A32" s="779" t="s">
        <v>22</v>
      </c>
      <c r="B32" s="154">
        <f>+‐136‐!H13</f>
        <v>719</v>
      </c>
      <c r="C32" s="782">
        <v>22708</v>
      </c>
      <c r="D32" s="782">
        <v>7818</v>
      </c>
      <c r="E32" s="155">
        <f t="shared" si="1"/>
        <v>31.582753824756605</v>
      </c>
      <c r="F32" s="155">
        <f t="shared" si="2"/>
        <v>10.873435326842838</v>
      </c>
      <c r="G32" s="782">
        <v>9783</v>
      </c>
      <c r="H32" s="550">
        <v>1400</v>
      </c>
    </row>
    <row r="33" spans="1:8" ht="17.100000000000001" customHeight="1">
      <c r="A33" s="779" t="s">
        <v>23</v>
      </c>
      <c r="B33" s="154">
        <f>+‐136‐!H14</f>
        <v>833</v>
      </c>
      <c r="C33" s="782">
        <v>25928</v>
      </c>
      <c r="D33" s="782">
        <v>8061</v>
      </c>
      <c r="E33" s="155">
        <f t="shared" si="1"/>
        <v>31.126050420168067</v>
      </c>
      <c r="F33" s="155">
        <f t="shared" si="2"/>
        <v>9.6770708283313329</v>
      </c>
      <c r="G33" s="782">
        <v>10480</v>
      </c>
      <c r="H33" s="550">
        <v>1400</v>
      </c>
    </row>
    <row r="34" spans="1:8" ht="17.100000000000001" customHeight="1">
      <c r="A34" s="779" t="s">
        <v>24</v>
      </c>
      <c r="B34" s="154">
        <f>+‐136‐!H15</f>
        <v>824</v>
      </c>
      <c r="C34" s="782">
        <v>26023</v>
      </c>
      <c r="D34" s="782">
        <v>8353</v>
      </c>
      <c r="E34" s="155">
        <f t="shared" si="1"/>
        <v>31.581310679611651</v>
      </c>
      <c r="F34" s="155">
        <f t="shared" si="2"/>
        <v>10.137135922330097</v>
      </c>
      <c r="G34" s="782">
        <v>10274</v>
      </c>
      <c r="H34" s="550">
        <v>1400</v>
      </c>
    </row>
    <row r="35" spans="1:8" ht="17.100000000000001" customHeight="1">
      <c r="A35" s="779" t="s">
        <v>29</v>
      </c>
      <c r="B35" s="154">
        <f>+‐136‐!H16</f>
        <v>765</v>
      </c>
      <c r="C35" s="782">
        <v>22777</v>
      </c>
      <c r="D35" s="782">
        <v>7725</v>
      </c>
      <c r="E35" s="155">
        <f t="shared" si="1"/>
        <v>29.773856209150328</v>
      </c>
      <c r="F35" s="155">
        <f t="shared" si="2"/>
        <v>10.098039215686274</v>
      </c>
      <c r="G35" s="782">
        <v>7169</v>
      </c>
      <c r="H35" s="550">
        <v>1201</v>
      </c>
    </row>
    <row r="36" spans="1:8" ht="17.100000000000001" customHeight="1">
      <c r="A36" s="76" t="s">
        <v>34</v>
      </c>
      <c r="B36" s="425">
        <f>+‐136‐!H17</f>
        <v>427</v>
      </c>
      <c r="C36" s="782">
        <v>32291</v>
      </c>
      <c r="D36" s="782">
        <v>5066</v>
      </c>
      <c r="E36" s="424">
        <f t="shared" si="1"/>
        <v>75.622950819672127</v>
      </c>
      <c r="F36" s="424">
        <f t="shared" si="2"/>
        <v>11.864168618266978</v>
      </c>
      <c r="G36" s="782">
        <v>9663</v>
      </c>
      <c r="H36" s="550">
        <v>1163</v>
      </c>
    </row>
    <row r="37" spans="1:8" ht="17.100000000000001" customHeight="1">
      <c r="A37" s="804" t="s">
        <v>35</v>
      </c>
      <c r="B37" s="425">
        <f>+‐136‐!H18</f>
        <v>627</v>
      </c>
      <c r="C37" s="782">
        <v>20418</v>
      </c>
      <c r="D37" s="782">
        <v>7250</v>
      </c>
      <c r="E37" s="424">
        <f t="shared" si="1"/>
        <v>32.564593301435409</v>
      </c>
      <c r="F37" s="424">
        <f t="shared" si="2"/>
        <v>11.562998405103668</v>
      </c>
      <c r="G37" s="782">
        <v>3755</v>
      </c>
      <c r="H37" s="550">
        <v>1386</v>
      </c>
    </row>
    <row r="38" spans="1:8" ht="17.100000000000001" customHeight="1">
      <c r="A38" s="186" t="s">
        <v>36</v>
      </c>
      <c r="B38" s="426">
        <f>SUM(B39:B44)</f>
        <v>4721</v>
      </c>
      <c r="C38" s="427">
        <f>SUM(C39:C44)</f>
        <v>263812</v>
      </c>
      <c r="D38" s="427">
        <f>SUM(D39:D44)</f>
        <v>87089</v>
      </c>
      <c r="E38" s="428">
        <f t="shared" si="1"/>
        <v>55.880533785215</v>
      </c>
      <c r="F38" s="428">
        <f t="shared" si="2"/>
        <v>18.447151027324718</v>
      </c>
      <c r="G38" s="427">
        <f>SUM(G39:G44)</f>
        <v>76363</v>
      </c>
      <c r="H38" s="805">
        <f>SUM(H39:H44)</f>
        <v>34139.300000000003</v>
      </c>
    </row>
    <row r="39" spans="1:8" ht="17.100000000000001" customHeight="1">
      <c r="A39" s="76" t="s">
        <v>37</v>
      </c>
      <c r="B39" s="425">
        <f>'‐138‐ '!L11</f>
        <v>1197</v>
      </c>
      <c r="C39" s="782">
        <v>37663</v>
      </c>
      <c r="D39" s="782">
        <v>13316</v>
      </c>
      <c r="E39" s="424">
        <f t="shared" si="1"/>
        <v>31.464494569757729</v>
      </c>
      <c r="F39" s="424">
        <f t="shared" si="2"/>
        <v>11.124477861319967</v>
      </c>
      <c r="G39" s="782">
        <v>16422</v>
      </c>
      <c r="H39" s="550">
        <v>21420</v>
      </c>
    </row>
    <row r="40" spans="1:8" s="277" customFormat="1" ht="17.100000000000001" customHeight="1">
      <c r="A40" s="76" t="s">
        <v>38</v>
      </c>
      <c r="B40" s="425">
        <f>'‐138‐ '!L12</f>
        <v>790</v>
      </c>
      <c r="C40" s="782">
        <v>35544</v>
      </c>
      <c r="D40" s="782">
        <v>14967</v>
      </c>
      <c r="E40" s="424">
        <f t="shared" si="1"/>
        <v>44.992405063291137</v>
      </c>
      <c r="F40" s="424">
        <f t="shared" si="2"/>
        <v>18.945569620253163</v>
      </c>
      <c r="G40" s="782">
        <v>15750</v>
      </c>
      <c r="H40" s="806">
        <v>4505</v>
      </c>
    </row>
    <row r="41" spans="1:8" ht="17.100000000000001" customHeight="1">
      <c r="A41" s="76" t="s">
        <v>39</v>
      </c>
      <c r="B41" s="511">
        <f>'‐138‐ '!L13</f>
        <v>669</v>
      </c>
      <c r="C41" s="782">
        <v>37843</v>
      </c>
      <c r="D41" s="782">
        <v>23487</v>
      </c>
      <c r="E41" s="510">
        <f t="shared" si="1"/>
        <v>56.566517189835572</v>
      </c>
      <c r="F41" s="510">
        <f t="shared" si="2"/>
        <v>35.107623318385649</v>
      </c>
      <c r="G41" s="782">
        <v>12497</v>
      </c>
      <c r="H41" s="807">
        <v>1876.3</v>
      </c>
    </row>
    <row r="42" spans="1:8" s="277" customFormat="1" ht="17.100000000000001" customHeight="1">
      <c r="A42" s="76" t="s">
        <v>40</v>
      </c>
      <c r="B42" s="425">
        <f>'‐138‐ '!L14</f>
        <v>709</v>
      </c>
      <c r="C42" s="782">
        <v>38083</v>
      </c>
      <c r="D42" s="782">
        <v>11682</v>
      </c>
      <c r="E42" s="424">
        <f t="shared" si="1"/>
        <v>53.713681241184766</v>
      </c>
      <c r="F42" s="424">
        <f t="shared" si="2"/>
        <v>16.476727785613541</v>
      </c>
      <c r="G42" s="782">
        <v>9900</v>
      </c>
      <c r="H42" s="550">
        <v>2179</v>
      </c>
    </row>
    <row r="43" spans="1:8" ht="17.100000000000001" customHeight="1">
      <c r="A43" s="76" t="s">
        <v>41</v>
      </c>
      <c r="B43" s="425">
        <f>'‐138‐ '!L15</f>
        <v>731</v>
      </c>
      <c r="C43" s="782">
        <v>73147</v>
      </c>
      <c r="D43" s="782">
        <v>15900</v>
      </c>
      <c r="E43" s="424">
        <f t="shared" si="1"/>
        <v>100.06429548563611</v>
      </c>
      <c r="F43" s="424">
        <f t="shared" si="2"/>
        <v>21.751025991792066</v>
      </c>
      <c r="G43" s="782">
        <v>14615</v>
      </c>
      <c r="H43" s="550">
        <v>1485</v>
      </c>
    </row>
    <row r="44" spans="1:8" ht="17.100000000000001" customHeight="1">
      <c r="A44" s="808" t="s">
        <v>35</v>
      </c>
      <c r="B44" s="425">
        <f>'‐138‐ '!L16</f>
        <v>625</v>
      </c>
      <c r="C44" s="782">
        <v>41532</v>
      </c>
      <c r="D44" s="782">
        <v>7737</v>
      </c>
      <c r="E44" s="424">
        <f t="shared" si="1"/>
        <v>66.4512</v>
      </c>
      <c r="F44" s="424">
        <f t="shared" si="2"/>
        <v>12.379200000000001</v>
      </c>
      <c r="G44" s="782">
        <v>7179</v>
      </c>
      <c r="H44" s="550">
        <v>2674</v>
      </c>
    </row>
    <row r="45" spans="1:8" ht="17.100000000000001" customHeight="1">
      <c r="A45" s="186" t="s">
        <v>42</v>
      </c>
      <c r="B45" s="426">
        <f>SUM(B46:B49)</f>
        <v>481</v>
      </c>
      <c r="C45" s="427">
        <f>SUM(C46:C49)</f>
        <v>108704</v>
      </c>
      <c r="D45" s="427">
        <f>SUM(D46:D49)</f>
        <v>33119</v>
      </c>
      <c r="E45" s="428">
        <f t="shared" si="1"/>
        <v>225.995841995842</v>
      </c>
      <c r="F45" s="428">
        <f t="shared" si="2"/>
        <v>68.854469854469855</v>
      </c>
      <c r="G45" s="427">
        <f>SUM(G46:G49)</f>
        <v>16066</v>
      </c>
      <c r="H45" s="805">
        <f>SUM(H46:H49)</f>
        <v>6320</v>
      </c>
    </row>
    <row r="46" spans="1:8" ht="17.100000000000001" customHeight="1">
      <c r="A46" s="76" t="s">
        <v>43</v>
      </c>
      <c r="B46" s="511">
        <f>+‐140‐!H9</f>
        <v>299</v>
      </c>
      <c r="C46" s="782">
        <v>26441</v>
      </c>
      <c r="D46" s="782">
        <v>11727</v>
      </c>
      <c r="E46" s="510">
        <f t="shared" si="1"/>
        <v>88.431438127090303</v>
      </c>
      <c r="F46" s="510">
        <f t="shared" si="2"/>
        <v>39.220735785953174</v>
      </c>
      <c r="G46" s="782">
        <v>2490</v>
      </c>
      <c r="H46" s="550">
        <v>701</v>
      </c>
    </row>
    <row r="47" spans="1:8" ht="17.100000000000001" customHeight="1">
      <c r="A47" s="76" t="s">
        <v>44</v>
      </c>
      <c r="B47" s="511">
        <f>+‐140‐!H10</f>
        <v>133</v>
      </c>
      <c r="C47" s="782">
        <v>39849</v>
      </c>
      <c r="D47" s="782">
        <v>7710</v>
      </c>
      <c r="E47" s="510">
        <f t="shared" si="1"/>
        <v>299.61654135338347</v>
      </c>
      <c r="F47" s="510">
        <f t="shared" si="2"/>
        <v>57.969924812030072</v>
      </c>
      <c r="G47" s="782">
        <v>3676</v>
      </c>
      <c r="H47" s="550">
        <v>965</v>
      </c>
    </row>
    <row r="48" spans="1:8" ht="17.100000000000001" customHeight="1">
      <c r="A48" s="76" t="s">
        <v>45</v>
      </c>
      <c r="B48" s="511">
        <f>+‐140‐!H11</f>
        <v>9</v>
      </c>
      <c r="C48" s="782">
        <v>4331</v>
      </c>
      <c r="D48" s="782">
        <v>2000</v>
      </c>
      <c r="E48" s="510">
        <f t="shared" si="1"/>
        <v>481.22222222222223</v>
      </c>
      <c r="F48" s="510">
        <f t="shared" si="2"/>
        <v>222.22222222222223</v>
      </c>
      <c r="G48" s="787">
        <v>0</v>
      </c>
      <c r="H48" s="550">
        <v>2475</v>
      </c>
    </row>
    <row r="49" spans="1:12" ht="17.100000000000001" customHeight="1" thickBot="1">
      <c r="A49" s="809" t="s">
        <v>404</v>
      </c>
      <c r="B49" s="810">
        <v>40</v>
      </c>
      <c r="C49" s="811">
        <v>38083</v>
      </c>
      <c r="D49" s="811">
        <v>11682</v>
      </c>
      <c r="E49" s="812">
        <f t="shared" si="1"/>
        <v>952.07500000000005</v>
      </c>
      <c r="F49" s="812">
        <f t="shared" si="2"/>
        <v>292.05</v>
      </c>
      <c r="G49" s="811">
        <v>9900</v>
      </c>
      <c r="H49" s="813">
        <v>2179</v>
      </c>
    </row>
    <row r="50" spans="1:12" ht="17.100000000000001" customHeight="1">
      <c r="A50" s="54" t="s">
        <v>46</v>
      </c>
      <c r="B50" s="54"/>
      <c r="C50" s="54"/>
      <c r="D50" s="54"/>
      <c r="E50" s="54"/>
      <c r="F50" s="55"/>
      <c r="G50" s="55"/>
      <c r="H50" s="56" t="s">
        <v>47</v>
      </c>
      <c r="I50" s="4"/>
      <c r="J50" s="4"/>
      <c r="K50" s="4"/>
      <c r="L50" s="4"/>
    </row>
    <row r="51" spans="1:12" ht="27.75" customHeight="1">
      <c r="A51" s="833" t="s">
        <v>405</v>
      </c>
      <c r="B51" s="833"/>
      <c r="C51" s="833"/>
      <c r="D51" s="833"/>
      <c r="E51" s="833"/>
      <c r="F51" s="833"/>
      <c r="G51" s="817" t="s">
        <v>452</v>
      </c>
      <c r="H51" s="818"/>
      <c r="I51" s="4"/>
      <c r="J51" s="4"/>
      <c r="K51" s="4"/>
      <c r="L51" s="4"/>
    </row>
  </sheetData>
  <sheetProtection sheet="1" objects="1" scenarios="1"/>
  <mergeCells count="10">
    <mergeCell ref="A51:F51"/>
    <mergeCell ref="A1:H1"/>
    <mergeCell ref="A15:A18"/>
    <mergeCell ref="C15:C18"/>
    <mergeCell ref="D15:D18"/>
    <mergeCell ref="E15:F15"/>
    <mergeCell ref="G15:H16"/>
    <mergeCell ref="E16:F16"/>
    <mergeCell ref="G17:G18"/>
    <mergeCell ref="H17:H18"/>
  </mergeCells>
  <phoneticPr fontId="5"/>
  <printOptions horizontalCentered="1"/>
  <pageMargins left="0.59055118110236227" right="0.59055118110236227" top="0.59055118110236227" bottom="0.59055118110236227" header="0.39370078740157483" footer="0.39370078740157483"/>
  <pageSetup paperSize="9" scale="92" firstPageNumber="132" orientation="portrait" useFirstPageNumber="1" verticalDpi="300" r:id="rId1"/>
  <headerFooter scaleWithDoc="0" alignWithMargins="0">
    <oddHeader>&amp;L教　育</oddHeader>
    <oddFooter>&amp;C&amp;12&amp;A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52"/>
  <sheetViews>
    <sheetView view="pageBreakPreview" zoomScale="85" zoomScaleNormal="80" zoomScaleSheetLayoutView="85" zoomScalePageLayoutView="80" workbookViewId="0">
      <pane xSplit="1" topLeftCell="B1" activePane="topRight" state="frozen"/>
      <selection activeCell="O31" sqref="O31:R31"/>
      <selection pane="topRight" sqref="A1:K1048576"/>
    </sheetView>
  </sheetViews>
  <sheetFormatPr defaultColWidth="8.85546875" defaultRowHeight="17.45" customHeight="1"/>
  <cols>
    <col min="1" max="1" width="26.42578125" style="55" hidden="1" customWidth="1"/>
    <col min="2" max="3" width="7.42578125" style="55" hidden="1" customWidth="1"/>
    <col min="4" max="5" width="7.7109375" style="55" hidden="1" customWidth="1"/>
    <col min="6" max="7" width="7.42578125" style="55" hidden="1" customWidth="1"/>
    <col min="8" max="11" width="7.28515625" style="55" hidden="1" customWidth="1"/>
    <col min="12" max="16" width="6.7109375" style="55" customWidth="1"/>
    <col min="17" max="17" width="6" style="55" customWidth="1"/>
    <col min="18" max="18" width="3.7109375" style="55" customWidth="1"/>
    <col min="19" max="19" width="3.42578125" style="55" customWidth="1"/>
    <col min="20" max="20" width="6.7109375" style="55" customWidth="1"/>
    <col min="21" max="21" width="7.140625" style="55" customWidth="1"/>
    <col min="22" max="23" width="6.7109375" style="55" customWidth="1"/>
    <col min="24" max="24" width="7.42578125" style="55" customWidth="1"/>
    <col min="25" max="25" width="4" style="55" customWidth="1"/>
    <col min="26" max="26" width="3" style="55" customWidth="1"/>
    <col min="27" max="27" width="6.7109375" style="55" customWidth="1"/>
    <col min="28" max="28" width="3.85546875" style="55" customWidth="1"/>
    <col min="29" max="16384" width="8.85546875" style="55"/>
  </cols>
  <sheetData>
    <row r="1" spans="1:29" ht="5.0999999999999996" customHeight="1">
      <c r="A1" s="54"/>
      <c r="B1" s="54"/>
      <c r="C1" s="54"/>
      <c r="D1" s="54"/>
      <c r="E1" s="54"/>
      <c r="F1" s="54"/>
      <c r="G1" s="54"/>
      <c r="H1" s="54"/>
      <c r="I1" s="54"/>
      <c r="J1" s="54"/>
      <c r="K1" s="54"/>
      <c r="L1" s="54"/>
      <c r="M1" s="54"/>
      <c r="N1" s="54"/>
      <c r="O1" s="54"/>
      <c r="P1" s="54"/>
      <c r="Q1" s="54"/>
      <c r="R1" s="54"/>
      <c r="S1" s="54"/>
      <c r="T1" s="54"/>
      <c r="U1" s="54"/>
      <c r="V1" s="54"/>
      <c r="X1" s="54"/>
      <c r="Y1" s="54"/>
      <c r="Z1" s="54"/>
      <c r="AA1" s="56"/>
      <c r="AB1" s="56"/>
    </row>
    <row r="2" spans="1:29" ht="15" customHeight="1" thickBot="1">
      <c r="A2" s="54" t="s">
        <v>507</v>
      </c>
      <c r="B2" s="54"/>
      <c r="C2" s="54"/>
      <c r="D2" s="54"/>
      <c r="E2" s="54"/>
      <c r="F2" s="54"/>
      <c r="G2" s="54"/>
      <c r="H2" s="54"/>
      <c r="I2" s="54"/>
      <c r="J2" s="54"/>
      <c r="K2" s="54"/>
      <c r="L2" s="54"/>
      <c r="M2" s="54"/>
      <c r="N2" s="54"/>
      <c r="O2" s="54"/>
      <c r="P2" s="54"/>
      <c r="Q2" s="54"/>
      <c r="R2" s="54"/>
      <c r="S2" s="54"/>
      <c r="T2" s="54"/>
      <c r="U2" s="54"/>
      <c r="V2" s="54"/>
      <c r="X2" s="54"/>
      <c r="Y2" s="54"/>
      <c r="Z2" s="54"/>
      <c r="AA2" s="56" t="s">
        <v>115</v>
      </c>
      <c r="AB2" s="56"/>
    </row>
    <row r="3" spans="1:29" ht="24.95" customHeight="1" thickBot="1">
      <c r="A3" s="1265" t="s">
        <v>116</v>
      </c>
      <c r="B3" s="1177" t="s">
        <v>84</v>
      </c>
      <c r="C3" s="73" t="s">
        <v>150</v>
      </c>
      <c r="D3" s="68"/>
      <c r="E3" s="67"/>
      <c r="F3" s="74"/>
      <c r="G3" s="1177" t="s">
        <v>51</v>
      </c>
      <c r="H3" s="1177" t="s">
        <v>151</v>
      </c>
      <c r="I3" s="1177"/>
      <c r="J3" s="1177"/>
      <c r="K3" s="1177"/>
      <c r="L3" s="1177" t="s">
        <v>139</v>
      </c>
      <c r="M3" s="1177"/>
      <c r="N3" s="1177"/>
      <c r="O3" s="1177"/>
      <c r="P3" s="1176" t="s">
        <v>152</v>
      </c>
      <c r="Q3" s="1176"/>
      <c r="R3" s="1176"/>
      <c r="S3" s="1176"/>
      <c r="T3" s="1176"/>
      <c r="U3" s="1176" t="s">
        <v>153</v>
      </c>
      <c r="V3" s="1176"/>
      <c r="W3" s="1176"/>
      <c r="X3" s="1289" t="s">
        <v>154</v>
      </c>
      <c r="Y3" s="1289"/>
      <c r="Z3" s="1289"/>
      <c r="AA3" s="1290"/>
      <c r="AB3" s="75"/>
      <c r="AC3" s="54"/>
    </row>
    <row r="4" spans="1:29" ht="24.95" customHeight="1">
      <c r="A4" s="1266"/>
      <c r="B4" s="1178"/>
      <c r="C4" s="1187" t="s">
        <v>155</v>
      </c>
      <c r="D4" s="1187"/>
      <c r="E4" s="753" t="s">
        <v>91</v>
      </c>
      <c r="F4" s="753" t="s">
        <v>92</v>
      </c>
      <c r="G4" s="1178"/>
      <c r="H4" s="1267" t="s">
        <v>155</v>
      </c>
      <c r="I4" s="1267"/>
      <c r="J4" s="756" t="s">
        <v>53</v>
      </c>
      <c r="K4" s="754" t="s">
        <v>54</v>
      </c>
      <c r="L4" s="1189" t="s">
        <v>156</v>
      </c>
      <c r="M4" s="1189"/>
      <c r="N4" s="754" t="s">
        <v>53</v>
      </c>
      <c r="O4" s="756" t="s">
        <v>54</v>
      </c>
      <c r="P4" s="1189" t="s">
        <v>2</v>
      </c>
      <c r="Q4" s="1189"/>
      <c r="R4" s="1187" t="s">
        <v>53</v>
      </c>
      <c r="S4" s="1187"/>
      <c r="T4" s="754" t="s">
        <v>54</v>
      </c>
      <c r="U4" s="1267" t="s">
        <v>157</v>
      </c>
      <c r="V4" s="1267"/>
      <c r="W4" s="1267"/>
      <c r="X4" s="1291" t="s">
        <v>157</v>
      </c>
      <c r="Y4" s="1291"/>
      <c r="Z4" s="1291"/>
      <c r="AA4" s="1292"/>
      <c r="AB4" s="75"/>
      <c r="AC4" s="54"/>
    </row>
    <row r="5" spans="1:29" ht="18.95" customHeight="1">
      <c r="A5" s="58" t="s">
        <v>433</v>
      </c>
      <c r="B5" s="218">
        <v>3</v>
      </c>
      <c r="C5" s="1273">
        <v>150</v>
      </c>
      <c r="D5" s="1273"/>
      <c r="E5" s="757">
        <v>99</v>
      </c>
      <c r="F5" s="757">
        <v>51</v>
      </c>
      <c r="G5" s="757">
        <v>127</v>
      </c>
      <c r="H5" s="1268">
        <v>440</v>
      </c>
      <c r="I5" s="1268"/>
      <c r="J5" s="757">
        <v>278</v>
      </c>
      <c r="K5" s="757">
        <v>162</v>
      </c>
      <c r="L5" s="1268">
        <v>294</v>
      </c>
      <c r="M5" s="1268"/>
      <c r="N5" s="757">
        <v>107</v>
      </c>
      <c r="O5" s="757">
        <v>173</v>
      </c>
      <c r="P5" s="1268">
        <v>80</v>
      </c>
      <c r="Q5" s="1268"/>
      <c r="R5" s="1268">
        <v>94</v>
      </c>
      <c r="S5" s="1268"/>
      <c r="T5" s="757">
        <v>138</v>
      </c>
      <c r="U5" s="1288">
        <v>3.3</v>
      </c>
      <c r="V5" s="1288"/>
      <c r="W5" s="1288"/>
      <c r="X5" s="1294">
        <v>1.5</v>
      </c>
      <c r="Y5" s="1294"/>
      <c r="Z5" s="1294"/>
      <c r="AA5" s="1295"/>
      <c r="AB5" s="751"/>
      <c r="AC5" s="54"/>
    </row>
    <row r="6" spans="1:29" ht="18.95" customHeight="1">
      <c r="A6" s="58">
        <v>28</v>
      </c>
      <c r="B6" s="218">
        <v>3</v>
      </c>
      <c r="C6" s="1273">
        <v>138</v>
      </c>
      <c r="D6" s="1273"/>
      <c r="E6" s="757">
        <v>99</v>
      </c>
      <c r="F6" s="757">
        <v>39</v>
      </c>
      <c r="G6" s="757">
        <v>130</v>
      </c>
      <c r="H6" s="1268">
        <v>430</v>
      </c>
      <c r="I6" s="1268"/>
      <c r="J6" s="757">
        <v>272</v>
      </c>
      <c r="K6" s="757">
        <v>158</v>
      </c>
      <c r="L6" s="1268">
        <v>280</v>
      </c>
      <c r="M6" s="1268"/>
      <c r="N6" s="757">
        <v>116</v>
      </c>
      <c r="O6" s="757">
        <v>186</v>
      </c>
      <c r="P6" s="1268">
        <v>232</v>
      </c>
      <c r="Q6" s="1268"/>
      <c r="R6" s="1268">
        <v>25</v>
      </c>
      <c r="S6" s="1268"/>
      <c r="T6" s="757">
        <v>49</v>
      </c>
      <c r="U6" s="1288">
        <v>3.4</v>
      </c>
      <c r="V6" s="1288"/>
      <c r="W6" s="1288"/>
      <c r="X6" s="1294">
        <v>1.4</v>
      </c>
      <c r="Y6" s="1294"/>
      <c r="Z6" s="1294"/>
      <c r="AA6" s="1295"/>
      <c r="AB6" s="751"/>
      <c r="AC6" s="54"/>
    </row>
    <row r="7" spans="1:29" ht="18.95" customHeight="1">
      <c r="A7" s="58">
        <v>29</v>
      </c>
      <c r="B7" s="218">
        <v>4</v>
      </c>
      <c r="C7" s="1273" t="s">
        <v>439</v>
      </c>
      <c r="D7" s="1273"/>
      <c r="E7" s="757">
        <v>142</v>
      </c>
      <c r="F7" s="757">
        <v>72</v>
      </c>
      <c r="G7" s="757">
        <v>126</v>
      </c>
      <c r="H7" s="1268">
        <v>449</v>
      </c>
      <c r="I7" s="1268"/>
      <c r="J7" s="757" t="s">
        <v>456</v>
      </c>
      <c r="K7" s="757" t="s">
        <v>457</v>
      </c>
      <c r="L7" s="1268" t="s">
        <v>458</v>
      </c>
      <c r="M7" s="1268"/>
      <c r="N7" s="757" t="s">
        <v>459</v>
      </c>
      <c r="O7" s="757" t="s">
        <v>460</v>
      </c>
      <c r="P7" s="1268" t="s">
        <v>461</v>
      </c>
      <c r="Q7" s="1268"/>
      <c r="R7" s="1268" t="s">
        <v>462</v>
      </c>
      <c r="S7" s="1268"/>
      <c r="T7" s="757">
        <v>45</v>
      </c>
      <c r="U7" s="1288">
        <v>3.6</v>
      </c>
      <c r="V7" s="1288"/>
      <c r="W7" s="1288"/>
      <c r="X7" s="1294" t="s">
        <v>463</v>
      </c>
      <c r="Y7" s="1294"/>
      <c r="Z7" s="1294"/>
      <c r="AA7" s="1295"/>
      <c r="AB7" s="751"/>
      <c r="AC7" s="54"/>
    </row>
    <row r="8" spans="1:29" ht="18.95" customHeight="1">
      <c r="A8" s="59">
        <v>30</v>
      </c>
      <c r="B8" s="398">
        <f>SUM(B9:B12)</f>
        <v>4</v>
      </c>
      <c r="C8" s="1275">
        <f>SUM(C9:D12)</f>
        <v>197</v>
      </c>
      <c r="D8" s="1275"/>
      <c r="E8" s="765">
        <f>SUM(E9:E12)</f>
        <v>118</v>
      </c>
      <c r="F8" s="765">
        <f>SUM(F9:F12)</f>
        <v>79</v>
      </c>
      <c r="G8" s="765">
        <f>SUM(G9:G12)</f>
        <v>114</v>
      </c>
      <c r="H8" s="1284">
        <f>SUM(H9:I12)</f>
        <v>481</v>
      </c>
      <c r="I8" s="1284"/>
      <c r="J8" s="765">
        <f>SUM(J9:J12)</f>
        <v>313</v>
      </c>
      <c r="K8" s="765">
        <f>SUM(K9:K12)</f>
        <v>168</v>
      </c>
      <c r="L8" s="1284">
        <f>SUM(L9:M12)</f>
        <v>271</v>
      </c>
      <c r="M8" s="1284"/>
      <c r="N8" s="684">
        <f>SUM(N9:N12)</f>
        <v>105</v>
      </c>
      <c r="O8" s="684">
        <f>SUM(O9:O12)</f>
        <v>166</v>
      </c>
      <c r="P8" s="1284">
        <f>SUM(P9:Q12)</f>
        <v>227</v>
      </c>
      <c r="Q8" s="1284"/>
      <c r="R8" s="1284">
        <f>SUM(R9:S12)</f>
        <v>86</v>
      </c>
      <c r="S8" s="1284"/>
      <c r="T8" s="765">
        <f>SUM(T9:T12)</f>
        <v>141</v>
      </c>
      <c r="U8" s="1293">
        <f>H8/G8</f>
        <v>4.2192982456140351</v>
      </c>
      <c r="V8" s="1293"/>
      <c r="W8" s="1293"/>
      <c r="X8" s="1309">
        <f>H8/L8</f>
        <v>1.7749077490774907</v>
      </c>
      <c r="Y8" s="1309"/>
      <c r="Z8" s="1309"/>
      <c r="AA8" s="1310"/>
      <c r="AB8" s="751"/>
      <c r="AC8" s="54"/>
    </row>
    <row r="9" spans="1:29" ht="18.95" customHeight="1">
      <c r="A9" s="187" t="s">
        <v>158</v>
      </c>
      <c r="B9" s="512">
        <v>1</v>
      </c>
      <c r="C9" s="1274">
        <f>SUM(E9:F9)</f>
        <v>76</v>
      </c>
      <c r="D9" s="1274"/>
      <c r="E9" s="764">
        <v>55</v>
      </c>
      <c r="F9" s="764">
        <v>21</v>
      </c>
      <c r="G9" s="764">
        <v>55</v>
      </c>
      <c r="H9" s="1283">
        <f>SUM(J9:K9)</f>
        <v>299</v>
      </c>
      <c r="I9" s="1283"/>
      <c r="J9" s="764">
        <v>204</v>
      </c>
      <c r="K9" s="764">
        <v>95</v>
      </c>
      <c r="L9" s="1282">
        <f>SUM(N9:O9)</f>
        <v>137</v>
      </c>
      <c r="M9" s="1282"/>
      <c r="N9" s="763">
        <v>51</v>
      </c>
      <c r="O9" s="763">
        <v>86</v>
      </c>
      <c r="P9" s="1282">
        <f>SUM(R9:T9)</f>
        <v>186</v>
      </c>
      <c r="Q9" s="1282"/>
      <c r="R9" s="1282">
        <v>66</v>
      </c>
      <c r="S9" s="1282"/>
      <c r="T9" s="822">
        <v>120</v>
      </c>
      <c r="U9" s="1300">
        <f>H9/G9</f>
        <v>5.4363636363636365</v>
      </c>
      <c r="V9" s="1300"/>
      <c r="W9" s="1300"/>
      <c r="X9" s="1311">
        <f>H9/L9</f>
        <v>2.1824817518248176</v>
      </c>
      <c r="Y9" s="1311"/>
      <c r="Z9" s="1311"/>
      <c r="AA9" s="1312"/>
      <c r="AB9" s="751"/>
      <c r="AC9" s="54"/>
    </row>
    <row r="10" spans="1:29" ht="18.95" customHeight="1">
      <c r="A10" s="187" t="s">
        <v>159</v>
      </c>
      <c r="B10" s="512">
        <v>1</v>
      </c>
      <c r="C10" s="1274">
        <f>SUM(E10:F10)</f>
        <v>60</v>
      </c>
      <c r="D10" s="1274"/>
      <c r="E10" s="764">
        <v>35</v>
      </c>
      <c r="F10" s="764">
        <v>25</v>
      </c>
      <c r="G10" s="764">
        <v>50</v>
      </c>
      <c r="H10" s="1283">
        <f>SUM(J10:K10)</f>
        <v>133</v>
      </c>
      <c r="I10" s="1283"/>
      <c r="J10" s="764">
        <v>73</v>
      </c>
      <c r="K10" s="764">
        <v>60</v>
      </c>
      <c r="L10" s="1282">
        <f>SUM(N10:O10)</f>
        <v>108</v>
      </c>
      <c r="M10" s="1282"/>
      <c r="N10" s="763">
        <v>43</v>
      </c>
      <c r="O10" s="763">
        <v>65</v>
      </c>
      <c r="P10" s="1282">
        <f>SUM(R10:T10)</f>
        <v>37</v>
      </c>
      <c r="Q10" s="1282"/>
      <c r="R10" s="1282">
        <v>18</v>
      </c>
      <c r="S10" s="1282"/>
      <c r="T10" s="763">
        <v>19</v>
      </c>
      <c r="U10" s="1308">
        <f>H10/G10</f>
        <v>2.66</v>
      </c>
      <c r="V10" s="1308"/>
      <c r="W10" s="1308"/>
      <c r="X10" s="1306">
        <f>H10/L10</f>
        <v>1.2314814814814814</v>
      </c>
      <c r="Y10" s="1306"/>
      <c r="Z10" s="1306"/>
      <c r="AA10" s="1307"/>
      <c r="AB10" s="751"/>
      <c r="AC10" s="54"/>
    </row>
    <row r="11" spans="1:29" ht="18.95" customHeight="1">
      <c r="A11" s="790" t="s">
        <v>160</v>
      </c>
      <c r="B11" s="512">
        <v>1</v>
      </c>
      <c r="C11" s="1274">
        <f>SUM(E11:F11)</f>
        <v>9</v>
      </c>
      <c r="D11" s="1274"/>
      <c r="E11" s="764">
        <v>5</v>
      </c>
      <c r="F11" s="764">
        <v>4</v>
      </c>
      <c r="G11" s="764">
        <v>5</v>
      </c>
      <c r="H11" s="1283">
        <f>SUM(J11:K11)</f>
        <v>9</v>
      </c>
      <c r="I11" s="1283"/>
      <c r="J11" s="764">
        <v>4</v>
      </c>
      <c r="K11" s="764">
        <v>5</v>
      </c>
      <c r="L11" s="1282">
        <f>SUM(N11:O11)</f>
        <v>12</v>
      </c>
      <c r="M11" s="1282"/>
      <c r="N11" s="763">
        <v>5</v>
      </c>
      <c r="O11" s="763">
        <v>7</v>
      </c>
      <c r="P11" s="1282">
        <f>SUM(R11:T11)</f>
        <v>2</v>
      </c>
      <c r="Q11" s="1282"/>
      <c r="R11" s="1282">
        <v>0</v>
      </c>
      <c r="S11" s="1282"/>
      <c r="T11" s="763">
        <v>2</v>
      </c>
      <c r="U11" s="1300">
        <f>H11/G11</f>
        <v>1.8</v>
      </c>
      <c r="V11" s="1300"/>
      <c r="W11" s="1300"/>
      <c r="X11" s="1301">
        <f>H11/L11</f>
        <v>0.75</v>
      </c>
      <c r="Y11" s="1301"/>
      <c r="Z11" s="1301"/>
      <c r="AA11" s="1302"/>
      <c r="AB11" s="751"/>
      <c r="AC11" s="54"/>
    </row>
    <row r="12" spans="1:29" ht="18.95" customHeight="1" thickBot="1">
      <c r="A12" s="663" t="s">
        <v>400</v>
      </c>
      <c r="B12" s="791">
        <v>1</v>
      </c>
      <c r="C12" s="1276">
        <f>SUM(E12:F12)</f>
        <v>52</v>
      </c>
      <c r="D12" s="1028"/>
      <c r="E12" s="766">
        <v>23</v>
      </c>
      <c r="F12" s="766">
        <v>29</v>
      </c>
      <c r="G12" s="766">
        <v>4</v>
      </c>
      <c r="H12" s="1285">
        <f>SUM(J12:K12)</f>
        <v>40</v>
      </c>
      <c r="I12" s="1286"/>
      <c r="J12" s="766">
        <v>32</v>
      </c>
      <c r="K12" s="766">
        <v>8</v>
      </c>
      <c r="L12" s="1296">
        <f>SUM(N12:O12)</f>
        <v>14</v>
      </c>
      <c r="M12" s="1297"/>
      <c r="N12" s="767">
        <v>6</v>
      </c>
      <c r="O12" s="767">
        <v>8</v>
      </c>
      <c r="P12" s="1296">
        <f>SUM(R12:T12)</f>
        <v>2</v>
      </c>
      <c r="Q12" s="1297"/>
      <c r="R12" s="1269">
        <v>2</v>
      </c>
      <c r="S12" s="1269"/>
      <c r="T12" s="767">
        <v>0</v>
      </c>
      <c r="U12" s="1298">
        <f>H12/G12</f>
        <v>10</v>
      </c>
      <c r="V12" s="1298"/>
      <c r="W12" s="1298"/>
      <c r="X12" s="1298">
        <f>H12/L12</f>
        <v>2.8571428571428572</v>
      </c>
      <c r="Y12" s="1298"/>
      <c r="Z12" s="1298"/>
      <c r="AA12" s="1342"/>
      <c r="AB12" s="751"/>
      <c r="AC12" s="54"/>
    </row>
    <row r="13" spans="1:29" ht="25.5" customHeight="1">
      <c r="A13" s="1287" t="s">
        <v>410</v>
      </c>
      <c r="B13" s="1287"/>
      <c r="C13" s="1287"/>
      <c r="D13" s="1287"/>
      <c r="E13" s="1287"/>
      <c r="F13" s="1287"/>
      <c r="G13" s="1287"/>
      <c r="H13" s="1287"/>
      <c r="I13" s="1287"/>
      <c r="J13" s="1287"/>
      <c r="K13" s="1287"/>
      <c r="L13" s="54"/>
      <c r="M13" s="54"/>
      <c r="N13" s="54"/>
      <c r="O13" s="54"/>
      <c r="P13" s="54"/>
      <c r="Q13" s="54"/>
      <c r="R13" s="54"/>
      <c r="S13" s="54"/>
      <c r="T13" s="54"/>
      <c r="U13" s="54"/>
      <c r="V13" s="54"/>
      <c r="W13" s="54"/>
      <c r="Y13" s="54"/>
      <c r="Z13" s="54"/>
      <c r="AA13" s="56" t="s">
        <v>161</v>
      </c>
      <c r="AB13" s="56"/>
    </row>
    <row r="14" spans="1:29" ht="18.9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row>
    <row r="15" spans="1:29" ht="18.95" customHeight="1" thickBot="1">
      <c r="A15" s="54" t="s">
        <v>508</v>
      </c>
      <c r="O15" s="54"/>
      <c r="P15" s="54"/>
      <c r="Q15" s="54"/>
      <c r="R15" s="54"/>
      <c r="S15" s="54"/>
      <c r="T15" s="54"/>
      <c r="X15" s="54"/>
      <c r="Y15" s="54"/>
      <c r="Z15" s="54"/>
      <c r="AA15" s="56" t="s">
        <v>82</v>
      </c>
      <c r="AB15" s="56"/>
    </row>
    <row r="16" spans="1:29" ht="24.95" customHeight="1" thickBot="1">
      <c r="A16" s="1262" t="s">
        <v>116</v>
      </c>
      <c r="B16" s="1264" t="s">
        <v>145</v>
      </c>
      <c r="C16" s="1177"/>
      <c r="D16" s="1177"/>
      <c r="E16" s="1177"/>
      <c r="F16" s="1177" t="s">
        <v>130</v>
      </c>
      <c r="G16" s="1177"/>
      <c r="H16" s="1177"/>
      <c r="I16" s="1177"/>
      <c r="J16" s="73" t="s">
        <v>162</v>
      </c>
      <c r="K16" s="67"/>
      <c r="L16" s="771" t="s">
        <v>163</v>
      </c>
      <c r="M16" s="772"/>
      <c r="N16" s="1177" t="s">
        <v>164</v>
      </c>
      <c r="O16" s="1177"/>
      <c r="P16" s="1177"/>
      <c r="Q16" s="1177"/>
      <c r="R16" s="1177" t="s">
        <v>165</v>
      </c>
      <c r="S16" s="1177"/>
      <c r="T16" s="1177"/>
      <c r="U16" s="1177"/>
      <c r="V16" s="1177"/>
      <c r="W16" s="1304" t="s">
        <v>166</v>
      </c>
      <c r="X16" s="1304"/>
      <c r="Y16" s="1304"/>
      <c r="Z16" s="1304"/>
      <c r="AA16" s="1305"/>
      <c r="AB16" s="75"/>
    </row>
    <row r="17" spans="1:28" ht="24.95" customHeight="1">
      <c r="A17" s="1263"/>
      <c r="B17" s="172" t="s">
        <v>51</v>
      </c>
      <c r="C17" s="753" t="s">
        <v>90</v>
      </c>
      <c r="D17" s="756" t="s">
        <v>53</v>
      </c>
      <c r="E17" s="756" t="s">
        <v>54</v>
      </c>
      <c r="F17" s="756" t="s">
        <v>51</v>
      </c>
      <c r="G17" s="753" t="s">
        <v>90</v>
      </c>
      <c r="H17" s="756" t="s">
        <v>53</v>
      </c>
      <c r="I17" s="756" t="s">
        <v>54</v>
      </c>
      <c r="J17" s="756" t="s">
        <v>51</v>
      </c>
      <c r="K17" s="755" t="s">
        <v>90</v>
      </c>
      <c r="L17" s="756" t="s">
        <v>53</v>
      </c>
      <c r="M17" s="756" t="s">
        <v>54</v>
      </c>
      <c r="N17" s="756" t="s">
        <v>51</v>
      </c>
      <c r="O17" s="753" t="s">
        <v>90</v>
      </c>
      <c r="P17" s="753" t="s">
        <v>53</v>
      </c>
      <c r="Q17" s="754" t="s">
        <v>54</v>
      </c>
      <c r="R17" s="1187" t="s">
        <v>51</v>
      </c>
      <c r="S17" s="1187"/>
      <c r="T17" s="754" t="s">
        <v>52</v>
      </c>
      <c r="U17" s="754" t="s">
        <v>53</v>
      </c>
      <c r="V17" s="754" t="s">
        <v>54</v>
      </c>
      <c r="W17" s="79" t="s">
        <v>51</v>
      </c>
      <c r="X17" s="754" t="s">
        <v>52</v>
      </c>
      <c r="Y17" s="1187" t="s">
        <v>53</v>
      </c>
      <c r="Z17" s="1187"/>
      <c r="AA17" s="769" t="s">
        <v>54</v>
      </c>
      <c r="AB17" s="75"/>
    </row>
    <row r="18" spans="1:28" ht="18.95" customHeight="1">
      <c r="A18" s="58" t="s">
        <v>433</v>
      </c>
      <c r="B18" s="758">
        <v>130</v>
      </c>
      <c r="C18" s="758">
        <v>430</v>
      </c>
      <c r="D18" s="758">
        <v>272</v>
      </c>
      <c r="E18" s="758">
        <v>158</v>
      </c>
      <c r="F18" s="758">
        <v>6</v>
      </c>
      <c r="G18" s="758">
        <v>21</v>
      </c>
      <c r="H18" s="758">
        <v>13</v>
      </c>
      <c r="I18" s="758">
        <v>8</v>
      </c>
      <c r="J18" s="758">
        <v>6</v>
      </c>
      <c r="K18" s="758">
        <v>22</v>
      </c>
      <c r="L18" s="758">
        <v>15</v>
      </c>
      <c r="M18" s="758">
        <v>12</v>
      </c>
      <c r="N18" s="758">
        <v>8</v>
      </c>
      <c r="O18" s="758">
        <v>23</v>
      </c>
      <c r="P18" s="758">
        <v>15</v>
      </c>
      <c r="Q18" s="758">
        <v>8</v>
      </c>
      <c r="R18" s="1281">
        <v>10</v>
      </c>
      <c r="S18" s="1281"/>
      <c r="T18" s="78">
        <v>34</v>
      </c>
      <c r="U18" s="78">
        <v>22</v>
      </c>
      <c r="V18" s="78">
        <v>12</v>
      </c>
      <c r="W18" s="758">
        <v>13</v>
      </c>
      <c r="X18" s="758">
        <v>30</v>
      </c>
      <c r="Y18" s="1273">
        <v>18</v>
      </c>
      <c r="Z18" s="1273"/>
      <c r="AA18" s="308">
        <v>12</v>
      </c>
      <c r="AB18" s="80"/>
    </row>
    <row r="19" spans="1:28" ht="18.95" customHeight="1">
      <c r="A19" s="58">
        <v>28</v>
      </c>
      <c r="B19" s="758">
        <v>123</v>
      </c>
      <c r="C19" s="758">
        <v>417</v>
      </c>
      <c r="D19" s="758">
        <v>266</v>
      </c>
      <c r="E19" s="758">
        <v>151</v>
      </c>
      <c r="F19" s="758">
        <v>6</v>
      </c>
      <c r="G19" s="758">
        <v>23</v>
      </c>
      <c r="H19" s="758">
        <v>16</v>
      </c>
      <c r="I19" s="758">
        <v>7</v>
      </c>
      <c r="J19" s="758">
        <v>6</v>
      </c>
      <c r="K19" s="758">
        <v>18</v>
      </c>
      <c r="L19" s="758">
        <v>14</v>
      </c>
      <c r="M19" s="758">
        <v>8</v>
      </c>
      <c r="N19" s="758">
        <v>9</v>
      </c>
      <c r="O19" s="758">
        <v>27</v>
      </c>
      <c r="P19" s="758">
        <v>15</v>
      </c>
      <c r="Q19" s="758">
        <v>12</v>
      </c>
      <c r="R19" s="1281">
        <v>10</v>
      </c>
      <c r="S19" s="1281"/>
      <c r="T19" s="78">
        <v>24</v>
      </c>
      <c r="U19" s="78">
        <v>16</v>
      </c>
      <c r="V19" s="78">
        <v>8</v>
      </c>
      <c r="W19" s="758">
        <v>10</v>
      </c>
      <c r="X19" s="758">
        <v>33</v>
      </c>
      <c r="Y19" s="1273">
        <v>21</v>
      </c>
      <c r="Z19" s="1273"/>
      <c r="AA19" s="308">
        <v>12</v>
      </c>
      <c r="AB19" s="758"/>
    </row>
    <row r="20" spans="1:28" ht="18.95" customHeight="1">
      <c r="A20" s="58">
        <v>29</v>
      </c>
      <c r="B20" s="758">
        <v>123</v>
      </c>
      <c r="C20" s="758">
        <v>429</v>
      </c>
      <c r="D20" s="758">
        <v>274</v>
      </c>
      <c r="E20" s="758">
        <v>155</v>
      </c>
      <c r="F20" s="758">
        <v>9</v>
      </c>
      <c r="G20" s="758">
        <v>27</v>
      </c>
      <c r="H20" s="758">
        <v>15</v>
      </c>
      <c r="I20" s="758">
        <v>12</v>
      </c>
      <c r="J20" s="758">
        <v>6</v>
      </c>
      <c r="K20" s="758">
        <v>23</v>
      </c>
      <c r="L20" s="758">
        <v>16</v>
      </c>
      <c r="M20" s="758">
        <v>7</v>
      </c>
      <c r="N20" s="758">
        <v>5</v>
      </c>
      <c r="O20" s="758">
        <v>20</v>
      </c>
      <c r="P20" s="758">
        <v>14</v>
      </c>
      <c r="Q20" s="758">
        <v>6</v>
      </c>
      <c r="R20" s="1281">
        <v>8</v>
      </c>
      <c r="S20" s="1281"/>
      <c r="T20" s="78">
        <v>24</v>
      </c>
      <c r="U20" s="78">
        <v>16</v>
      </c>
      <c r="V20" s="78">
        <v>8</v>
      </c>
      <c r="W20" s="758">
        <v>8</v>
      </c>
      <c r="X20" s="758">
        <v>32</v>
      </c>
      <c r="Y20" s="1273">
        <v>19</v>
      </c>
      <c r="Z20" s="1273"/>
      <c r="AA20" s="308">
        <v>13</v>
      </c>
      <c r="AB20" s="758"/>
    </row>
    <row r="21" spans="1:28" ht="18.95" customHeight="1">
      <c r="A21" s="59">
        <v>30</v>
      </c>
      <c r="B21" s="759">
        <f>SUM(B22:B24)</f>
        <v>110</v>
      </c>
      <c r="C21" s="759">
        <f>SUM(C22:C24)</f>
        <v>441</v>
      </c>
      <c r="D21" s="759">
        <f t="shared" ref="D21:Q21" si="0">SUM(D22:D24)</f>
        <v>281</v>
      </c>
      <c r="E21" s="759">
        <f t="shared" si="0"/>
        <v>160</v>
      </c>
      <c r="F21" s="759">
        <f t="shared" si="0"/>
        <v>7</v>
      </c>
      <c r="G21" s="759">
        <f t="shared" si="0"/>
        <v>35</v>
      </c>
      <c r="H21" s="759">
        <f t="shared" si="0"/>
        <v>25</v>
      </c>
      <c r="I21" s="759">
        <f t="shared" si="0"/>
        <v>10</v>
      </c>
      <c r="J21" s="759">
        <f t="shared" si="0"/>
        <v>7</v>
      </c>
      <c r="K21" s="759">
        <f t="shared" si="0"/>
        <v>28</v>
      </c>
      <c r="L21" s="759">
        <f t="shared" si="0"/>
        <v>16</v>
      </c>
      <c r="M21" s="759">
        <f t="shared" si="0"/>
        <v>12</v>
      </c>
      <c r="N21" s="759">
        <f t="shared" si="0"/>
        <v>5</v>
      </c>
      <c r="O21" s="759">
        <f t="shared" si="0"/>
        <v>23</v>
      </c>
      <c r="P21" s="759">
        <f t="shared" si="0"/>
        <v>16</v>
      </c>
      <c r="Q21" s="759">
        <f t="shared" si="0"/>
        <v>7</v>
      </c>
      <c r="R21" s="1277">
        <f>SUM(R22:S24)</f>
        <v>5</v>
      </c>
      <c r="S21" s="1277"/>
      <c r="T21" s="400">
        <f>SUM(T22:T24)</f>
        <v>20</v>
      </c>
      <c r="U21" s="400">
        <f>SUM(U22:U24)</f>
        <v>13</v>
      </c>
      <c r="V21" s="400">
        <f>SUM(V22:V24)</f>
        <v>7</v>
      </c>
      <c r="W21" s="759">
        <f>SUM(W22:W24)</f>
        <v>6</v>
      </c>
      <c r="X21" s="759">
        <f>SUM(X22:X24)</f>
        <v>25</v>
      </c>
      <c r="Y21" s="1275">
        <f>SUM(Y22:Z24)</f>
        <v>16</v>
      </c>
      <c r="Z21" s="1275"/>
      <c r="AA21" s="401">
        <f>SUM(AA22:AA24)</f>
        <v>9</v>
      </c>
      <c r="AB21" s="758"/>
    </row>
    <row r="22" spans="1:28" ht="18.95" customHeight="1">
      <c r="A22" s="81" t="s">
        <v>158</v>
      </c>
      <c r="B22" s="760">
        <f>SUM(F22,J22,N22,R22,W22,B35,F35,J35,N35,U35)</f>
        <v>55</v>
      </c>
      <c r="C22" s="760">
        <f>SUM(G22,K22,O22,T22,X22,C35,G35,K35,O35,V35)</f>
        <v>299</v>
      </c>
      <c r="D22" s="760">
        <f>SUM(H22,L22,P22,U22,Y22,D35,H35,L35,Q35,X35)</f>
        <v>204</v>
      </c>
      <c r="E22" s="760">
        <f>SUM(I22,M22,Q22,V22,AA22,E35,I35,M35,S35,Z35)</f>
        <v>95</v>
      </c>
      <c r="F22" s="752">
        <v>5</v>
      </c>
      <c r="G22" s="760">
        <f>SUM(H22:I22)</f>
        <v>29</v>
      </c>
      <c r="H22" s="760">
        <v>22</v>
      </c>
      <c r="I22" s="760">
        <v>7</v>
      </c>
      <c r="J22" s="760">
        <v>2</v>
      </c>
      <c r="K22" s="760">
        <f>SUM(L22:M22)</f>
        <v>12</v>
      </c>
      <c r="L22" s="760">
        <v>10</v>
      </c>
      <c r="M22" s="752">
        <v>2</v>
      </c>
      <c r="N22" s="752">
        <v>3</v>
      </c>
      <c r="O22" s="760">
        <f>SUM(P22:Q22)</f>
        <v>17</v>
      </c>
      <c r="P22" s="760">
        <v>11</v>
      </c>
      <c r="Q22" s="761">
        <v>6</v>
      </c>
      <c r="R22" s="1279">
        <v>3</v>
      </c>
      <c r="S22" s="1279"/>
      <c r="T22" s="760">
        <f>SUM(U22:V22)</f>
        <v>14</v>
      </c>
      <c r="U22" s="760">
        <v>10</v>
      </c>
      <c r="V22" s="760">
        <v>4</v>
      </c>
      <c r="W22" s="760">
        <v>3</v>
      </c>
      <c r="X22" s="760">
        <f>SUM(Y22:AA22)</f>
        <v>15</v>
      </c>
      <c r="Y22" s="1278">
        <v>10</v>
      </c>
      <c r="Z22" s="1278"/>
      <c r="AA22" s="514">
        <v>5</v>
      </c>
      <c r="AB22" s="171"/>
    </row>
    <row r="23" spans="1:28" ht="18.95" customHeight="1">
      <c r="A23" s="561" t="s">
        <v>159</v>
      </c>
      <c r="B23" s="819">
        <f t="shared" ref="B23" si="1">SUM(F23,J23,N23,R23,W23,B36,F36,J36,N36,U36)</f>
        <v>50</v>
      </c>
      <c r="C23" s="819">
        <f>SUM(G23,K23,O23,T23,X23,C36,G36,K36,O36,V36)</f>
        <v>133</v>
      </c>
      <c r="D23" s="819">
        <f>SUM(H23,L23,P23,U23,Y23,D36,H36,L36,Q36,X36)</f>
        <v>73</v>
      </c>
      <c r="E23" s="819">
        <f>SUM(I23,M23,Q23,V23,AA23,E36,I36,M36,S36,Z36)</f>
        <v>60</v>
      </c>
      <c r="F23" s="752">
        <v>2</v>
      </c>
      <c r="G23" s="760">
        <f t="shared" ref="G23" si="2">SUM(H23:I23)</f>
        <v>6</v>
      </c>
      <c r="H23" s="760">
        <v>3</v>
      </c>
      <c r="I23" s="760">
        <v>3</v>
      </c>
      <c r="J23" s="760">
        <v>5</v>
      </c>
      <c r="K23" s="760">
        <f t="shared" ref="K23" si="3">SUM(L23:M23)</f>
        <v>16</v>
      </c>
      <c r="L23" s="760">
        <v>6</v>
      </c>
      <c r="M23" s="752">
        <v>10</v>
      </c>
      <c r="N23" s="752">
        <v>2</v>
      </c>
      <c r="O23" s="760">
        <f t="shared" ref="O23" si="4">SUM(P23:Q23)</f>
        <v>6</v>
      </c>
      <c r="P23" s="760">
        <v>5</v>
      </c>
      <c r="Q23" s="761">
        <v>1</v>
      </c>
      <c r="R23" s="1279">
        <v>2</v>
      </c>
      <c r="S23" s="1279"/>
      <c r="T23" s="760">
        <f t="shared" ref="T23" si="5">SUM(U23:V23)</f>
        <v>5</v>
      </c>
      <c r="U23" s="760">
        <v>3</v>
      </c>
      <c r="V23" s="760">
        <v>2</v>
      </c>
      <c r="W23" s="760">
        <v>3</v>
      </c>
      <c r="X23" s="760">
        <f t="shared" ref="X23" si="6">SUM(Y23:AA23)</f>
        <v>10</v>
      </c>
      <c r="Y23" s="1278">
        <v>6</v>
      </c>
      <c r="Z23" s="1278"/>
      <c r="AA23" s="563">
        <v>4</v>
      </c>
      <c r="AB23" s="171"/>
    </row>
    <row r="24" spans="1:28" ht="18.95" customHeight="1">
      <c r="A24" s="790" t="s">
        <v>160</v>
      </c>
      <c r="B24" s="653">
        <f>SUM(F24,J24,N24,R24,W24,B37,F37,J37,N37,U37)</f>
        <v>5</v>
      </c>
      <c r="C24" s="760">
        <f>SUM(G24,K24,O24,T24,X24,C37,G37,K37,O37,V37)</f>
        <v>9</v>
      </c>
      <c r="D24" s="760">
        <f>SUM(H24,L24,P24,U24,Y24,D37,H37,L37,Q37,X37)</f>
        <v>4</v>
      </c>
      <c r="E24" s="760">
        <f>SUM(I24,M24,Q24,V24,AA24,E37,I37,M37,S37,Z37)</f>
        <v>5</v>
      </c>
      <c r="F24" s="651">
        <v>0</v>
      </c>
      <c r="G24" s="651">
        <f t="shared" ref="G24:G25" si="7">SUM(H24:I24)</f>
        <v>0</v>
      </c>
      <c r="H24" s="651">
        <v>0</v>
      </c>
      <c r="I24" s="651">
        <v>0</v>
      </c>
      <c r="J24" s="651">
        <v>0</v>
      </c>
      <c r="K24" s="768">
        <f t="shared" ref="K24" si="8">SUM(L24:M24)</f>
        <v>0</v>
      </c>
      <c r="L24" s="752">
        <v>0</v>
      </c>
      <c r="M24" s="768">
        <v>0</v>
      </c>
      <c r="N24" s="752">
        <v>0</v>
      </c>
      <c r="O24" s="763">
        <f>SUM(P24:Q24)</f>
        <v>0</v>
      </c>
      <c r="P24" s="651">
        <v>0</v>
      </c>
      <c r="Q24" s="752">
        <v>0</v>
      </c>
      <c r="R24" s="1303">
        <v>0</v>
      </c>
      <c r="S24" s="1303"/>
      <c r="T24" s="763">
        <f t="shared" ref="T24" si="9">SUM(U24:V24)</f>
        <v>1</v>
      </c>
      <c r="U24" s="768">
        <v>0</v>
      </c>
      <c r="V24" s="763">
        <v>1</v>
      </c>
      <c r="W24" s="768">
        <v>0</v>
      </c>
      <c r="X24" s="768">
        <f t="shared" ref="X24:X25" si="10">SUM(Y24:AA24)</f>
        <v>0</v>
      </c>
      <c r="Y24" s="1299">
        <v>0</v>
      </c>
      <c r="Z24" s="1299"/>
      <c r="AA24" s="654">
        <v>0</v>
      </c>
      <c r="AB24" s="82"/>
    </row>
    <row r="25" spans="1:28" ht="18.95" customHeight="1" thickBot="1">
      <c r="A25" s="663" t="s">
        <v>400</v>
      </c>
      <c r="B25" s="792">
        <f>SUM(F25,J25,N25,R25,W25,B38,F38,J38,N38,U38)</f>
        <v>4</v>
      </c>
      <c r="C25" s="688">
        <f>SUM(G25,K25,O25,T25,X25,C38,G38,K38,O38,V38)</f>
        <v>40</v>
      </c>
      <c r="D25" s="688">
        <f>SUM(H25,L25,P25,U25,Y25,D38,H38,L38,Q38:R38,X38:Y38)</f>
        <v>32</v>
      </c>
      <c r="E25" s="688">
        <f>SUM(I25,M25,Q25,V25,AA25,E38,I38,M38,S38:T38,Z38:AA38)</f>
        <v>8</v>
      </c>
      <c r="F25" s="656">
        <v>0</v>
      </c>
      <c r="G25" s="656">
        <f t="shared" si="7"/>
        <v>0</v>
      </c>
      <c r="H25" s="656">
        <v>0</v>
      </c>
      <c r="I25" s="656">
        <v>0</v>
      </c>
      <c r="J25" s="656">
        <f t="shared" ref="J25" si="11">SUM(K25:L25)</f>
        <v>0</v>
      </c>
      <c r="K25" s="775">
        <v>0</v>
      </c>
      <c r="L25" s="658">
        <v>0</v>
      </c>
      <c r="M25" s="775">
        <v>0</v>
      </c>
      <c r="N25" s="658">
        <v>0</v>
      </c>
      <c r="O25" s="656">
        <v>0</v>
      </c>
      <c r="P25" s="656">
        <v>0</v>
      </c>
      <c r="Q25" s="658">
        <v>0</v>
      </c>
      <c r="R25" s="1348">
        <f t="shared" ref="R25" si="12">SUM(S25:T25)</f>
        <v>0</v>
      </c>
      <c r="S25" s="1349"/>
      <c r="T25" s="767">
        <v>0</v>
      </c>
      <c r="U25" s="775">
        <v>0</v>
      </c>
      <c r="V25" s="656">
        <v>0</v>
      </c>
      <c r="W25" s="775">
        <v>0</v>
      </c>
      <c r="X25" s="775">
        <f t="shared" si="10"/>
        <v>0</v>
      </c>
      <c r="Y25" s="1350">
        <v>0</v>
      </c>
      <c r="Z25" s="1344"/>
      <c r="AA25" s="659">
        <v>0</v>
      </c>
      <c r="AB25" s="82"/>
    </row>
    <row r="26" spans="1:28" ht="18.95" customHeight="1">
      <c r="A26" s="4" t="s">
        <v>345</v>
      </c>
      <c r="B26" s="278"/>
      <c r="C26" s="278"/>
      <c r="D26" s="278"/>
      <c r="E26" s="278"/>
      <c r="F26" s="54"/>
      <c r="G26" s="54"/>
      <c r="H26" s="54"/>
      <c r="I26" s="54"/>
      <c r="J26" s="54"/>
      <c r="K26" s="54"/>
      <c r="L26" s="54"/>
      <c r="M26" s="54"/>
      <c r="N26" s="54"/>
      <c r="O26" s="54"/>
      <c r="P26" s="54"/>
      <c r="Q26" s="54"/>
      <c r="R26" s="54"/>
      <c r="S26" s="54"/>
      <c r="T26" s="54"/>
      <c r="U26" s="54"/>
      <c r="V26" s="54"/>
      <c r="W26" s="54"/>
      <c r="X26" s="54"/>
      <c r="Z26" s="54"/>
      <c r="AA26" s="56"/>
      <c r="AB26" s="56"/>
    </row>
    <row r="27" spans="1:28" ht="18.95" customHeight="1">
      <c r="A27" s="4" t="s">
        <v>447</v>
      </c>
      <c r="B27" s="4"/>
      <c r="C27" s="4"/>
      <c r="D27" s="4"/>
      <c r="E27" s="4"/>
      <c r="F27" s="4"/>
      <c r="G27" s="4"/>
      <c r="H27" s="4"/>
      <c r="I27" s="4"/>
      <c r="J27" s="4"/>
      <c r="K27" s="4"/>
      <c r="L27" s="4"/>
      <c r="M27" s="4"/>
      <c r="N27" s="4"/>
      <c r="O27" s="4"/>
      <c r="P27" s="4"/>
      <c r="Q27" s="4"/>
      <c r="R27" s="4"/>
      <c r="S27" s="4"/>
      <c r="T27" s="4"/>
      <c r="U27" s="4"/>
      <c r="V27" s="4"/>
      <c r="W27" s="4"/>
      <c r="X27" s="54"/>
      <c r="Y27" s="54"/>
      <c r="Z27" s="54"/>
      <c r="AA27" s="54"/>
      <c r="AB27" s="54"/>
    </row>
    <row r="28" spans="1:28" ht="18.95" customHeight="1" thickBot="1">
      <c r="A28" s="4" t="s">
        <v>448</v>
      </c>
      <c r="B28" s="4"/>
      <c r="C28" s="4"/>
      <c r="D28" s="4"/>
      <c r="E28" s="4"/>
      <c r="F28" s="4"/>
      <c r="G28" s="4"/>
      <c r="H28" s="4"/>
      <c r="I28" s="4"/>
      <c r="J28" s="4"/>
      <c r="K28" s="54"/>
      <c r="L28" s="54"/>
      <c r="M28" s="54"/>
      <c r="N28" s="54"/>
      <c r="O28" s="54"/>
      <c r="P28" s="54"/>
      <c r="Q28" s="54"/>
      <c r="R28" s="54"/>
      <c r="S28" s="54"/>
      <c r="T28" s="54"/>
      <c r="U28" s="54"/>
      <c r="V28" s="54"/>
      <c r="W28" s="54"/>
      <c r="X28" s="54"/>
      <c r="Y28" s="54"/>
      <c r="Z28" s="54"/>
      <c r="AA28" s="56" t="s">
        <v>82</v>
      </c>
      <c r="AB28" s="56"/>
    </row>
    <row r="29" spans="1:28" ht="24.95" customHeight="1" thickBot="1">
      <c r="A29" s="1262" t="s">
        <v>116</v>
      </c>
      <c r="B29" s="1264" t="s">
        <v>167</v>
      </c>
      <c r="C29" s="1177"/>
      <c r="D29" s="1177"/>
      <c r="E29" s="1177"/>
      <c r="F29" s="1177" t="s">
        <v>168</v>
      </c>
      <c r="G29" s="1177"/>
      <c r="H29" s="1177"/>
      <c r="I29" s="1177"/>
      <c r="J29" s="73" t="s">
        <v>169</v>
      </c>
      <c r="K29" s="771" t="s">
        <v>170</v>
      </c>
      <c r="L29" s="83" t="s">
        <v>171</v>
      </c>
      <c r="M29" s="770" t="s">
        <v>172</v>
      </c>
      <c r="N29" s="1177" t="s">
        <v>173</v>
      </c>
      <c r="O29" s="1177"/>
      <c r="P29" s="1177"/>
      <c r="Q29" s="1177"/>
      <c r="R29" s="1177"/>
      <c r="S29" s="1177"/>
      <c r="T29" s="1177"/>
      <c r="U29" s="1304" t="s">
        <v>174</v>
      </c>
      <c r="V29" s="1304"/>
      <c r="W29" s="1304"/>
      <c r="X29" s="1304"/>
      <c r="Y29" s="1304"/>
      <c r="Z29" s="1304"/>
      <c r="AA29" s="1305"/>
      <c r="AB29" s="75"/>
    </row>
    <row r="30" spans="1:28" ht="24.95" customHeight="1">
      <c r="A30" s="1263"/>
      <c r="B30" s="172" t="s">
        <v>51</v>
      </c>
      <c r="C30" s="753" t="s">
        <v>90</v>
      </c>
      <c r="D30" s="756" t="s">
        <v>53</v>
      </c>
      <c r="E30" s="756" t="s">
        <v>54</v>
      </c>
      <c r="F30" s="756" t="s">
        <v>51</v>
      </c>
      <c r="G30" s="753" t="s">
        <v>90</v>
      </c>
      <c r="H30" s="756" t="s">
        <v>53</v>
      </c>
      <c r="I30" s="756" t="s">
        <v>54</v>
      </c>
      <c r="J30" s="756" t="s">
        <v>51</v>
      </c>
      <c r="K30" s="755" t="s">
        <v>90</v>
      </c>
      <c r="L30" s="756" t="s">
        <v>53</v>
      </c>
      <c r="M30" s="754" t="s">
        <v>54</v>
      </c>
      <c r="N30" s="756" t="s">
        <v>51</v>
      </c>
      <c r="O30" s="1189" t="s">
        <v>175</v>
      </c>
      <c r="P30" s="1189"/>
      <c r="Q30" s="1313" t="s">
        <v>53</v>
      </c>
      <c r="R30" s="1313"/>
      <c r="S30" s="1187" t="s">
        <v>54</v>
      </c>
      <c r="T30" s="1187"/>
      <c r="U30" s="756" t="s">
        <v>51</v>
      </c>
      <c r="V30" s="1189" t="s">
        <v>2</v>
      </c>
      <c r="W30" s="1189"/>
      <c r="X30" s="1187" t="s">
        <v>53</v>
      </c>
      <c r="Y30" s="1187"/>
      <c r="Z30" s="1314" t="s">
        <v>54</v>
      </c>
      <c r="AA30" s="1315"/>
      <c r="AB30" s="75"/>
    </row>
    <row r="31" spans="1:28" ht="18.95" customHeight="1">
      <c r="A31" s="58" t="s">
        <v>433</v>
      </c>
      <c r="B31" s="758">
        <v>12</v>
      </c>
      <c r="C31" s="758">
        <v>31</v>
      </c>
      <c r="D31" s="758">
        <v>19</v>
      </c>
      <c r="E31" s="758">
        <v>12</v>
      </c>
      <c r="F31" s="758">
        <v>8</v>
      </c>
      <c r="G31" s="758">
        <v>26</v>
      </c>
      <c r="H31" s="758">
        <v>16</v>
      </c>
      <c r="I31" s="758">
        <v>10</v>
      </c>
      <c r="J31" s="758">
        <v>14</v>
      </c>
      <c r="K31" s="758">
        <v>42</v>
      </c>
      <c r="L31" s="758">
        <v>27</v>
      </c>
      <c r="M31" s="758">
        <v>9</v>
      </c>
      <c r="N31" s="758">
        <v>14</v>
      </c>
      <c r="O31" s="1273">
        <v>39</v>
      </c>
      <c r="P31" s="1273"/>
      <c r="Q31" s="1281">
        <v>28</v>
      </c>
      <c r="R31" s="1281"/>
      <c r="S31" s="1281">
        <v>11</v>
      </c>
      <c r="T31" s="1281"/>
      <c r="U31" s="758">
        <v>39</v>
      </c>
      <c r="V31" s="1273">
        <v>166</v>
      </c>
      <c r="W31" s="1273"/>
      <c r="X31" s="1281">
        <v>97</v>
      </c>
      <c r="Y31" s="1281"/>
      <c r="Z31" s="1316">
        <v>69</v>
      </c>
      <c r="AA31" s="1317"/>
      <c r="AB31" s="762"/>
    </row>
    <row r="32" spans="1:28" ht="18.95" customHeight="1">
      <c r="A32" s="58">
        <v>28</v>
      </c>
      <c r="B32" s="758">
        <v>11</v>
      </c>
      <c r="C32" s="758">
        <v>33</v>
      </c>
      <c r="D32" s="758">
        <v>21</v>
      </c>
      <c r="E32" s="758">
        <v>12</v>
      </c>
      <c r="F32" s="758">
        <v>11</v>
      </c>
      <c r="G32" s="758">
        <v>38</v>
      </c>
      <c r="H32" s="758">
        <v>23</v>
      </c>
      <c r="I32" s="758">
        <v>15</v>
      </c>
      <c r="J32" s="758">
        <v>7</v>
      </c>
      <c r="K32" s="758">
        <v>24</v>
      </c>
      <c r="L32" s="758">
        <v>28</v>
      </c>
      <c r="M32" s="758">
        <v>14</v>
      </c>
      <c r="N32" s="758">
        <v>10</v>
      </c>
      <c r="O32" s="1273">
        <v>35</v>
      </c>
      <c r="P32" s="1273"/>
      <c r="Q32" s="1281">
        <v>26</v>
      </c>
      <c r="R32" s="1281"/>
      <c r="S32" s="1281">
        <v>9</v>
      </c>
      <c r="T32" s="1281"/>
      <c r="U32" s="758">
        <v>45</v>
      </c>
      <c r="V32" s="1273">
        <v>169</v>
      </c>
      <c r="W32" s="1273"/>
      <c r="X32" s="1281">
        <v>104</v>
      </c>
      <c r="Y32" s="1281"/>
      <c r="Z32" s="1316">
        <v>65</v>
      </c>
      <c r="AA32" s="1317"/>
      <c r="AB32" s="60"/>
    </row>
    <row r="33" spans="1:28" ht="18.95" customHeight="1">
      <c r="A33" s="58">
        <v>29</v>
      </c>
      <c r="B33" s="758">
        <v>10</v>
      </c>
      <c r="C33" s="758">
        <v>25</v>
      </c>
      <c r="D33" s="758">
        <v>14</v>
      </c>
      <c r="E33" s="758">
        <v>5</v>
      </c>
      <c r="F33" s="758">
        <v>2</v>
      </c>
      <c r="G33" s="758">
        <v>14</v>
      </c>
      <c r="H33" s="758">
        <v>30</v>
      </c>
      <c r="I33" s="758">
        <v>17</v>
      </c>
      <c r="J33" s="758">
        <v>13</v>
      </c>
      <c r="K33" s="758">
        <v>40</v>
      </c>
      <c r="L33" s="758">
        <v>23</v>
      </c>
      <c r="M33" s="758">
        <v>17</v>
      </c>
      <c r="N33" s="758">
        <v>7</v>
      </c>
      <c r="O33" s="1273">
        <v>24</v>
      </c>
      <c r="P33" s="1273"/>
      <c r="Q33" s="1281">
        <v>14</v>
      </c>
      <c r="R33" s="1281"/>
      <c r="S33" s="1281">
        <v>10</v>
      </c>
      <c r="T33" s="1281"/>
      <c r="U33" s="758">
        <v>42</v>
      </c>
      <c r="V33" s="1273">
        <v>167</v>
      </c>
      <c r="W33" s="1273"/>
      <c r="X33" s="1281">
        <v>110</v>
      </c>
      <c r="Y33" s="1281"/>
      <c r="Z33" s="1316">
        <v>57</v>
      </c>
      <c r="AA33" s="1317"/>
      <c r="AB33" s="60"/>
    </row>
    <row r="34" spans="1:28" ht="18.95" customHeight="1">
      <c r="A34" s="59">
        <v>30</v>
      </c>
      <c r="B34" s="759">
        <f t="shared" ref="B34:N34" si="13">SUM(B35:B37)</f>
        <v>9</v>
      </c>
      <c r="C34" s="759">
        <f t="shared" si="13"/>
        <v>32</v>
      </c>
      <c r="D34" s="759">
        <f t="shared" si="13"/>
        <v>19</v>
      </c>
      <c r="E34" s="759">
        <f t="shared" si="13"/>
        <v>13</v>
      </c>
      <c r="F34" s="759">
        <f t="shared" si="13"/>
        <v>9</v>
      </c>
      <c r="G34" s="759">
        <f t="shared" si="13"/>
        <v>35</v>
      </c>
      <c r="H34" s="759">
        <f t="shared" si="13"/>
        <v>22</v>
      </c>
      <c r="I34" s="759">
        <f t="shared" si="13"/>
        <v>13</v>
      </c>
      <c r="J34" s="759">
        <f t="shared" si="13"/>
        <v>13</v>
      </c>
      <c r="K34" s="759">
        <f t="shared" si="13"/>
        <v>47</v>
      </c>
      <c r="L34" s="759">
        <f t="shared" si="13"/>
        <v>30</v>
      </c>
      <c r="M34" s="759">
        <f t="shared" si="13"/>
        <v>17</v>
      </c>
      <c r="N34" s="759">
        <f t="shared" si="13"/>
        <v>13</v>
      </c>
      <c r="O34" s="1275">
        <f>SUM(O35:P37)</f>
        <v>41</v>
      </c>
      <c r="P34" s="1275"/>
      <c r="Q34" s="1277">
        <f>SUM(Q35:R37)</f>
        <v>24</v>
      </c>
      <c r="R34" s="1277"/>
      <c r="S34" s="1277">
        <f>SUM(S35:T37)</f>
        <v>17</v>
      </c>
      <c r="T34" s="1277"/>
      <c r="U34" s="759">
        <f>SUM(U35:U37)</f>
        <v>36</v>
      </c>
      <c r="V34" s="1275">
        <f>SUM(V35:W37)</f>
        <v>155</v>
      </c>
      <c r="W34" s="1275"/>
      <c r="X34" s="1277">
        <f>SUM(X35:Y37)</f>
        <v>100</v>
      </c>
      <c r="Y34" s="1277"/>
      <c r="Z34" s="1319">
        <f>SUM(Z35:AA37)</f>
        <v>55</v>
      </c>
      <c r="AA34" s="1320"/>
      <c r="AB34" s="60"/>
    </row>
    <row r="35" spans="1:28" ht="18.95" customHeight="1">
      <c r="A35" s="81" t="s">
        <v>158</v>
      </c>
      <c r="B35" s="760">
        <v>4</v>
      </c>
      <c r="C35" s="760">
        <f>SUM(D35:E35)</f>
        <v>21</v>
      </c>
      <c r="D35" s="760">
        <v>17</v>
      </c>
      <c r="E35" s="760">
        <v>4</v>
      </c>
      <c r="F35" s="760">
        <v>5</v>
      </c>
      <c r="G35" s="760">
        <f>SUM(H35:I35)</f>
        <v>25</v>
      </c>
      <c r="H35" s="760">
        <v>18</v>
      </c>
      <c r="I35" s="760">
        <v>7</v>
      </c>
      <c r="J35" s="760">
        <v>5</v>
      </c>
      <c r="K35" s="760">
        <f>SUM(L35:M35)</f>
        <v>28</v>
      </c>
      <c r="L35" s="760">
        <v>17</v>
      </c>
      <c r="M35" s="760">
        <v>11</v>
      </c>
      <c r="N35" s="760">
        <v>5</v>
      </c>
      <c r="O35" s="1278">
        <f>SUM(Q35:T35)</f>
        <v>23</v>
      </c>
      <c r="P35" s="1278"/>
      <c r="Q35" s="1279">
        <v>12</v>
      </c>
      <c r="R35" s="1279"/>
      <c r="S35" s="937">
        <v>11</v>
      </c>
      <c r="T35" s="937"/>
      <c r="U35" s="760">
        <v>20</v>
      </c>
      <c r="V35" s="1278">
        <f>SUM(X35:AA35)</f>
        <v>115</v>
      </c>
      <c r="W35" s="1278"/>
      <c r="X35" s="1279">
        <v>77</v>
      </c>
      <c r="Y35" s="1279"/>
      <c r="Z35" s="964">
        <v>38</v>
      </c>
      <c r="AA35" s="1318"/>
      <c r="AB35" s="762"/>
    </row>
    <row r="36" spans="1:28" ht="18.95" customHeight="1">
      <c r="A36" s="562" t="s">
        <v>159</v>
      </c>
      <c r="B36" s="760">
        <v>4</v>
      </c>
      <c r="C36" s="760">
        <f>SUM(D36:E36)</f>
        <v>10</v>
      </c>
      <c r="D36" s="760">
        <v>1</v>
      </c>
      <c r="E36" s="760">
        <v>9</v>
      </c>
      <c r="F36" s="760">
        <v>3</v>
      </c>
      <c r="G36" s="760">
        <f>SUM(H36:I36)</f>
        <v>9</v>
      </c>
      <c r="H36" s="760">
        <v>4</v>
      </c>
      <c r="I36" s="760">
        <v>5</v>
      </c>
      <c r="J36" s="760">
        <v>7</v>
      </c>
      <c r="K36" s="760">
        <f>SUM(L36:M36)</f>
        <v>18</v>
      </c>
      <c r="L36" s="760">
        <v>13</v>
      </c>
      <c r="M36" s="760">
        <v>5</v>
      </c>
      <c r="N36" s="760">
        <v>8</v>
      </c>
      <c r="O36" s="1278">
        <f>SUM(Q36:T36)</f>
        <v>18</v>
      </c>
      <c r="P36" s="1278"/>
      <c r="Q36" s="1279">
        <v>12</v>
      </c>
      <c r="R36" s="1279"/>
      <c r="S36" s="937">
        <v>6</v>
      </c>
      <c r="T36" s="937"/>
      <c r="U36" s="760">
        <v>14</v>
      </c>
      <c r="V36" s="1278">
        <f>SUM(X36:AA36)</f>
        <v>35</v>
      </c>
      <c r="W36" s="1278"/>
      <c r="X36" s="1279">
        <v>20</v>
      </c>
      <c r="Y36" s="1279"/>
      <c r="Z36" s="1329">
        <v>15</v>
      </c>
      <c r="AA36" s="1330"/>
      <c r="AB36" s="762"/>
    </row>
    <row r="37" spans="1:28" ht="18.95" customHeight="1">
      <c r="A37" s="790" t="s">
        <v>160</v>
      </c>
      <c r="B37" s="768">
        <v>1</v>
      </c>
      <c r="C37" s="768">
        <f>SUM(D37:E37)</f>
        <v>1</v>
      </c>
      <c r="D37" s="768">
        <v>1</v>
      </c>
      <c r="E37" s="768">
        <v>0</v>
      </c>
      <c r="F37" s="768">
        <v>1</v>
      </c>
      <c r="G37" s="768">
        <f>SUM(H37:I37)</f>
        <v>1</v>
      </c>
      <c r="H37" s="752">
        <v>0</v>
      </c>
      <c r="I37" s="752">
        <v>1</v>
      </c>
      <c r="J37" s="752">
        <v>1</v>
      </c>
      <c r="K37" s="752">
        <f>SUM(L37:M37)</f>
        <v>1</v>
      </c>
      <c r="L37" s="752">
        <v>0</v>
      </c>
      <c r="M37" s="752">
        <v>1</v>
      </c>
      <c r="N37" s="763">
        <v>0</v>
      </c>
      <c r="O37" s="1282">
        <f>SUM(Q37:T37)</f>
        <v>0</v>
      </c>
      <c r="P37" s="1282"/>
      <c r="Q37" s="1282">
        <v>0</v>
      </c>
      <c r="R37" s="1282"/>
      <c r="S37" s="1299">
        <v>0</v>
      </c>
      <c r="T37" s="1299"/>
      <c r="U37" s="761">
        <v>2</v>
      </c>
      <c r="V37" s="1279">
        <f>SUM(X37:AA37)</f>
        <v>5</v>
      </c>
      <c r="W37" s="1279"/>
      <c r="X37" s="1299">
        <v>3</v>
      </c>
      <c r="Y37" s="1299"/>
      <c r="Z37" s="1329">
        <v>2</v>
      </c>
      <c r="AA37" s="1330"/>
      <c r="AB37" s="84"/>
    </row>
    <row r="38" spans="1:28" ht="18.95" customHeight="1" thickBot="1">
      <c r="A38" s="734" t="s">
        <v>400</v>
      </c>
      <c r="B38" s="775">
        <v>0</v>
      </c>
      <c r="C38" s="775">
        <v>0</v>
      </c>
      <c r="D38" s="775">
        <v>0</v>
      </c>
      <c r="E38" s="775">
        <v>0</v>
      </c>
      <c r="F38" s="775">
        <v>0</v>
      </c>
      <c r="G38" s="775">
        <v>0</v>
      </c>
      <c r="H38" s="658">
        <v>0</v>
      </c>
      <c r="I38" s="658">
        <v>0</v>
      </c>
      <c r="J38" s="658">
        <v>0</v>
      </c>
      <c r="K38" s="658">
        <v>0</v>
      </c>
      <c r="L38" s="658">
        <v>0</v>
      </c>
      <c r="M38" s="658">
        <v>0</v>
      </c>
      <c r="N38" s="767">
        <v>0</v>
      </c>
      <c r="O38" s="1296">
        <v>0</v>
      </c>
      <c r="P38" s="1297"/>
      <c r="Q38" s="1296">
        <v>0</v>
      </c>
      <c r="R38" s="1297"/>
      <c r="S38" s="1350">
        <v>0</v>
      </c>
      <c r="T38" s="1344"/>
      <c r="U38" s="773">
        <v>4</v>
      </c>
      <c r="V38" s="1343">
        <f>SUM(X38:AA38)</f>
        <v>40</v>
      </c>
      <c r="W38" s="1344"/>
      <c r="X38" s="1350">
        <v>32</v>
      </c>
      <c r="Y38" s="1344"/>
      <c r="Z38" s="1343">
        <v>8</v>
      </c>
      <c r="AA38" s="1351"/>
      <c r="AB38" s="84"/>
    </row>
    <row r="39" spans="1:28" ht="18.95" customHeight="1">
      <c r="A39" s="278" t="s">
        <v>408</v>
      </c>
      <c r="B39" s="54"/>
      <c r="C39" s="54"/>
      <c r="D39" s="54"/>
      <c r="E39" s="54"/>
      <c r="F39" s="54"/>
      <c r="G39" s="54"/>
      <c r="H39" s="54"/>
      <c r="I39" s="54"/>
      <c r="J39" s="54"/>
      <c r="K39" s="54"/>
      <c r="L39" s="54"/>
      <c r="M39" s="54"/>
      <c r="N39" s="54"/>
      <c r="O39" s="54"/>
      <c r="P39" s="54"/>
      <c r="Q39" s="54"/>
      <c r="S39" s="54"/>
      <c r="T39" s="54"/>
      <c r="U39" s="54"/>
      <c r="V39" s="54"/>
      <c r="Y39" s="54"/>
      <c r="AA39" s="56" t="s">
        <v>161</v>
      </c>
      <c r="AB39" s="56"/>
    </row>
    <row r="40" spans="1:28" ht="18.95" customHeight="1">
      <c r="A40" s="54"/>
      <c r="B40" s="54"/>
      <c r="C40" s="54"/>
      <c r="D40" s="54"/>
      <c r="E40" s="54"/>
      <c r="F40" s="54"/>
      <c r="G40" s="54"/>
      <c r="H40" s="54"/>
      <c r="I40" s="54"/>
      <c r="J40" s="54"/>
      <c r="K40" s="54"/>
      <c r="L40" s="54"/>
      <c r="M40" s="54"/>
      <c r="N40" s="54"/>
      <c r="O40" s="60"/>
      <c r="P40" s="60"/>
      <c r="Q40" s="54"/>
      <c r="R40" s="54"/>
      <c r="S40" s="54"/>
      <c r="T40" s="54"/>
      <c r="U40" s="54"/>
      <c r="V40" s="54"/>
      <c r="W40" s="54"/>
      <c r="X40" s="54"/>
      <c r="Y40" s="54"/>
      <c r="Z40" s="54"/>
      <c r="AA40" s="54"/>
      <c r="AB40" s="54"/>
    </row>
    <row r="41" spans="1:28" ht="18.95" customHeight="1" thickBot="1">
      <c r="A41" s="54" t="s">
        <v>509</v>
      </c>
      <c r="B41" s="54"/>
      <c r="C41" s="54"/>
      <c r="D41" s="54"/>
      <c r="E41" s="54"/>
      <c r="F41" s="54"/>
      <c r="G41" s="54"/>
      <c r="H41" s="54"/>
      <c r="I41" s="54"/>
      <c r="J41" s="54"/>
      <c r="K41" s="54"/>
      <c r="L41" s="54"/>
      <c r="M41" s="54"/>
      <c r="N41" s="54"/>
      <c r="O41" s="54"/>
      <c r="P41" s="54"/>
      <c r="Q41" s="54"/>
      <c r="R41" s="54"/>
      <c r="U41" s="54"/>
      <c r="V41" s="54"/>
      <c r="X41" s="54"/>
      <c r="Y41" s="54"/>
      <c r="Z41" s="56"/>
      <c r="AA41" s="56" t="s">
        <v>82</v>
      </c>
      <c r="AB41" s="56"/>
    </row>
    <row r="42" spans="1:28" ht="24.95" customHeight="1" thickBot="1">
      <c r="A42" s="1262" t="s">
        <v>135</v>
      </c>
      <c r="B42" s="1179" t="s">
        <v>367</v>
      </c>
      <c r="C42" s="1331"/>
      <c r="D42" s="1331"/>
      <c r="E42" s="1264"/>
      <c r="F42" s="1179" t="s">
        <v>435</v>
      </c>
      <c r="G42" s="1331"/>
      <c r="H42" s="1331"/>
      <c r="I42" s="1264"/>
      <c r="J42" s="1332" t="s">
        <v>436</v>
      </c>
      <c r="K42" s="1333"/>
      <c r="L42" s="1333" t="s">
        <v>312</v>
      </c>
      <c r="M42" s="1340"/>
      <c r="N42" s="1177" t="s">
        <v>372</v>
      </c>
      <c r="O42" s="1177"/>
      <c r="P42" s="1177"/>
      <c r="Q42" s="1177"/>
      <c r="R42" s="1177"/>
      <c r="S42" s="1177"/>
      <c r="T42" s="1177"/>
      <c r="U42" s="1357" t="s">
        <v>432</v>
      </c>
      <c r="V42" s="1357"/>
      <c r="W42" s="1357"/>
      <c r="X42" s="1357"/>
      <c r="Y42" s="1357"/>
      <c r="Z42" s="1357"/>
      <c r="AA42" s="1358"/>
      <c r="AB42" s="85"/>
    </row>
    <row r="43" spans="1:28" ht="24.95" customHeight="1">
      <c r="A43" s="1263"/>
      <c r="B43" s="1187" t="s">
        <v>137</v>
      </c>
      <c r="C43" s="1187"/>
      <c r="D43" s="754" t="s">
        <v>53</v>
      </c>
      <c r="E43" s="172" t="s">
        <v>54</v>
      </c>
      <c r="F43" s="1189" t="s">
        <v>137</v>
      </c>
      <c r="G43" s="1334"/>
      <c r="H43" s="754" t="s">
        <v>53</v>
      </c>
      <c r="I43" s="172" t="s">
        <v>54</v>
      </c>
      <c r="J43" s="1189" t="s">
        <v>137</v>
      </c>
      <c r="K43" s="1334"/>
      <c r="L43" s="754" t="s">
        <v>53</v>
      </c>
      <c r="M43" s="172" t="s">
        <v>54</v>
      </c>
      <c r="N43" s="1187" t="s">
        <v>2</v>
      </c>
      <c r="O43" s="1187"/>
      <c r="P43" s="845" t="s">
        <v>53</v>
      </c>
      <c r="Q43" s="845"/>
      <c r="R43" s="845" t="s">
        <v>54</v>
      </c>
      <c r="S43" s="845"/>
      <c r="T43" s="845"/>
      <c r="U43" s="1324" t="s">
        <v>2</v>
      </c>
      <c r="V43" s="1325"/>
      <c r="W43" s="1325" t="s">
        <v>53</v>
      </c>
      <c r="X43" s="1325"/>
      <c r="Y43" s="1325" t="s">
        <v>54</v>
      </c>
      <c r="Z43" s="1325"/>
      <c r="AA43" s="1354"/>
      <c r="AB43" s="85"/>
    </row>
    <row r="44" spans="1:28" ht="18.95" customHeight="1">
      <c r="A44" s="81" t="s">
        <v>158</v>
      </c>
      <c r="B44" s="1321">
        <f>+D44+E44</f>
        <v>288</v>
      </c>
      <c r="C44" s="1321"/>
      <c r="D44" s="86">
        <v>187</v>
      </c>
      <c r="E44" s="86">
        <v>101</v>
      </c>
      <c r="F44" s="1321">
        <f>+H44+I44</f>
        <v>276</v>
      </c>
      <c r="G44" s="1321"/>
      <c r="H44" s="86">
        <v>183</v>
      </c>
      <c r="I44" s="86">
        <v>93</v>
      </c>
      <c r="J44" s="1321">
        <f>+L44+M44</f>
        <v>278</v>
      </c>
      <c r="K44" s="1321"/>
      <c r="L44" s="86">
        <v>185</v>
      </c>
      <c r="M44" s="86">
        <v>93</v>
      </c>
      <c r="N44" s="1335">
        <f>SUM(P44:T44)</f>
        <v>281</v>
      </c>
      <c r="O44" s="1335"/>
      <c r="P44" s="934">
        <v>190</v>
      </c>
      <c r="Q44" s="934"/>
      <c r="R44" s="1326">
        <v>91</v>
      </c>
      <c r="S44" s="1326"/>
      <c r="T44" s="1327"/>
      <c r="U44" s="1328">
        <f>SUM(W44:AA44)</f>
        <v>299</v>
      </c>
      <c r="V44" s="1328"/>
      <c r="W44" s="1341">
        <v>204</v>
      </c>
      <c r="X44" s="1341"/>
      <c r="Y44" s="1355">
        <v>95</v>
      </c>
      <c r="Z44" s="1355"/>
      <c r="AA44" s="1356"/>
      <c r="AB44" s="87"/>
    </row>
    <row r="45" spans="1:28" ht="18.95" customHeight="1">
      <c r="A45" s="81" t="s">
        <v>159</v>
      </c>
      <c r="B45" s="1280">
        <f>+D45+E45</f>
        <v>147</v>
      </c>
      <c r="C45" s="1280"/>
      <c r="D45" s="78">
        <v>88</v>
      </c>
      <c r="E45" s="78">
        <v>59</v>
      </c>
      <c r="F45" s="1280">
        <f>+H45+I45</f>
        <v>146</v>
      </c>
      <c r="G45" s="1280"/>
      <c r="H45" s="78">
        <v>86</v>
      </c>
      <c r="I45" s="78">
        <v>60</v>
      </c>
      <c r="J45" s="1280">
        <f>+L45+M45</f>
        <v>130</v>
      </c>
      <c r="K45" s="1280"/>
      <c r="L45" s="78">
        <v>77</v>
      </c>
      <c r="M45" s="78">
        <v>53</v>
      </c>
      <c r="N45" s="1281">
        <f>SUM(P45:T45)</f>
        <v>139</v>
      </c>
      <c r="O45" s="1281"/>
      <c r="P45" s="881">
        <v>80</v>
      </c>
      <c r="Q45" s="881"/>
      <c r="R45" s="1322">
        <v>59</v>
      </c>
      <c r="S45" s="1322"/>
      <c r="T45" s="1323"/>
      <c r="U45" s="1339">
        <f>SUM(W45:AA45)</f>
        <v>133</v>
      </c>
      <c r="V45" s="1339"/>
      <c r="W45" s="1338">
        <v>73</v>
      </c>
      <c r="X45" s="1338"/>
      <c r="Y45" s="1336">
        <v>60</v>
      </c>
      <c r="Z45" s="1336"/>
      <c r="AA45" s="1337"/>
      <c r="AB45" s="87"/>
    </row>
    <row r="46" spans="1:28" ht="18.95" customHeight="1">
      <c r="A46" s="790" t="s">
        <v>160</v>
      </c>
      <c r="B46" s="1280">
        <f>+D46+E46</f>
        <v>5</v>
      </c>
      <c r="C46" s="1280"/>
      <c r="D46" s="78">
        <v>3</v>
      </c>
      <c r="E46" s="78">
        <v>2</v>
      </c>
      <c r="F46" s="1280">
        <f>+H46+I46</f>
        <v>8</v>
      </c>
      <c r="G46" s="1280"/>
      <c r="H46" s="78">
        <v>3</v>
      </c>
      <c r="I46" s="78">
        <v>5</v>
      </c>
      <c r="J46" s="1280">
        <f>+L46+M46</f>
        <v>9</v>
      </c>
      <c r="K46" s="1280"/>
      <c r="L46" s="78">
        <v>4</v>
      </c>
      <c r="M46" s="78">
        <v>5</v>
      </c>
      <c r="N46" s="1281">
        <f>SUM(P46:T46)</f>
        <v>9</v>
      </c>
      <c r="O46" s="1281"/>
      <c r="P46" s="881">
        <v>4</v>
      </c>
      <c r="Q46" s="881"/>
      <c r="R46" s="1322">
        <v>5</v>
      </c>
      <c r="S46" s="1322"/>
      <c r="T46" s="1323"/>
      <c r="U46" s="1339">
        <v>9</v>
      </c>
      <c r="V46" s="1339"/>
      <c r="W46" s="1338">
        <v>4</v>
      </c>
      <c r="X46" s="1338"/>
      <c r="Y46" s="1336">
        <v>5</v>
      </c>
      <c r="Z46" s="1336"/>
      <c r="AA46" s="1337"/>
      <c r="AB46" s="87"/>
    </row>
    <row r="47" spans="1:28" ht="18.95" customHeight="1" thickBot="1">
      <c r="A47" s="734" t="s">
        <v>400</v>
      </c>
      <c r="B47" s="1345">
        <v>0</v>
      </c>
      <c r="C47" s="1297"/>
      <c r="D47" s="774">
        <v>0</v>
      </c>
      <c r="E47" s="774">
        <v>0</v>
      </c>
      <c r="F47" s="1345">
        <v>0</v>
      </c>
      <c r="G47" s="1297"/>
      <c r="H47" s="774">
        <v>0</v>
      </c>
      <c r="I47" s="774">
        <v>0</v>
      </c>
      <c r="J47" s="1345">
        <v>0</v>
      </c>
      <c r="K47" s="1297"/>
      <c r="L47" s="689" t="s">
        <v>407</v>
      </c>
      <c r="M47" s="689" t="s">
        <v>407</v>
      </c>
      <c r="N47" s="1346">
        <f>SUM(P47:T47)</f>
        <v>20</v>
      </c>
      <c r="O47" s="1346"/>
      <c r="P47" s="1270">
        <v>14</v>
      </c>
      <c r="Q47" s="1271"/>
      <c r="R47" s="1272">
        <v>6</v>
      </c>
      <c r="S47" s="1271"/>
      <c r="T47" s="1271"/>
      <c r="U47" s="1347">
        <f>SUM(W47:AA47)</f>
        <v>40</v>
      </c>
      <c r="V47" s="1347"/>
      <c r="W47" s="1352">
        <v>32</v>
      </c>
      <c r="X47" s="1344"/>
      <c r="Y47" s="1353">
        <v>8</v>
      </c>
      <c r="Z47" s="1344"/>
      <c r="AA47" s="1351"/>
      <c r="AB47" s="87"/>
    </row>
    <row r="48" spans="1:28" ht="18.95" customHeight="1">
      <c r="A48" s="278" t="s">
        <v>408</v>
      </c>
      <c r="K48" s="54"/>
      <c r="L48" s="54"/>
      <c r="M48" s="54"/>
      <c r="N48" s="54"/>
      <c r="O48" s="54"/>
      <c r="P48" s="54"/>
      <c r="R48" s="54"/>
      <c r="U48" s="54"/>
      <c r="V48" s="54"/>
      <c r="X48" s="54"/>
      <c r="Z48" s="60"/>
      <c r="AA48" s="56" t="s">
        <v>161</v>
      </c>
      <c r="AB48" s="56"/>
    </row>
    <row r="49" spans="12:28" ht="17.45" customHeight="1">
      <c r="L49" s="54"/>
      <c r="M49" s="54"/>
      <c r="N49" s="54"/>
      <c r="O49" s="54"/>
      <c r="P49" s="54"/>
      <c r="Q49" s="54"/>
      <c r="R49" s="54"/>
      <c r="S49" s="54"/>
      <c r="T49" s="54"/>
      <c r="U49" s="54"/>
      <c r="V49" s="54"/>
      <c r="W49" s="54"/>
      <c r="X49" s="54"/>
      <c r="Y49" s="54"/>
      <c r="Z49" s="54"/>
      <c r="AA49" s="54"/>
      <c r="AB49" s="54"/>
    </row>
    <row r="52" spans="12:28" ht="17.45" customHeight="1">
      <c r="Q52" s="75"/>
      <c r="R52" s="88"/>
      <c r="U52" s="89"/>
      <c r="V52" s="89"/>
    </row>
  </sheetData>
  <sheetProtection sheet="1" objects="1" scenarios="1"/>
  <mergeCells count="207">
    <mergeCell ref="N47:O47"/>
    <mergeCell ref="U47:V47"/>
    <mergeCell ref="W47:X47"/>
    <mergeCell ref="Y47:AA47"/>
    <mergeCell ref="P47:Q47"/>
    <mergeCell ref="R47:T47"/>
    <mergeCell ref="N45:O45"/>
    <mergeCell ref="P45:Q45"/>
    <mergeCell ref="R45:T45"/>
    <mergeCell ref="U45:V45"/>
    <mergeCell ref="W45:X45"/>
    <mergeCell ref="Y45:AA45"/>
    <mergeCell ref="N46:O46"/>
    <mergeCell ref="P46:Q46"/>
    <mergeCell ref="R46:T46"/>
    <mergeCell ref="U46:V46"/>
    <mergeCell ref="W46:X46"/>
    <mergeCell ref="Y46:AA46"/>
    <mergeCell ref="S38:T38"/>
    <mergeCell ref="V38:W38"/>
    <mergeCell ref="X38:Y38"/>
    <mergeCell ref="Z38:AA38"/>
    <mergeCell ref="U42:AA42"/>
    <mergeCell ref="N44:O44"/>
    <mergeCell ref="P44:Q44"/>
    <mergeCell ref="R44:T44"/>
    <mergeCell ref="U44:V44"/>
    <mergeCell ref="W44:X44"/>
    <mergeCell ref="Y44:AA44"/>
    <mergeCell ref="B47:C47"/>
    <mergeCell ref="F47:G47"/>
    <mergeCell ref="J47:K47"/>
    <mergeCell ref="L12:M12"/>
    <mergeCell ref="P12:Q12"/>
    <mergeCell ref="U12:W12"/>
    <mergeCell ref="X12:AA12"/>
    <mergeCell ref="N16:Q16"/>
    <mergeCell ref="R16:V16"/>
    <mergeCell ref="W16:AA16"/>
    <mergeCell ref="R24:S24"/>
    <mergeCell ref="Y24:Z24"/>
    <mergeCell ref="R25:S25"/>
    <mergeCell ref="Y25:Z25"/>
    <mergeCell ref="N29:T29"/>
    <mergeCell ref="U29:AA29"/>
    <mergeCell ref="O36:P36"/>
    <mergeCell ref="Q36:R36"/>
    <mergeCell ref="S36:T36"/>
    <mergeCell ref="V36:W36"/>
    <mergeCell ref="X36:Y36"/>
    <mergeCell ref="Z36:AA36"/>
    <mergeCell ref="O37:P37"/>
    <mergeCell ref="Q37:R37"/>
    <mergeCell ref="B46:C46"/>
    <mergeCell ref="F46:G46"/>
    <mergeCell ref="J46:K46"/>
    <mergeCell ref="C12:D12"/>
    <mergeCell ref="H12:I12"/>
    <mergeCell ref="A16:A17"/>
    <mergeCell ref="B16:E16"/>
    <mergeCell ref="F16:I16"/>
    <mergeCell ref="A29:A30"/>
    <mergeCell ref="B29:E29"/>
    <mergeCell ref="F29:I29"/>
    <mergeCell ref="A42:A43"/>
    <mergeCell ref="B42:E42"/>
    <mergeCell ref="F42:I42"/>
    <mergeCell ref="B44:C44"/>
    <mergeCell ref="F44:G44"/>
    <mergeCell ref="J44:K44"/>
    <mergeCell ref="B45:C45"/>
    <mergeCell ref="F45:G45"/>
    <mergeCell ref="J45:K45"/>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H11:I11"/>
    <mergeCell ref="L11:M11"/>
    <mergeCell ref="P11:Q11"/>
    <mergeCell ref="X10:AA10"/>
    <mergeCell ref="C11:D11"/>
    <mergeCell ref="C10:D10"/>
    <mergeCell ref="H10:I10"/>
    <mergeCell ref="R11:S11"/>
    <mergeCell ref="R18:S18"/>
    <mergeCell ref="Y18:Z18"/>
    <mergeCell ref="A13:K13"/>
    <mergeCell ref="S30:T30"/>
    <mergeCell ref="V30:W30"/>
    <mergeCell ref="O30:P30"/>
    <mergeCell ref="Q30:R30"/>
    <mergeCell ref="X11:AA11"/>
    <mergeCell ref="U11:W11"/>
    <mergeCell ref="R20:S20"/>
    <mergeCell ref="Y20:Z20"/>
    <mergeCell ref="R17:S17"/>
    <mergeCell ref="Z30:AA30"/>
    <mergeCell ref="X30:Y30"/>
    <mergeCell ref="R12:S12"/>
    <mergeCell ref="R19:S19"/>
    <mergeCell ref="Y19:Z19"/>
    <mergeCell ref="Y17:Z17"/>
    <mergeCell ref="R21:S21"/>
    <mergeCell ref="Y21:Z21"/>
    <mergeCell ref="Y23:Z23"/>
    <mergeCell ref="R22:S22"/>
    <mergeCell ref="Y22:Z22"/>
    <mergeCell ref="R23:S23"/>
    <mergeCell ref="S31:T31"/>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Z34:AA34"/>
    <mergeCell ref="V32:W32"/>
    <mergeCell ref="X31:Y31"/>
    <mergeCell ref="Z31:AA31"/>
    <mergeCell ref="V31:W31"/>
    <mergeCell ref="Z35:AA35"/>
    <mergeCell ref="V35:W35"/>
    <mergeCell ref="X35:Y35"/>
    <mergeCell ref="X34:Y34"/>
    <mergeCell ref="X32:Y32"/>
    <mergeCell ref="V34:W34"/>
    <mergeCell ref="B43:C43"/>
    <mergeCell ref="F43:G43"/>
    <mergeCell ref="J43:K43"/>
    <mergeCell ref="J42:K42"/>
    <mergeCell ref="L42:M42"/>
    <mergeCell ref="N42:T42"/>
    <mergeCell ref="Y43:AA43"/>
    <mergeCell ref="W43:X43"/>
    <mergeCell ref="U43:V43"/>
    <mergeCell ref="P43:Q43"/>
    <mergeCell ref="R43:T43"/>
    <mergeCell ref="N43:O43"/>
    <mergeCell ref="S37:T37"/>
    <mergeCell ref="V37:W37"/>
    <mergeCell ref="X37:Y37"/>
    <mergeCell ref="Z37:AA37"/>
    <mergeCell ref="O38:P38"/>
    <mergeCell ref="Q38:R38"/>
  </mergeCells>
  <phoneticPr fontId="5"/>
  <printOptions horizontalCentered="1"/>
  <pageMargins left="0.59055118110236227" right="0.59055118110236227" top="0.59055118110236227" bottom="0.59055118110236227" header="0.39370078740157483" footer="0.27559055118110237"/>
  <pageSetup paperSize="9" scale="86" firstPageNumber="141"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AE41"/>
  <sheetViews>
    <sheetView showOutlineSymbols="0" view="pageBreakPreview" zoomScaleNormal="90" zoomScaleSheetLayoutView="100" zoomScalePageLayoutView="90" workbookViewId="0">
      <selection activeCell="P1" sqref="P1:AE1048576"/>
    </sheetView>
  </sheetViews>
  <sheetFormatPr defaultColWidth="8.85546875" defaultRowHeight="21" customHeight="1" outlineLevelCol="1"/>
  <cols>
    <col min="1" max="1" width="0.7109375" style="55" customWidth="1"/>
    <col min="2" max="2" width="13.42578125" style="55" customWidth="1"/>
    <col min="3" max="3" width="3.7109375" style="55" customWidth="1"/>
    <col min="4" max="4" width="5.42578125" style="55" customWidth="1"/>
    <col min="5" max="5" width="7.7109375" style="55" customWidth="1" outlineLevel="1"/>
    <col min="6" max="6" width="6.85546875" style="55" customWidth="1" outlineLevel="1"/>
    <col min="7" max="7" width="8.28515625" style="55" customWidth="1"/>
    <col min="8" max="8" width="6.42578125" style="55" customWidth="1" outlineLevel="1"/>
    <col min="9" max="9" width="7.42578125" style="55" customWidth="1" outlineLevel="1"/>
    <col min="10" max="10" width="6.140625" style="55" customWidth="1"/>
    <col min="11" max="11" width="6.140625" style="55" customWidth="1" outlineLevel="1"/>
    <col min="12" max="12" width="6.42578125" style="55" customWidth="1" outlineLevel="1"/>
    <col min="13" max="13" width="8.7109375" style="55" customWidth="1"/>
    <col min="14" max="14" width="8" style="55" customWidth="1" outlineLevel="1"/>
    <col min="15" max="15" width="6.85546875" style="55" customWidth="1" outlineLevel="1"/>
    <col min="16" max="16" width="0" style="55" hidden="1" customWidth="1"/>
    <col min="17" max="31" width="5.85546875" style="55" hidden="1" customWidth="1"/>
    <col min="32" max="16384" width="8.85546875" style="55"/>
  </cols>
  <sheetData>
    <row r="1" spans="1:30" ht="5.0999999999999996" customHeight="1">
      <c r="A1" s="54"/>
      <c r="C1" s="54"/>
      <c r="D1" s="54"/>
      <c r="E1" s="54"/>
      <c r="F1" s="54"/>
      <c r="G1" s="54"/>
      <c r="H1" s="54"/>
      <c r="I1" s="54"/>
      <c r="J1" s="54"/>
      <c r="K1" s="54"/>
      <c r="L1" s="54"/>
      <c r="M1" s="54"/>
      <c r="N1" s="54"/>
      <c r="O1" s="56"/>
      <c r="P1" s="54"/>
      <c r="Q1" s="54"/>
      <c r="R1" s="54"/>
      <c r="S1" s="54"/>
      <c r="T1" s="54"/>
      <c r="U1" s="54"/>
      <c r="V1" s="54"/>
      <c r="W1" s="54"/>
      <c r="X1" s="54"/>
    </row>
    <row r="2" spans="1:30" ht="15" customHeight="1" thickBot="1">
      <c r="A2" s="54" t="s">
        <v>510</v>
      </c>
      <c r="C2" s="54"/>
      <c r="D2" s="54"/>
      <c r="E2" s="54"/>
      <c r="F2" s="54"/>
      <c r="G2" s="54"/>
      <c r="H2" s="54"/>
      <c r="I2" s="54"/>
      <c r="J2" s="54"/>
      <c r="K2" s="54"/>
      <c r="L2" s="54"/>
      <c r="M2" s="54"/>
      <c r="N2" s="54"/>
      <c r="O2" s="56" t="s">
        <v>176</v>
      </c>
      <c r="P2" s="54"/>
      <c r="Q2" s="54"/>
      <c r="R2" s="54"/>
      <c r="S2" s="54"/>
      <c r="T2" s="54"/>
      <c r="U2" s="54"/>
      <c r="V2" s="54"/>
      <c r="W2" s="54"/>
      <c r="X2" s="54"/>
    </row>
    <row r="3" spans="1:30" ht="24.95" customHeight="1" thickBot="1">
      <c r="A3" s="90"/>
      <c r="B3" s="1397" t="s">
        <v>1</v>
      </c>
      <c r="C3" s="1410" t="s">
        <v>84</v>
      </c>
      <c r="D3" s="1177" t="s">
        <v>177</v>
      </c>
      <c r="E3" s="1177"/>
      <c r="F3" s="1177"/>
      <c r="G3" s="1177"/>
      <c r="H3" s="1177"/>
      <c r="I3" s="1177"/>
      <c r="J3" s="1177" t="s">
        <v>178</v>
      </c>
      <c r="K3" s="1177"/>
      <c r="L3" s="1177"/>
      <c r="M3" s="1304" t="s">
        <v>179</v>
      </c>
      <c r="N3" s="1304"/>
      <c r="O3" s="1305"/>
      <c r="P3" s="60"/>
      <c r="R3" s="1372" t="s">
        <v>364</v>
      </c>
      <c r="S3" s="1365" t="s">
        <v>353</v>
      </c>
      <c r="T3" s="1366"/>
      <c r="U3" s="1366"/>
      <c r="V3" s="1366"/>
      <c r="W3" s="1366"/>
      <c r="X3" s="1367"/>
      <c r="Y3" s="1359" t="s">
        <v>362</v>
      </c>
      <c r="Z3" s="1360"/>
      <c r="AA3" s="1361"/>
      <c r="AB3" s="1359" t="s">
        <v>363</v>
      </c>
      <c r="AC3" s="1360"/>
      <c r="AD3" s="1361"/>
    </row>
    <row r="4" spans="1:30" ht="24.95" customHeight="1" thickBot="1">
      <c r="A4" s="91"/>
      <c r="B4" s="1398"/>
      <c r="C4" s="1411"/>
      <c r="D4" s="1187" t="s">
        <v>180</v>
      </c>
      <c r="E4" s="1187"/>
      <c r="F4" s="1187"/>
      <c r="G4" s="1187" t="s">
        <v>181</v>
      </c>
      <c r="H4" s="1187"/>
      <c r="I4" s="1187"/>
      <c r="J4" s="1187" t="s">
        <v>182</v>
      </c>
      <c r="K4" s="1187" t="s">
        <v>53</v>
      </c>
      <c r="L4" s="1187" t="s">
        <v>54</v>
      </c>
      <c r="M4" s="1188" t="s">
        <v>182</v>
      </c>
      <c r="N4" s="1187" t="s">
        <v>53</v>
      </c>
      <c r="O4" s="1315" t="s">
        <v>54</v>
      </c>
      <c r="P4" s="60"/>
      <c r="Q4" s="60"/>
      <c r="R4" s="1372"/>
      <c r="S4" s="1365" t="s">
        <v>354</v>
      </c>
      <c r="T4" s="1366"/>
      <c r="U4" s="1367"/>
      <c r="V4" s="1365" t="s">
        <v>361</v>
      </c>
      <c r="W4" s="1366"/>
      <c r="X4" s="1367"/>
      <c r="Y4" s="1362"/>
      <c r="Z4" s="1363"/>
      <c r="AA4" s="1364"/>
      <c r="AB4" s="1362"/>
      <c r="AC4" s="1363"/>
      <c r="AD4" s="1364"/>
    </row>
    <row r="5" spans="1:30" ht="24.95" customHeight="1">
      <c r="A5" s="92"/>
      <c r="B5" s="1398"/>
      <c r="C5" s="1412"/>
      <c r="D5" s="141" t="s">
        <v>182</v>
      </c>
      <c r="E5" s="141" t="s">
        <v>53</v>
      </c>
      <c r="F5" s="141" t="s">
        <v>54</v>
      </c>
      <c r="G5" s="141" t="s">
        <v>182</v>
      </c>
      <c r="H5" s="141" t="s">
        <v>53</v>
      </c>
      <c r="I5" s="141" t="s">
        <v>54</v>
      </c>
      <c r="J5" s="1187"/>
      <c r="K5" s="1187"/>
      <c r="L5" s="1187"/>
      <c r="M5" s="1188"/>
      <c r="N5" s="1187"/>
      <c r="O5" s="1315"/>
      <c r="P5" s="60"/>
      <c r="R5" s="1372"/>
      <c r="S5" s="417" t="s">
        <v>355</v>
      </c>
      <c r="T5" s="417" t="s">
        <v>356</v>
      </c>
      <c r="U5" s="417" t="s">
        <v>357</v>
      </c>
      <c r="V5" s="417" t="s">
        <v>355</v>
      </c>
      <c r="W5" s="417" t="s">
        <v>356</v>
      </c>
      <c r="X5" s="417" t="s">
        <v>357</v>
      </c>
      <c r="Y5" s="417" t="s">
        <v>355</v>
      </c>
      <c r="Z5" s="417" t="s">
        <v>356</v>
      </c>
      <c r="AA5" s="417" t="s">
        <v>357</v>
      </c>
      <c r="AB5" s="417" t="s">
        <v>355</v>
      </c>
      <c r="AC5" s="417" t="s">
        <v>356</v>
      </c>
      <c r="AD5" s="417" t="s">
        <v>357</v>
      </c>
    </row>
    <row r="6" spans="1:30" ht="20.100000000000001" customHeight="1">
      <c r="A6" s="91"/>
      <c r="B6" s="93" t="s">
        <v>440</v>
      </c>
      <c r="C6" s="737">
        <v>6</v>
      </c>
      <c r="D6" s="146">
        <v>70</v>
      </c>
      <c r="E6" s="146">
        <v>24</v>
      </c>
      <c r="F6" s="146">
        <v>46</v>
      </c>
      <c r="G6" s="146">
        <v>346</v>
      </c>
      <c r="H6" s="146">
        <v>220</v>
      </c>
      <c r="I6" s="146">
        <v>126</v>
      </c>
      <c r="J6" s="146">
        <v>30</v>
      </c>
      <c r="K6" s="146">
        <v>10</v>
      </c>
      <c r="L6" s="146">
        <v>20</v>
      </c>
      <c r="M6" s="738">
        <v>961</v>
      </c>
      <c r="N6" s="146">
        <v>271</v>
      </c>
      <c r="O6" s="739">
        <v>690</v>
      </c>
      <c r="P6" s="60"/>
      <c r="Q6" s="416" t="s">
        <v>358</v>
      </c>
      <c r="R6" s="416">
        <v>6</v>
      </c>
      <c r="S6" s="418">
        <f>SUM(T6:U6)</f>
        <v>80</v>
      </c>
      <c r="T6" s="418">
        <v>34</v>
      </c>
      <c r="U6" s="418">
        <v>46</v>
      </c>
      <c r="V6" s="418">
        <f>SUM(W6:X6)</f>
        <v>347</v>
      </c>
      <c r="W6" s="418">
        <v>219</v>
      </c>
      <c r="X6" s="418">
        <v>128</v>
      </c>
      <c r="Y6" s="418">
        <f>SUM(Z6:AA6)</f>
        <v>33</v>
      </c>
      <c r="Z6" s="418">
        <v>10</v>
      </c>
      <c r="AA6" s="418">
        <v>23</v>
      </c>
      <c r="AB6" s="418">
        <f>SUM(AC6:AD6)</f>
        <v>1280</v>
      </c>
      <c r="AC6" s="418">
        <v>485</v>
      </c>
      <c r="AD6" s="418">
        <v>795</v>
      </c>
    </row>
    <row r="7" spans="1:30" ht="20.100000000000001" customHeight="1">
      <c r="A7" s="91"/>
      <c r="B7" s="94">
        <v>28</v>
      </c>
      <c r="C7" s="204">
        <v>6</v>
      </c>
      <c r="D7" s="737">
        <v>69</v>
      </c>
      <c r="E7" s="146">
        <v>25</v>
      </c>
      <c r="F7" s="146">
        <v>44</v>
      </c>
      <c r="G7" s="146">
        <v>320</v>
      </c>
      <c r="H7" s="146">
        <v>204</v>
      </c>
      <c r="I7" s="146">
        <v>116</v>
      </c>
      <c r="J7" s="146">
        <v>30</v>
      </c>
      <c r="K7" s="146">
        <v>10</v>
      </c>
      <c r="L7" s="146">
        <v>20</v>
      </c>
      <c r="M7" s="146">
        <v>946</v>
      </c>
      <c r="N7" s="146">
        <v>283</v>
      </c>
      <c r="O7" s="739">
        <v>663</v>
      </c>
      <c r="P7" s="60"/>
      <c r="Q7" s="416" t="s">
        <v>359</v>
      </c>
      <c r="R7" s="416">
        <v>1</v>
      </c>
      <c r="S7" s="418">
        <f>SUM(T7:U7)</f>
        <v>3</v>
      </c>
      <c r="T7" s="418">
        <v>1</v>
      </c>
      <c r="U7" s="418">
        <v>2</v>
      </c>
      <c r="V7" s="418">
        <f>SUM(W7:X7)</f>
        <v>11</v>
      </c>
      <c r="W7" s="418">
        <v>5</v>
      </c>
      <c r="X7" s="418">
        <v>6</v>
      </c>
      <c r="Y7" s="418">
        <f>SUM(Z7:AA7)</f>
        <v>4</v>
      </c>
      <c r="Z7" s="418">
        <v>0</v>
      </c>
      <c r="AA7" s="418">
        <v>4</v>
      </c>
      <c r="AB7" s="418">
        <f>SUM(AC7:AD7)</f>
        <v>65</v>
      </c>
      <c r="AC7" s="418">
        <v>8</v>
      </c>
      <c r="AD7" s="418">
        <v>57</v>
      </c>
    </row>
    <row r="8" spans="1:30" ht="20.100000000000001" customHeight="1">
      <c r="A8" s="91"/>
      <c r="B8" s="94">
        <v>29</v>
      </c>
      <c r="C8" s="204" t="s">
        <v>480</v>
      </c>
      <c r="D8" s="198" t="s">
        <v>481</v>
      </c>
      <c r="E8" s="146" t="s">
        <v>482</v>
      </c>
      <c r="F8" s="146" t="s">
        <v>483</v>
      </c>
      <c r="G8" s="146" t="s">
        <v>484</v>
      </c>
      <c r="H8" s="146" t="s">
        <v>485</v>
      </c>
      <c r="I8" s="146" t="s">
        <v>486</v>
      </c>
      <c r="J8" s="146" t="s">
        <v>487</v>
      </c>
      <c r="K8" s="146">
        <v>10</v>
      </c>
      <c r="L8" s="146" t="s">
        <v>488</v>
      </c>
      <c r="M8" s="146" t="s">
        <v>491</v>
      </c>
      <c r="N8" s="146" t="s">
        <v>489</v>
      </c>
      <c r="O8" s="178" t="s">
        <v>490</v>
      </c>
      <c r="P8" s="60"/>
      <c r="Q8" s="416" t="s">
        <v>360</v>
      </c>
      <c r="R8" s="419">
        <f>SUM(R6:R7)</f>
        <v>7</v>
      </c>
      <c r="S8" s="420">
        <f>SUM(S6:S7)</f>
        <v>83</v>
      </c>
      <c r="T8" s="420">
        <f t="shared" ref="T8:AD8" si="0">SUM(T6:T7)</f>
        <v>35</v>
      </c>
      <c r="U8" s="420">
        <f t="shared" si="0"/>
        <v>48</v>
      </c>
      <c r="V8" s="420">
        <f t="shared" si="0"/>
        <v>358</v>
      </c>
      <c r="W8" s="420">
        <f t="shared" si="0"/>
        <v>224</v>
      </c>
      <c r="X8" s="420">
        <f t="shared" si="0"/>
        <v>134</v>
      </c>
      <c r="Y8" s="420">
        <f t="shared" si="0"/>
        <v>37</v>
      </c>
      <c r="Z8" s="420">
        <f t="shared" si="0"/>
        <v>10</v>
      </c>
      <c r="AA8" s="420">
        <f t="shared" si="0"/>
        <v>27</v>
      </c>
      <c r="AB8" s="420">
        <f t="shared" si="0"/>
        <v>1345</v>
      </c>
      <c r="AC8" s="420">
        <f t="shared" si="0"/>
        <v>493</v>
      </c>
      <c r="AD8" s="420">
        <f t="shared" si="0"/>
        <v>852</v>
      </c>
    </row>
    <row r="9" spans="1:30" ht="19.5" customHeight="1" collapsed="1" thickBot="1">
      <c r="A9" s="184"/>
      <c r="B9" s="414">
        <v>30</v>
      </c>
      <c r="C9" s="492">
        <v>7</v>
      </c>
      <c r="D9" s="493">
        <f>SUM(E9:F9)</f>
        <v>83</v>
      </c>
      <c r="E9" s="494">
        <v>35</v>
      </c>
      <c r="F9" s="494">
        <v>48</v>
      </c>
      <c r="G9" s="493">
        <f>SUM(H9:I9)</f>
        <v>358</v>
      </c>
      <c r="H9" s="494">
        <v>224</v>
      </c>
      <c r="I9" s="494">
        <v>134</v>
      </c>
      <c r="J9" s="493">
        <f>SUM(K9:L9)</f>
        <v>37</v>
      </c>
      <c r="K9" s="494">
        <v>10</v>
      </c>
      <c r="L9" s="494">
        <v>27</v>
      </c>
      <c r="M9" s="496">
        <f>SUM(N9:O9)</f>
        <v>1345</v>
      </c>
      <c r="N9" s="494">
        <v>493</v>
      </c>
      <c r="O9" s="495">
        <v>852</v>
      </c>
      <c r="P9" s="60"/>
      <c r="Q9" s="54"/>
      <c r="R9" s="54"/>
    </row>
    <row r="10" spans="1:30" ht="12">
      <c r="A10" s="55" t="s">
        <v>313</v>
      </c>
      <c r="B10" s="65"/>
      <c r="C10" s="54"/>
      <c r="D10" s="54"/>
      <c r="E10" s="54"/>
      <c r="F10" s="54"/>
      <c r="G10" s="54"/>
      <c r="H10" s="54"/>
      <c r="I10" s="54"/>
      <c r="J10" s="54"/>
      <c r="K10" s="95" t="s">
        <v>307</v>
      </c>
      <c r="L10" s="95"/>
      <c r="M10" s="95"/>
      <c r="N10" s="95"/>
      <c r="O10" s="95" t="s">
        <v>292</v>
      </c>
      <c r="P10" s="54"/>
      <c r="Q10" s="54"/>
      <c r="R10" s="54"/>
    </row>
    <row r="11" spans="1:30" ht="15.75" customHeight="1">
      <c r="B11" s="65"/>
      <c r="C11" s="54"/>
      <c r="D11" s="54"/>
      <c r="E11" s="54"/>
      <c r="F11" s="54"/>
      <c r="G11" s="54"/>
      <c r="H11" s="54"/>
      <c r="I11" s="54"/>
      <c r="J11" s="54"/>
      <c r="K11" s="88"/>
      <c r="L11" s="88"/>
      <c r="M11" s="88"/>
      <c r="N11" s="88"/>
      <c r="O11" s="88"/>
      <c r="P11" s="54"/>
      <c r="Q11" s="54"/>
      <c r="R11" s="54"/>
      <c r="S11" s="54"/>
      <c r="T11" s="54"/>
      <c r="U11" s="54"/>
      <c r="V11" s="54"/>
      <c r="W11" s="54"/>
      <c r="X11" s="54"/>
    </row>
    <row r="12" spans="1:30" ht="12">
      <c r="B12" s="54"/>
      <c r="C12" s="54"/>
      <c r="D12" s="54"/>
      <c r="E12" s="54"/>
      <c r="F12" s="54"/>
      <c r="G12" s="54"/>
      <c r="H12" s="54"/>
      <c r="I12" s="54"/>
      <c r="J12" s="54"/>
      <c r="K12" s="54"/>
      <c r="L12" s="54"/>
      <c r="M12" s="54"/>
      <c r="N12" s="54"/>
      <c r="O12" s="56"/>
      <c r="P12" s="54"/>
      <c r="Q12" s="54"/>
      <c r="R12" s="54"/>
      <c r="S12" s="54"/>
      <c r="T12" s="54"/>
      <c r="U12" s="54"/>
      <c r="V12" s="54"/>
      <c r="W12" s="54"/>
      <c r="X12" s="54"/>
    </row>
    <row r="13" spans="1:30" ht="15" hidden="1" customHeight="1" thickBot="1">
      <c r="A13" s="54" t="s">
        <v>314</v>
      </c>
      <c r="C13" s="54"/>
      <c r="D13" s="54"/>
      <c r="E13" s="54"/>
      <c r="F13" s="54"/>
      <c r="G13" s="54"/>
      <c r="H13" s="54"/>
      <c r="I13" s="54"/>
      <c r="J13" s="54"/>
      <c r="K13" s="54"/>
      <c r="L13" s="54"/>
      <c r="M13" s="54"/>
      <c r="N13" s="54"/>
      <c r="O13" s="56" t="s">
        <v>176</v>
      </c>
      <c r="P13" s="54"/>
      <c r="Q13" s="54"/>
      <c r="R13" s="54"/>
      <c r="S13" s="54"/>
      <c r="T13" s="54"/>
      <c r="U13" s="54"/>
      <c r="V13" s="54"/>
      <c r="W13" s="54"/>
      <c r="X13" s="54"/>
    </row>
    <row r="14" spans="1:30" ht="24.95" hidden="1" customHeight="1">
      <c r="A14" s="96"/>
      <c r="B14" s="97"/>
      <c r="C14" s="98"/>
      <c r="D14" s="1178" t="s">
        <v>177</v>
      </c>
      <c r="E14" s="1178"/>
      <c r="F14" s="1178"/>
      <c r="G14" s="1178"/>
      <c r="H14" s="1178"/>
      <c r="I14" s="1178"/>
      <c r="J14" s="99"/>
      <c r="K14" s="100" t="s">
        <v>178</v>
      </c>
      <c r="L14" s="101"/>
      <c r="M14" s="99"/>
      <c r="N14" s="100" t="s">
        <v>179</v>
      </c>
      <c r="O14" s="102"/>
      <c r="P14" s="60"/>
      <c r="Q14" s="54"/>
      <c r="R14" s="54"/>
      <c r="S14" s="54"/>
      <c r="T14" s="54"/>
      <c r="U14" s="54"/>
      <c r="V14" s="54"/>
      <c r="W14" s="54"/>
      <c r="X14" s="54"/>
    </row>
    <row r="15" spans="1:30" ht="24.95" hidden="1" customHeight="1">
      <c r="A15" s="103"/>
      <c r="B15" s="75" t="s">
        <v>1</v>
      </c>
      <c r="C15" s="104" t="s">
        <v>84</v>
      </c>
      <c r="D15" s="105"/>
      <c r="E15" s="106" t="s">
        <v>180</v>
      </c>
      <c r="F15" s="107"/>
      <c r="G15" s="105"/>
      <c r="H15" s="106" t="s">
        <v>181</v>
      </c>
      <c r="I15" s="108"/>
      <c r="J15" s="1187" t="s">
        <v>182</v>
      </c>
      <c r="K15" s="1187" t="s">
        <v>53</v>
      </c>
      <c r="L15" s="1187" t="s">
        <v>54</v>
      </c>
      <c r="M15" s="1187" t="s">
        <v>182</v>
      </c>
      <c r="N15" s="1187" t="s">
        <v>53</v>
      </c>
      <c r="O15" s="1314" t="s">
        <v>54</v>
      </c>
      <c r="P15" s="60"/>
    </row>
    <row r="16" spans="1:30" ht="24.95" hidden="1" customHeight="1">
      <c r="A16" s="109"/>
      <c r="B16" s="110"/>
      <c r="C16" s="111"/>
      <c r="D16" s="141" t="s">
        <v>182</v>
      </c>
      <c r="E16" s="141" t="s">
        <v>53</v>
      </c>
      <c r="F16" s="141" t="s">
        <v>54</v>
      </c>
      <c r="G16" s="141" t="s">
        <v>182</v>
      </c>
      <c r="H16" s="141" t="s">
        <v>53</v>
      </c>
      <c r="I16" s="141" t="s">
        <v>54</v>
      </c>
      <c r="J16" s="1187"/>
      <c r="K16" s="1187"/>
      <c r="L16" s="1187"/>
      <c r="M16" s="1187"/>
      <c r="N16" s="1187"/>
      <c r="O16" s="1314"/>
      <c r="P16" s="60"/>
    </row>
    <row r="17" spans="1:24" ht="27" hidden="1" customHeight="1">
      <c r="A17" s="103"/>
      <c r="B17" s="75" t="s">
        <v>300</v>
      </c>
      <c r="C17" s="112">
        <v>1</v>
      </c>
      <c r="D17" s="146">
        <f>SUM(E17:F17)</f>
        <v>3</v>
      </c>
      <c r="E17" s="146">
        <v>0</v>
      </c>
      <c r="F17" s="146">
        <v>3</v>
      </c>
      <c r="G17" s="113">
        <v>2</v>
      </c>
      <c r="H17" s="113">
        <v>1</v>
      </c>
      <c r="I17" s="114">
        <v>1</v>
      </c>
      <c r="J17" s="115">
        <f>SUM(K17:L17)</f>
        <v>5</v>
      </c>
      <c r="K17" s="114">
        <v>1</v>
      </c>
      <c r="L17" s="146">
        <v>4</v>
      </c>
      <c r="M17" s="146">
        <f>SUM(N17:O17)</f>
        <v>44</v>
      </c>
      <c r="N17" s="146">
        <v>0</v>
      </c>
      <c r="O17" s="147">
        <v>44</v>
      </c>
      <c r="P17" s="60"/>
    </row>
    <row r="18" spans="1:24" ht="24" hidden="1" customHeight="1">
      <c r="A18" s="103"/>
      <c r="B18" s="75">
        <v>23</v>
      </c>
      <c r="C18" s="112">
        <v>1</v>
      </c>
      <c r="D18" s="146">
        <f>SUM(E18:F18)</f>
        <v>3</v>
      </c>
      <c r="E18" s="146">
        <v>0</v>
      </c>
      <c r="F18" s="146">
        <v>3</v>
      </c>
      <c r="G18" s="114">
        <v>2</v>
      </c>
      <c r="H18" s="114">
        <v>1</v>
      </c>
      <c r="I18" s="114">
        <v>1</v>
      </c>
      <c r="J18" s="146">
        <f>SUM(K18:L18)</f>
        <v>3</v>
      </c>
      <c r="K18" s="146">
        <v>0</v>
      </c>
      <c r="L18" s="146">
        <v>3</v>
      </c>
      <c r="M18" s="146">
        <f>SUM(N18:O18)</f>
        <v>46</v>
      </c>
      <c r="N18" s="146">
        <v>0</v>
      </c>
      <c r="O18" s="147">
        <v>46</v>
      </c>
      <c r="P18" s="60"/>
    </row>
    <row r="19" spans="1:24" ht="26.25" hidden="1" customHeight="1" thickBot="1">
      <c r="A19" s="116"/>
      <c r="P19" s="60"/>
    </row>
    <row r="20" spans="1:24" ht="15" hidden="1" customHeight="1">
      <c r="A20" s="54"/>
      <c r="C20" s="54"/>
      <c r="D20" s="54"/>
      <c r="E20" s="54"/>
      <c r="F20" s="54"/>
      <c r="G20" s="54"/>
      <c r="H20" s="54"/>
      <c r="I20" s="54"/>
      <c r="J20" s="54"/>
      <c r="K20" s="54"/>
      <c r="L20" s="54"/>
      <c r="M20" s="54"/>
      <c r="N20" s="54"/>
      <c r="O20" s="56" t="s">
        <v>7</v>
      </c>
      <c r="P20" s="54"/>
    </row>
    <row r="21" spans="1:24" ht="15" hidden="1" customHeight="1">
      <c r="B21" s="54"/>
      <c r="C21" s="54"/>
      <c r="D21" s="54"/>
      <c r="E21" s="54"/>
      <c r="F21" s="54"/>
      <c r="G21" s="54"/>
      <c r="H21" s="54"/>
      <c r="I21" s="54"/>
      <c r="J21" s="54"/>
      <c r="K21" s="54"/>
      <c r="L21" s="54"/>
      <c r="M21" s="54"/>
      <c r="N21" s="54"/>
      <c r="O21" s="54"/>
      <c r="P21" s="54"/>
      <c r="Q21" s="54"/>
      <c r="R21" s="54"/>
      <c r="S21" s="54"/>
      <c r="T21" s="54"/>
      <c r="U21" s="54"/>
      <c r="V21" s="54"/>
      <c r="W21" s="54"/>
      <c r="X21" s="54"/>
    </row>
    <row r="22" spans="1:24" ht="15" customHeight="1" thickBot="1">
      <c r="A22" s="54" t="s">
        <v>511</v>
      </c>
      <c r="C22" s="54"/>
      <c r="D22" s="54"/>
      <c r="E22" s="54"/>
      <c r="F22" s="54"/>
      <c r="G22" s="54"/>
      <c r="H22" s="54"/>
      <c r="I22" s="54"/>
      <c r="J22" s="54"/>
      <c r="K22" s="54"/>
      <c r="L22" s="54"/>
      <c r="M22" s="54"/>
      <c r="N22" s="54"/>
      <c r="O22" s="56" t="s">
        <v>183</v>
      </c>
      <c r="P22" s="54"/>
      <c r="Q22" s="54"/>
      <c r="R22" s="54"/>
      <c r="S22" s="54"/>
      <c r="T22" s="54"/>
      <c r="U22" s="54"/>
      <c r="V22" s="54"/>
      <c r="W22" s="54"/>
      <c r="X22" s="54"/>
    </row>
    <row r="23" spans="1:24" ht="24.95" customHeight="1" thickBot="1">
      <c r="A23" s="96"/>
      <c r="B23" s="1398" t="s">
        <v>184</v>
      </c>
      <c r="C23" s="1399" t="s">
        <v>185</v>
      </c>
      <c r="D23" s="1399"/>
      <c r="E23" s="1400"/>
      <c r="F23" s="1401" t="s">
        <v>186</v>
      </c>
      <c r="G23" s="1384"/>
      <c r="H23" s="1384" t="s">
        <v>187</v>
      </c>
      <c r="I23" s="1384"/>
      <c r="J23" s="1384" t="s">
        <v>188</v>
      </c>
      <c r="K23" s="1384"/>
      <c r="L23" s="1384" t="s">
        <v>189</v>
      </c>
      <c r="M23" s="1384"/>
      <c r="N23" s="117" t="s">
        <v>190</v>
      </c>
      <c r="O23" s="118" t="s">
        <v>191</v>
      </c>
      <c r="P23" s="54"/>
      <c r="Q23" s="54"/>
      <c r="R23" s="54"/>
      <c r="S23" s="54"/>
      <c r="T23" s="54"/>
      <c r="U23" s="54"/>
      <c r="V23" s="54"/>
      <c r="W23" s="54"/>
      <c r="X23" s="54"/>
    </row>
    <row r="24" spans="1:24" ht="24.95" customHeight="1">
      <c r="A24" s="109"/>
      <c r="B24" s="1398"/>
      <c r="C24" s="110"/>
      <c r="D24" s="119"/>
      <c r="E24" s="120" t="s">
        <v>192</v>
      </c>
      <c r="F24" s="121"/>
      <c r="G24" s="140" t="s">
        <v>192</v>
      </c>
      <c r="H24" s="122"/>
      <c r="I24" s="140" t="s">
        <v>192</v>
      </c>
      <c r="J24" s="122"/>
      <c r="K24" s="140" t="s">
        <v>192</v>
      </c>
      <c r="L24" s="122"/>
      <c r="M24" s="140" t="s">
        <v>192</v>
      </c>
      <c r="N24" s="122" t="s">
        <v>193</v>
      </c>
      <c r="O24" s="123" t="s">
        <v>193</v>
      </c>
      <c r="P24" s="54"/>
      <c r="Q24" s="54"/>
      <c r="R24" s="54"/>
      <c r="S24" s="54"/>
      <c r="T24" s="54"/>
    </row>
    <row r="25" spans="1:24" ht="20.100000000000001" customHeight="1">
      <c r="A25" s="103"/>
      <c r="B25" s="94" t="s">
        <v>441</v>
      </c>
      <c r="C25" s="1415">
        <f>+F25+H25+J25+L25</f>
        <v>1365</v>
      </c>
      <c r="D25" s="1416"/>
      <c r="E25" s="448">
        <f>+G25+I25+K25+M25</f>
        <v>749</v>
      </c>
      <c r="F25" s="740">
        <v>1328</v>
      </c>
      <c r="G25" s="736">
        <v>722</v>
      </c>
      <c r="H25" s="146">
        <v>9</v>
      </c>
      <c r="I25" s="146">
        <v>8</v>
      </c>
      <c r="J25" s="146">
        <v>0</v>
      </c>
      <c r="K25" s="146">
        <v>0</v>
      </c>
      <c r="L25" s="736">
        <v>28</v>
      </c>
      <c r="M25" s="736">
        <v>19</v>
      </c>
      <c r="N25" s="124">
        <f>F25/C25*100</f>
        <v>97.289377289377285</v>
      </c>
      <c r="O25" s="125">
        <f>H25/C25*100</f>
        <v>0.65934065934065933</v>
      </c>
      <c r="P25" s="54"/>
      <c r="Q25" s="54"/>
      <c r="R25" s="54"/>
      <c r="S25" s="54"/>
      <c r="T25" s="54"/>
    </row>
    <row r="26" spans="1:24" ht="20.100000000000001" customHeight="1">
      <c r="A26" s="103"/>
      <c r="B26" s="94">
        <v>27</v>
      </c>
      <c r="C26" s="1391">
        <f>+F26+H26+J26+L26</f>
        <v>1338</v>
      </c>
      <c r="D26" s="1392"/>
      <c r="E26" s="448">
        <f>+G26+I26+K26+M26</f>
        <v>676</v>
      </c>
      <c r="F26" s="205">
        <v>1301</v>
      </c>
      <c r="G26" s="735">
        <v>647</v>
      </c>
      <c r="H26" s="589">
        <v>3</v>
      </c>
      <c r="I26" s="589">
        <v>3</v>
      </c>
      <c r="J26" s="589">
        <v>0</v>
      </c>
      <c r="K26" s="589">
        <v>0</v>
      </c>
      <c r="L26" s="735">
        <v>34</v>
      </c>
      <c r="M26" s="735">
        <v>26</v>
      </c>
      <c r="N26" s="124">
        <f>F26/C26*100</f>
        <v>97.234678624813156</v>
      </c>
      <c r="O26" s="126">
        <f>H26/C26*100</f>
        <v>0.22421524663677131</v>
      </c>
      <c r="P26" s="54"/>
      <c r="Q26" s="54"/>
      <c r="R26" s="54"/>
      <c r="S26" s="54"/>
      <c r="T26" s="54"/>
    </row>
    <row r="27" spans="1:24" ht="20.100000000000001" customHeight="1">
      <c r="A27" s="103"/>
      <c r="B27" s="94">
        <v>28</v>
      </c>
      <c r="C27" s="1391">
        <f>+F27+H27+J27+L27</f>
        <v>1340</v>
      </c>
      <c r="D27" s="1392"/>
      <c r="E27" s="448">
        <f>+G27+I27+K27+M27</f>
        <v>696</v>
      </c>
      <c r="F27" s="205">
        <v>1300</v>
      </c>
      <c r="G27" s="735">
        <v>667</v>
      </c>
      <c r="H27" s="589">
        <v>3</v>
      </c>
      <c r="I27" s="589">
        <v>2</v>
      </c>
      <c r="J27" s="589">
        <v>0</v>
      </c>
      <c r="K27" s="589">
        <v>0</v>
      </c>
      <c r="L27" s="735">
        <v>37</v>
      </c>
      <c r="M27" s="735">
        <v>27</v>
      </c>
      <c r="N27" s="124">
        <f>F27/C27*100</f>
        <v>97.014925373134332</v>
      </c>
      <c r="O27" s="126">
        <f>H27/C27*100</f>
        <v>0.22388059701492538</v>
      </c>
      <c r="P27" s="54"/>
      <c r="Q27" s="54"/>
      <c r="R27" s="54"/>
      <c r="S27" s="54"/>
      <c r="T27" s="54"/>
    </row>
    <row r="28" spans="1:24" ht="20.100000000000001" customHeight="1">
      <c r="A28" s="103"/>
      <c r="B28" s="94">
        <v>29</v>
      </c>
      <c r="C28" s="1391">
        <f>+F28+H28+J28+L28</f>
        <v>1323</v>
      </c>
      <c r="D28" s="1392"/>
      <c r="E28" s="448">
        <f>+G28+I28+K28+M28</f>
        <v>678</v>
      </c>
      <c r="F28" s="205">
        <v>1299</v>
      </c>
      <c r="G28" s="438">
        <v>662</v>
      </c>
      <c r="H28" s="439">
        <v>2</v>
      </c>
      <c r="I28" s="439">
        <v>2</v>
      </c>
      <c r="J28" s="439">
        <v>0</v>
      </c>
      <c r="K28" s="439">
        <v>0</v>
      </c>
      <c r="L28" s="438">
        <v>22</v>
      </c>
      <c r="M28" s="438">
        <v>14</v>
      </c>
      <c r="N28" s="451">
        <f>F28/C28*100</f>
        <v>98.185941043083901</v>
      </c>
      <c r="O28" s="206">
        <f>H28/C28*100</f>
        <v>0.15117157974300832</v>
      </c>
      <c r="P28" s="54"/>
      <c r="Q28" s="54"/>
      <c r="R28" s="54"/>
      <c r="S28" s="54"/>
      <c r="T28" s="54"/>
    </row>
    <row r="29" spans="1:24" ht="20.100000000000001" customHeight="1" thickBot="1">
      <c r="A29" s="116"/>
      <c r="B29" s="415">
        <v>30</v>
      </c>
      <c r="C29" s="1393">
        <f>+F29+H29+J29+L29</f>
        <v>1316</v>
      </c>
      <c r="D29" s="1394"/>
      <c r="E29" s="421">
        <f>+G29+I29+K29+M29</f>
        <v>667</v>
      </c>
      <c r="F29" s="497">
        <v>1284</v>
      </c>
      <c r="G29" s="487">
        <v>647</v>
      </c>
      <c r="H29" s="498">
        <v>4</v>
      </c>
      <c r="I29" s="498">
        <v>3</v>
      </c>
      <c r="J29" s="464">
        <v>0</v>
      </c>
      <c r="K29" s="464">
        <v>0</v>
      </c>
      <c r="L29" s="487">
        <v>28</v>
      </c>
      <c r="M29" s="487">
        <v>17</v>
      </c>
      <c r="N29" s="422">
        <f>F29/C29*100</f>
        <v>97.568389057750764</v>
      </c>
      <c r="O29" s="423">
        <f>H29/C29*100</f>
        <v>0.303951367781155</v>
      </c>
      <c r="P29" s="54"/>
      <c r="Q29" s="54"/>
      <c r="R29" s="54"/>
      <c r="S29" s="54"/>
      <c r="T29" s="54"/>
    </row>
    <row r="30" spans="1:24" ht="15" customHeight="1">
      <c r="A30" s="54" t="s">
        <v>194</v>
      </c>
      <c r="C30" s="54"/>
      <c r="D30" s="54"/>
      <c r="E30" s="54"/>
      <c r="F30" s="54"/>
      <c r="G30" s="54"/>
      <c r="H30" s="54"/>
      <c r="I30" s="54"/>
      <c r="J30" s="54"/>
      <c r="K30" s="54"/>
      <c r="L30" s="54"/>
      <c r="M30" s="54"/>
      <c r="N30" s="54"/>
      <c r="O30" s="56" t="s">
        <v>292</v>
      </c>
      <c r="P30" s="54"/>
      <c r="Q30" s="54"/>
      <c r="R30" s="54"/>
      <c r="S30" s="54"/>
      <c r="T30" s="54"/>
    </row>
    <row r="31" spans="1:24" ht="15" customHeight="1">
      <c r="A31" s="54" t="s">
        <v>195</v>
      </c>
      <c r="C31" s="54"/>
      <c r="D31" s="54"/>
      <c r="E31" s="54"/>
      <c r="F31" s="54"/>
      <c r="G31" s="54"/>
      <c r="H31" s="54"/>
      <c r="I31" s="54"/>
      <c r="J31" s="54"/>
      <c r="K31" s="54"/>
      <c r="L31" s="54"/>
      <c r="M31" s="54"/>
      <c r="N31" s="54"/>
      <c r="O31" s="54"/>
      <c r="P31" s="54"/>
      <c r="Q31" s="54"/>
      <c r="R31" s="54"/>
      <c r="S31" s="54"/>
      <c r="T31" s="54"/>
      <c r="U31" s="54"/>
      <c r="V31" s="54"/>
      <c r="W31" s="54"/>
      <c r="X31" s="54"/>
    </row>
    <row r="32" spans="1:24" ht="15" customHeight="1">
      <c r="A32" s="54" t="s">
        <v>196</v>
      </c>
      <c r="C32" s="54"/>
      <c r="D32" s="54"/>
      <c r="E32" s="54"/>
      <c r="F32" s="54"/>
      <c r="G32" s="54"/>
      <c r="H32" s="54"/>
      <c r="I32" s="54"/>
      <c r="J32" s="54"/>
      <c r="K32" s="54"/>
      <c r="L32" s="54"/>
      <c r="M32" s="54"/>
      <c r="N32" s="54"/>
      <c r="O32" s="54"/>
      <c r="P32" s="54"/>
      <c r="Q32" s="54"/>
      <c r="R32" s="54"/>
      <c r="S32" s="54"/>
      <c r="T32" s="54"/>
      <c r="U32" s="54"/>
      <c r="V32" s="54"/>
      <c r="W32" s="54"/>
      <c r="X32" s="54"/>
    </row>
    <row r="33" spans="1:24" ht="15" customHeight="1">
      <c r="A33" s="54"/>
      <c r="C33" s="54"/>
      <c r="D33" s="54"/>
      <c r="E33" s="54"/>
      <c r="F33" s="54"/>
      <c r="G33" s="54"/>
      <c r="H33" s="54"/>
      <c r="I33" s="54"/>
      <c r="J33" s="54"/>
      <c r="K33" s="54"/>
      <c r="L33" s="54"/>
      <c r="M33" s="54"/>
      <c r="N33" s="54"/>
      <c r="O33" s="54"/>
      <c r="P33" s="54"/>
      <c r="Q33" s="54"/>
      <c r="R33" s="54"/>
      <c r="S33" s="54"/>
      <c r="T33" s="54"/>
      <c r="U33" s="54"/>
      <c r="V33" s="54"/>
      <c r="W33" s="54"/>
      <c r="X33" s="54"/>
    </row>
    <row r="34" spans="1:24" ht="13.5" customHeight="1">
      <c r="B34" s="54"/>
      <c r="C34" s="54"/>
      <c r="D34" s="54"/>
      <c r="E34" s="54"/>
      <c r="F34" s="54"/>
      <c r="G34" s="54"/>
      <c r="H34" s="54"/>
      <c r="I34" s="54"/>
      <c r="J34" s="54"/>
      <c r="K34" s="54"/>
      <c r="L34" s="54"/>
      <c r="M34" s="54"/>
      <c r="N34" s="54"/>
      <c r="O34" s="54"/>
      <c r="P34" s="54"/>
      <c r="Q34" s="54"/>
      <c r="R34" s="54"/>
      <c r="S34" s="54"/>
      <c r="T34" s="54"/>
      <c r="U34" s="54"/>
      <c r="V34" s="54"/>
      <c r="W34" s="54"/>
      <c r="X34" s="54"/>
    </row>
    <row r="35" spans="1:24" ht="18" customHeight="1" thickBot="1">
      <c r="A35" s="54" t="s">
        <v>512</v>
      </c>
      <c r="C35" s="54"/>
      <c r="D35" s="54"/>
      <c r="E35" s="54"/>
      <c r="F35" s="54"/>
      <c r="G35" s="54"/>
      <c r="I35" s="56"/>
      <c r="O35" s="56" t="s">
        <v>183</v>
      </c>
      <c r="Q35" s="54"/>
      <c r="R35" s="54"/>
      <c r="S35" s="54"/>
      <c r="T35" s="54"/>
      <c r="U35" s="54"/>
      <c r="V35" s="54"/>
      <c r="W35" s="54"/>
      <c r="X35" s="54"/>
    </row>
    <row r="36" spans="1:24" ht="27" customHeight="1">
      <c r="B36" s="1395" t="s">
        <v>197</v>
      </c>
      <c r="C36" s="1402" t="s">
        <v>326</v>
      </c>
      <c r="D36" s="1413"/>
      <c r="E36" s="1408" t="s">
        <v>265</v>
      </c>
      <c r="F36" s="1402" t="s">
        <v>327</v>
      </c>
      <c r="G36" s="1403"/>
      <c r="H36" s="1406" t="s">
        <v>291</v>
      </c>
      <c r="I36" s="1403"/>
      <c r="J36" s="1368" t="s">
        <v>334</v>
      </c>
      <c r="K36" s="1370" t="s">
        <v>198</v>
      </c>
      <c r="L36" s="1387" t="s">
        <v>290</v>
      </c>
      <c r="M36" s="1389" t="s">
        <v>266</v>
      </c>
      <c r="N36" s="1385" t="s">
        <v>267</v>
      </c>
      <c r="O36" s="1382" t="s">
        <v>199</v>
      </c>
    </row>
    <row r="37" spans="1:24" ht="27" customHeight="1">
      <c r="B37" s="1396"/>
      <c r="C37" s="1404"/>
      <c r="D37" s="1414"/>
      <c r="E37" s="1409"/>
      <c r="F37" s="1404"/>
      <c r="G37" s="1405"/>
      <c r="H37" s="1407"/>
      <c r="I37" s="1405"/>
      <c r="J37" s="1369"/>
      <c r="K37" s="1371"/>
      <c r="L37" s="1388"/>
      <c r="M37" s="1390"/>
      <c r="N37" s="1386"/>
      <c r="O37" s="1383"/>
    </row>
    <row r="38" spans="1:24" ht="21" customHeight="1">
      <c r="B38" s="188" t="s">
        <v>295</v>
      </c>
      <c r="C38" s="1380">
        <f>SUM(E38:M38)</f>
        <v>1361</v>
      </c>
      <c r="D38" s="1381"/>
      <c r="E38" s="503">
        <v>409</v>
      </c>
      <c r="F38" s="1378">
        <v>414</v>
      </c>
      <c r="G38" s="1378"/>
      <c r="H38" s="1378">
        <v>15</v>
      </c>
      <c r="I38" s="1378"/>
      <c r="J38" s="504">
        <v>35</v>
      </c>
      <c r="K38" s="504">
        <v>302</v>
      </c>
      <c r="L38" s="504">
        <v>9</v>
      </c>
      <c r="M38" s="504">
        <v>177</v>
      </c>
      <c r="N38" s="501">
        <f>E38/C38*100</f>
        <v>30.051432770022039</v>
      </c>
      <c r="O38" s="502">
        <f>K38/C38*100</f>
        <v>22.189566495224099</v>
      </c>
    </row>
    <row r="39" spans="1:24" ht="21" customHeight="1">
      <c r="B39" s="189" t="s">
        <v>289</v>
      </c>
      <c r="C39" s="1373">
        <f>SUM(E39:M39)</f>
        <v>43</v>
      </c>
      <c r="D39" s="1374"/>
      <c r="E39" s="505">
        <v>1</v>
      </c>
      <c r="F39" s="1379">
        <v>0</v>
      </c>
      <c r="G39" s="1379"/>
      <c r="H39" s="1377">
        <v>4</v>
      </c>
      <c r="I39" s="1377"/>
      <c r="J39" s="823">
        <v>0</v>
      </c>
      <c r="K39" s="505">
        <v>32</v>
      </c>
      <c r="L39" s="505">
        <v>2</v>
      </c>
      <c r="M39" s="505">
        <v>4</v>
      </c>
      <c r="N39" s="499">
        <f t="shared" ref="N39:N40" si="1">E39/C39*100</f>
        <v>2.3255813953488373</v>
      </c>
      <c r="O39" s="500">
        <f t="shared" ref="O39:O40" si="2">K39/C39*100</f>
        <v>74.418604651162795</v>
      </c>
    </row>
    <row r="40" spans="1:24" ht="21" customHeight="1" thickBot="1">
      <c r="B40" s="190" t="s">
        <v>296</v>
      </c>
      <c r="C40" s="1375">
        <f>SUM(E40:M40)</f>
        <v>203</v>
      </c>
      <c r="D40" s="1376"/>
      <c r="E40" s="506">
        <v>102</v>
      </c>
      <c r="F40" s="1146">
        <v>0</v>
      </c>
      <c r="G40" s="1146"/>
      <c r="H40" s="1146">
        <v>0</v>
      </c>
      <c r="I40" s="1146"/>
      <c r="J40" s="507">
        <v>0</v>
      </c>
      <c r="K40" s="507">
        <v>2</v>
      </c>
      <c r="L40" s="507">
        <v>0</v>
      </c>
      <c r="M40" s="506">
        <v>99</v>
      </c>
      <c r="N40" s="508">
        <f t="shared" si="1"/>
        <v>50.246305418719217</v>
      </c>
      <c r="O40" s="509">
        <f t="shared" si="2"/>
        <v>0.98522167487684731</v>
      </c>
    </row>
    <row r="41" spans="1:24" ht="21" customHeight="1">
      <c r="O41" s="56" t="s">
        <v>292</v>
      </c>
    </row>
  </sheetData>
  <sheetProtection sheet="1" objects="1" scenarios="1"/>
  <mergeCells count="57">
    <mergeCell ref="B36:B37"/>
    <mergeCell ref="B3:B5"/>
    <mergeCell ref="D3:I3"/>
    <mergeCell ref="D4:F4"/>
    <mergeCell ref="G4:I4"/>
    <mergeCell ref="H23:I23"/>
    <mergeCell ref="B23:B24"/>
    <mergeCell ref="C23:E23"/>
    <mergeCell ref="F23:G23"/>
    <mergeCell ref="D14:I14"/>
    <mergeCell ref="F36:G37"/>
    <mergeCell ref="H36:I37"/>
    <mergeCell ref="E36:E37"/>
    <mergeCell ref="C3:C5"/>
    <mergeCell ref="C36:D37"/>
    <mergeCell ref="C25:D25"/>
    <mergeCell ref="C26:D26"/>
    <mergeCell ref="C27:D27"/>
    <mergeCell ref="C29:D29"/>
    <mergeCell ref="C28:D28"/>
    <mergeCell ref="J3:L3"/>
    <mergeCell ref="J4:J5"/>
    <mergeCell ref="J15:J16"/>
    <mergeCell ref="L15:L16"/>
    <mergeCell ref="J23:K23"/>
    <mergeCell ref="O4:O5"/>
    <mergeCell ref="L4:L5"/>
    <mergeCell ref="M4:M5"/>
    <mergeCell ref="N4:N5"/>
    <mergeCell ref="K4:K5"/>
    <mergeCell ref="O15:O16"/>
    <mergeCell ref="N15:N16"/>
    <mergeCell ref="N36:N37"/>
    <mergeCell ref="L36:L37"/>
    <mergeCell ref="M36:M37"/>
    <mergeCell ref="M15:M16"/>
    <mergeCell ref="J36:J37"/>
    <mergeCell ref="K36:K37"/>
    <mergeCell ref="R3:R5"/>
    <mergeCell ref="C39:D39"/>
    <mergeCell ref="C40:D40"/>
    <mergeCell ref="H39:I39"/>
    <mergeCell ref="H40:I40"/>
    <mergeCell ref="F38:G38"/>
    <mergeCell ref="F39:G39"/>
    <mergeCell ref="F40:G40"/>
    <mergeCell ref="H38:I38"/>
    <mergeCell ref="C38:D38"/>
    <mergeCell ref="O36:O37"/>
    <mergeCell ref="M3:O3"/>
    <mergeCell ref="K15:K16"/>
    <mergeCell ref="L23:M23"/>
    <mergeCell ref="Y3:AA4"/>
    <mergeCell ref="AB3:AD4"/>
    <mergeCell ref="V4:X4"/>
    <mergeCell ref="S4:U4"/>
    <mergeCell ref="S3:X3"/>
  </mergeCells>
  <phoneticPr fontId="5"/>
  <printOptions horizontalCentered="1"/>
  <pageMargins left="0.59055118110236227" right="0.59055118110236227" top="0.59055118110236227" bottom="0.59055118110236227" header="0.39370078740157483" footer="0.39370078740157483"/>
  <pageSetup paperSize="9" scale="98" firstPageNumber="142" orientation="portrait" useFirstPageNumber="1" verticalDpi="300" r:id="rId1"/>
  <headerFooter scaleWithDoc="0" alignWithMargins="0">
    <oddHeader>&amp;L教　育</oddHeader>
    <oddFooter>&amp;C&amp;12&amp;A</oddFooter>
  </headerFooter>
  <ignoredErrors>
    <ignoredError sqref="D17:D18" formulaRange="1"/>
  </ignoredErrors>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6"/>
  <sheetViews>
    <sheetView view="pageBreakPreview" zoomScale="90" zoomScaleNormal="90" zoomScaleSheetLayoutView="90" zoomScalePageLayoutView="90" workbookViewId="0">
      <selection activeCell="A16" sqref="A16:A17"/>
    </sheetView>
  </sheetViews>
  <sheetFormatPr defaultColWidth="8.85546875" defaultRowHeight="17.100000000000001" customHeight="1"/>
  <cols>
    <col min="1" max="1" width="17.140625" style="4" customWidth="1"/>
    <col min="2" max="3" width="11.7109375" style="4" customWidth="1"/>
    <col min="4" max="4" width="20.28515625" style="4" customWidth="1"/>
    <col min="5" max="6" width="9.7109375" style="4" customWidth="1"/>
    <col min="7" max="7" width="19.7109375" style="4" customWidth="1"/>
    <col min="8" max="8" width="8.85546875" style="4"/>
    <col min="9" max="9" width="13" style="4" customWidth="1"/>
    <col min="10" max="16384" width="8.85546875" style="4"/>
  </cols>
  <sheetData>
    <row r="1" spans="1:8" ht="5.0999999999999996" customHeight="1">
      <c r="G1" s="544"/>
    </row>
    <row r="2" spans="1:8" ht="15" customHeight="1" thickBot="1">
      <c r="A2" s="4" t="s">
        <v>513</v>
      </c>
      <c r="G2" s="544" t="s">
        <v>200</v>
      </c>
    </row>
    <row r="3" spans="1:8" ht="24.95" customHeight="1">
      <c r="A3" s="2" t="s">
        <v>1</v>
      </c>
      <c r="B3" s="1425" t="s">
        <v>201</v>
      </c>
      <c r="C3" s="1426"/>
      <c r="D3" s="543" t="s">
        <v>202</v>
      </c>
      <c r="E3" s="838" t="s">
        <v>203</v>
      </c>
      <c r="F3" s="838"/>
      <c r="G3" s="541" t="s">
        <v>204</v>
      </c>
      <c r="H3" s="9"/>
    </row>
    <row r="4" spans="1:8" ht="21" customHeight="1">
      <c r="A4" s="5" t="s">
        <v>411</v>
      </c>
      <c r="B4" s="1131">
        <v>426</v>
      </c>
      <c r="C4" s="855"/>
      <c r="D4" s="692">
        <v>364855</v>
      </c>
      <c r="E4" s="855">
        <v>201023</v>
      </c>
      <c r="F4" s="855"/>
      <c r="G4" s="693">
        <v>163832</v>
      </c>
      <c r="H4" s="9"/>
    </row>
    <row r="5" spans="1:8" ht="21" customHeight="1">
      <c r="A5" s="5">
        <v>22</v>
      </c>
      <c r="B5" s="1131">
        <v>434</v>
      </c>
      <c r="C5" s="855"/>
      <c r="D5" s="692">
        <v>388735</v>
      </c>
      <c r="E5" s="855">
        <v>214671</v>
      </c>
      <c r="F5" s="855"/>
      <c r="G5" s="693">
        <v>174064</v>
      </c>
      <c r="H5" s="9"/>
    </row>
    <row r="6" spans="1:8" ht="21" customHeight="1">
      <c r="A6" s="3">
        <v>23</v>
      </c>
      <c r="B6" s="1131">
        <v>443</v>
      </c>
      <c r="C6" s="855"/>
      <c r="D6" s="692">
        <v>408815</v>
      </c>
      <c r="E6" s="855">
        <v>235039</v>
      </c>
      <c r="F6" s="855"/>
      <c r="G6" s="693">
        <v>173776</v>
      </c>
      <c r="H6" s="9"/>
    </row>
    <row r="7" spans="1:8" ht="21" customHeight="1">
      <c r="A7" s="3">
        <v>24</v>
      </c>
      <c r="B7" s="1131">
        <v>447</v>
      </c>
      <c r="C7" s="855"/>
      <c r="D7" s="692">
        <v>420215</v>
      </c>
      <c r="E7" s="855">
        <v>252750</v>
      </c>
      <c r="F7" s="855"/>
      <c r="G7" s="693">
        <v>167465</v>
      </c>
      <c r="H7" s="9"/>
    </row>
    <row r="8" spans="1:8" ht="21" customHeight="1">
      <c r="A8" s="3">
        <v>25</v>
      </c>
      <c r="B8" s="1131">
        <v>451</v>
      </c>
      <c r="C8" s="855"/>
      <c r="D8" s="692">
        <v>427015</v>
      </c>
      <c r="E8" s="855">
        <v>272581</v>
      </c>
      <c r="F8" s="855"/>
      <c r="G8" s="693">
        <v>154434</v>
      </c>
      <c r="H8" s="9"/>
    </row>
    <row r="9" spans="1:8" ht="21" customHeight="1">
      <c r="A9" s="5">
        <v>26</v>
      </c>
      <c r="B9" s="1131">
        <v>459</v>
      </c>
      <c r="C9" s="855"/>
      <c r="D9" s="692">
        <v>432955</v>
      </c>
      <c r="E9" s="855">
        <v>289236</v>
      </c>
      <c r="F9" s="855"/>
      <c r="G9" s="693">
        <v>143719</v>
      </c>
      <c r="H9" s="9"/>
    </row>
    <row r="10" spans="1:8" ht="21" customHeight="1">
      <c r="A10" s="5">
        <v>27</v>
      </c>
      <c r="B10" s="1131">
        <v>461</v>
      </c>
      <c r="C10" s="855"/>
      <c r="D10" s="692">
        <v>437155</v>
      </c>
      <c r="E10" s="855">
        <v>304404</v>
      </c>
      <c r="F10" s="855"/>
      <c r="G10" s="693">
        <v>132751</v>
      </c>
      <c r="H10" s="9"/>
    </row>
    <row r="11" spans="1:8" ht="21" customHeight="1">
      <c r="A11" s="267">
        <v>28</v>
      </c>
      <c r="B11" s="1131">
        <v>467</v>
      </c>
      <c r="C11" s="855"/>
      <c r="D11" s="692">
        <v>442315</v>
      </c>
      <c r="E11" s="855">
        <v>319196</v>
      </c>
      <c r="F11" s="855"/>
      <c r="G11" s="727">
        <v>123119</v>
      </c>
      <c r="H11" s="9"/>
    </row>
    <row r="12" spans="1:8" ht="21" customHeight="1" thickBot="1">
      <c r="A12" s="380">
        <v>29</v>
      </c>
      <c r="B12" s="1427">
        <v>473</v>
      </c>
      <c r="C12" s="1428"/>
      <c r="D12" s="546">
        <v>447618</v>
      </c>
      <c r="E12" s="1428">
        <v>334593</v>
      </c>
      <c r="F12" s="1428"/>
      <c r="G12" s="549">
        <v>113025</v>
      </c>
      <c r="H12" s="9"/>
    </row>
    <row r="13" spans="1:8" ht="15" customHeight="1">
      <c r="A13" s="4" t="s">
        <v>205</v>
      </c>
      <c r="F13" s="1443" t="s">
        <v>454</v>
      </c>
      <c r="G13" s="1443"/>
    </row>
    <row r="14" spans="1:8" ht="15" customHeight="1">
      <c r="F14" s="175" t="s">
        <v>455</v>
      </c>
    </row>
    <row r="15" spans="1:8" ht="15" customHeight="1" thickBot="1">
      <c r="A15" s="4" t="s">
        <v>514</v>
      </c>
      <c r="G15" s="544" t="s">
        <v>200</v>
      </c>
    </row>
    <row r="16" spans="1:8" ht="24.95" customHeight="1" thickBot="1">
      <c r="A16" s="1123" t="s">
        <v>206</v>
      </c>
      <c r="B16" s="1430" t="s">
        <v>208</v>
      </c>
      <c r="C16" s="866"/>
      <c r="D16" s="874" t="s">
        <v>341</v>
      </c>
      <c r="E16" s="874"/>
      <c r="F16" s="874"/>
      <c r="G16" s="1429"/>
    </row>
    <row r="17" spans="1:8" ht="24.95" customHeight="1">
      <c r="A17" s="1123"/>
      <c r="B17" s="1431"/>
      <c r="C17" s="869"/>
      <c r="D17" s="892" t="s">
        <v>209</v>
      </c>
      <c r="E17" s="857"/>
      <c r="F17" s="856" t="s">
        <v>210</v>
      </c>
      <c r="G17" s="1439"/>
    </row>
    <row r="18" spans="1:8" ht="21" customHeight="1">
      <c r="A18" s="180" t="s">
        <v>412</v>
      </c>
      <c r="B18" s="1440">
        <f t="shared" ref="B18:B21" si="0">SUM(D18,F18)</f>
        <v>5300216</v>
      </c>
      <c r="C18" s="881"/>
      <c r="D18" s="881">
        <v>631609</v>
      </c>
      <c r="E18" s="881"/>
      <c r="F18" s="881">
        <v>4668607</v>
      </c>
      <c r="G18" s="1422"/>
    </row>
    <row r="19" spans="1:8" ht="21" customHeight="1">
      <c r="A19" s="3">
        <v>25</v>
      </c>
      <c r="B19" s="1440">
        <f t="shared" si="0"/>
        <v>5809707</v>
      </c>
      <c r="C19" s="881"/>
      <c r="D19" s="881">
        <v>1248240</v>
      </c>
      <c r="E19" s="881"/>
      <c r="F19" s="881">
        <v>4561467</v>
      </c>
      <c r="G19" s="1422"/>
    </row>
    <row r="20" spans="1:8" ht="21" customHeight="1">
      <c r="A20" s="3">
        <v>26</v>
      </c>
      <c r="B20" s="1440">
        <f t="shared" si="0"/>
        <v>5572728</v>
      </c>
      <c r="C20" s="881"/>
      <c r="D20" s="881">
        <v>1318339</v>
      </c>
      <c r="E20" s="881"/>
      <c r="F20" s="1421">
        <v>4254389</v>
      </c>
      <c r="G20" s="1422"/>
    </row>
    <row r="21" spans="1:8" ht="21" customHeight="1">
      <c r="A21" s="3">
        <v>27</v>
      </c>
      <c r="B21" s="1440">
        <f t="shared" si="0"/>
        <v>4765897</v>
      </c>
      <c r="C21" s="881"/>
      <c r="D21" s="881">
        <v>795988</v>
      </c>
      <c r="E21" s="881"/>
      <c r="F21" s="1421">
        <v>3969909</v>
      </c>
      <c r="G21" s="1422"/>
      <c r="H21" s="15"/>
    </row>
    <row r="22" spans="1:8" ht="21" customHeight="1">
      <c r="A22" s="3">
        <v>28</v>
      </c>
      <c r="B22" s="1440">
        <f t="shared" ref="B22" si="1">SUM(D22,F22)</f>
        <v>4765897</v>
      </c>
      <c r="C22" s="881"/>
      <c r="D22" s="881">
        <v>795988</v>
      </c>
      <c r="E22" s="881"/>
      <c r="F22" s="881">
        <v>3969909</v>
      </c>
      <c r="G22" s="1432"/>
      <c r="H22" s="15"/>
    </row>
    <row r="23" spans="1:8" ht="21" customHeight="1">
      <c r="A23" s="381">
        <v>29</v>
      </c>
      <c r="B23" s="1441">
        <f>SUM(D23,F23)</f>
        <v>6151218</v>
      </c>
      <c r="C23" s="1437"/>
      <c r="D23" s="1338">
        <f>D26+D31+D32</f>
        <v>1804947</v>
      </c>
      <c r="E23" s="1338"/>
      <c r="F23" s="1419">
        <f>F26+F31+F32</f>
        <v>4346271</v>
      </c>
      <c r="G23" s="1420"/>
      <c r="H23" s="15"/>
    </row>
    <row r="24" spans="1:8" ht="21" customHeight="1">
      <c r="A24" s="381"/>
      <c r="B24" s="1440"/>
      <c r="C24" s="881"/>
      <c r="D24" s="881"/>
      <c r="E24" s="881"/>
      <c r="F24" s="1421"/>
      <c r="G24" s="1422"/>
      <c r="H24" s="15"/>
    </row>
    <row r="25" spans="1:8" ht="21" customHeight="1">
      <c r="A25" s="3"/>
      <c r="B25" s="1440"/>
      <c r="C25" s="881"/>
      <c r="D25" s="881"/>
      <c r="E25" s="881"/>
      <c r="F25" s="1421"/>
      <c r="G25" s="1422"/>
    </row>
    <row r="26" spans="1:8" ht="21" customHeight="1">
      <c r="A26" s="381" t="s">
        <v>211</v>
      </c>
      <c r="B26" s="1441">
        <f>SUM(B27:B29)</f>
        <v>4582493</v>
      </c>
      <c r="C26" s="1437"/>
      <c r="D26" s="1437">
        <f>SUM(D27:D29)</f>
        <v>1603488</v>
      </c>
      <c r="E26" s="1437"/>
      <c r="F26" s="1433">
        <f>SUM(F27:F29)</f>
        <v>2979005</v>
      </c>
      <c r="G26" s="1434"/>
    </row>
    <row r="27" spans="1:8" ht="21" customHeight="1">
      <c r="A27" s="384" t="s">
        <v>212</v>
      </c>
      <c r="B27" s="1442">
        <f>SUM(D27,F27)</f>
        <v>469697</v>
      </c>
      <c r="C27" s="1169"/>
      <c r="D27" s="1379">
        <v>49281</v>
      </c>
      <c r="E27" s="1379"/>
      <c r="F27" s="1417">
        <v>420416</v>
      </c>
      <c r="G27" s="1418"/>
    </row>
    <row r="28" spans="1:8" ht="21" customHeight="1">
      <c r="A28" s="384" t="s">
        <v>213</v>
      </c>
      <c r="B28" s="1442">
        <f>SUM(D28,F28)</f>
        <v>3206935</v>
      </c>
      <c r="C28" s="1169"/>
      <c r="D28" s="1379">
        <v>1396855</v>
      </c>
      <c r="E28" s="1379"/>
      <c r="F28" s="1417">
        <v>1810080</v>
      </c>
      <c r="G28" s="1418"/>
    </row>
    <row r="29" spans="1:8" ht="21" customHeight="1">
      <c r="A29" s="384" t="s">
        <v>214</v>
      </c>
      <c r="B29" s="1442">
        <f>SUM(D29,F29)</f>
        <v>905861</v>
      </c>
      <c r="C29" s="1169"/>
      <c r="D29" s="1379">
        <v>157352</v>
      </c>
      <c r="E29" s="1379"/>
      <c r="F29" s="1417">
        <v>748509</v>
      </c>
      <c r="G29" s="1418"/>
    </row>
    <row r="30" spans="1:8" ht="21" customHeight="1">
      <c r="A30" s="385"/>
      <c r="B30" s="1440"/>
      <c r="C30" s="881"/>
      <c r="D30" s="881"/>
      <c r="E30" s="881"/>
      <c r="F30" s="1421"/>
      <c r="G30" s="1422"/>
    </row>
    <row r="31" spans="1:8" s="166" customFormat="1" ht="21" customHeight="1">
      <c r="A31" s="381" t="s">
        <v>215</v>
      </c>
      <c r="B31" s="1441">
        <f>D31+F31</f>
        <v>754071</v>
      </c>
      <c r="C31" s="1437"/>
      <c r="D31" s="1338">
        <v>184978</v>
      </c>
      <c r="E31" s="1338"/>
      <c r="F31" s="1419">
        <v>569093</v>
      </c>
      <c r="G31" s="1420"/>
    </row>
    <row r="32" spans="1:8" s="166" customFormat="1" ht="21" customHeight="1" thickBot="1">
      <c r="A32" s="386" t="s">
        <v>216</v>
      </c>
      <c r="B32" s="1435">
        <f>D32+F32</f>
        <v>814654</v>
      </c>
      <c r="C32" s="1436"/>
      <c r="D32" s="1438">
        <v>16481</v>
      </c>
      <c r="E32" s="1438"/>
      <c r="F32" s="1423">
        <v>798173</v>
      </c>
      <c r="G32" s="1424"/>
    </row>
    <row r="33" spans="1:7" ht="17.100000000000001" customHeight="1">
      <c r="A33" s="4" t="s">
        <v>217</v>
      </c>
      <c r="G33" s="176" t="s">
        <v>321</v>
      </c>
    </row>
    <row r="34" spans="1:7" ht="17.100000000000001" customHeight="1">
      <c r="A34" s="175" t="s">
        <v>342</v>
      </c>
      <c r="F34" s="175" t="s">
        <v>455</v>
      </c>
      <c r="G34" s="175"/>
    </row>
    <row r="35" spans="1:7" ht="17.100000000000001" customHeight="1">
      <c r="A35" s="175" t="s">
        <v>343</v>
      </c>
    </row>
    <row r="36" spans="1:7" ht="15" customHeight="1">
      <c r="A36" s="4" t="s">
        <v>370</v>
      </c>
    </row>
  </sheetData>
  <sheetProtection sheet="1" objects="1" scenarios="1"/>
  <mergeCells count="71">
    <mergeCell ref="E3:F3"/>
    <mergeCell ref="E4:F4"/>
    <mergeCell ref="E5:F5"/>
    <mergeCell ref="E6:F6"/>
    <mergeCell ref="A16:A17"/>
    <mergeCell ref="E7:F7"/>
    <mergeCell ref="E8:F8"/>
    <mergeCell ref="E12:F12"/>
    <mergeCell ref="E9:F9"/>
    <mergeCell ref="E10:F10"/>
    <mergeCell ref="E11:F11"/>
    <mergeCell ref="F13:G13"/>
    <mergeCell ref="B31:C31"/>
    <mergeCell ref="D28:E28"/>
    <mergeCell ref="D29:E29"/>
    <mergeCell ref="D30:E30"/>
    <mergeCell ref="D31:E31"/>
    <mergeCell ref="D32:E32"/>
    <mergeCell ref="F17:G17"/>
    <mergeCell ref="D27:E27"/>
    <mergeCell ref="B18:C18"/>
    <mergeCell ref="B19:C19"/>
    <mergeCell ref="B20:C20"/>
    <mergeCell ref="B21:C21"/>
    <mergeCell ref="B22:C22"/>
    <mergeCell ref="B23:C23"/>
    <mergeCell ref="B24:C24"/>
    <mergeCell ref="B25:C25"/>
    <mergeCell ref="B26:C26"/>
    <mergeCell ref="B27:C27"/>
    <mergeCell ref="B28:C28"/>
    <mergeCell ref="B29:C29"/>
    <mergeCell ref="B30:C30"/>
    <mergeCell ref="F21:G21"/>
    <mergeCell ref="F22:G22"/>
    <mergeCell ref="F26:G26"/>
    <mergeCell ref="B32:C32"/>
    <mergeCell ref="D17:E17"/>
    <mergeCell ref="D18:E18"/>
    <mergeCell ref="D19:E19"/>
    <mergeCell ref="D20:E20"/>
    <mergeCell ref="D21:E21"/>
    <mergeCell ref="D22:E22"/>
    <mergeCell ref="D23:E23"/>
    <mergeCell ref="D24:E24"/>
    <mergeCell ref="D25:E25"/>
    <mergeCell ref="D26:E26"/>
    <mergeCell ref="F30:G30"/>
    <mergeCell ref="F31:G31"/>
    <mergeCell ref="F32:G32"/>
    <mergeCell ref="B3:C3"/>
    <mergeCell ref="B4:C4"/>
    <mergeCell ref="B5:C5"/>
    <mergeCell ref="B6:C6"/>
    <mergeCell ref="B7:C7"/>
    <mergeCell ref="B8:C8"/>
    <mergeCell ref="B9:C9"/>
    <mergeCell ref="B10:C10"/>
    <mergeCell ref="B11:C11"/>
    <mergeCell ref="B12:C12"/>
    <mergeCell ref="D16:G16"/>
    <mergeCell ref="B16:C17"/>
    <mergeCell ref="F18:G18"/>
    <mergeCell ref="F19:G19"/>
    <mergeCell ref="F20:G20"/>
    <mergeCell ref="F27:G27"/>
    <mergeCell ref="F28:G28"/>
    <mergeCell ref="F29:G29"/>
    <mergeCell ref="F23:G23"/>
    <mergeCell ref="F24:G24"/>
    <mergeCell ref="F25:G25"/>
  </mergeCells>
  <phoneticPr fontId="5"/>
  <printOptions horizontalCentered="1"/>
  <pageMargins left="0.59055118110236227" right="0.59055118110236227" top="0.59055118110236227" bottom="0.59055118110236227" header="0.39370078740157483" footer="0.39370078740157483"/>
  <pageSetup paperSize="9" firstPageNumber="14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45"/>
  <sheetViews>
    <sheetView view="pageBreakPreview" zoomScaleNormal="100" zoomScaleSheetLayoutView="100" workbookViewId="0">
      <selection activeCell="J32" sqref="J32"/>
    </sheetView>
  </sheetViews>
  <sheetFormatPr defaultColWidth="8.85546875" defaultRowHeight="18.95" customHeight="1"/>
  <cols>
    <col min="1" max="1" width="3.42578125" style="4" customWidth="1"/>
    <col min="2" max="2" width="5.42578125" style="4" customWidth="1"/>
    <col min="3" max="3" width="0.42578125" style="4" customWidth="1"/>
    <col min="4" max="4" width="12.42578125" style="4" customWidth="1"/>
    <col min="5" max="10" width="12.7109375" style="4" customWidth="1"/>
    <col min="11" max="16384" width="8.85546875" style="4"/>
  </cols>
  <sheetData>
    <row r="1" spans="1:10" ht="5.0999999999999996" customHeight="1"/>
    <row r="2" spans="1:10" ht="20.100000000000001" customHeight="1" thickBot="1">
      <c r="A2" s="4" t="s">
        <v>515</v>
      </c>
    </row>
    <row r="3" spans="1:10" ht="20.100000000000001" customHeight="1" thickBot="1">
      <c r="A3" s="972" t="s">
        <v>218</v>
      </c>
      <c r="B3" s="1448"/>
      <c r="C3" s="1448"/>
      <c r="D3" s="1448"/>
      <c r="E3" s="984" t="s">
        <v>219</v>
      </c>
      <c r="F3" s="984"/>
      <c r="G3" s="984" t="s">
        <v>220</v>
      </c>
      <c r="H3" s="984"/>
      <c r="I3" s="1446" t="s">
        <v>221</v>
      </c>
      <c r="J3" s="1447"/>
    </row>
    <row r="4" spans="1:10" ht="20.100000000000001" customHeight="1" thickBot="1">
      <c r="A4" s="973"/>
      <c r="B4" s="1123"/>
      <c r="C4" s="1123"/>
      <c r="D4" s="1123"/>
      <c r="E4" s="6" t="s">
        <v>222</v>
      </c>
      <c r="F4" s="6" t="s">
        <v>223</v>
      </c>
      <c r="G4" s="6" t="s">
        <v>222</v>
      </c>
      <c r="H4" s="6" t="s">
        <v>223</v>
      </c>
      <c r="I4" s="691" t="s">
        <v>222</v>
      </c>
      <c r="J4" s="694" t="s">
        <v>223</v>
      </c>
    </row>
    <row r="5" spans="1:10" ht="20.100000000000001" customHeight="1">
      <c r="A5" s="973"/>
      <c r="B5" s="1123"/>
      <c r="C5" s="1123"/>
      <c r="D5" s="1123"/>
      <c r="E5" s="452" t="s">
        <v>224</v>
      </c>
      <c r="F5" s="452" t="s">
        <v>225</v>
      </c>
      <c r="G5" s="452" t="s">
        <v>224</v>
      </c>
      <c r="H5" s="452" t="s">
        <v>225</v>
      </c>
      <c r="I5" s="690" t="s">
        <v>224</v>
      </c>
      <c r="J5" s="695" t="s">
        <v>225</v>
      </c>
    </row>
    <row r="6" spans="1:10" ht="20.100000000000001" customHeight="1">
      <c r="A6" s="129"/>
      <c r="B6" s="7" t="s">
        <v>226</v>
      </c>
      <c r="C6" s="6"/>
      <c r="D6" s="181" t="s">
        <v>442</v>
      </c>
      <c r="E6" s="453">
        <v>115.5</v>
      </c>
      <c r="F6" s="453">
        <v>21.2</v>
      </c>
      <c r="G6" s="453">
        <v>115.5</v>
      </c>
      <c r="H6" s="453">
        <v>21.2</v>
      </c>
      <c r="I6" s="453">
        <v>116.7</v>
      </c>
      <c r="J6" s="696">
        <v>21.4</v>
      </c>
    </row>
    <row r="7" spans="1:10" ht="20.100000000000001" customHeight="1">
      <c r="A7" s="129"/>
      <c r="B7" s="7"/>
      <c r="C7" s="7"/>
      <c r="D7" s="182" t="s">
        <v>403</v>
      </c>
      <c r="E7" s="454">
        <v>115.6</v>
      </c>
      <c r="F7" s="454">
        <v>21.1</v>
      </c>
      <c r="G7" s="454">
        <v>115.5</v>
      </c>
      <c r="H7" s="454">
        <v>21.2</v>
      </c>
      <c r="I7" s="454">
        <v>116.5</v>
      </c>
      <c r="J7" s="697">
        <v>21.4</v>
      </c>
    </row>
    <row r="8" spans="1:10" ht="20.100000000000001" customHeight="1">
      <c r="A8" s="129" t="s">
        <v>227</v>
      </c>
      <c r="B8" s="128" t="s">
        <v>228</v>
      </c>
      <c r="C8" s="128"/>
      <c r="D8" s="53" t="s">
        <v>229</v>
      </c>
      <c r="E8" s="258">
        <f>E7-E6</f>
        <v>9.9999999999994316E-2</v>
      </c>
      <c r="F8" s="258">
        <f>F7-F6</f>
        <v>-9.9999999999997868E-2</v>
      </c>
      <c r="G8" s="258">
        <f t="shared" ref="G8:J8" si="0">G7-G6</f>
        <v>0</v>
      </c>
      <c r="H8" s="258">
        <f t="shared" si="0"/>
        <v>0</v>
      </c>
      <c r="I8" s="258">
        <f t="shared" si="0"/>
        <v>-0.20000000000000284</v>
      </c>
      <c r="J8" s="698">
        <f t="shared" si="0"/>
        <v>0</v>
      </c>
    </row>
    <row r="9" spans="1:10" ht="20.100000000000001" customHeight="1">
      <c r="A9" s="129"/>
      <c r="B9" s="7" t="s">
        <v>230</v>
      </c>
      <c r="C9" s="7"/>
      <c r="D9" s="181" t="s">
        <v>442</v>
      </c>
      <c r="E9" s="455">
        <v>126.9</v>
      </c>
      <c r="F9" s="455">
        <v>26.7</v>
      </c>
      <c r="G9" s="455">
        <v>126.9</v>
      </c>
      <c r="H9" s="455">
        <v>27</v>
      </c>
      <c r="I9" s="455">
        <v>128.19999999999999</v>
      </c>
      <c r="J9" s="699">
        <v>27.2</v>
      </c>
    </row>
    <row r="10" spans="1:10" ht="20.100000000000001" customHeight="1">
      <c r="A10" s="129" t="s">
        <v>231</v>
      </c>
      <c r="B10" s="7"/>
      <c r="C10" s="7"/>
      <c r="D10" s="182" t="s">
        <v>403</v>
      </c>
      <c r="E10" s="456">
        <v>127.1</v>
      </c>
      <c r="F10" s="457">
        <v>26.9</v>
      </c>
      <c r="G10" s="454">
        <v>126.9</v>
      </c>
      <c r="H10" s="454">
        <v>26.8</v>
      </c>
      <c r="I10" s="454">
        <v>128.19999999999999</v>
      </c>
      <c r="J10" s="697">
        <v>27.2</v>
      </c>
    </row>
    <row r="11" spans="1:10" ht="20.100000000000001" customHeight="1">
      <c r="A11" s="129"/>
      <c r="B11" s="128" t="s">
        <v>232</v>
      </c>
      <c r="C11" s="128"/>
      <c r="D11" s="53" t="s">
        <v>229</v>
      </c>
      <c r="E11" s="258">
        <f>E10-E9</f>
        <v>0.19999999999998863</v>
      </c>
      <c r="F11" s="258">
        <f>F10-F9</f>
        <v>0.19999999999999929</v>
      </c>
      <c r="G11" s="258">
        <f t="shared" ref="G11:J11" si="1">G10-G9</f>
        <v>0</v>
      </c>
      <c r="H11" s="258">
        <f t="shared" si="1"/>
        <v>-0.19999999999999929</v>
      </c>
      <c r="I11" s="258">
        <f t="shared" si="1"/>
        <v>0</v>
      </c>
      <c r="J11" s="698">
        <f t="shared" si="1"/>
        <v>0</v>
      </c>
    </row>
    <row r="12" spans="1:10" ht="20.100000000000001" customHeight="1">
      <c r="A12" s="129" t="s">
        <v>233</v>
      </c>
      <c r="B12" s="7" t="s">
        <v>234</v>
      </c>
      <c r="C12" s="6"/>
      <c r="D12" s="181" t="s">
        <v>442</v>
      </c>
      <c r="E12" s="455">
        <v>137.4</v>
      </c>
      <c r="F12" s="455">
        <v>33.799999999999997</v>
      </c>
      <c r="G12" s="455">
        <v>137.6</v>
      </c>
      <c r="H12" s="455">
        <v>33.9</v>
      </c>
      <c r="I12" s="455">
        <v>138.80000000000001</v>
      </c>
      <c r="J12" s="699">
        <v>34.1</v>
      </c>
    </row>
    <row r="13" spans="1:10" ht="20.100000000000001" customHeight="1">
      <c r="A13" s="129"/>
      <c r="B13" s="7"/>
      <c r="C13" s="7"/>
      <c r="D13" s="182" t="s">
        <v>403</v>
      </c>
      <c r="E13" s="454">
        <v>138.19999999999999</v>
      </c>
      <c r="F13" s="454">
        <v>34</v>
      </c>
      <c r="G13" s="454">
        <v>137.80000000000001</v>
      </c>
      <c r="H13" s="454">
        <v>34</v>
      </c>
      <c r="I13" s="454">
        <v>139</v>
      </c>
      <c r="J13" s="697">
        <v>34.200000000000003</v>
      </c>
    </row>
    <row r="14" spans="1:10" ht="20.100000000000001" customHeight="1">
      <c r="A14" s="131"/>
      <c r="B14" s="128" t="s">
        <v>235</v>
      </c>
      <c r="C14" s="128"/>
      <c r="D14" s="53" t="s">
        <v>229</v>
      </c>
      <c r="E14" s="258">
        <f t="shared" ref="E14:J14" si="2">E13-E12</f>
        <v>0.79999999999998295</v>
      </c>
      <c r="F14" s="258">
        <f t="shared" si="2"/>
        <v>0.20000000000000284</v>
      </c>
      <c r="G14" s="258">
        <f t="shared" si="2"/>
        <v>0.20000000000001705</v>
      </c>
      <c r="H14" s="258">
        <f t="shared" si="2"/>
        <v>0.10000000000000142</v>
      </c>
      <c r="I14" s="258">
        <f t="shared" si="2"/>
        <v>0.19999999999998863</v>
      </c>
      <c r="J14" s="698">
        <f t="shared" si="2"/>
        <v>0.10000000000000142</v>
      </c>
    </row>
    <row r="15" spans="1:10" ht="20.100000000000001" customHeight="1">
      <c r="A15" s="129"/>
      <c r="B15" s="7" t="s">
        <v>226</v>
      </c>
      <c r="C15" s="7"/>
      <c r="D15" s="181" t="s">
        <v>442</v>
      </c>
      <c r="E15" s="455">
        <v>151.80000000000001</v>
      </c>
      <c r="F15" s="455">
        <v>44.3</v>
      </c>
      <c r="G15" s="455">
        <v>151.5</v>
      </c>
      <c r="H15" s="455">
        <v>44</v>
      </c>
      <c r="I15" s="455">
        <v>152.4</v>
      </c>
      <c r="J15" s="699">
        <v>44.1</v>
      </c>
    </row>
    <row r="16" spans="1:10" ht="20.100000000000001" customHeight="1">
      <c r="A16" s="129" t="s">
        <v>236</v>
      </c>
      <c r="B16" s="7"/>
      <c r="C16" s="7"/>
      <c r="D16" s="182" t="s">
        <v>403</v>
      </c>
      <c r="E16" s="454">
        <v>152.1</v>
      </c>
      <c r="F16" s="454">
        <v>43.8</v>
      </c>
      <c r="G16" s="457">
        <v>152.1</v>
      </c>
      <c r="H16" s="457">
        <v>44.2</v>
      </c>
      <c r="I16" s="457">
        <v>152.80000000000001</v>
      </c>
      <c r="J16" s="700">
        <v>44</v>
      </c>
    </row>
    <row r="17" spans="1:10" ht="20.100000000000001" customHeight="1">
      <c r="A17" s="1445" t="s">
        <v>231</v>
      </c>
      <c r="B17" s="128" t="s">
        <v>237</v>
      </c>
      <c r="C17" s="128"/>
      <c r="D17" s="53" t="s">
        <v>229</v>
      </c>
      <c r="E17" s="258">
        <f>E16-E15</f>
        <v>0.29999999999998295</v>
      </c>
      <c r="F17" s="258">
        <f t="shared" ref="F17:J17" si="3">F16-F15</f>
        <v>-0.5</v>
      </c>
      <c r="G17" s="258">
        <f t="shared" si="3"/>
        <v>0.59999999999999432</v>
      </c>
      <c r="H17" s="258">
        <f t="shared" si="3"/>
        <v>0.20000000000000284</v>
      </c>
      <c r="I17" s="258">
        <f t="shared" si="3"/>
        <v>0.40000000000000568</v>
      </c>
      <c r="J17" s="698">
        <f t="shared" si="3"/>
        <v>-0.10000000000000142</v>
      </c>
    </row>
    <row r="18" spans="1:10" ht="20.100000000000001" customHeight="1">
      <c r="A18" s="1445"/>
      <c r="B18" s="7" t="s">
        <v>230</v>
      </c>
      <c r="C18" s="7"/>
      <c r="D18" s="181" t="s">
        <v>442</v>
      </c>
      <c r="E18" s="455">
        <v>164</v>
      </c>
      <c r="F18" s="455">
        <v>53.9</v>
      </c>
      <c r="G18" s="455">
        <v>163.80000000000001</v>
      </c>
      <c r="H18" s="455">
        <v>53.9</v>
      </c>
      <c r="I18" s="455">
        <v>165.1</v>
      </c>
      <c r="J18" s="699">
        <v>54.4</v>
      </c>
    </row>
    <row r="19" spans="1:10" ht="20.100000000000001" customHeight="1">
      <c r="A19" s="129" t="s">
        <v>233</v>
      </c>
      <c r="B19" s="7"/>
      <c r="C19" s="7"/>
      <c r="D19" s="182" t="s">
        <v>403</v>
      </c>
      <c r="E19" s="454">
        <v>164.7</v>
      </c>
      <c r="F19" s="454">
        <v>54.6</v>
      </c>
      <c r="G19" s="454">
        <v>164.4</v>
      </c>
      <c r="H19" s="454">
        <v>54.2</v>
      </c>
      <c r="I19" s="454">
        <v>165.3</v>
      </c>
      <c r="J19" s="697">
        <v>53.9</v>
      </c>
    </row>
    <row r="20" spans="1:10" ht="20.100000000000001" customHeight="1" thickBot="1">
      <c r="A20" s="133"/>
      <c r="B20" s="48" t="s">
        <v>238</v>
      </c>
      <c r="C20" s="48"/>
      <c r="D20" s="134" t="s">
        <v>229</v>
      </c>
      <c r="E20" s="259">
        <f>E19-E18</f>
        <v>0.69999999999998863</v>
      </c>
      <c r="F20" s="260">
        <f>F19-F18</f>
        <v>0.70000000000000284</v>
      </c>
      <c r="G20" s="260">
        <f t="shared" ref="G20:J20" si="4">G19-G18</f>
        <v>0.59999999999999432</v>
      </c>
      <c r="H20" s="260">
        <f t="shared" si="4"/>
        <v>0.30000000000000426</v>
      </c>
      <c r="I20" s="260">
        <f t="shared" si="4"/>
        <v>0.20000000000001705</v>
      </c>
      <c r="J20" s="701">
        <f t="shared" si="4"/>
        <v>-0.5</v>
      </c>
    </row>
    <row r="21" spans="1:10" ht="20.100000000000001" customHeight="1">
      <c r="A21" s="183" t="s">
        <v>315</v>
      </c>
      <c r="C21" s="12"/>
      <c r="H21" s="1444" t="s">
        <v>406</v>
      </c>
      <c r="I21" s="1444"/>
      <c r="J21" s="1444"/>
    </row>
    <row r="22" spans="1:10" ht="16.5" customHeight="1">
      <c r="A22" s="192" t="s">
        <v>335</v>
      </c>
      <c r="B22" s="192"/>
      <c r="C22" s="193"/>
      <c r="D22" s="193"/>
      <c r="E22" s="193"/>
      <c r="F22" s="193"/>
    </row>
    <row r="23" spans="1:10" ht="20.100000000000001" customHeight="1">
      <c r="A23" s="192" t="s">
        <v>443</v>
      </c>
    </row>
    <row r="24" spans="1:10" ht="20.100000000000001" customHeight="1" thickBot="1">
      <c r="A24" s="4" t="s">
        <v>516</v>
      </c>
    </row>
    <row r="25" spans="1:10" ht="20.100000000000001" customHeight="1" thickBot="1">
      <c r="A25" s="972" t="s">
        <v>218</v>
      </c>
      <c r="B25" s="1448"/>
      <c r="C25" s="1448"/>
      <c r="D25" s="1448"/>
      <c r="E25" s="984" t="s">
        <v>219</v>
      </c>
      <c r="F25" s="984"/>
      <c r="G25" s="984" t="s">
        <v>220</v>
      </c>
      <c r="H25" s="984"/>
      <c r="I25" s="1446" t="s">
        <v>221</v>
      </c>
      <c r="J25" s="1447"/>
    </row>
    <row r="26" spans="1:10" ht="20.100000000000001" customHeight="1" thickBot="1">
      <c r="A26" s="973"/>
      <c r="B26" s="1123"/>
      <c r="C26" s="1123"/>
      <c r="D26" s="1123"/>
      <c r="E26" s="6" t="s">
        <v>222</v>
      </c>
      <c r="F26" s="6" t="s">
        <v>223</v>
      </c>
      <c r="G26" s="6" t="s">
        <v>222</v>
      </c>
      <c r="H26" s="6" t="s">
        <v>223</v>
      </c>
      <c r="I26" s="691" t="s">
        <v>222</v>
      </c>
      <c r="J26" s="694" t="s">
        <v>223</v>
      </c>
    </row>
    <row r="27" spans="1:10" ht="20.100000000000001" customHeight="1">
      <c r="A27" s="973"/>
      <c r="B27" s="1123"/>
      <c r="C27" s="1123"/>
      <c r="D27" s="1123"/>
      <c r="E27" s="452" t="s">
        <v>224</v>
      </c>
      <c r="F27" s="452" t="s">
        <v>225</v>
      </c>
      <c r="G27" s="452" t="s">
        <v>224</v>
      </c>
      <c r="H27" s="452" t="s">
        <v>225</v>
      </c>
      <c r="I27" s="690" t="s">
        <v>224</v>
      </c>
      <c r="J27" s="695" t="s">
        <v>225</v>
      </c>
    </row>
    <row r="28" spans="1:10" ht="20.100000000000001" customHeight="1">
      <c r="A28" s="129"/>
      <c r="B28" s="7" t="s">
        <v>226</v>
      </c>
      <c r="C28" s="6"/>
      <c r="D28" s="181" t="s">
        <v>442</v>
      </c>
      <c r="E28" s="458">
        <v>115</v>
      </c>
      <c r="F28" s="459">
        <v>20.8</v>
      </c>
      <c r="G28" s="459">
        <v>115.5</v>
      </c>
      <c r="H28" s="459">
        <v>20.9</v>
      </c>
      <c r="I28" s="459">
        <v>115.8</v>
      </c>
      <c r="J28" s="702">
        <v>21</v>
      </c>
    </row>
    <row r="29" spans="1:10" ht="20.100000000000001" customHeight="1">
      <c r="A29" s="129"/>
      <c r="B29" s="7"/>
      <c r="C29" s="7"/>
      <c r="D29" s="182" t="s">
        <v>403</v>
      </c>
      <c r="E29" s="456">
        <v>115.2</v>
      </c>
      <c r="F29" s="457">
        <v>20.9</v>
      </c>
      <c r="G29" s="457">
        <v>114.9</v>
      </c>
      <c r="H29" s="457">
        <v>20.8</v>
      </c>
      <c r="I29" s="457">
        <v>115.7</v>
      </c>
      <c r="J29" s="700">
        <v>21</v>
      </c>
    </row>
    <row r="30" spans="1:10" ht="20.100000000000001" customHeight="1">
      <c r="A30" s="129" t="s">
        <v>227</v>
      </c>
      <c r="B30" s="128" t="s">
        <v>228</v>
      </c>
      <c r="C30" s="128"/>
      <c r="D30" s="53" t="s">
        <v>229</v>
      </c>
      <c r="E30" s="258">
        <f>E29-E28</f>
        <v>0.20000000000000284</v>
      </c>
      <c r="F30" s="258">
        <f>F29-F28</f>
        <v>9.9999999999997868E-2</v>
      </c>
      <c r="G30" s="258">
        <f t="shared" ref="G30:J30" si="5">G29-G28</f>
        <v>-0.59999999999999432</v>
      </c>
      <c r="H30" s="258">
        <f t="shared" si="5"/>
        <v>-9.9999999999997868E-2</v>
      </c>
      <c r="I30" s="258">
        <f t="shared" si="5"/>
        <v>-9.9999999999994316E-2</v>
      </c>
      <c r="J30" s="698">
        <f t="shared" si="5"/>
        <v>0</v>
      </c>
    </row>
    <row r="31" spans="1:10" ht="20.100000000000001" customHeight="1">
      <c r="A31" s="129"/>
      <c r="B31" s="7" t="s">
        <v>230</v>
      </c>
      <c r="C31" s="7"/>
      <c r="D31" s="181" t="s">
        <v>442</v>
      </c>
      <c r="E31" s="460">
        <v>126.6</v>
      </c>
      <c r="F31" s="461">
        <v>26.3</v>
      </c>
      <c r="G31" s="461">
        <v>126.7</v>
      </c>
      <c r="H31" s="461">
        <v>26.6</v>
      </c>
      <c r="I31" s="461">
        <v>127.4</v>
      </c>
      <c r="J31" s="703">
        <v>26.5</v>
      </c>
    </row>
    <row r="32" spans="1:10" ht="20.100000000000001" customHeight="1">
      <c r="A32" s="129" t="s">
        <v>231</v>
      </c>
      <c r="B32" s="7"/>
      <c r="C32" s="7"/>
      <c r="D32" s="182" t="s">
        <v>403</v>
      </c>
      <c r="E32" s="456">
        <v>127.1</v>
      </c>
      <c r="F32" s="457">
        <v>26.5</v>
      </c>
      <c r="G32" s="457">
        <v>126.6</v>
      </c>
      <c r="H32" s="457">
        <v>26.5</v>
      </c>
      <c r="I32" s="457">
        <v>127.3</v>
      </c>
      <c r="J32" s="700">
        <v>26.4</v>
      </c>
    </row>
    <row r="33" spans="1:10" ht="20.100000000000001" customHeight="1">
      <c r="A33" s="129"/>
      <c r="B33" s="128" t="s">
        <v>232</v>
      </c>
      <c r="C33" s="128"/>
      <c r="D33" s="53" t="s">
        <v>229</v>
      </c>
      <c r="E33" s="258">
        <f>E32-E31</f>
        <v>0.5</v>
      </c>
      <c r="F33" s="258">
        <f>F32-F31</f>
        <v>0.19999999999999929</v>
      </c>
      <c r="G33" s="258">
        <f t="shared" ref="G33:J33" si="6">G32-G31</f>
        <v>-0.10000000000000853</v>
      </c>
      <c r="H33" s="258">
        <f t="shared" si="6"/>
        <v>-0.10000000000000142</v>
      </c>
      <c r="I33" s="258">
        <f t="shared" si="6"/>
        <v>-0.10000000000000853</v>
      </c>
      <c r="J33" s="698">
        <f t="shared" si="6"/>
        <v>-0.10000000000000142</v>
      </c>
    </row>
    <row r="34" spans="1:10" ht="20.100000000000001" customHeight="1">
      <c r="A34" s="129" t="s">
        <v>233</v>
      </c>
      <c r="B34" s="7" t="s">
        <v>234</v>
      </c>
      <c r="C34" s="6"/>
      <c r="D34" s="181" t="s">
        <v>442</v>
      </c>
      <c r="E34" s="460">
        <v>139.6</v>
      </c>
      <c r="F34" s="461">
        <v>34.299999999999997</v>
      </c>
      <c r="G34" s="461">
        <v>139.9</v>
      </c>
      <c r="H34" s="461">
        <v>34.700000000000003</v>
      </c>
      <c r="I34" s="461">
        <v>140.19999999999999</v>
      </c>
      <c r="J34" s="703">
        <v>34.1</v>
      </c>
    </row>
    <row r="35" spans="1:10" ht="20.100000000000001" customHeight="1">
      <c r="A35" s="129"/>
      <c r="B35" s="7"/>
      <c r="C35" s="7"/>
      <c r="D35" s="182" t="s">
        <v>403</v>
      </c>
      <c r="E35" s="456">
        <v>140.30000000000001</v>
      </c>
      <c r="F35" s="457">
        <v>34.799999999999997</v>
      </c>
      <c r="G35" s="457">
        <v>140</v>
      </c>
      <c r="H35" s="457">
        <v>34.700000000000003</v>
      </c>
      <c r="I35" s="457">
        <v>140.1</v>
      </c>
      <c r="J35" s="700">
        <v>34</v>
      </c>
    </row>
    <row r="36" spans="1:10" ht="20.100000000000001" customHeight="1">
      <c r="A36" s="131"/>
      <c r="B36" s="128" t="s">
        <v>235</v>
      </c>
      <c r="C36" s="128"/>
      <c r="D36" s="53" t="s">
        <v>229</v>
      </c>
      <c r="E36" s="258">
        <f>E35-E34</f>
        <v>0.70000000000001705</v>
      </c>
      <c r="F36" s="258">
        <f>F35-F34</f>
        <v>0.5</v>
      </c>
      <c r="G36" s="258">
        <f t="shared" ref="G36:J36" si="7">G35-G34</f>
        <v>9.9999999999994316E-2</v>
      </c>
      <c r="H36" s="258">
        <f t="shared" si="7"/>
        <v>0</v>
      </c>
      <c r="I36" s="258">
        <f t="shared" si="7"/>
        <v>-9.9999999999994316E-2</v>
      </c>
      <c r="J36" s="698">
        <f t="shared" si="7"/>
        <v>-0.10000000000000142</v>
      </c>
    </row>
    <row r="37" spans="1:10" ht="20.100000000000001" customHeight="1">
      <c r="A37" s="129"/>
      <c r="B37" s="7" t="s">
        <v>226</v>
      </c>
      <c r="C37" s="7"/>
      <c r="D37" s="181" t="s">
        <v>442</v>
      </c>
      <c r="E37" s="460">
        <v>151.1</v>
      </c>
      <c r="F37" s="461">
        <v>44.7</v>
      </c>
      <c r="G37" s="461">
        <v>151.1</v>
      </c>
      <c r="H37" s="461">
        <v>44.4</v>
      </c>
      <c r="I37" s="461">
        <v>151.9</v>
      </c>
      <c r="J37" s="703">
        <v>43.8</v>
      </c>
    </row>
    <row r="38" spans="1:10" ht="20.100000000000001" customHeight="1">
      <c r="A38" s="129" t="s">
        <v>236</v>
      </c>
      <c r="B38" s="7"/>
      <c r="C38" s="7"/>
      <c r="D38" s="182" t="s">
        <v>403</v>
      </c>
      <c r="E38" s="456">
        <v>151.4</v>
      </c>
      <c r="F38" s="457">
        <v>44.6</v>
      </c>
      <c r="G38" s="462">
        <v>151.1</v>
      </c>
      <c r="H38" s="462">
        <v>44.4</v>
      </c>
      <c r="I38" s="463">
        <v>151.80000000000001</v>
      </c>
      <c r="J38" s="704">
        <v>43.6</v>
      </c>
    </row>
    <row r="39" spans="1:10" ht="20.100000000000001" customHeight="1">
      <c r="A39" s="1445" t="s">
        <v>231</v>
      </c>
      <c r="B39" s="128" t="s">
        <v>237</v>
      </c>
      <c r="C39" s="128"/>
      <c r="D39" s="53" t="s">
        <v>229</v>
      </c>
      <c r="E39" s="258">
        <f t="shared" ref="E39:J39" si="8">E38-E37</f>
        <v>0.30000000000001137</v>
      </c>
      <c r="F39" s="258">
        <f t="shared" si="8"/>
        <v>-0.10000000000000142</v>
      </c>
      <c r="G39" s="258">
        <f t="shared" si="8"/>
        <v>0</v>
      </c>
      <c r="H39" s="258">
        <f t="shared" si="8"/>
        <v>0</v>
      </c>
      <c r="I39" s="258">
        <f t="shared" si="8"/>
        <v>-9.9999999999994316E-2</v>
      </c>
      <c r="J39" s="698">
        <f t="shared" si="8"/>
        <v>-0.19999999999999574</v>
      </c>
    </row>
    <row r="40" spans="1:10" ht="20.100000000000001" customHeight="1">
      <c r="A40" s="1445"/>
      <c r="B40" s="7" t="s">
        <v>230</v>
      </c>
      <c r="C40" s="7"/>
      <c r="D40" s="181" t="s">
        <v>442</v>
      </c>
      <c r="E40" s="460">
        <v>155.30000000000001</v>
      </c>
      <c r="F40" s="461">
        <v>49.7</v>
      </c>
      <c r="G40" s="461">
        <v>154.80000000000001</v>
      </c>
      <c r="H40" s="461">
        <v>49.5</v>
      </c>
      <c r="I40" s="461">
        <v>156.5</v>
      </c>
      <c r="J40" s="703">
        <v>50</v>
      </c>
    </row>
    <row r="41" spans="1:10" ht="20.100000000000001" customHeight="1">
      <c r="A41" s="129" t="s">
        <v>233</v>
      </c>
      <c r="B41" s="7"/>
      <c r="C41" s="7"/>
      <c r="D41" s="182" t="s">
        <v>403</v>
      </c>
      <c r="E41" s="456">
        <v>155</v>
      </c>
      <c r="F41" s="457">
        <v>49.6</v>
      </c>
      <c r="G41" s="457">
        <v>154.9</v>
      </c>
      <c r="H41" s="457">
        <v>49.8</v>
      </c>
      <c r="I41" s="457">
        <v>156.5</v>
      </c>
      <c r="J41" s="700">
        <v>50</v>
      </c>
    </row>
    <row r="42" spans="1:10" ht="20.100000000000001" customHeight="1" thickBot="1">
      <c r="A42" s="133"/>
      <c r="B42" s="48" t="s">
        <v>238</v>
      </c>
      <c r="C42" s="48"/>
      <c r="D42" s="134" t="s">
        <v>229</v>
      </c>
      <c r="E42" s="259">
        <f>E41-E40</f>
        <v>-0.30000000000001137</v>
      </c>
      <c r="F42" s="260">
        <f>F41-F40</f>
        <v>-0.10000000000000142</v>
      </c>
      <c r="G42" s="260">
        <f t="shared" ref="G42:J42" si="9">G41-G40</f>
        <v>9.9999999999994316E-2</v>
      </c>
      <c r="H42" s="260">
        <f t="shared" si="9"/>
        <v>0.29999999999999716</v>
      </c>
      <c r="I42" s="260">
        <f t="shared" si="9"/>
        <v>0</v>
      </c>
      <c r="J42" s="701">
        <f t="shared" si="9"/>
        <v>0</v>
      </c>
    </row>
    <row r="43" spans="1:10" ht="16.5" customHeight="1">
      <c r="A43" s="16" t="s">
        <v>315</v>
      </c>
      <c r="C43" s="12"/>
      <c r="H43" s="1444" t="s">
        <v>406</v>
      </c>
      <c r="I43" s="1444"/>
      <c r="J43" s="1444"/>
    </row>
    <row r="44" spans="1:10" ht="16.5" customHeight="1">
      <c r="A44" s="192" t="s">
        <v>336</v>
      </c>
      <c r="B44" s="193"/>
      <c r="C44" s="193"/>
      <c r="D44" s="193"/>
      <c r="E44" s="193"/>
      <c r="F44" s="193"/>
    </row>
    <row r="45" spans="1:10" ht="16.5" customHeight="1">
      <c r="A45" s="192" t="s">
        <v>443</v>
      </c>
    </row>
  </sheetData>
  <sheetProtection sheet="1" objects="1" scenarios="1"/>
  <mergeCells count="12">
    <mergeCell ref="H43:J43"/>
    <mergeCell ref="A39:A40"/>
    <mergeCell ref="G25:H25"/>
    <mergeCell ref="I25:J25"/>
    <mergeCell ref="G3:H3"/>
    <mergeCell ref="I3:J3"/>
    <mergeCell ref="A3:D5"/>
    <mergeCell ref="E3:F3"/>
    <mergeCell ref="A17:A18"/>
    <mergeCell ref="A25:D27"/>
    <mergeCell ref="E25:F25"/>
    <mergeCell ref="H21:J21"/>
  </mergeCells>
  <phoneticPr fontId="5"/>
  <printOptions horizontalCentered="1"/>
  <pageMargins left="0.59055118110236227" right="0.59055118110236227" top="0.59055118110236227" bottom="0.59055118110236227" header="0.39370078740157483" footer="0.39370078740157483"/>
  <pageSetup paperSize="9" scale="93" firstPageNumber="144"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12"/>
  <sheetViews>
    <sheetView tabSelected="1" view="pageBreakPreview" zoomScaleNormal="90" zoomScaleSheetLayoutView="100" zoomScalePageLayoutView="90" workbookViewId="0">
      <selection activeCell="G2" sqref="G2"/>
    </sheetView>
  </sheetViews>
  <sheetFormatPr defaultColWidth="8.85546875" defaultRowHeight="12"/>
  <cols>
    <col min="1" max="6" width="16.42578125" style="167" customWidth="1"/>
    <col min="7" max="7" width="8.85546875" style="1451"/>
    <col min="8" max="8" width="17.42578125" style="1458" customWidth="1"/>
    <col min="9" max="13" width="14.7109375" style="1451" customWidth="1"/>
    <col min="14" max="15" width="8.85546875" style="1451"/>
    <col min="16" max="16384" width="8.85546875" style="167"/>
  </cols>
  <sheetData>
    <row r="1" spans="1:14" ht="17.25">
      <c r="A1" s="1449" t="s">
        <v>239</v>
      </c>
      <c r="B1" s="1449"/>
      <c r="C1" s="1449"/>
      <c r="D1" s="1449"/>
      <c r="E1" s="1449"/>
      <c r="F1" s="1449"/>
    </row>
    <row r="5" spans="1:14">
      <c r="A5" s="1450" t="s">
        <v>293</v>
      </c>
      <c r="B5" s="1450"/>
      <c r="C5" s="1450"/>
      <c r="D5" s="1450" t="s">
        <v>294</v>
      </c>
      <c r="E5" s="1450"/>
      <c r="F5" s="1450"/>
      <c r="H5" s="1458" t="s">
        <v>467</v>
      </c>
    </row>
    <row r="6" spans="1:14">
      <c r="A6" s="169"/>
      <c r="B6" s="170" t="s">
        <v>284</v>
      </c>
      <c r="D6" s="169"/>
      <c r="E6" s="170" t="s">
        <v>285</v>
      </c>
      <c r="I6" s="1454" t="s">
        <v>470</v>
      </c>
      <c r="J6" s="1454" t="s">
        <v>464</v>
      </c>
      <c r="K6" s="1454" t="s">
        <v>465</v>
      </c>
      <c r="L6" s="1454" t="s">
        <v>466</v>
      </c>
    </row>
    <row r="7" spans="1:14">
      <c r="A7" s="169"/>
      <c r="H7" s="1458" t="s">
        <v>240</v>
      </c>
      <c r="I7" s="1459">
        <f>‐133‐!D38</f>
        <v>627</v>
      </c>
      <c r="J7" s="1459">
        <f>‐133‐!H38</f>
        <v>609</v>
      </c>
      <c r="K7" s="1459">
        <f>‐133‐!D52</f>
        <v>626</v>
      </c>
      <c r="L7" s="1459">
        <f>‐133‐!H52</f>
        <v>630</v>
      </c>
      <c r="N7" s="1452"/>
    </row>
    <row r="8" spans="1:14">
      <c r="A8" s="169"/>
      <c r="H8" s="1458" t="s">
        <v>241</v>
      </c>
      <c r="I8" s="1459">
        <f>‐133‐!D39</f>
        <v>653</v>
      </c>
      <c r="J8" s="1459">
        <f>‐133‐!H39</f>
        <v>621</v>
      </c>
      <c r="K8" s="1459">
        <f>‐133‐!D53</f>
        <v>630</v>
      </c>
      <c r="L8" s="1459">
        <f>‐133‐!H53</f>
        <v>639</v>
      </c>
      <c r="N8" s="1452"/>
    </row>
    <row r="9" spans="1:14">
      <c r="A9" s="169"/>
      <c r="H9" s="1458" t="s">
        <v>242</v>
      </c>
      <c r="I9" s="1459">
        <f>‐133‐!D40</f>
        <v>681</v>
      </c>
      <c r="J9" s="1459">
        <f>‐133‐!H40</f>
        <v>677</v>
      </c>
      <c r="K9" s="1459">
        <f>‐133‐!D54</f>
        <v>661</v>
      </c>
      <c r="L9" s="1459">
        <f>‐133‐!H54</f>
        <v>674</v>
      </c>
      <c r="N9" s="1452"/>
    </row>
    <row r="10" spans="1:14">
      <c r="A10" s="169"/>
      <c r="H10" s="1458" t="s">
        <v>243</v>
      </c>
      <c r="I10" s="1459">
        <f>‐133‐!D41</f>
        <v>1062</v>
      </c>
      <c r="J10" s="1459">
        <f>‐133‐!H41</f>
        <v>1071</v>
      </c>
      <c r="K10" s="1459">
        <f>‐133‐!D55</f>
        <v>1034</v>
      </c>
      <c r="L10" s="1459">
        <f>‐133‐!H55</f>
        <v>1013</v>
      </c>
      <c r="N10" s="1452"/>
    </row>
    <row r="11" spans="1:14">
      <c r="A11" s="169"/>
      <c r="H11" s="1458" t="s">
        <v>244</v>
      </c>
      <c r="I11" s="1459">
        <f>‐133‐!D42</f>
        <v>502</v>
      </c>
      <c r="J11" s="1459">
        <f>‐133‐!H42</f>
        <v>499</v>
      </c>
      <c r="K11" s="1459">
        <f>‐133‐!D56</f>
        <v>472</v>
      </c>
      <c r="L11" s="1459">
        <f>‐133‐!H56</f>
        <v>473</v>
      </c>
      <c r="N11" s="1452"/>
    </row>
    <row r="12" spans="1:14">
      <c r="A12" s="169"/>
      <c r="H12" s="1458" t="s">
        <v>245</v>
      </c>
      <c r="I12" s="1459">
        <f>‐133‐!D43</f>
        <v>1072</v>
      </c>
      <c r="J12" s="1459">
        <f>‐133‐!H43</f>
        <v>1055</v>
      </c>
      <c r="K12" s="1459">
        <f>‐133‐!D57</f>
        <v>1091</v>
      </c>
      <c r="L12" s="1459">
        <f>‐133‐!H57</f>
        <v>1073</v>
      </c>
      <c r="N12" s="1452"/>
    </row>
    <row r="13" spans="1:14">
      <c r="A13" s="169"/>
      <c r="H13" s="1458" t="s">
        <v>246</v>
      </c>
      <c r="I13" s="1459">
        <f>‐133‐!D44</f>
        <v>588</v>
      </c>
      <c r="J13" s="1459">
        <f>‐133‐!H44</f>
        <v>581</v>
      </c>
      <c r="K13" s="1459">
        <f>‐133‐!D58</f>
        <v>577</v>
      </c>
      <c r="L13" s="1459">
        <f>‐133‐!H58</f>
        <v>590</v>
      </c>
      <c r="N13" s="1452"/>
    </row>
    <row r="14" spans="1:14">
      <c r="A14" s="169"/>
      <c r="H14" s="1458" t="s">
        <v>247</v>
      </c>
      <c r="I14" s="1459">
        <f>‐133‐!D45</f>
        <v>884</v>
      </c>
      <c r="J14" s="1459">
        <f>‐133‐!H45</f>
        <v>889</v>
      </c>
      <c r="K14" s="1459">
        <f>‐133‐!D59</f>
        <v>917</v>
      </c>
      <c r="L14" s="1459">
        <f>‐133‐!H59</f>
        <v>939</v>
      </c>
      <c r="N14" s="1452"/>
    </row>
    <row r="15" spans="1:14">
      <c r="A15" s="169"/>
      <c r="H15" s="1458" t="s">
        <v>248</v>
      </c>
      <c r="I15" s="1459">
        <f>‐133‐!D46</f>
        <v>806</v>
      </c>
      <c r="J15" s="1459">
        <f>‐133‐!H46</f>
        <v>817</v>
      </c>
      <c r="K15" s="1459">
        <f>‐133‐!D60</f>
        <v>808</v>
      </c>
      <c r="L15" s="1459">
        <f>‐133‐!H60</f>
        <v>798</v>
      </c>
      <c r="N15" s="1452"/>
    </row>
    <row r="16" spans="1:14">
      <c r="A16" s="169"/>
      <c r="H16" s="1458" t="s">
        <v>249</v>
      </c>
      <c r="I16" s="1459">
        <f>‐133‐!D47</f>
        <v>676</v>
      </c>
      <c r="J16" s="1459">
        <f>‐133‐!H47</f>
        <v>700</v>
      </c>
      <c r="K16" s="1459">
        <f>‐133‐!D61</f>
        <v>703</v>
      </c>
      <c r="L16" s="1459">
        <f>‐133‐!H61</f>
        <v>715</v>
      </c>
      <c r="N16" s="1452"/>
    </row>
    <row r="17" spans="1:14">
      <c r="A17" s="169"/>
      <c r="H17" s="1458" t="s">
        <v>250</v>
      </c>
      <c r="I17" s="1459">
        <f>‐133‐!D48</f>
        <v>511</v>
      </c>
      <c r="J17" s="1459">
        <f>‐133‐!H48</f>
        <v>514</v>
      </c>
      <c r="K17" s="1459">
        <f>‐133‐!D62</f>
        <v>506</v>
      </c>
      <c r="L17" s="1459">
        <f>‐133‐!H62</f>
        <v>527</v>
      </c>
      <c r="N17" s="1452"/>
    </row>
    <row r="18" spans="1:14">
      <c r="A18" s="169"/>
    </row>
    <row r="19" spans="1:14">
      <c r="A19" s="169"/>
      <c r="H19" s="1458" t="s">
        <v>467</v>
      </c>
    </row>
    <row r="20" spans="1:14">
      <c r="A20" s="169"/>
      <c r="I20" s="1454" t="s">
        <v>468</v>
      </c>
      <c r="J20" s="1454" t="s">
        <v>471</v>
      </c>
      <c r="K20" s="1454" t="s">
        <v>472</v>
      </c>
      <c r="L20" s="1454" t="s">
        <v>473</v>
      </c>
      <c r="M20" s="1454" t="s">
        <v>474</v>
      </c>
    </row>
    <row r="21" spans="1:14">
      <c r="A21" s="169"/>
      <c r="H21" s="1458" t="s">
        <v>251</v>
      </c>
      <c r="I21" s="1460">
        <f>‐136‐!B46</f>
        <v>712</v>
      </c>
      <c r="J21" s="1460">
        <f>‐136‐!F46</f>
        <v>741</v>
      </c>
      <c r="K21" s="1460">
        <f>'‐137‐ '!O46</f>
        <v>730</v>
      </c>
      <c r="L21" s="1460">
        <f>'‐137‐ '!T46</f>
        <v>720</v>
      </c>
      <c r="M21" s="1459">
        <f>'‐137‐ '!X46</f>
        <v>719</v>
      </c>
      <c r="N21" s="1453"/>
    </row>
    <row r="22" spans="1:14">
      <c r="A22" s="169"/>
      <c r="H22" s="1458" t="s">
        <v>252</v>
      </c>
      <c r="I22" s="1460">
        <f>‐136‐!B47</f>
        <v>975</v>
      </c>
      <c r="J22" s="1460">
        <f>‐136‐!F47</f>
        <v>912</v>
      </c>
      <c r="K22" s="1460">
        <f>'‐137‐ '!O47</f>
        <v>930</v>
      </c>
      <c r="L22" s="1460">
        <f>'‐137‐ '!T47</f>
        <v>888</v>
      </c>
      <c r="M22" s="1459">
        <f>'‐137‐ '!X47</f>
        <v>833</v>
      </c>
      <c r="N22" s="1453"/>
    </row>
    <row r="23" spans="1:14">
      <c r="A23" s="169"/>
      <c r="H23" s="1458" t="s">
        <v>253</v>
      </c>
      <c r="I23" s="1460">
        <f>‐136‐!B48</f>
        <v>947</v>
      </c>
      <c r="J23" s="1460">
        <f>‐136‐!F48</f>
        <v>976</v>
      </c>
      <c r="K23" s="1460">
        <f>'‐137‐ '!O48</f>
        <v>932</v>
      </c>
      <c r="L23" s="1460">
        <f>'‐137‐ '!T48</f>
        <v>888</v>
      </c>
      <c r="M23" s="1459">
        <f>'‐137‐ '!X48</f>
        <v>824</v>
      </c>
      <c r="N23" s="1453"/>
    </row>
    <row r="24" spans="1:14">
      <c r="A24" s="169"/>
      <c r="H24" s="1458" t="s">
        <v>254</v>
      </c>
      <c r="I24" s="1460">
        <f>‐136‐!B49</f>
        <v>848</v>
      </c>
      <c r="J24" s="1460">
        <f>‐136‐!F49</f>
        <v>858</v>
      </c>
      <c r="K24" s="1460">
        <f>'‐137‐ '!O49</f>
        <v>838</v>
      </c>
      <c r="L24" s="1460">
        <f>'‐137‐ '!T49</f>
        <v>829</v>
      </c>
      <c r="M24" s="1459">
        <f>'‐137‐ '!X49</f>
        <v>765</v>
      </c>
      <c r="N24" s="1453"/>
    </row>
    <row r="25" spans="1:14">
      <c r="A25" s="169"/>
      <c r="H25" s="1458" t="s">
        <v>255</v>
      </c>
      <c r="I25" s="1460">
        <f>‐136‐!B50</f>
        <v>495</v>
      </c>
      <c r="J25" s="1460">
        <f>‐136‐!F50</f>
        <v>485</v>
      </c>
      <c r="K25" s="1460">
        <f>'‐137‐ '!O50</f>
        <v>449</v>
      </c>
      <c r="L25" s="1460">
        <f>'‐137‐ '!T50</f>
        <v>425</v>
      </c>
      <c r="M25" s="1459">
        <f>'‐137‐ '!X50</f>
        <v>427</v>
      </c>
      <c r="N25" s="1453"/>
    </row>
    <row r="26" spans="1:14">
      <c r="A26" s="169"/>
      <c r="H26" s="1458" t="s">
        <v>256</v>
      </c>
      <c r="I26" s="1460">
        <f>‐136‐!B51</f>
        <v>650</v>
      </c>
      <c r="J26" s="1460">
        <f>‐136‐!F51</f>
        <v>646</v>
      </c>
      <c r="K26" s="1460">
        <f>'‐137‐ '!O51</f>
        <v>628</v>
      </c>
      <c r="L26" s="1460">
        <f>'‐137‐ '!T51</f>
        <v>629</v>
      </c>
      <c r="M26" s="1459">
        <f>'‐137‐ '!X51</f>
        <v>627</v>
      </c>
      <c r="N26" s="1453"/>
    </row>
    <row r="27" spans="1:14">
      <c r="A27" s="169"/>
      <c r="L27" s="1460"/>
    </row>
    <row r="28" spans="1:14">
      <c r="A28" s="169"/>
    </row>
    <row r="29" spans="1:14">
      <c r="A29" s="169"/>
    </row>
    <row r="30" spans="1:14">
      <c r="A30" s="169"/>
    </row>
    <row r="31" spans="1:14">
      <c r="A31" s="169"/>
    </row>
    <row r="32" spans="1:14">
      <c r="A32" s="169"/>
    </row>
    <row r="33" spans="1:14">
      <c r="A33" s="169"/>
    </row>
    <row r="34" spans="1:14">
      <c r="A34" s="169"/>
    </row>
    <row r="35" spans="1:14">
      <c r="A35" s="169"/>
    </row>
    <row r="36" spans="1:14">
      <c r="A36" s="169"/>
      <c r="H36" s="1458" t="s">
        <v>467</v>
      </c>
    </row>
    <row r="37" spans="1:14">
      <c r="A37" s="169" t="s">
        <v>316</v>
      </c>
      <c r="E37" s="170" t="s">
        <v>366</v>
      </c>
      <c r="I37" s="1454" t="s">
        <v>469</v>
      </c>
      <c r="J37" s="1454" t="s">
        <v>475</v>
      </c>
      <c r="K37" s="1454" t="s">
        <v>476</v>
      </c>
      <c r="L37" s="1454" t="s">
        <v>477</v>
      </c>
      <c r="M37" s="1454" t="s">
        <v>478</v>
      </c>
    </row>
    <row r="38" spans="1:14">
      <c r="A38" s="169" t="s">
        <v>317</v>
      </c>
      <c r="B38" s="170" t="s">
        <v>286</v>
      </c>
      <c r="E38" s="168" t="s">
        <v>318</v>
      </c>
      <c r="H38" s="1458" t="s">
        <v>257</v>
      </c>
      <c r="I38" s="1461">
        <f>'‐138‐ '!B40</f>
        <v>1201</v>
      </c>
      <c r="J38" s="1461">
        <f>'‐138‐ '!J40</f>
        <v>1197</v>
      </c>
      <c r="K38" s="1461">
        <f>‐139‐!R40</f>
        <v>1200</v>
      </c>
      <c r="L38" s="1461">
        <f>‐139‐!Z40</f>
        <v>1199</v>
      </c>
      <c r="M38" s="1461">
        <f>‐139‐!AH40</f>
        <v>1197</v>
      </c>
    </row>
    <row r="39" spans="1:14">
      <c r="A39" s="169"/>
      <c r="H39" s="1458" t="s">
        <v>258</v>
      </c>
      <c r="I39" s="1461">
        <f>'‐138‐ '!B41</f>
        <v>865</v>
      </c>
      <c r="J39" s="1461">
        <f>'‐138‐ '!J41</f>
        <v>837</v>
      </c>
      <c r="K39" s="1461">
        <f>‐139‐!R41</f>
        <v>843</v>
      </c>
      <c r="L39" s="1461">
        <f>‐139‐!Z41</f>
        <v>841</v>
      </c>
      <c r="M39" s="1461">
        <f>‐139‐!AH41</f>
        <v>790</v>
      </c>
    </row>
    <row r="40" spans="1:14">
      <c r="A40" s="169"/>
      <c r="H40" s="1458" t="s">
        <v>259</v>
      </c>
      <c r="I40" s="1461">
        <f>'‐138‐ '!B42</f>
        <v>725</v>
      </c>
      <c r="J40" s="1461">
        <f>'‐138‐ '!J42</f>
        <v>690</v>
      </c>
      <c r="K40" s="1461">
        <f>‐139‐!R42</f>
        <v>699</v>
      </c>
      <c r="L40" s="1461">
        <f>‐139‐!Z42</f>
        <v>698</v>
      </c>
      <c r="M40" s="1461">
        <f>‐139‐!AH42</f>
        <v>669</v>
      </c>
    </row>
    <row r="41" spans="1:14">
      <c r="A41" s="169"/>
      <c r="H41" s="1458" t="s">
        <v>142</v>
      </c>
      <c r="I41" s="1461">
        <f>'‐138‐ '!B43</f>
        <v>660</v>
      </c>
      <c r="J41" s="1461">
        <f>'‐138‐ '!J43</f>
        <v>658</v>
      </c>
      <c r="K41" s="1461">
        <f>‐139‐!R43</f>
        <v>687</v>
      </c>
      <c r="L41" s="1461">
        <f>‐139‐!Z43</f>
        <v>731</v>
      </c>
      <c r="M41" s="1461">
        <f>‐139‐!AH43</f>
        <v>709</v>
      </c>
    </row>
    <row r="42" spans="1:14">
      <c r="A42" s="169"/>
      <c r="H42" s="1458" t="s">
        <v>260</v>
      </c>
      <c r="I42" s="1461">
        <f>'‐138‐ '!B44</f>
        <v>794</v>
      </c>
      <c r="J42" s="1461">
        <f>'‐138‐ '!J44</f>
        <v>786</v>
      </c>
      <c r="K42" s="1461">
        <f>‐139‐!R44</f>
        <v>763</v>
      </c>
      <c r="L42" s="1461">
        <f>‐139‐!Z44</f>
        <v>764</v>
      </c>
      <c r="M42" s="1461">
        <f>‐139‐!AH44</f>
        <v>731</v>
      </c>
    </row>
    <row r="43" spans="1:14">
      <c r="A43" s="169"/>
      <c r="H43" s="1458" t="s">
        <v>261</v>
      </c>
      <c r="I43" s="1461">
        <f>'‐138‐ '!B45</f>
        <v>648</v>
      </c>
      <c r="J43" s="1461">
        <f>'‐138‐ '!J45</f>
        <v>642</v>
      </c>
      <c r="K43" s="1461">
        <f>‐139‐!R45</f>
        <v>631</v>
      </c>
      <c r="L43" s="1461">
        <f>‐139‐!Z45</f>
        <v>634</v>
      </c>
      <c r="M43" s="1461">
        <f>‐139‐!AH45</f>
        <v>625</v>
      </c>
    </row>
    <row r="44" spans="1:14">
      <c r="A44" s="169"/>
      <c r="H44" s="1458" t="s">
        <v>467</v>
      </c>
      <c r="M44" s="1456"/>
    </row>
    <row r="45" spans="1:14">
      <c r="A45" s="169"/>
      <c r="I45" s="1454" t="s">
        <v>365</v>
      </c>
      <c r="J45" s="1454" t="s">
        <v>390</v>
      </c>
      <c r="K45" s="1454" t="s">
        <v>476</v>
      </c>
      <c r="L45" s="1454" t="s">
        <v>477</v>
      </c>
      <c r="M45" s="1454" t="s">
        <v>478</v>
      </c>
    </row>
    <row r="46" spans="1:14">
      <c r="A46" s="169"/>
      <c r="H46" s="1458" t="s">
        <v>262</v>
      </c>
      <c r="I46" s="1460">
        <f>‐140‐!B44</f>
        <v>288</v>
      </c>
      <c r="J46" s="1460">
        <f>‐140‐!F44</f>
        <v>276</v>
      </c>
      <c r="K46" s="1460">
        <f>‐140‐!J44</f>
        <v>278</v>
      </c>
      <c r="L46" s="1460">
        <f>‐141‐!N44</f>
        <v>281</v>
      </c>
      <c r="M46" s="1459">
        <f>‐141‐!U44</f>
        <v>299</v>
      </c>
      <c r="N46" s="1453"/>
    </row>
    <row r="47" spans="1:14">
      <c r="A47" s="169"/>
      <c r="H47" s="1458" t="s">
        <v>263</v>
      </c>
      <c r="I47" s="1460">
        <f>‐140‐!B45</f>
        <v>147</v>
      </c>
      <c r="J47" s="1460">
        <f>‐140‐!F45</f>
        <v>146</v>
      </c>
      <c r="K47" s="1460">
        <f>‐140‐!J45</f>
        <v>130</v>
      </c>
      <c r="L47" s="1460">
        <f>‐141‐!N45</f>
        <v>139</v>
      </c>
      <c r="M47" s="1459">
        <f>‐141‐!U45</f>
        <v>133</v>
      </c>
      <c r="N47" s="1453"/>
    </row>
    <row r="48" spans="1:14">
      <c r="A48" s="169"/>
      <c r="H48" s="1458" t="s">
        <v>264</v>
      </c>
      <c r="I48" s="1460">
        <f>‐140‐!B46</f>
        <v>5</v>
      </c>
      <c r="J48" s="1460">
        <f>‐140‐!F46</f>
        <v>8</v>
      </c>
      <c r="K48" s="1460">
        <f>‐140‐!J46</f>
        <v>9</v>
      </c>
      <c r="L48" s="1460">
        <f>‐141‐!N46</f>
        <v>9</v>
      </c>
      <c r="M48" s="1459">
        <f>‐141‐!U46</f>
        <v>9</v>
      </c>
      <c r="N48" s="1453"/>
    </row>
    <row r="49" spans="1:13">
      <c r="A49" s="169"/>
      <c r="H49" s="1458" t="s">
        <v>409</v>
      </c>
      <c r="I49" s="1460">
        <f>‐140‐!B48</f>
        <v>0</v>
      </c>
      <c r="J49" s="1460">
        <f>‐140‐!F48</f>
        <v>0</v>
      </c>
      <c r="K49" s="1460">
        <f>‐140‐!J48</f>
        <v>0</v>
      </c>
      <c r="L49" s="1460">
        <f>‐141‐!N47</f>
        <v>20</v>
      </c>
      <c r="M49" s="1459">
        <f>‐141‐!U47</f>
        <v>40</v>
      </c>
    </row>
    <row r="50" spans="1:13">
      <c r="A50" s="169"/>
    </row>
    <row r="51" spans="1:13">
      <c r="A51" s="169"/>
    </row>
    <row r="52" spans="1:13">
      <c r="A52" s="169"/>
    </row>
    <row r="53" spans="1:13">
      <c r="A53" s="169"/>
    </row>
    <row r="54" spans="1:13">
      <c r="A54" s="169"/>
    </row>
    <row r="55" spans="1:13">
      <c r="A55" s="169"/>
    </row>
    <row r="56" spans="1:13">
      <c r="A56" s="169"/>
    </row>
    <row r="57" spans="1:13">
      <c r="A57" s="169"/>
    </row>
    <row r="58" spans="1:13">
      <c r="A58" s="169"/>
    </row>
    <row r="59" spans="1:13" ht="11.25" customHeight="1">
      <c r="A59" s="169"/>
    </row>
    <row r="60" spans="1:13" ht="11.25" customHeight="1">
      <c r="A60" s="169"/>
    </row>
    <row r="61" spans="1:13">
      <c r="A61" s="169"/>
    </row>
    <row r="62" spans="1:13">
      <c r="A62" s="169"/>
    </row>
    <row r="63" spans="1:13">
      <c r="A63" s="169"/>
    </row>
    <row r="64" spans="1:13">
      <c r="A64" s="169"/>
    </row>
    <row r="65" spans="1:10">
      <c r="A65" s="169"/>
    </row>
    <row r="66" spans="1:10">
      <c r="A66" s="169"/>
    </row>
    <row r="67" spans="1:10">
      <c r="A67" s="169"/>
    </row>
    <row r="68" spans="1:10">
      <c r="A68" s="169"/>
    </row>
    <row r="69" spans="1:10">
      <c r="A69" s="169"/>
    </row>
    <row r="70" spans="1:10">
      <c r="A70" s="169"/>
    </row>
    <row r="71" spans="1:10">
      <c r="A71" s="50" t="s">
        <v>319</v>
      </c>
      <c r="B71" s="50"/>
      <c r="C71" s="50"/>
      <c r="D71" s="50"/>
      <c r="E71" s="50"/>
      <c r="F71" s="50"/>
    </row>
    <row r="72" spans="1:10">
      <c r="A72" s="169"/>
    </row>
    <row r="73" spans="1:10">
      <c r="A73" s="169"/>
    </row>
    <row r="74" spans="1:10">
      <c r="A74" s="169"/>
    </row>
    <row r="75" spans="1:10">
      <c r="A75" s="169"/>
      <c r="G75" s="1458"/>
    </row>
    <row r="76" spans="1:10">
      <c r="A76" s="169"/>
    </row>
    <row r="77" spans="1:10">
      <c r="A77" s="169"/>
    </row>
    <row r="78" spans="1:10">
      <c r="A78" s="169"/>
    </row>
    <row r="79" spans="1:10">
      <c r="A79" s="169"/>
      <c r="H79" s="1458" t="s">
        <v>479</v>
      </c>
      <c r="J79" s="1451" t="s">
        <v>200</v>
      </c>
    </row>
    <row r="80" spans="1:10">
      <c r="A80" s="169"/>
      <c r="H80" s="1462" t="s">
        <v>209</v>
      </c>
      <c r="I80" s="1462" t="s">
        <v>210</v>
      </c>
      <c r="J80" s="1462" t="s">
        <v>207</v>
      </c>
    </row>
    <row r="81" spans="1:12">
      <c r="A81" s="169"/>
      <c r="H81" s="1460">
        <f>+‐143‐!D23</f>
        <v>1804947</v>
      </c>
      <c r="I81" s="1460">
        <f>+‐143‐!F23</f>
        <v>4346271</v>
      </c>
      <c r="J81" s="1463">
        <v>0</v>
      </c>
      <c r="K81" s="1464">
        <f>SUM(H81:J81)</f>
        <v>6151218</v>
      </c>
    </row>
    <row r="82" spans="1:12">
      <c r="A82" s="169"/>
      <c r="H82" s="1465">
        <f>H81/K81</f>
        <v>0.29342920377720316</v>
      </c>
      <c r="I82" s="1465">
        <f>I81/K81</f>
        <v>0.70657079622279684</v>
      </c>
      <c r="J82" s="1454"/>
      <c r="K82" s="1455"/>
    </row>
    <row r="83" spans="1:12">
      <c r="A83" s="169"/>
      <c r="I83" s="1456"/>
      <c r="J83" s="1454"/>
      <c r="K83" s="1455"/>
    </row>
    <row r="84" spans="1:12">
      <c r="A84" s="169"/>
      <c r="H84" s="1458" t="s">
        <v>479</v>
      </c>
      <c r="I84" s="1456"/>
      <c r="J84" s="1457"/>
      <c r="K84" s="1455"/>
    </row>
    <row r="85" spans="1:12">
      <c r="A85" s="169"/>
      <c r="H85" s="1466" t="s">
        <v>211</v>
      </c>
      <c r="I85" s="1467">
        <f>‐143‐!B26</f>
        <v>4582493</v>
      </c>
      <c r="J85" s="1468">
        <f>+I85/$I$88</f>
        <v>0.74497327196012242</v>
      </c>
    </row>
    <row r="86" spans="1:12">
      <c r="A86" s="169"/>
      <c r="H86" s="1466" t="s">
        <v>215</v>
      </c>
      <c r="I86" s="1467">
        <f>‐143‐!B31</f>
        <v>754071</v>
      </c>
      <c r="J86" s="1468">
        <f t="shared" ref="J86:J87" si="0">+I86/$I$88</f>
        <v>0.12258889215111544</v>
      </c>
    </row>
    <row r="87" spans="1:12">
      <c r="A87" s="169"/>
      <c r="H87" s="1466" t="s">
        <v>216</v>
      </c>
      <c r="I87" s="1467">
        <f>‐143‐!B32</f>
        <v>814654</v>
      </c>
      <c r="J87" s="1468">
        <f t="shared" si="0"/>
        <v>0.13243783588876221</v>
      </c>
    </row>
    <row r="88" spans="1:12">
      <c r="A88" s="169"/>
      <c r="H88" s="1451"/>
      <c r="I88" s="1464">
        <f>SUM(I85:I87)</f>
        <v>6151218</v>
      </c>
    </row>
    <row r="89" spans="1:12">
      <c r="A89" s="169"/>
      <c r="L89" s="1469"/>
    </row>
    <row r="90" spans="1:12">
      <c r="A90" s="169"/>
    </row>
    <row r="91" spans="1:12">
      <c r="A91" s="169"/>
    </row>
    <row r="92" spans="1:12">
      <c r="A92" s="169"/>
    </row>
    <row r="93" spans="1:12">
      <c r="A93" s="169"/>
    </row>
    <row r="94" spans="1:12">
      <c r="A94" s="169"/>
    </row>
    <row r="95" spans="1:12">
      <c r="A95" s="169"/>
    </row>
    <row r="96" spans="1:12">
      <c r="A96" s="169"/>
    </row>
    <row r="97" spans="1:10">
      <c r="A97" s="169"/>
    </row>
    <row r="98" spans="1:10">
      <c r="A98" s="169"/>
    </row>
    <row r="99" spans="1:10">
      <c r="A99" s="169"/>
    </row>
    <row r="100" spans="1:10">
      <c r="A100" s="169"/>
      <c r="H100" s="1458" t="s">
        <v>479</v>
      </c>
    </row>
    <row r="101" spans="1:10">
      <c r="A101" s="168" t="s">
        <v>320</v>
      </c>
      <c r="H101" s="1470"/>
      <c r="I101" s="1471" t="s">
        <v>281</v>
      </c>
      <c r="J101" s="1472" t="s">
        <v>282</v>
      </c>
    </row>
    <row r="102" spans="1:10">
      <c r="A102" s="169"/>
      <c r="H102" s="1470" t="s">
        <v>240</v>
      </c>
      <c r="I102" s="1473">
        <f>‐132‐!E20</f>
        <v>40.465079365079362</v>
      </c>
      <c r="J102" s="1473">
        <f>‐132‐!F20</f>
        <v>9.9920634920634921</v>
      </c>
    </row>
    <row r="103" spans="1:10">
      <c r="A103" s="169"/>
      <c r="H103" s="1470" t="s">
        <v>241</v>
      </c>
      <c r="I103" s="1473">
        <f>‐132‐!E21</f>
        <v>28.133020344287949</v>
      </c>
      <c r="J103" s="1473">
        <f>‐132‐!F21</f>
        <v>10.333333333333334</v>
      </c>
    </row>
    <row r="104" spans="1:10">
      <c r="A104" s="169"/>
      <c r="H104" s="1470" t="s">
        <v>242</v>
      </c>
      <c r="I104" s="1473">
        <f>‐132‐!E22</f>
        <v>33.056379821958458</v>
      </c>
      <c r="J104" s="1473">
        <f>‐132‐!F22</f>
        <v>8.465875370919882</v>
      </c>
    </row>
    <row r="105" spans="1:10">
      <c r="H105" s="1470" t="s">
        <v>243</v>
      </c>
      <c r="I105" s="1473">
        <f>‐132‐!E23</f>
        <v>28.915103652517274</v>
      </c>
      <c r="J105" s="1473">
        <f>‐132‐!F23</f>
        <v>7.238894373149062</v>
      </c>
    </row>
    <row r="106" spans="1:10">
      <c r="H106" s="1470" t="s">
        <v>244</v>
      </c>
      <c r="I106" s="1473">
        <f>‐132‐!E24</f>
        <v>49.780126849894295</v>
      </c>
      <c r="J106" s="1473">
        <f>‐132‐!F24</f>
        <v>13.23044397463002</v>
      </c>
    </row>
    <row r="107" spans="1:10">
      <c r="H107" s="1470" t="s">
        <v>245</v>
      </c>
      <c r="I107" s="1473">
        <f>‐132‐!E25</f>
        <v>19.636533084808946</v>
      </c>
      <c r="J107" s="1473">
        <f>‐132‐!F25</f>
        <v>7.7017707362534953</v>
      </c>
    </row>
    <row r="108" spans="1:10">
      <c r="H108" s="1470" t="s">
        <v>246</v>
      </c>
      <c r="I108" s="1473">
        <f>‐132‐!E26</f>
        <v>30.720338983050848</v>
      </c>
      <c r="J108" s="1473">
        <f>‐132‐!F26</f>
        <v>10.68135593220339</v>
      </c>
    </row>
    <row r="109" spans="1:10">
      <c r="H109" s="1470" t="s">
        <v>247</v>
      </c>
      <c r="I109" s="1473">
        <f>‐132‐!E27</f>
        <v>18.833865814696484</v>
      </c>
      <c r="J109" s="1473">
        <f>‐132‐!F27</f>
        <v>8.4664536741214054</v>
      </c>
    </row>
    <row r="110" spans="1:10">
      <c r="H110" s="1470" t="s">
        <v>248</v>
      </c>
      <c r="I110" s="1473">
        <f>‐132‐!E28</f>
        <v>26.537593984962406</v>
      </c>
      <c r="J110" s="1473">
        <f>‐132‐!F28</f>
        <v>7.8508771929824563</v>
      </c>
    </row>
    <row r="111" spans="1:10">
      <c r="H111" s="1470" t="s">
        <v>249</v>
      </c>
      <c r="I111" s="1473">
        <f>‐132‐!E29</f>
        <v>28.668531468531469</v>
      </c>
      <c r="J111" s="1473">
        <f>‐132‐!F29</f>
        <v>8.0755244755244764</v>
      </c>
    </row>
    <row r="112" spans="1:10">
      <c r="H112" s="1470" t="s">
        <v>250</v>
      </c>
      <c r="I112" s="1473">
        <f>‐132‐!E30</f>
        <v>56.373814041745732</v>
      </c>
      <c r="J112" s="1473">
        <f>‐132‐!F30</f>
        <v>11.03605313092979</v>
      </c>
    </row>
  </sheetData>
  <sheetProtection sheet="1" objects="1" scenarios="1"/>
  <mergeCells count="3">
    <mergeCell ref="A1:F1"/>
    <mergeCell ref="A5:C5"/>
    <mergeCell ref="D5:F5"/>
  </mergeCells>
  <phoneticPr fontId="5"/>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64"/>
  <sheetViews>
    <sheetView view="pageBreakPreview" zoomScaleSheetLayoutView="130" workbookViewId="0">
      <selection activeCell="Q1" sqref="Q1:Q1048576"/>
    </sheetView>
  </sheetViews>
  <sheetFormatPr defaultColWidth="8.85546875"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 width="8.85546875" style="1"/>
    <col min="17" max="17" width="0" style="1" hidden="1" customWidth="1"/>
    <col min="18" max="16384" width="8.85546875" style="1"/>
  </cols>
  <sheetData>
    <row r="1" spans="1:17" ht="5.0999999999999996" customHeight="1">
      <c r="B1" s="4"/>
      <c r="C1" s="4"/>
      <c r="D1" s="4"/>
      <c r="E1" s="4"/>
      <c r="F1" s="4"/>
      <c r="G1" s="4"/>
      <c r="H1" s="4"/>
      <c r="I1" s="4"/>
      <c r="J1" s="4"/>
      <c r="K1" s="4"/>
      <c r="L1" s="19"/>
      <c r="M1" s="4"/>
      <c r="N1" s="4"/>
      <c r="O1" s="4"/>
      <c r="P1" s="4"/>
      <c r="Q1" s="4"/>
    </row>
    <row r="2" spans="1:17" ht="15" customHeight="1" thickBot="1">
      <c r="A2" s="1" t="s">
        <v>494</v>
      </c>
      <c r="B2" s="4"/>
      <c r="C2" s="4"/>
      <c r="D2" s="4"/>
      <c r="E2" s="4"/>
      <c r="F2" s="4"/>
      <c r="G2" s="4"/>
      <c r="H2" s="4"/>
      <c r="I2" s="4"/>
      <c r="J2" s="4"/>
      <c r="K2" s="4"/>
      <c r="L2" s="19" t="s">
        <v>48</v>
      </c>
      <c r="M2" s="4"/>
      <c r="N2" s="4"/>
      <c r="O2" s="4"/>
      <c r="P2" s="4"/>
      <c r="Q2" s="4"/>
    </row>
    <row r="3" spans="1:17" ht="15" customHeight="1">
      <c r="A3" s="905" t="s">
        <v>287</v>
      </c>
      <c r="B3" s="906"/>
      <c r="C3" s="902" t="s">
        <v>269</v>
      </c>
      <c r="D3" s="902" t="s">
        <v>51</v>
      </c>
      <c r="E3" s="915" t="s">
        <v>49</v>
      </c>
      <c r="F3" s="916"/>
      <c r="G3" s="916"/>
      <c r="H3" s="917"/>
      <c r="I3" s="865" t="s">
        <v>50</v>
      </c>
      <c r="J3" s="865"/>
      <c r="K3" s="866"/>
      <c r="L3" s="928" t="s">
        <v>297</v>
      </c>
      <c r="M3" s="924" t="s">
        <v>277</v>
      </c>
    </row>
    <row r="4" spans="1:17" ht="9" customHeight="1">
      <c r="A4" s="907"/>
      <c r="B4" s="908"/>
      <c r="C4" s="903"/>
      <c r="D4" s="903"/>
      <c r="E4" s="918"/>
      <c r="F4" s="919"/>
      <c r="G4" s="919"/>
      <c r="H4" s="920"/>
      <c r="I4" s="919"/>
      <c r="J4" s="919"/>
      <c r="K4" s="920"/>
      <c r="L4" s="929"/>
      <c r="M4" s="925"/>
      <c r="N4" s="9"/>
    </row>
    <row r="5" spans="1:17" ht="18" customHeight="1">
      <c r="A5" s="909"/>
      <c r="B5" s="910"/>
      <c r="C5" s="904"/>
      <c r="D5" s="904"/>
      <c r="E5" s="127" t="s">
        <v>298</v>
      </c>
      <c r="F5" s="490" t="s">
        <v>368</v>
      </c>
      <c r="G5" s="127" t="s">
        <v>275</v>
      </c>
      <c r="H5" s="127" t="s">
        <v>276</v>
      </c>
      <c r="I5" s="127" t="s">
        <v>298</v>
      </c>
      <c r="J5" s="127" t="s">
        <v>53</v>
      </c>
      <c r="K5" s="136" t="s">
        <v>54</v>
      </c>
      <c r="L5" s="930"/>
      <c r="M5" s="926"/>
      <c r="N5" s="9"/>
      <c r="O5" s="9"/>
    </row>
    <row r="6" spans="1:17" ht="15" customHeight="1">
      <c r="A6" s="911" t="s">
        <v>414</v>
      </c>
      <c r="B6" s="912"/>
      <c r="C6" s="264">
        <v>13</v>
      </c>
      <c r="D6" s="708">
        <v>67</v>
      </c>
      <c r="E6" s="488">
        <f>SUM(F6:H6)</f>
        <v>1386</v>
      </c>
      <c r="F6" s="648">
        <v>0</v>
      </c>
      <c r="G6" s="708">
        <v>446</v>
      </c>
      <c r="H6" s="708">
        <v>940</v>
      </c>
      <c r="I6" s="242">
        <f>SUM(J6:K6)</f>
        <v>89</v>
      </c>
      <c r="J6" s="708">
        <v>3</v>
      </c>
      <c r="K6" s="708">
        <v>86</v>
      </c>
      <c r="L6" s="708">
        <v>21</v>
      </c>
      <c r="M6" s="26">
        <v>10304</v>
      </c>
      <c r="N6" s="9"/>
      <c r="O6" s="130"/>
    </row>
    <row r="7" spans="1:17" ht="15" customHeight="1">
      <c r="A7" s="852">
        <v>27</v>
      </c>
      <c r="B7" s="901"/>
      <c r="C7" s="264">
        <v>13</v>
      </c>
      <c r="D7" s="708">
        <v>68</v>
      </c>
      <c r="E7" s="488">
        <f t="shared" ref="E7:E8" si="0">SUM(F7:H7)</f>
        <v>1419</v>
      </c>
      <c r="F7" s="648">
        <v>0</v>
      </c>
      <c r="G7" s="708">
        <v>507</v>
      </c>
      <c r="H7" s="708">
        <v>912</v>
      </c>
      <c r="I7" s="488">
        <f t="shared" ref="I7:I8" si="1">SUM(J7:K7)</f>
        <v>75</v>
      </c>
      <c r="J7" s="708">
        <v>2</v>
      </c>
      <c r="K7" s="708">
        <v>73</v>
      </c>
      <c r="L7" s="708">
        <v>21</v>
      </c>
      <c r="M7" s="26">
        <v>10602</v>
      </c>
      <c r="N7" s="9"/>
      <c r="O7" s="130"/>
    </row>
    <row r="8" spans="1:17" ht="15" customHeight="1">
      <c r="A8" s="852">
        <v>28</v>
      </c>
      <c r="B8" s="901"/>
      <c r="C8" s="264">
        <v>13</v>
      </c>
      <c r="D8" s="708">
        <v>63</v>
      </c>
      <c r="E8" s="488">
        <f t="shared" si="0"/>
        <v>1404</v>
      </c>
      <c r="F8" s="648">
        <v>0</v>
      </c>
      <c r="G8" s="708">
        <v>503</v>
      </c>
      <c r="H8" s="708">
        <v>901</v>
      </c>
      <c r="I8" s="488">
        <f t="shared" si="1"/>
        <v>67</v>
      </c>
      <c r="J8" s="708">
        <v>5</v>
      </c>
      <c r="K8" s="708">
        <v>62</v>
      </c>
      <c r="L8" s="708">
        <v>22.285714285714285</v>
      </c>
      <c r="M8" s="26">
        <v>10602</v>
      </c>
      <c r="N8" s="9"/>
      <c r="O8" s="130"/>
    </row>
    <row r="9" spans="1:17" ht="15" customHeight="1" thickBot="1">
      <c r="A9" s="852">
        <v>29</v>
      </c>
      <c r="B9" s="901"/>
      <c r="C9" s="242">
        <v>13</v>
      </c>
      <c r="D9" s="711">
        <v>73</v>
      </c>
      <c r="E9" s="242">
        <f>SUM(F9:H9)</f>
        <v>1597</v>
      </c>
      <c r="F9" s="724">
        <v>182</v>
      </c>
      <c r="G9" s="711">
        <v>552</v>
      </c>
      <c r="H9" s="711">
        <v>863</v>
      </c>
      <c r="I9" s="921">
        <v>134</v>
      </c>
      <c r="J9" s="921"/>
      <c r="K9" s="921"/>
      <c r="L9" s="242">
        <v>22.285714285714285</v>
      </c>
      <c r="M9" s="26">
        <v>10602</v>
      </c>
      <c r="N9" s="9"/>
      <c r="O9" s="130"/>
    </row>
    <row r="10" spans="1:17" ht="15" customHeight="1">
      <c r="A10" s="905" t="s">
        <v>287</v>
      </c>
      <c r="B10" s="906"/>
      <c r="C10" s="902" t="s">
        <v>269</v>
      </c>
      <c r="D10" s="902" t="s">
        <v>51</v>
      </c>
      <c r="E10" s="915" t="s">
        <v>49</v>
      </c>
      <c r="F10" s="916"/>
      <c r="G10" s="916"/>
      <c r="H10" s="917"/>
      <c r="I10" s="865" t="s">
        <v>50</v>
      </c>
      <c r="J10" s="865"/>
      <c r="K10" s="866"/>
      <c r="L10" s="928" t="s">
        <v>297</v>
      </c>
      <c r="M10" s="924" t="s">
        <v>277</v>
      </c>
    </row>
    <row r="11" spans="1:17" ht="9" customHeight="1">
      <c r="A11" s="907"/>
      <c r="B11" s="908"/>
      <c r="C11" s="903"/>
      <c r="D11" s="903"/>
      <c r="E11" s="918"/>
      <c r="F11" s="919"/>
      <c r="G11" s="919"/>
      <c r="H11" s="920"/>
      <c r="I11" s="919"/>
      <c r="J11" s="919"/>
      <c r="K11" s="920"/>
      <c r="L11" s="929"/>
      <c r="M11" s="925"/>
      <c r="N11" s="9"/>
    </row>
    <row r="12" spans="1:17" ht="18" customHeight="1">
      <c r="A12" s="909"/>
      <c r="B12" s="910"/>
      <c r="C12" s="904"/>
      <c r="D12" s="904"/>
      <c r="E12" s="586" t="s">
        <v>298</v>
      </c>
      <c r="F12" s="614" t="s">
        <v>368</v>
      </c>
      <c r="G12" s="586" t="s">
        <v>275</v>
      </c>
      <c r="H12" s="586" t="s">
        <v>276</v>
      </c>
      <c r="I12" s="891" t="s">
        <v>298</v>
      </c>
      <c r="J12" s="892"/>
      <c r="K12" s="893"/>
      <c r="L12" s="930"/>
      <c r="M12" s="926"/>
      <c r="N12" s="9"/>
      <c r="O12" s="9"/>
    </row>
    <row r="13" spans="1:17" ht="15" customHeight="1">
      <c r="A13" s="913" t="s">
        <v>415</v>
      </c>
      <c r="B13" s="914"/>
      <c r="C13" s="542">
        <f>SUM(C15:C28)</f>
        <v>12</v>
      </c>
      <c r="D13" s="542">
        <f>SUM(D15:D24,D27:D28)</f>
        <v>71</v>
      </c>
      <c r="E13" s="542">
        <f>SUM(E15:E24,E27:E28)</f>
        <v>1428</v>
      </c>
      <c r="F13" s="542">
        <f>SUM(F15:F24,F27:F28)</f>
        <v>179</v>
      </c>
      <c r="G13" s="542">
        <f>SUM(G15:G24,G27:G28)</f>
        <v>465</v>
      </c>
      <c r="H13" s="542">
        <f>SUM(H15:H24,H27:H28)</f>
        <v>784</v>
      </c>
      <c r="I13" s="927">
        <f>SUM(I15:K28)</f>
        <v>129</v>
      </c>
      <c r="J13" s="927"/>
      <c r="K13" s="927"/>
      <c r="L13" s="542">
        <f>E13/D13</f>
        <v>20.112676056338028</v>
      </c>
      <c r="M13" s="26">
        <f>SUM(M15:M24,M27:M28)</f>
        <v>9988.6</v>
      </c>
      <c r="N13" s="9"/>
      <c r="O13" s="32"/>
    </row>
    <row r="14" spans="1:17" ht="15" customHeight="1">
      <c r="A14" s="635"/>
      <c r="B14" s="636"/>
      <c r="C14" s="637"/>
      <c r="D14" s="637"/>
      <c r="E14" s="637"/>
      <c r="F14" s="637"/>
      <c r="G14" s="637"/>
      <c r="H14" s="637"/>
      <c r="I14" s="638"/>
      <c r="J14" s="638"/>
      <c r="K14" s="638"/>
      <c r="L14" s="637"/>
      <c r="M14" s="639"/>
      <c r="N14" s="9"/>
      <c r="O14" s="32"/>
    </row>
    <row r="15" spans="1:17" ht="15" customHeight="1">
      <c r="A15" s="33"/>
      <c r="B15" s="130" t="s">
        <v>55</v>
      </c>
      <c r="C15" s="552">
        <v>1</v>
      </c>
      <c r="D15" s="466">
        <v>5</v>
      </c>
      <c r="E15" s="545">
        <f>SUM(F15:H15)</f>
        <v>104</v>
      </c>
      <c r="F15" s="545">
        <v>16</v>
      </c>
      <c r="G15" s="545">
        <v>33</v>
      </c>
      <c r="H15" s="545">
        <v>55</v>
      </c>
      <c r="I15" s="862">
        <v>11</v>
      </c>
      <c r="J15" s="863"/>
      <c r="K15" s="863"/>
      <c r="L15" s="545">
        <f>E15/D15</f>
        <v>20.8</v>
      </c>
      <c r="M15" s="621">
        <v>725</v>
      </c>
      <c r="N15" s="9"/>
      <c r="O15" s="130"/>
    </row>
    <row r="16" spans="1:17" ht="15" customHeight="1">
      <c r="A16" s="885"/>
      <c r="B16" s="130" t="s">
        <v>56</v>
      </c>
      <c r="C16" s="552">
        <v>1</v>
      </c>
      <c r="D16" s="466">
        <v>6</v>
      </c>
      <c r="E16" s="545">
        <f t="shared" ref="E16:E24" si="2">SUM(F16:H16)</f>
        <v>90</v>
      </c>
      <c r="F16" s="467">
        <v>0</v>
      </c>
      <c r="G16" s="545">
        <v>34</v>
      </c>
      <c r="H16" s="545">
        <v>56</v>
      </c>
      <c r="I16" s="862">
        <v>8</v>
      </c>
      <c r="J16" s="863"/>
      <c r="K16" s="863"/>
      <c r="L16" s="545">
        <f t="shared" ref="L16:L24" si="3">E16/D16</f>
        <v>15</v>
      </c>
      <c r="M16" s="621">
        <v>668</v>
      </c>
      <c r="N16" s="9"/>
      <c r="O16" s="130"/>
    </row>
    <row r="17" spans="1:18" ht="15" customHeight="1">
      <c r="A17" s="885"/>
      <c r="B17" s="130" t="s">
        <v>57</v>
      </c>
      <c r="C17" s="552">
        <v>1</v>
      </c>
      <c r="D17" s="466">
        <v>8</v>
      </c>
      <c r="E17" s="545">
        <f t="shared" si="2"/>
        <v>136</v>
      </c>
      <c r="F17" s="467">
        <v>15</v>
      </c>
      <c r="G17" s="545">
        <v>41</v>
      </c>
      <c r="H17" s="545">
        <v>80</v>
      </c>
      <c r="I17" s="862">
        <v>12</v>
      </c>
      <c r="J17" s="863"/>
      <c r="K17" s="863"/>
      <c r="L17" s="545">
        <f t="shared" si="3"/>
        <v>17</v>
      </c>
      <c r="M17" s="621">
        <v>1081</v>
      </c>
      <c r="N17" s="9"/>
      <c r="O17" s="130"/>
    </row>
    <row r="18" spans="1:18" ht="15" customHeight="1">
      <c r="A18" s="885"/>
      <c r="B18" s="130" t="s">
        <v>58</v>
      </c>
      <c r="C18" s="552">
        <v>1</v>
      </c>
      <c r="D18" s="466">
        <v>5</v>
      </c>
      <c r="E18" s="545">
        <f t="shared" si="2"/>
        <v>82</v>
      </c>
      <c r="F18" s="545">
        <v>14</v>
      </c>
      <c r="G18" s="545">
        <v>23</v>
      </c>
      <c r="H18" s="545">
        <v>45</v>
      </c>
      <c r="I18" s="862">
        <v>9</v>
      </c>
      <c r="J18" s="863"/>
      <c r="K18" s="863"/>
      <c r="L18" s="545">
        <f t="shared" si="3"/>
        <v>16.399999999999999</v>
      </c>
      <c r="M18" s="621">
        <v>744</v>
      </c>
      <c r="N18" s="9"/>
      <c r="O18" s="130"/>
    </row>
    <row r="19" spans="1:18" ht="15" customHeight="1">
      <c r="A19" s="885"/>
      <c r="B19" s="130" t="s">
        <v>59</v>
      </c>
      <c r="C19" s="552">
        <v>1</v>
      </c>
      <c r="D19" s="466">
        <v>8</v>
      </c>
      <c r="E19" s="545">
        <f t="shared" si="2"/>
        <v>157</v>
      </c>
      <c r="F19" s="467">
        <v>0</v>
      </c>
      <c r="G19" s="545">
        <v>50</v>
      </c>
      <c r="H19" s="545">
        <v>107</v>
      </c>
      <c r="I19" s="862">
        <v>12</v>
      </c>
      <c r="J19" s="863"/>
      <c r="K19" s="863"/>
      <c r="L19" s="545">
        <f t="shared" si="3"/>
        <v>19.625</v>
      </c>
      <c r="M19" s="621">
        <v>1047</v>
      </c>
      <c r="N19" s="9"/>
      <c r="O19" s="130"/>
    </row>
    <row r="20" spans="1:18" ht="15" customHeight="1">
      <c r="A20" s="885"/>
      <c r="B20" s="130" t="s">
        <v>60</v>
      </c>
      <c r="C20" s="552">
        <v>1</v>
      </c>
      <c r="D20" s="466">
        <v>5</v>
      </c>
      <c r="E20" s="545">
        <f t="shared" si="2"/>
        <v>81</v>
      </c>
      <c r="F20" s="467">
        <v>0</v>
      </c>
      <c r="G20" s="545">
        <v>27</v>
      </c>
      <c r="H20" s="545">
        <v>54</v>
      </c>
      <c r="I20" s="862">
        <v>9</v>
      </c>
      <c r="J20" s="863"/>
      <c r="K20" s="863"/>
      <c r="L20" s="545">
        <f t="shared" si="3"/>
        <v>16.2</v>
      </c>
      <c r="M20" s="621">
        <v>747</v>
      </c>
      <c r="N20" s="9"/>
      <c r="O20" s="130"/>
    </row>
    <row r="21" spans="1:18" ht="15" customHeight="1">
      <c r="A21" s="885"/>
      <c r="B21" s="130" t="s">
        <v>61</v>
      </c>
      <c r="C21" s="552">
        <v>1</v>
      </c>
      <c r="D21" s="466">
        <v>7</v>
      </c>
      <c r="E21" s="545">
        <f t="shared" si="2"/>
        <v>141</v>
      </c>
      <c r="F21" s="467">
        <v>0</v>
      </c>
      <c r="G21" s="545">
        <v>51</v>
      </c>
      <c r="H21" s="545">
        <v>90</v>
      </c>
      <c r="I21" s="862">
        <v>12</v>
      </c>
      <c r="J21" s="863"/>
      <c r="K21" s="863"/>
      <c r="L21" s="545">
        <f t="shared" si="3"/>
        <v>20.142857142857142</v>
      </c>
      <c r="M21" s="621">
        <v>895</v>
      </c>
      <c r="N21" s="9"/>
      <c r="O21" s="130"/>
    </row>
    <row r="22" spans="1:18" ht="15" customHeight="1">
      <c r="A22" s="885"/>
      <c r="B22" s="130" t="s">
        <v>62</v>
      </c>
      <c r="C22" s="552">
        <v>1</v>
      </c>
      <c r="D22" s="466">
        <v>4</v>
      </c>
      <c r="E22" s="545">
        <f t="shared" si="2"/>
        <v>86</v>
      </c>
      <c r="F22" s="467">
        <v>0</v>
      </c>
      <c r="G22" s="545">
        <v>25</v>
      </c>
      <c r="H22" s="545">
        <v>61</v>
      </c>
      <c r="I22" s="862">
        <v>11</v>
      </c>
      <c r="J22" s="863"/>
      <c r="K22" s="863"/>
      <c r="L22" s="545">
        <f t="shared" si="3"/>
        <v>21.5</v>
      </c>
      <c r="M22" s="621">
        <v>578</v>
      </c>
      <c r="N22" s="9"/>
      <c r="O22" s="130"/>
    </row>
    <row r="23" spans="1:18" ht="15" customHeight="1">
      <c r="A23" s="885"/>
      <c r="B23" s="130" t="s">
        <v>63</v>
      </c>
      <c r="C23" s="552">
        <v>1</v>
      </c>
      <c r="D23" s="466">
        <v>3</v>
      </c>
      <c r="E23" s="545">
        <f t="shared" si="2"/>
        <v>87</v>
      </c>
      <c r="F23" s="467">
        <v>0</v>
      </c>
      <c r="G23" s="545">
        <v>23</v>
      </c>
      <c r="H23" s="545">
        <v>64</v>
      </c>
      <c r="I23" s="862">
        <v>10</v>
      </c>
      <c r="J23" s="863"/>
      <c r="K23" s="863"/>
      <c r="L23" s="545">
        <f t="shared" si="3"/>
        <v>29</v>
      </c>
      <c r="M23" s="621">
        <v>602</v>
      </c>
      <c r="N23" s="9"/>
      <c r="O23" s="130"/>
    </row>
    <row r="24" spans="1:18" ht="15" customHeight="1">
      <c r="A24" s="149"/>
      <c r="B24" s="130" t="s">
        <v>64</v>
      </c>
      <c r="C24" s="552">
        <v>1</v>
      </c>
      <c r="D24" s="466">
        <v>4</v>
      </c>
      <c r="E24" s="608">
        <f t="shared" si="2"/>
        <v>70</v>
      </c>
      <c r="F24" s="467">
        <v>0</v>
      </c>
      <c r="G24" s="608">
        <v>18</v>
      </c>
      <c r="H24" s="608">
        <v>52</v>
      </c>
      <c r="I24" s="862">
        <v>8</v>
      </c>
      <c r="J24" s="863"/>
      <c r="K24" s="863"/>
      <c r="L24" s="608">
        <f t="shared" si="3"/>
        <v>17.5</v>
      </c>
      <c r="M24" s="621">
        <v>486</v>
      </c>
      <c r="N24" s="9"/>
      <c r="O24" s="130"/>
    </row>
    <row r="25" spans="1:18" ht="5.0999999999999996" customHeight="1">
      <c r="A25" s="149"/>
      <c r="B25" s="37"/>
      <c r="C25" s="269"/>
      <c r="D25" s="271"/>
      <c r="E25" s="269"/>
      <c r="F25" s="488"/>
      <c r="G25" s="269"/>
      <c r="H25" s="269"/>
      <c r="I25" s="553"/>
      <c r="J25" s="270"/>
      <c r="K25" s="269"/>
      <c r="L25" s="269"/>
      <c r="M25" s="26"/>
      <c r="N25" s="9"/>
      <c r="O25" s="130"/>
    </row>
    <row r="26" spans="1:18" ht="5.0999999999999996" customHeight="1">
      <c r="A26" s="34"/>
      <c r="B26" s="36"/>
      <c r="C26" s="273"/>
      <c r="D26" s="274"/>
      <c r="E26" s="274"/>
      <c r="F26" s="274"/>
      <c r="G26" s="274"/>
      <c r="H26" s="274"/>
      <c r="I26" s="554"/>
      <c r="J26" s="274"/>
      <c r="K26" s="274"/>
      <c r="L26" s="274"/>
      <c r="M26" s="275"/>
      <c r="N26" s="4"/>
      <c r="O26" s="130"/>
      <c r="P26" s="4"/>
      <c r="Q26" s="4"/>
      <c r="R26" s="4"/>
    </row>
    <row r="27" spans="1:18" ht="15" customHeight="1">
      <c r="A27" s="849" t="s">
        <v>270</v>
      </c>
      <c r="B27" s="46" t="s">
        <v>271</v>
      </c>
      <c r="C27" s="465">
        <v>1</v>
      </c>
      <c r="D27" s="466">
        <v>11</v>
      </c>
      <c r="E27" s="298">
        <f>SUM(F27:H27)</f>
        <v>298</v>
      </c>
      <c r="F27" s="298">
        <v>110</v>
      </c>
      <c r="G27" s="298">
        <v>103</v>
      </c>
      <c r="H27" s="298">
        <v>85</v>
      </c>
      <c r="I27" s="862">
        <v>17</v>
      </c>
      <c r="J27" s="863"/>
      <c r="K27" s="863"/>
      <c r="L27" s="298">
        <f>E27/D27</f>
        <v>27.09090909090909</v>
      </c>
      <c r="M27" s="468">
        <v>1785</v>
      </c>
      <c r="N27" s="4"/>
      <c r="O27" s="130"/>
      <c r="P27" s="4"/>
      <c r="Q27" s="4"/>
      <c r="R27" s="4"/>
    </row>
    <row r="28" spans="1:18" ht="24.95" customHeight="1">
      <c r="A28" s="850"/>
      <c r="B28" s="413" t="s">
        <v>274</v>
      </c>
      <c r="C28" s="465">
        <v>1</v>
      </c>
      <c r="D28" s="466">
        <v>5</v>
      </c>
      <c r="E28" s="515">
        <f>SUM(F28:H28)</f>
        <v>96</v>
      </c>
      <c r="F28" s="515">
        <v>24</v>
      </c>
      <c r="G28" s="515">
        <v>37</v>
      </c>
      <c r="H28" s="515">
        <v>35</v>
      </c>
      <c r="I28" s="862">
        <v>10</v>
      </c>
      <c r="J28" s="863"/>
      <c r="K28" s="863"/>
      <c r="L28" s="515">
        <v>22</v>
      </c>
      <c r="M28" s="537">
        <v>630.6</v>
      </c>
      <c r="N28" s="4"/>
      <c r="O28" s="130"/>
      <c r="P28" s="4"/>
      <c r="Q28" s="4"/>
      <c r="R28" s="4"/>
    </row>
    <row r="29" spans="1:18" ht="5.0999999999999996" customHeight="1" thickBot="1">
      <c r="A29" s="851"/>
      <c r="B29" s="40"/>
      <c r="C29" s="35"/>
      <c r="D29" s="150"/>
      <c r="E29" s="135"/>
      <c r="F29" s="135"/>
      <c r="G29" s="135"/>
      <c r="H29" s="151"/>
      <c r="I29" s="152"/>
      <c r="J29" s="135"/>
      <c r="K29" s="135"/>
      <c r="L29" s="489"/>
      <c r="M29" s="491"/>
      <c r="N29" s="130"/>
      <c r="O29" s="4"/>
      <c r="P29" s="4"/>
      <c r="Q29" s="4"/>
    </row>
    <row r="30" spans="1:18" ht="14.1" customHeight="1">
      <c r="A30" s="174" t="s">
        <v>371</v>
      </c>
      <c r="B30" s="31"/>
      <c r="C30" s="31"/>
      <c r="D30" s="31"/>
      <c r="E30" s="31"/>
      <c r="F30" s="4"/>
      <c r="G30" s="4"/>
      <c r="H30" s="4"/>
      <c r="J30" s="4"/>
      <c r="K30" s="4"/>
      <c r="L30" s="4"/>
      <c r="M30" s="4"/>
      <c r="N30" s="627" t="s">
        <v>453</v>
      </c>
      <c r="O30" s="4"/>
      <c r="P30" s="4"/>
      <c r="Q30" s="4"/>
    </row>
    <row r="31" spans="1:18" ht="14.1" customHeight="1">
      <c r="A31" s="174"/>
      <c r="B31" s="9" t="s">
        <v>278</v>
      </c>
      <c r="C31" s="9"/>
      <c r="D31" s="9"/>
      <c r="E31" s="9"/>
      <c r="F31" s="4"/>
      <c r="G31" s="4"/>
      <c r="H31" s="4"/>
      <c r="I31" s="12"/>
      <c r="K31" s="16"/>
      <c r="N31" s="627" t="s">
        <v>395</v>
      </c>
      <c r="O31" s="4"/>
      <c r="P31" s="4"/>
      <c r="Q31" s="4"/>
    </row>
    <row r="32" spans="1:18" ht="14.1" customHeight="1">
      <c r="B32" s="9" t="s">
        <v>299</v>
      </c>
      <c r="C32" s="9"/>
      <c r="D32" s="9"/>
      <c r="E32" s="9"/>
      <c r="F32" s="4"/>
      <c r="G32" s="4"/>
      <c r="H32" s="4"/>
      <c r="I32" s="4"/>
      <c r="K32" s="4"/>
      <c r="N32" s="627" t="s">
        <v>394</v>
      </c>
      <c r="O32" s="4"/>
      <c r="P32" s="4"/>
      <c r="Q32" s="4"/>
    </row>
    <row r="33" spans="1:17" ht="14.1" customHeight="1">
      <c r="B33" s="287" t="s">
        <v>387</v>
      </c>
      <c r="C33" s="9"/>
      <c r="D33" s="9"/>
      <c r="E33" s="9"/>
      <c r="F33" s="4"/>
      <c r="I33" s="4"/>
      <c r="J33" s="4"/>
      <c r="K33" s="4"/>
      <c r="L33" s="4"/>
      <c r="M33" s="4"/>
      <c r="N33" s="4"/>
      <c r="O33" s="4"/>
      <c r="P33" s="4"/>
      <c r="Q33" s="4"/>
    </row>
    <row r="34" spans="1:17" ht="14.1" customHeight="1">
      <c r="C34" s="4"/>
      <c r="D34" s="4"/>
      <c r="E34" s="4"/>
      <c r="F34" s="4"/>
      <c r="G34" s="4"/>
      <c r="H34" s="4"/>
      <c r="I34" s="4"/>
      <c r="J34" s="858"/>
      <c r="K34" s="858"/>
      <c r="L34" s="858"/>
      <c r="M34" s="4"/>
      <c r="N34" s="175"/>
      <c r="O34" s="4"/>
      <c r="P34" s="4"/>
      <c r="Q34" s="4"/>
    </row>
    <row r="35" spans="1:17" ht="15" customHeight="1" thickBot="1">
      <c r="A35" s="1" t="s">
        <v>495</v>
      </c>
      <c r="B35" s="4"/>
      <c r="C35" s="4"/>
      <c r="D35" s="4"/>
      <c r="E35" s="4"/>
      <c r="F35" s="4"/>
      <c r="G35" s="4"/>
      <c r="H35" s="4"/>
      <c r="I35" s="4"/>
      <c r="J35" s="4"/>
      <c r="K35" s="19" t="s">
        <v>66</v>
      </c>
      <c r="L35" s="19"/>
      <c r="M35" s="4"/>
      <c r="N35" s="4"/>
      <c r="O35" s="4"/>
    </row>
    <row r="36" spans="1:17" ht="15" customHeight="1">
      <c r="A36" s="864" t="s">
        <v>67</v>
      </c>
      <c r="B36" s="865"/>
      <c r="C36" s="866"/>
      <c r="D36" s="873" t="s">
        <v>416</v>
      </c>
      <c r="E36" s="874"/>
      <c r="F36" s="874"/>
      <c r="G36" s="875"/>
      <c r="H36" s="859" t="s">
        <v>417</v>
      </c>
      <c r="I36" s="860"/>
      <c r="J36" s="860"/>
      <c r="K36" s="861"/>
      <c r="M36" s="4"/>
      <c r="N36" s="9"/>
      <c r="O36" s="9"/>
      <c r="P36" s="9"/>
    </row>
    <row r="37" spans="1:17" ht="15" customHeight="1">
      <c r="A37" s="867"/>
      <c r="B37" s="868"/>
      <c r="C37" s="869"/>
      <c r="D37" s="856" t="s">
        <v>2</v>
      </c>
      <c r="E37" s="857"/>
      <c r="F37" s="136" t="s">
        <v>53</v>
      </c>
      <c r="G37" s="136" t="s">
        <v>68</v>
      </c>
      <c r="H37" s="856" t="s">
        <v>2</v>
      </c>
      <c r="I37" s="857"/>
      <c r="J37" s="136" t="s">
        <v>53</v>
      </c>
      <c r="K37" s="137" t="s">
        <v>68</v>
      </c>
      <c r="M37" s="4"/>
      <c r="N37" s="9"/>
      <c r="O37" s="9"/>
      <c r="P37" s="9"/>
    </row>
    <row r="38" spans="1:17" ht="15" customHeight="1">
      <c r="A38" s="870" t="s">
        <v>69</v>
      </c>
      <c r="B38" s="871"/>
      <c r="C38" s="872"/>
      <c r="D38" s="876">
        <f t="shared" ref="D38:D48" si="4">SUM(F38:G38)</f>
        <v>627</v>
      </c>
      <c r="E38" s="876"/>
      <c r="F38" s="706">
        <v>328</v>
      </c>
      <c r="G38" s="706">
        <v>299</v>
      </c>
      <c r="H38" s="934">
        <f>SUM(J38:K38)</f>
        <v>609</v>
      </c>
      <c r="I38" s="934"/>
      <c r="J38" s="706">
        <v>319</v>
      </c>
      <c r="K38" s="38">
        <v>290</v>
      </c>
      <c r="M38" s="4"/>
      <c r="N38" s="9"/>
      <c r="O38" s="9"/>
      <c r="P38" s="9"/>
    </row>
    <row r="39" spans="1:17" ht="15" customHeight="1">
      <c r="A39" s="852" t="s">
        <v>70</v>
      </c>
      <c r="B39" s="853"/>
      <c r="C39" s="854"/>
      <c r="D39" s="855">
        <f>SUM(F39:G39)</f>
        <v>653</v>
      </c>
      <c r="E39" s="855"/>
      <c r="F39" s="707">
        <v>330</v>
      </c>
      <c r="G39" s="707">
        <v>323</v>
      </c>
      <c r="H39" s="881">
        <f t="shared" ref="H39:H40" si="5">SUM(J39:K39)</f>
        <v>621</v>
      </c>
      <c r="I39" s="881"/>
      <c r="J39" s="707">
        <v>315</v>
      </c>
      <c r="K39" s="730">
        <v>306</v>
      </c>
      <c r="M39" s="4"/>
      <c r="N39" s="9"/>
      <c r="O39" s="9"/>
      <c r="P39" s="9"/>
    </row>
    <row r="40" spans="1:17" ht="15" customHeight="1">
      <c r="A40" s="852" t="s">
        <v>71</v>
      </c>
      <c r="B40" s="853"/>
      <c r="C40" s="854"/>
      <c r="D40" s="855">
        <f>SUM(F40:G40)</f>
        <v>681</v>
      </c>
      <c r="E40" s="855"/>
      <c r="F40" s="707">
        <v>357</v>
      </c>
      <c r="G40" s="707">
        <v>324</v>
      </c>
      <c r="H40" s="881">
        <f t="shared" si="5"/>
        <v>677</v>
      </c>
      <c r="I40" s="881"/>
      <c r="J40" s="707">
        <v>357</v>
      </c>
      <c r="K40" s="730">
        <v>320</v>
      </c>
      <c r="M40" s="4"/>
      <c r="N40" s="9"/>
      <c r="O40" s="9"/>
      <c r="P40" s="9"/>
    </row>
    <row r="41" spans="1:17" ht="15" customHeight="1">
      <c r="A41" s="852" t="s">
        <v>72</v>
      </c>
      <c r="B41" s="853"/>
      <c r="C41" s="854"/>
      <c r="D41" s="855">
        <f t="shared" si="4"/>
        <v>1062</v>
      </c>
      <c r="E41" s="855"/>
      <c r="F41" s="707">
        <v>539</v>
      </c>
      <c r="G41" s="707">
        <v>523</v>
      </c>
      <c r="H41" s="881">
        <f t="shared" ref="H41:H47" si="6">SUM(J41:K41)</f>
        <v>1071</v>
      </c>
      <c r="I41" s="881"/>
      <c r="J41" s="707">
        <v>545</v>
      </c>
      <c r="K41" s="730">
        <v>526</v>
      </c>
      <c r="M41" s="4"/>
      <c r="N41" s="9"/>
      <c r="O41" s="9"/>
      <c r="P41" s="9"/>
    </row>
    <row r="42" spans="1:17" ht="15" customHeight="1">
      <c r="A42" s="852" t="s">
        <v>73</v>
      </c>
      <c r="B42" s="853"/>
      <c r="C42" s="854"/>
      <c r="D42" s="855">
        <f t="shared" si="4"/>
        <v>502</v>
      </c>
      <c r="E42" s="855"/>
      <c r="F42" s="707">
        <v>249</v>
      </c>
      <c r="G42" s="707">
        <v>253</v>
      </c>
      <c r="H42" s="881">
        <f t="shared" si="6"/>
        <v>499</v>
      </c>
      <c r="I42" s="881"/>
      <c r="J42" s="707">
        <v>242</v>
      </c>
      <c r="K42" s="730">
        <v>257</v>
      </c>
      <c r="M42" s="4"/>
      <c r="N42" s="9"/>
      <c r="O42" s="9"/>
      <c r="P42" s="9"/>
    </row>
    <row r="43" spans="1:17" ht="15" customHeight="1">
      <c r="A43" s="852" t="s">
        <v>74</v>
      </c>
      <c r="B43" s="853"/>
      <c r="C43" s="854"/>
      <c r="D43" s="855">
        <f t="shared" si="4"/>
        <v>1072</v>
      </c>
      <c r="E43" s="855"/>
      <c r="F43" s="707">
        <v>556</v>
      </c>
      <c r="G43" s="707">
        <v>516</v>
      </c>
      <c r="H43" s="881">
        <f t="shared" si="6"/>
        <v>1055</v>
      </c>
      <c r="I43" s="881"/>
      <c r="J43" s="707">
        <v>545</v>
      </c>
      <c r="K43" s="730">
        <v>510</v>
      </c>
      <c r="M43" s="4"/>
      <c r="N43" s="9"/>
      <c r="O43" s="9"/>
      <c r="P43" s="9"/>
    </row>
    <row r="44" spans="1:17" ht="15" customHeight="1">
      <c r="A44" s="852" t="s">
        <v>75</v>
      </c>
      <c r="B44" s="853"/>
      <c r="C44" s="854"/>
      <c r="D44" s="855">
        <f t="shared" si="4"/>
        <v>588</v>
      </c>
      <c r="E44" s="855"/>
      <c r="F44" s="707">
        <v>291</v>
      </c>
      <c r="G44" s="707">
        <v>297</v>
      </c>
      <c r="H44" s="881">
        <f t="shared" si="6"/>
        <v>581</v>
      </c>
      <c r="I44" s="881"/>
      <c r="J44" s="707">
        <v>295</v>
      </c>
      <c r="K44" s="730">
        <v>286</v>
      </c>
      <c r="M44" s="4"/>
      <c r="N44" s="9"/>
      <c r="O44" s="9"/>
      <c r="P44" s="9"/>
    </row>
    <row r="45" spans="1:17" ht="15" customHeight="1">
      <c r="A45" s="852" t="s">
        <v>76</v>
      </c>
      <c r="B45" s="853"/>
      <c r="C45" s="854"/>
      <c r="D45" s="855">
        <f t="shared" si="4"/>
        <v>884</v>
      </c>
      <c r="E45" s="855"/>
      <c r="F45" s="707">
        <v>472</v>
      </c>
      <c r="G45" s="707">
        <v>412</v>
      </c>
      <c r="H45" s="881">
        <f t="shared" si="6"/>
        <v>889</v>
      </c>
      <c r="I45" s="881"/>
      <c r="J45" s="707">
        <v>462</v>
      </c>
      <c r="K45" s="730">
        <v>427</v>
      </c>
      <c r="M45" s="4"/>
      <c r="N45" s="9"/>
      <c r="O45" s="9"/>
      <c r="P45" s="9"/>
    </row>
    <row r="46" spans="1:17" ht="15" customHeight="1">
      <c r="A46" s="852" t="s">
        <v>77</v>
      </c>
      <c r="B46" s="853"/>
      <c r="C46" s="854"/>
      <c r="D46" s="855">
        <f t="shared" si="4"/>
        <v>806</v>
      </c>
      <c r="E46" s="855"/>
      <c r="F46" s="707">
        <v>427</v>
      </c>
      <c r="G46" s="707">
        <v>379</v>
      </c>
      <c r="H46" s="881">
        <f t="shared" si="6"/>
        <v>817</v>
      </c>
      <c r="I46" s="881"/>
      <c r="J46" s="707">
        <v>434</v>
      </c>
      <c r="K46" s="730">
        <v>383</v>
      </c>
      <c r="M46" s="4"/>
      <c r="N46" s="9"/>
      <c r="O46" s="9"/>
      <c r="P46" s="9"/>
    </row>
    <row r="47" spans="1:17" ht="15" customHeight="1">
      <c r="A47" s="852" t="s">
        <v>78</v>
      </c>
      <c r="B47" s="853"/>
      <c r="C47" s="854"/>
      <c r="D47" s="855">
        <f t="shared" si="4"/>
        <v>676</v>
      </c>
      <c r="E47" s="855"/>
      <c r="F47" s="707">
        <v>354</v>
      </c>
      <c r="G47" s="707">
        <v>322</v>
      </c>
      <c r="H47" s="881">
        <f t="shared" si="6"/>
        <v>700</v>
      </c>
      <c r="I47" s="881"/>
      <c r="J47" s="707">
        <v>366</v>
      </c>
      <c r="K47" s="730">
        <v>334</v>
      </c>
      <c r="M47" s="4"/>
      <c r="N47" s="9"/>
      <c r="O47" s="9"/>
      <c r="P47" s="9"/>
    </row>
    <row r="48" spans="1:17" ht="15" customHeight="1" thickBot="1">
      <c r="A48" s="882" t="s">
        <v>79</v>
      </c>
      <c r="B48" s="883"/>
      <c r="C48" s="884"/>
      <c r="D48" s="900">
        <f t="shared" si="4"/>
        <v>511</v>
      </c>
      <c r="E48" s="900"/>
      <c r="F48" s="709">
        <v>267</v>
      </c>
      <c r="G48" s="709">
        <v>244</v>
      </c>
      <c r="H48" s="931">
        <f>SUM(J48:K48)</f>
        <v>514</v>
      </c>
      <c r="I48" s="931"/>
      <c r="J48" s="709">
        <v>276</v>
      </c>
      <c r="K48" s="39">
        <v>238</v>
      </c>
      <c r="M48" s="4"/>
      <c r="N48" s="9"/>
      <c r="O48" s="9"/>
      <c r="P48" s="9"/>
      <c r="Q48" s="4"/>
    </row>
    <row r="49" spans="1:17" ht="12" customHeight="1" thickBot="1">
      <c r="B49" s="4"/>
      <c r="C49" s="4"/>
      <c r="D49" s="4"/>
      <c r="E49" s="4"/>
      <c r="F49" s="4"/>
      <c r="G49" s="4"/>
      <c r="H49" s="4"/>
      <c r="I49" s="4"/>
      <c r="J49" s="4"/>
      <c r="K49" s="4"/>
      <c r="L49" s="4"/>
      <c r="M49" s="4"/>
      <c r="N49" s="4"/>
    </row>
    <row r="50" spans="1:17" ht="15" customHeight="1">
      <c r="A50" s="864" t="s">
        <v>67</v>
      </c>
      <c r="B50" s="865"/>
      <c r="C50" s="866"/>
      <c r="D50" s="860" t="s">
        <v>418</v>
      </c>
      <c r="E50" s="860"/>
      <c r="F50" s="860"/>
      <c r="G50" s="899"/>
      <c r="H50" s="896" t="s">
        <v>419</v>
      </c>
      <c r="I50" s="897"/>
      <c r="J50" s="897"/>
      <c r="K50" s="898"/>
      <c r="M50" s="4"/>
    </row>
    <row r="51" spans="1:17" ht="15" customHeight="1">
      <c r="A51" s="867"/>
      <c r="B51" s="868"/>
      <c r="C51" s="869"/>
      <c r="D51" s="891" t="s">
        <v>80</v>
      </c>
      <c r="E51" s="892"/>
      <c r="F51" s="892"/>
      <c r="G51" s="893"/>
      <c r="H51" s="886" t="s">
        <v>80</v>
      </c>
      <c r="I51" s="887"/>
      <c r="J51" s="887"/>
      <c r="K51" s="888"/>
      <c r="M51" s="4"/>
    </row>
    <row r="52" spans="1:17" ht="15" customHeight="1">
      <c r="A52" s="870" t="s">
        <v>69</v>
      </c>
      <c r="B52" s="871"/>
      <c r="C52" s="872"/>
      <c r="D52" s="894">
        <v>626</v>
      </c>
      <c r="E52" s="895"/>
      <c r="F52" s="895"/>
      <c r="G52" s="895"/>
      <c r="H52" s="889">
        <f>‐134‐!C40</f>
        <v>630</v>
      </c>
      <c r="I52" s="889"/>
      <c r="J52" s="889"/>
      <c r="K52" s="890"/>
      <c r="M52" s="4"/>
    </row>
    <row r="53" spans="1:17" ht="15" customHeight="1">
      <c r="A53" s="852" t="s">
        <v>70</v>
      </c>
      <c r="B53" s="853"/>
      <c r="C53" s="854"/>
      <c r="D53" s="922">
        <v>630</v>
      </c>
      <c r="E53" s="923"/>
      <c r="F53" s="923"/>
      <c r="G53" s="923"/>
      <c r="H53" s="879">
        <f>‐134‐!C41</f>
        <v>639</v>
      </c>
      <c r="I53" s="879"/>
      <c r="J53" s="879"/>
      <c r="K53" s="880"/>
      <c r="M53" s="4"/>
    </row>
    <row r="54" spans="1:17" ht="15" customHeight="1">
      <c r="A54" s="852" t="s">
        <v>71</v>
      </c>
      <c r="B54" s="853"/>
      <c r="C54" s="854"/>
      <c r="D54" s="922">
        <v>661</v>
      </c>
      <c r="E54" s="923"/>
      <c r="F54" s="923"/>
      <c r="G54" s="923"/>
      <c r="H54" s="879">
        <f>‐134‐!C42</f>
        <v>674</v>
      </c>
      <c r="I54" s="879"/>
      <c r="J54" s="879"/>
      <c r="K54" s="880"/>
      <c r="M54" s="4"/>
    </row>
    <row r="55" spans="1:17" ht="15" customHeight="1">
      <c r="A55" s="852" t="s">
        <v>72</v>
      </c>
      <c r="B55" s="853"/>
      <c r="C55" s="854"/>
      <c r="D55" s="922">
        <v>1034</v>
      </c>
      <c r="E55" s="923"/>
      <c r="F55" s="923"/>
      <c r="G55" s="923"/>
      <c r="H55" s="879">
        <f>‐134‐!C43</f>
        <v>1013</v>
      </c>
      <c r="I55" s="879"/>
      <c r="J55" s="879"/>
      <c r="K55" s="880"/>
      <c r="M55" s="4"/>
      <c r="Q55" s="11">
        <f>SUM(H52:I62)</f>
        <v>8071</v>
      </c>
    </row>
    <row r="56" spans="1:17" ht="15" customHeight="1">
      <c r="A56" s="852" t="s">
        <v>73</v>
      </c>
      <c r="B56" s="853"/>
      <c r="C56" s="854"/>
      <c r="D56" s="922">
        <v>472</v>
      </c>
      <c r="E56" s="923"/>
      <c r="F56" s="923"/>
      <c r="G56" s="923"/>
      <c r="H56" s="879">
        <f>‐134‐!C44</f>
        <v>473</v>
      </c>
      <c r="I56" s="879"/>
      <c r="J56" s="879"/>
      <c r="K56" s="880"/>
      <c r="M56" s="4"/>
    </row>
    <row r="57" spans="1:17" ht="15" customHeight="1">
      <c r="A57" s="852" t="s">
        <v>74</v>
      </c>
      <c r="B57" s="853"/>
      <c r="C57" s="854"/>
      <c r="D57" s="922">
        <v>1091</v>
      </c>
      <c r="E57" s="923"/>
      <c r="F57" s="923"/>
      <c r="G57" s="923"/>
      <c r="H57" s="879">
        <f>‐134‐!C45</f>
        <v>1073</v>
      </c>
      <c r="I57" s="879"/>
      <c r="J57" s="879"/>
      <c r="K57" s="880"/>
      <c r="M57" s="4"/>
    </row>
    <row r="58" spans="1:17" ht="15" customHeight="1">
      <c r="A58" s="852" t="s">
        <v>75</v>
      </c>
      <c r="B58" s="853"/>
      <c r="C58" s="854"/>
      <c r="D58" s="922">
        <v>577</v>
      </c>
      <c r="E58" s="923"/>
      <c r="F58" s="923"/>
      <c r="G58" s="923"/>
      <c r="H58" s="879">
        <f>‐134‐!C46</f>
        <v>590</v>
      </c>
      <c r="I58" s="879"/>
      <c r="J58" s="879"/>
      <c r="K58" s="880"/>
      <c r="M58" s="4"/>
    </row>
    <row r="59" spans="1:17" ht="15" customHeight="1">
      <c r="A59" s="852" t="s">
        <v>76</v>
      </c>
      <c r="B59" s="853"/>
      <c r="C59" s="854"/>
      <c r="D59" s="922">
        <v>917</v>
      </c>
      <c r="E59" s="923"/>
      <c r="F59" s="923"/>
      <c r="G59" s="923"/>
      <c r="H59" s="879">
        <f>‐134‐!C47</f>
        <v>939</v>
      </c>
      <c r="I59" s="879"/>
      <c r="J59" s="879"/>
      <c r="K59" s="880"/>
      <c r="M59" s="4"/>
    </row>
    <row r="60" spans="1:17" ht="15" customHeight="1">
      <c r="A60" s="852" t="s">
        <v>77</v>
      </c>
      <c r="B60" s="853"/>
      <c r="C60" s="854"/>
      <c r="D60" s="922">
        <v>808</v>
      </c>
      <c r="E60" s="923"/>
      <c r="F60" s="923"/>
      <c r="G60" s="923"/>
      <c r="H60" s="879">
        <f>‐134‐!C48</f>
        <v>798</v>
      </c>
      <c r="I60" s="879"/>
      <c r="J60" s="879"/>
      <c r="K60" s="880"/>
      <c r="M60" s="4"/>
    </row>
    <row r="61" spans="1:17" ht="15" customHeight="1">
      <c r="A61" s="852" t="s">
        <v>78</v>
      </c>
      <c r="B61" s="853"/>
      <c r="C61" s="854"/>
      <c r="D61" s="922">
        <v>703</v>
      </c>
      <c r="E61" s="923"/>
      <c r="F61" s="923"/>
      <c r="G61" s="923"/>
      <c r="H61" s="879">
        <f>‐134‐!C49</f>
        <v>715</v>
      </c>
      <c r="I61" s="879"/>
      <c r="J61" s="879"/>
      <c r="K61" s="880"/>
      <c r="M61" s="4"/>
    </row>
    <row r="62" spans="1:17" ht="15" customHeight="1" thickBot="1">
      <c r="A62" s="882" t="s">
        <v>79</v>
      </c>
      <c r="B62" s="883"/>
      <c r="C62" s="884"/>
      <c r="D62" s="932">
        <v>506</v>
      </c>
      <c r="E62" s="933"/>
      <c r="F62" s="933"/>
      <c r="G62" s="933"/>
      <c r="H62" s="877">
        <f>‐134‐!C50</f>
        <v>527</v>
      </c>
      <c r="I62" s="877"/>
      <c r="J62" s="877"/>
      <c r="K62" s="878"/>
    </row>
    <row r="63" spans="1:17" ht="14.25" customHeight="1">
      <c r="A63" s="1" t="s">
        <v>81</v>
      </c>
      <c r="E63" s="8"/>
      <c r="K63" s="19" t="s">
        <v>65</v>
      </c>
      <c r="L63" s="19"/>
    </row>
    <row r="64" spans="1:17" ht="15.6" customHeight="1">
      <c r="A64" s="278" t="s">
        <v>401</v>
      </c>
      <c r="J64" s="847" t="s">
        <v>402</v>
      </c>
      <c r="K64" s="848"/>
      <c r="L64" s="848"/>
      <c r="M64" s="848"/>
      <c r="N64" s="848"/>
    </row>
  </sheetData>
  <sheetProtection sheet="1" objects="1" scenarios="1"/>
  <mergeCells count="114">
    <mergeCell ref="D56:G56"/>
    <mergeCell ref="D57:G57"/>
    <mergeCell ref="D58:G58"/>
    <mergeCell ref="D59:G59"/>
    <mergeCell ref="D60:G60"/>
    <mergeCell ref="D61:G61"/>
    <mergeCell ref="D62:G62"/>
    <mergeCell ref="L10:L12"/>
    <mergeCell ref="M10:M12"/>
    <mergeCell ref="I12:K12"/>
    <mergeCell ref="H60:K60"/>
    <mergeCell ref="H59:K59"/>
    <mergeCell ref="H58:K58"/>
    <mergeCell ref="H57:K57"/>
    <mergeCell ref="H56:K56"/>
    <mergeCell ref="H55:K55"/>
    <mergeCell ref="H54:K54"/>
    <mergeCell ref="H53:K53"/>
    <mergeCell ref="H38:I38"/>
    <mergeCell ref="I16:K16"/>
    <mergeCell ref="I17:K17"/>
    <mergeCell ref="I18:K18"/>
    <mergeCell ref="I24:K24"/>
    <mergeCell ref="I19:K19"/>
    <mergeCell ref="H44:I44"/>
    <mergeCell ref="H47:I47"/>
    <mergeCell ref="H46:I46"/>
    <mergeCell ref="D54:G54"/>
    <mergeCell ref="D55:G55"/>
    <mergeCell ref="M3:M5"/>
    <mergeCell ref="I13:K13"/>
    <mergeCell ref="L3:L5"/>
    <mergeCell ref="I3:K4"/>
    <mergeCell ref="I15:K15"/>
    <mergeCell ref="D3:D5"/>
    <mergeCell ref="D53:G53"/>
    <mergeCell ref="I21:K21"/>
    <mergeCell ref="I22:K22"/>
    <mergeCell ref="I23:K23"/>
    <mergeCell ref="H48:I48"/>
    <mergeCell ref="H45:I45"/>
    <mergeCell ref="A9:B9"/>
    <mergeCell ref="C3:C5"/>
    <mergeCell ref="A3:B5"/>
    <mergeCell ref="A6:B6"/>
    <mergeCell ref="A7:B7"/>
    <mergeCell ref="A8:B8"/>
    <mergeCell ref="A13:B13"/>
    <mergeCell ref="E3:H4"/>
    <mergeCell ref="I9:K9"/>
    <mergeCell ref="A10:B12"/>
    <mergeCell ref="C10:C12"/>
    <mergeCell ref="D10:D12"/>
    <mergeCell ref="E10:H11"/>
    <mergeCell ref="I10:K11"/>
    <mergeCell ref="A16:A23"/>
    <mergeCell ref="A52:C52"/>
    <mergeCell ref="H51:K51"/>
    <mergeCell ref="H52:K52"/>
    <mergeCell ref="A45:C45"/>
    <mergeCell ref="A46:C46"/>
    <mergeCell ref="D45:E45"/>
    <mergeCell ref="D44:E44"/>
    <mergeCell ref="A43:C43"/>
    <mergeCell ref="A44:C44"/>
    <mergeCell ref="D51:G51"/>
    <mergeCell ref="D52:G52"/>
    <mergeCell ref="H39:I39"/>
    <mergeCell ref="H40:I40"/>
    <mergeCell ref="H41:I41"/>
    <mergeCell ref="D39:E39"/>
    <mergeCell ref="A42:C42"/>
    <mergeCell ref="D40:E40"/>
    <mergeCell ref="D43:E43"/>
    <mergeCell ref="H50:K50"/>
    <mergeCell ref="D50:G50"/>
    <mergeCell ref="D48:E48"/>
    <mergeCell ref="H43:I43"/>
    <mergeCell ref="I20:K20"/>
    <mergeCell ref="A62:C62"/>
    <mergeCell ref="A55:C55"/>
    <mergeCell ref="A56:C56"/>
    <mergeCell ref="A57:C57"/>
    <mergeCell ref="A58:C58"/>
    <mergeCell ref="A59:C59"/>
    <mergeCell ref="A60:C60"/>
    <mergeCell ref="A61:C61"/>
    <mergeCell ref="A48:C48"/>
    <mergeCell ref="A53:C53"/>
    <mergeCell ref="A50:C51"/>
    <mergeCell ref="J64:N64"/>
    <mergeCell ref="A27:A29"/>
    <mergeCell ref="A40:C40"/>
    <mergeCell ref="A41:C41"/>
    <mergeCell ref="D41:E41"/>
    <mergeCell ref="A39:C39"/>
    <mergeCell ref="H37:I37"/>
    <mergeCell ref="J34:L34"/>
    <mergeCell ref="H36:K36"/>
    <mergeCell ref="I27:K27"/>
    <mergeCell ref="I28:K28"/>
    <mergeCell ref="A36:C37"/>
    <mergeCell ref="A38:C38"/>
    <mergeCell ref="D37:E37"/>
    <mergeCell ref="D36:G36"/>
    <mergeCell ref="D38:E38"/>
    <mergeCell ref="A47:C47"/>
    <mergeCell ref="D46:E46"/>
    <mergeCell ref="D47:E47"/>
    <mergeCell ref="D42:E42"/>
    <mergeCell ref="H62:K62"/>
    <mergeCell ref="H61:K61"/>
    <mergeCell ref="A54:C54"/>
    <mergeCell ref="H42:I42"/>
  </mergeCells>
  <phoneticPr fontId="5"/>
  <printOptions horizontalCentered="1"/>
  <pageMargins left="0.43307086614173229" right="0.39370078740157483" top="0.59055118110236227" bottom="0.59055118110236227" header="0.39370078740157483" footer="0.39370078740157483"/>
  <pageSetup paperSize="9" scale="88" firstPageNumber="13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52"/>
  <sheetViews>
    <sheetView view="pageBreakPreview" zoomScale="90" zoomScaleNormal="90" zoomScaleSheetLayoutView="90" zoomScalePageLayoutView="90" workbookViewId="0">
      <pane xSplit="1" topLeftCell="B1" activePane="topRight" state="frozen"/>
      <selection activeCell="X20" sqref="X20:AA20"/>
      <selection pane="topRight" activeCell="S1" sqref="S1:AJ1048576"/>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2"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hidden="1" customWidth="1"/>
    <col min="21" max="21" width="5.28515625" style="4" hidden="1" customWidth="1"/>
    <col min="22" max="22" width="3.85546875" style="4" hidden="1" customWidth="1"/>
    <col min="23" max="23" width="6.7109375" style="4" hidden="1" customWidth="1"/>
    <col min="24" max="24" width="6.85546875" style="4" hidden="1" customWidth="1"/>
    <col min="25" max="25" width="1.85546875" style="4" hidden="1" customWidth="1"/>
    <col min="26" max="26" width="5.42578125" style="4" hidden="1" customWidth="1"/>
    <col min="27" max="27" width="7.42578125" style="4" hidden="1" customWidth="1"/>
    <col min="28" max="28" width="7.140625" style="4" hidden="1" customWidth="1"/>
    <col min="29" max="29" width="6.28515625" style="4" hidden="1" customWidth="1"/>
    <col min="30" max="30" width="9.85546875" style="4" hidden="1" customWidth="1"/>
    <col min="31" max="31" width="8.7109375" style="4" hidden="1" customWidth="1"/>
    <col min="32" max="32" width="9" style="4" hidden="1" customWidth="1"/>
    <col min="33" max="34" width="6.42578125" style="4" hidden="1" customWidth="1"/>
    <col min="35" max="36" width="0" style="4" hidden="1" customWidth="1"/>
    <col min="37" max="16384" width="8.85546875" style="4"/>
  </cols>
  <sheetData>
    <row r="1" spans="1:34" ht="5.0999999999999996" customHeight="1">
      <c r="AH1" s="19"/>
    </row>
    <row r="2" spans="1:34" ht="20.100000000000001" customHeight="1" thickBot="1">
      <c r="A2" s="4" t="s">
        <v>496</v>
      </c>
      <c r="S2" s="30"/>
      <c r="T2" s="30"/>
      <c r="U2" s="30"/>
      <c r="V2" s="30"/>
      <c r="W2" s="30"/>
      <c r="X2" s="30"/>
      <c r="Y2" s="30"/>
      <c r="Z2" s="30"/>
      <c r="AA2" s="30"/>
      <c r="AB2" s="30"/>
      <c r="AC2" s="30"/>
      <c r="AD2" s="30"/>
      <c r="AE2" s="30"/>
      <c r="AF2" s="30"/>
      <c r="AG2" s="30"/>
      <c r="AH2" s="139" t="s">
        <v>82</v>
      </c>
    </row>
    <row r="3" spans="1:34" ht="20.100000000000001" customHeight="1" thickBot="1">
      <c r="A3" s="972" t="s">
        <v>83</v>
      </c>
      <c r="B3" s="984" t="s">
        <v>84</v>
      </c>
      <c r="C3" s="984" t="s">
        <v>85</v>
      </c>
      <c r="D3" s="984"/>
      <c r="E3" s="984"/>
      <c r="F3" s="984" t="s">
        <v>86</v>
      </c>
      <c r="G3" s="984"/>
      <c r="H3" s="984" t="s">
        <v>87</v>
      </c>
      <c r="I3" s="984"/>
      <c r="J3" s="984"/>
      <c r="K3" s="984"/>
      <c r="L3" s="984"/>
      <c r="M3" s="984"/>
      <c r="N3" s="984"/>
      <c r="O3" s="984"/>
      <c r="P3" s="984"/>
      <c r="Q3" s="984"/>
      <c r="R3" s="984"/>
      <c r="S3" s="156"/>
      <c r="T3" s="157" t="s">
        <v>88</v>
      </c>
      <c r="U3" s="157"/>
      <c r="V3" s="157"/>
      <c r="W3" s="158"/>
      <c r="X3" s="157"/>
      <c r="Y3" s="157"/>
      <c r="Z3" s="159"/>
      <c r="AA3" s="160"/>
      <c r="AB3" s="158" t="s">
        <v>89</v>
      </c>
      <c r="AC3" s="157"/>
      <c r="AD3" s="968" t="s">
        <v>301</v>
      </c>
      <c r="AE3" s="969"/>
      <c r="AF3" s="953" t="s">
        <v>302</v>
      </c>
      <c r="AG3" s="954"/>
      <c r="AH3" s="955"/>
    </row>
    <row r="4" spans="1:34" ht="20.100000000000001" customHeight="1">
      <c r="A4" s="973"/>
      <c r="B4" s="838"/>
      <c r="C4" s="127" t="s">
        <v>90</v>
      </c>
      <c r="D4" s="13" t="s">
        <v>91</v>
      </c>
      <c r="E4" s="13" t="s">
        <v>92</v>
      </c>
      <c r="F4" s="838"/>
      <c r="G4" s="838"/>
      <c r="H4" s="980" t="s">
        <v>93</v>
      </c>
      <c r="I4" s="980"/>
      <c r="J4" s="980" t="s">
        <v>53</v>
      </c>
      <c r="K4" s="980"/>
      <c r="L4" s="980"/>
      <c r="M4" s="980"/>
      <c r="N4" s="980" t="s">
        <v>54</v>
      </c>
      <c r="O4" s="980"/>
      <c r="P4" s="980"/>
      <c r="Q4" s="980"/>
      <c r="R4" s="980"/>
      <c r="S4" s="161" t="s">
        <v>94</v>
      </c>
      <c r="T4" s="162"/>
      <c r="U4" s="974" t="s">
        <v>53</v>
      </c>
      <c r="V4" s="974"/>
      <c r="W4" s="974"/>
      <c r="X4" s="974" t="s">
        <v>54</v>
      </c>
      <c r="Y4" s="974"/>
      <c r="Z4" s="974"/>
      <c r="AA4" s="163" t="s">
        <v>303</v>
      </c>
      <c r="AB4" s="163" t="s">
        <v>53</v>
      </c>
      <c r="AC4" s="163" t="s">
        <v>54</v>
      </c>
      <c r="AD4" s="970"/>
      <c r="AE4" s="971"/>
      <c r="AF4" s="956"/>
      <c r="AG4" s="957"/>
      <c r="AH4" s="958"/>
    </row>
    <row r="5" spans="1:34" ht="20.100000000000001" customHeight="1">
      <c r="A5" s="179" t="s">
        <v>414</v>
      </c>
      <c r="B5" s="251">
        <v>11</v>
      </c>
      <c r="C5" s="707">
        <v>380</v>
      </c>
      <c r="D5" s="252">
        <v>282</v>
      </c>
      <c r="E5" s="707">
        <v>98</v>
      </c>
      <c r="F5" s="707">
        <v>283</v>
      </c>
      <c r="G5" s="253">
        <v>33</v>
      </c>
      <c r="H5" s="241">
        <f>SUM(J5,N5)</f>
        <v>8103</v>
      </c>
      <c r="I5" s="253">
        <v>170</v>
      </c>
      <c r="J5" s="881">
        <v>4193</v>
      </c>
      <c r="K5" s="881"/>
      <c r="L5" s="881"/>
      <c r="M5" s="881"/>
      <c r="N5" s="881">
        <v>3910</v>
      </c>
      <c r="O5" s="881"/>
      <c r="P5" s="881"/>
      <c r="Q5" s="881"/>
      <c r="R5" s="881"/>
      <c r="S5" s="244">
        <f>SUM(U5,X5)</f>
        <v>393</v>
      </c>
      <c r="T5" s="245">
        <f>SUM(W5,Z5)</f>
        <v>16</v>
      </c>
      <c r="U5" s="985">
        <v>115</v>
      </c>
      <c r="V5" s="985"/>
      <c r="W5" s="246" t="s">
        <v>304</v>
      </c>
      <c r="X5" s="981">
        <v>278</v>
      </c>
      <c r="Y5" s="981"/>
      <c r="Z5" s="245">
        <v>16</v>
      </c>
      <c r="AA5" s="244">
        <f>SUM(AB5,AC5)</f>
        <v>68</v>
      </c>
      <c r="AB5" s="715">
        <v>8</v>
      </c>
      <c r="AC5" s="715">
        <v>60</v>
      </c>
      <c r="AD5" s="959">
        <f>H5/F5</f>
        <v>28.632508833922262</v>
      </c>
      <c r="AE5" s="959"/>
      <c r="AF5" s="959">
        <f>H5/S5</f>
        <v>20.618320610687022</v>
      </c>
      <c r="AG5" s="959"/>
      <c r="AH5" s="960"/>
    </row>
    <row r="6" spans="1:34" ht="20.100000000000001" customHeight="1">
      <c r="A6" s="177">
        <v>27</v>
      </c>
      <c r="B6" s="241">
        <v>11</v>
      </c>
      <c r="C6" s="241">
        <v>380</v>
      </c>
      <c r="D6" s="252">
        <v>282</v>
      </c>
      <c r="E6" s="263">
        <v>98</v>
      </c>
      <c r="F6" s="707">
        <v>292</v>
      </c>
      <c r="G6" s="254">
        <v>40</v>
      </c>
      <c r="H6" s="241">
        <f>SUM(J6,N6)</f>
        <v>8062</v>
      </c>
      <c r="I6" s="253">
        <v>219</v>
      </c>
      <c r="J6" s="979">
        <v>4170</v>
      </c>
      <c r="K6" s="979"/>
      <c r="L6" s="979"/>
      <c r="M6" s="979"/>
      <c r="N6" s="979">
        <v>3892</v>
      </c>
      <c r="O6" s="979"/>
      <c r="P6" s="979"/>
      <c r="Q6" s="979"/>
      <c r="R6" s="979"/>
      <c r="S6" s="244">
        <f>SUM(U6,X6)</f>
        <v>385</v>
      </c>
      <c r="T6" s="245">
        <f>SUM(W6,Z6)</f>
        <v>15</v>
      </c>
      <c r="U6" s="976">
        <v>115</v>
      </c>
      <c r="V6" s="976"/>
      <c r="W6" s="246" t="s">
        <v>304</v>
      </c>
      <c r="X6" s="977">
        <v>270</v>
      </c>
      <c r="Y6" s="977"/>
      <c r="Z6" s="248">
        <v>15</v>
      </c>
      <c r="AA6" s="244">
        <f>SUM(AB6,AC6)</f>
        <v>58</v>
      </c>
      <c r="AB6" s="715">
        <v>2</v>
      </c>
      <c r="AC6" s="249">
        <v>56</v>
      </c>
      <c r="AD6" s="962">
        <f>H6/F6</f>
        <v>27.609589041095891</v>
      </c>
      <c r="AE6" s="962"/>
      <c r="AF6" s="959">
        <f>H6/S6</f>
        <v>20.940259740259741</v>
      </c>
      <c r="AG6" s="959"/>
      <c r="AH6" s="960"/>
    </row>
    <row r="7" spans="1:34" ht="20.100000000000001" customHeight="1">
      <c r="A7" s="177">
        <v>28</v>
      </c>
      <c r="B7" s="241">
        <v>11</v>
      </c>
      <c r="C7" s="707">
        <v>382</v>
      </c>
      <c r="D7" s="707">
        <v>279</v>
      </c>
      <c r="E7" s="707">
        <v>103</v>
      </c>
      <c r="F7" s="707">
        <v>297</v>
      </c>
      <c r="G7" s="254">
        <v>43</v>
      </c>
      <c r="H7" s="241">
        <f>SUM(J7,N7)</f>
        <v>8033</v>
      </c>
      <c r="I7" s="253">
        <v>266</v>
      </c>
      <c r="J7" s="979">
        <v>4156</v>
      </c>
      <c r="K7" s="979"/>
      <c r="L7" s="979"/>
      <c r="M7" s="979"/>
      <c r="N7" s="979">
        <v>3877</v>
      </c>
      <c r="O7" s="979"/>
      <c r="P7" s="979"/>
      <c r="Q7" s="979"/>
      <c r="R7" s="979"/>
      <c r="S7" s="247">
        <v>391</v>
      </c>
      <c r="T7" s="245">
        <v>15</v>
      </c>
      <c r="U7" s="976">
        <v>117</v>
      </c>
      <c r="V7" s="976"/>
      <c r="W7" s="246" t="s">
        <v>338</v>
      </c>
      <c r="X7" s="977">
        <v>274</v>
      </c>
      <c r="Y7" s="977"/>
      <c r="Z7" s="248">
        <v>15</v>
      </c>
      <c r="AA7" s="249">
        <v>62</v>
      </c>
      <c r="AB7" s="715">
        <v>3</v>
      </c>
      <c r="AC7" s="249">
        <v>59</v>
      </c>
      <c r="AD7" s="961">
        <v>28</v>
      </c>
      <c r="AE7" s="961"/>
      <c r="AF7" s="959">
        <f>H7/S7</f>
        <v>20.544757033248082</v>
      </c>
      <c r="AG7" s="959"/>
      <c r="AH7" s="960"/>
    </row>
    <row r="8" spans="1:34" ht="20.100000000000001" customHeight="1">
      <c r="A8" s="148">
        <v>29</v>
      </c>
      <c r="B8" s="251">
        <v>11</v>
      </c>
      <c r="C8" s="241">
        <v>385</v>
      </c>
      <c r="D8" s="241">
        <v>281</v>
      </c>
      <c r="E8" s="241">
        <v>104</v>
      </c>
      <c r="F8" s="263">
        <v>309</v>
      </c>
      <c r="G8" s="254">
        <v>52</v>
      </c>
      <c r="H8" s="255">
        <v>8025</v>
      </c>
      <c r="I8" s="253">
        <v>291</v>
      </c>
      <c r="J8" s="979" t="s">
        <v>393</v>
      </c>
      <c r="K8" s="979"/>
      <c r="L8" s="979" t="s">
        <v>392</v>
      </c>
      <c r="M8" s="979"/>
      <c r="N8" s="979" t="s">
        <v>393</v>
      </c>
      <c r="O8" s="979"/>
      <c r="P8" s="979"/>
      <c r="Q8" s="979"/>
      <c r="R8" s="979"/>
      <c r="S8" s="247">
        <v>390</v>
      </c>
      <c r="T8" s="257" t="s">
        <v>392</v>
      </c>
      <c r="U8" s="978" t="s">
        <v>348</v>
      </c>
      <c r="V8" s="978"/>
      <c r="W8" s="254" t="s">
        <v>349</v>
      </c>
      <c r="X8" s="979" t="s">
        <v>350</v>
      </c>
      <c r="Y8" s="979"/>
      <c r="Z8" s="300" t="s">
        <v>351</v>
      </c>
      <c r="AA8" s="249">
        <v>133</v>
      </c>
      <c r="AB8" s="256" t="s">
        <v>352</v>
      </c>
      <c r="AC8" s="716" t="s">
        <v>347</v>
      </c>
      <c r="AD8" s="982">
        <f>H8/F8</f>
        <v>25.970873786407768</v>
      </c>
      <c r="AE8" s="982"/>
      <c r="AF8" s="855">
        <f>H8/S8</f>
        <v>20.576923076923077</v>
      </c>
      <c r="AG8" s="855"/>
      <c r="AH8" s="963"/>
    </row>
    <row r="9" spans="1:34" ht="20.100000000000001" customHeight="1">
      <c r="A9" s="194">
        <v>30</v>
      </c>
      <c r="B9" s="382">
        <f>SUM(B11:B23)</f>
        <v>11</v>
      </c>
      <c r="C9" s="383">
        <f>SUM(D9:E9)</f>
        <v>387</v>
      </c>
      <c r="D9" s="383">
        <f t="shared" ref="D9:G9" si="0">SUM(D11:D23)</f>
        <v>281</v>
      </c>
      <c r="E9" s="383">
        <f t="shared" si="0"/>
        <v>106</v>
      </c>
      <c r="F9" s="329">
        <f t="shared" si="0"/>
        <v>320</v>
      </c>
      <c r="G9" s="387">
        <f t="shared" si="0"/>
        <v>59</v>
      </c>
      <c r="H9" s="388">
        <f>SUM(H13:H23)</f>
        <v>8071</v>
      </c>
      <c r="I9" s="389">
        <f>SUM(L13:R23)</f>
        <v>356</v>
      </c>
      <c r="J9" s="975" t="s">
        <v>393</v>
      </c>
      <c r="K9" s="975"/>
      <c r="L9" s="975" t="s">
        <v>392</v>
      </c>
      <c r="M9" s="975"/>
      <c r="N9" s="975" t="s">
        <v>393</v>
      </c>
      <c r="O9" s="975"/>
      <c r="P9" s="975"/>
      <c r="Q9" s="975"/>
      <c r="R9" s="975"/>
      <c r="S9" s="388">
        <f>SUM(S11:S23)</f>
        <v>403</v>
      </c>
      <c r="T9" s="390" t="s">
        <v>392</v>
      </c>
      <c r="U9" s="986" t="s">
        <v>348</v>
      </c>
      <c r="V9" s="986"/>
      <c r="W9" s="254" t="s">
        <v>349</v>
      </c>
      <c r="X9" s="975" t="s">
        <v>350</v>
      </c>
      <c r="Y9" s="975"/>
      <c r="Z9" s="391" t="s">
        <v>351</v>
      </c>
      <c r="AA9" s="306">
        <f>SUM(AA11:AA23)</f>
        <v>135</v>
      </c>
      <c r="AB9" s="392" t="s">
        <v>352</v>
      </c>
      <c r="AC9" s="306" t="s">
        <v>347</v>
      </c>
      <c r="AD9" s="965">
        <f>H9/F9</f>
        <v>25.221875000000001</v>
      </c>
      <c r="AE9" s="965"/>
      <c r="AF9" s="966">
        <f>H9/S9</f>
        <v>20.027295285359802</v>
      </c>
      <c r="AG9" s="966"/>
      <c r="AH9" s="967"/>
    </row>
    <row r="10" spans="1:34" ht="20.100000000000001" customHeight="1" thickBot="1">
      <c r="A10" s="284"/>
      <c r="B10" s="285"/>
      <c r="C10" s="280"/>
      <c r="D10" s="280"/>
      <c r="E10" s="280"/>
      <c r="F10" s="286"/>
      <c r="G10" s="283"/>
      <c r="H10" s="286"/>
      <c r="I10" s="283"/>
      <c r="J10" s="983"/>
      <c r="K10" s="983"/>
      <c r="L10" s="287"/>
      <c r="M10" s="288"/>
      <c r="N10" s="983"/>
      <c r="O10" s="983"/>
      <c r="P10" s="983"/>
      <c r="Q10" s="289"/>
      <c r="R10" s="289"/>
      <c r="S10" s="290"/>
      <c r="T10" s="291"/>
      <c r="U10" s="292"/>
      <c r="V10" s="286"/>
      <c r="W10" s="291"/>
      <c r="X10" s="290"/>
      <c r="Y10" s="293"/>
      <c r="Z10" s="291"/>
      <c r="AA10" s="281"/>
      <c r="AB10" s="281"/>
      <c r="AC10" s="281"/>
      <c r="AD10" s="281"/>
      <c r="AE10" s="281"/>
      <c r="AF10" s="281"/>
      <c r="AG10" s="964"/>
      <c r="AH10" s="964"/>
    </row>
    <row r="11" spans="1:34" ht="20.100000000000001" customHeight="1" thickBot="1">
      <c r="A11" s="972" t="s">
        <v>83</v>
      </c>
      <c r="B11" s="984" t="s">
        <v>84</v>
      </c>
      <c r="C11" s="984" t="s">
        <v>85</v>
      </c>
      <c r="D11" s="984"/>
      <c r="E11" s="984"/>
      <c r="F11" s="984" t="s">
        <v>86</v>
      </c>
      <c r="G11" s="984"/>
      <c r="H11" s="984" t="s">
        <v>87</v>
      </c>
      <c r="I11" s="984"/>
      <c r="J11" s="984"/>
      <c r="K11" s="984"/>
      <c r="L11" s="984"/>
      <c r="M11" s="984"/>
      <c r="N11" s="984"/>
      <c r="O11" s="984"/>
      <c r="P11" s="984"/>
      <c r="Q11" s="984"/>
      <c r="R11" s="984"/>
      <c r="S11" s="156"/>
      <c r="T11" s="157" t="s">
        <v>88</v>
      </c>
      <c r="U11" s="157"/>
      <c r="V11" s="157"/>
      <c r="W11" s="594"/>
      <c r="X11" s="157"/>
      <c r="Y11" s="157"/>
      <c r="Z11" s="159"/>
      <c r="AA11" s="160"/>
      <c r="AB11" s="594" t="s">
        <v>89</v>
      </c>
      <c r="AC11" s="157"/>
      <c r="AD11" s="968" t="s">
        <v>301</v>
      </c>
      <c r="AE11" s="969"/>
      <c r="AF11" s="953" t="s">
        <v>302</v>
      </c>
      <c r="AG11" s="954"/>
      <c r="AH11" s="955"/>
    </row>
    <row r="12" spans="1:34" ht="20.100000000000001" customHeight="1">
      <c r="A12" s="973"/>
      <c r="B12" s="838"/>
      <c r="C12" s="586" t="s">
        <v>90</v>
      </c>
      <c r="D12" s="13" t="s">
        <v>91</v>
      </c>
      <c r="E12" s="13" t="s">
        <v>92</v>
      </c>
      <c r="F12" s="838"/>
      <c r="G12" s="838"/>
      <c r="H12" s="987" t="s">
        <v>93</v>
      </c>
      <c r="I12" s="871"/>
      <c r="J12" s="871"/>
      <c r="K12" s="871"/>
      <c r="L12" s="871"/>
      <c r="M12" s="871"/>
      <c r="N12" s="871"/>
      <c r="O12" s="871"/>
      <c r="P12" s="871"/>
      <c r="Q12" s="871"/>
      <c r="R12" s="872"/>
      <c r="S12" s="995" t="s">
        <v>94</v>
      </c>
      <c r="T12" s="996"/>
      <c r="U12" s="996"/>
      <c r="V12" s="996"/>
      <c r="W12" s="996"/>
      <c r="X12" s="996"/>
      <c r="Y12" s="996"/>
      <c r="Z12" s="997"/>
      <c r="AA12" s="998" t="s">
        <v>303</v>
      </c>
      <c r="AB12" s="999"/>
      <c r="AC12" s="1000"/>
      <c r="AD12" s="970"/>
      <c r="AE12" s="971"/>
      <c r="AF12" s="956"/>
      <c r="AG12" s="957"/>
      <c r="AH12" s="958"/>
    </row>
    <row r="13" spans="1:34" ht="20.100000000000001" customHeight="1">
      <c r="A13" s="612" t="s">
        <v>388</v>
      </c>
      <c r="B13" s="611">
        <v>1</v>
      </c>
      <c r="C13" s="582">
        <f>D13+E13</f>
        <v>32</v>
      </c>
      <c r="D13" s="607">
        <v>20</v>
      </c>
      <c r="E13" s="607">
        <v>12</v>
      </c>
      <c r="F13" s="631">
        <f>B40</f>
        <v>26</v>
      </c>
      <c r="G13" s="632">
        <f>AF40</f>
        <v>5</v>
      </c>
      <c r="H13" s="1019">
        <f>C40</f>
        <v>630</v>
      </c>
      <c r="I13" s="1020"/>
      <c r="J13" s="1020"/>
      <c r="K13" s="1020"/>
      <c r="L13" s="1023">
        <v>28</v>
      </c>
      <c r="M13" s="1024"/>
      <c r="N13" s="1024"/>
      <c r="O13" s="1024"/>
      <c r="P13" s="1024"/>
      <c r="Q13" s="1024"/>
      <c r="R13" s="1024"/>
      <c r="S13" s="1003">
        <v>44</v>
      </c>
      <c r="T13" s="1003"/>
      <c r="U13" s="1003"/>
      <c r="V13" s="1003"/>
      <c r="W13" s="1003"/>
      <c r="X13" s="1004">
        <v>1</v>
      </c>
      <c r="Y13" s="1004"/>
      <c r="Z13" s="1004"/>
      <c r="AA13" s="1005">
        <v>12</v>
      </c>
      <c r="AB13" s="1005"/>
      <c r="AC13" s="1005"/>
      <c r="AD13" s="937">
        <f>H13/F13</f>
        <v>24.23076923076923</v>
      </c>
      <c r="AE13" s="937"/>
      <c r="AF13" s="937">
        <f t="shared" ref="AF13:AF23" si="1">H13/S13</f>
        <v>14.318181818181818</v>
      </c>
      <c r="AG13" s="937"/>
      <c r="AH13" s="938"/>
    </row>
    <row r="14" spans="1:34" ht="20.100000000000001" customHeight="1">
      <c r="A14" s="612" t="s">
        <v>389</v>
      </c>
      <c r="B14" s="611">
        <v>1</v>
      </c>
      <c r="C14" s="582">
        <f>D14+E14</f>
        <v>37</v>
      </c>
      <c r="D14" s="607">
        <v>28</v>
      </c>
      <c r="E14" s="607">
        <v>9</v>
      </c>
      <c r="F14" s="631">
        <f t="shared" ref="F14:F23" si="2">B41</f>
        <v>28</v>
      </c>
      <c r="G14" s="632">
        <f t="shared" ref="G14:G23" si="3">AF41</f>
        <v>6</v>
      </c>
      <c r="H14" s="1021">
        <f t="shared" ref="H14:H23" si="4">C41</f>
        <v>639</v>
      </c>
      <c r="I14" s="1022"/>
      <c r="J14" s="1022"/>
      <c r="K14" s="1022"/>
      <c r="L14" s="1025">
        <v>27</v>
      </c>
      <c r="M14" s="1026"/>
      <c r="N14" s="1026"/>
      <c r="O14" s="1026"/>
      <c r="P14" s="1026"/>
      <c r="Q14" s="1026"/>
      <c r="R14" s="1026"/>
      <c r="S14" s="1002">
        <v>32</v>
      </c>
      <c r="T14" s="1002"/>
      <c r="U14" s="1002"/>
      <c r="V14" s="1002"/>
      <c r="W14" s="1002"/>
      <c r="X14" s="950">
        <v>1</v>
      </c>
      <c r="Y14" s="950"/>
      <c r="Z14" s="950"/>
      <c r="AA14" s="991">
        <v>12</v>
      </c>
      <c r="AB14" s="991"/>
      <c r="AC14" s="991"/>
      <c r="AD14" s="937">
        <f t="shared" ref="AD14:AD23" si="5">H14/F14</f>
        <v>22.821428571428573</v>
      </c>
      <c r="AE14" s="937"/>
      <c r="AF14" s="937">
        <f t="shared" si="1"/>
        <v>19.96875</v>
      </c>
      <c r="AG14" s="937"/>
      <c r="AH14" s="938"/>
    </row>
    <row r="15" spans="1:34" ht="20.100000000000001" customHeight="1">
      <c r="A15" s="379" t="s">
        <v>98</v>
      </c>
      <c r="B15" s="378">
        <v>1</v>
      </c>
      <c r="C15" s="582">
        <f>D15+E15</f>
        <v>32</v>
      </c>
      <c r="D15" s="607">
        <v>25</v>
      </c>
      <c r="E15" s="607">
        <v>7</v>
      </c>
      <c r="F15" s="631">
        <f t="shared" si="2"/>
        <v>28</v>
      </c>
      <c r="G15" s="632">
        <f t="shared" si="3"/>
        <v>6</v>
      </c>
      <c r="H15" s="1021">
        <f t="shared" si="4"/>
        <v>674</v>
      </c>
      <c r="I15" s="1022"/>
      <c r="J15" s="1022"/>
      <c r="K15" s="1022"/>
      <c r="L15" s="1025">
        <v>47</v>
      </c>
      <c r="M15" s="1026"/>
      <c r="N15" s="1026"/>
      <c r="O15" s="1026"/>
      <c r="P15" s="1026"/>
      <c r="Q15" s="1026"/>
      <c r="R15" s="1026"/>
      <c r="S15" s="1002">
        <v>33</v>
      </c>
      <c r="T15" s="1002"/>
      <c r="U15" s="1002"/>
      <c r="V15" s="1002"/>
      <c r="W15" s="1002"/>
      <c r="X15" s="950">
        <v>1</v>
      </c>
      <c r="Y15" s="950"/>
      <c r="Z15" s="950"/>
      <c r="AA15" s="991">
        <v>11</v>
      </c>
      <c r="AB15" s="991"/>
      <c r="AC15" s="991"/>
      <c r="AD15" s="937">
        <f t="shared" si="5"/>
        <v>24.071428571428573</v>
      </c>
      <c r="AE15" s="937"/>
      <c r="AF15" s="937">
        <f t="shared" si="1"/>
        <v>20.424242424242426</v>
      </c>
      <c r="AG15" s="937"/>
      <c r="AH15" s="938"/>
    </row>
    <row r="16" spans="1:34" ht="20.100000000000001" customHeight="1">
      <c r="A16" s="379" t="s">
        <v>99</v>
      </c>
      <c r="B16" s="378">
        <v>1</v>
      </c>
      <c r="C16" s="582">
        <f t="shared" ref="C16:C23" si="6">D16+E16</f>
        <v>43</v>
      </c>
      <c r="D16" s="607">
        <v>31</v>
      </c>
      <c r="E16" s="607">
        <v>12</v>
      </c>
      <c r="F16" s="631">
        <f t="shared" si="2"/>
        <v>37</v>
      </c>
      <c r="G16" s="632">
        <f t="shared" si="3"/>
        <v>5</v>
      </c>
      <c r="H16" s="1021">
        <f t="shared" si="4"/>
        <v>1013</v>
      </c>
      <c r="I16" s="1022"/>
      <c r="J16" s="1022"/>
      <c r="K16" s="1022"/>
      <c r="L16" s="1025">
        <v>33</v>
      </c>
      <c r="M16" s="1026"/>
      <c r="N16" s="1026"/>
      <c r="O16" s="1026"/>
      <c r="P16" s="1026"/>
      <c r="Q16" s="1026"/>
      <c r="R16" s="1026"/>
      <c r="S16" s="1002">
        <v>44</v>
      </c>
      <c r="T16" s="1002"/>
      <c r="U16" s="1002"/>
      <c r="V16" s="1002"/>
      <c r="W16" s="1002"/>
      <c r="X16" s="950">
        <v>2</v>
      </c>
      <c r="Y16" s="950"/>
      <c r="Z16" s="950"/>
      <c r="AA16" s="991">
        <v>14</v>
      </c>
      <c r="AB16" s="991"/>
      <c r="AC16" s="991"/>
      <c r="AD16" s="937">
        <f t="shared" si="5"/>
        <v>27.378378378378379</v>
      </c>
      <c r="AE16" s="937"/>
      <c r="AF16" s="937">
        <f t="shared" si="1"/>
        <v>23.022727272727273</v>
      </c>
      <c r="AG16" s="937"/>
      <c r="AH16" s="938"/>
    </row>
    <row r="17" spans="1:36" ht="20.100000000000001" customHeight="1">
      <c r="A17" s="379" t="s">
        <v>100</v>
      </c>
      <c r="B17" s="378">
        <v>1</v>
      </c>
      <c r="C17" s="582">
        <f t="shared" si="6"/>
        <v>31</v>
      </c>
      <c r="D17" s="607">
        <v>21</v>
      </c>
      <c r="E17" s="607">
        <v>10</v>
      </c>
      <c r="F17" s="631">
        <f t="shared" si="2"/>
        <v>20</v>
      </c>
      <c r="G17" s="632">
        <f t="shared" si="3"/>
        <v>4</v>
      </c>
      <c r="H17" s="1021">
        <f t="shared" si="4"/>
        <v>473</v>
      </c>
      <c r="I17" s="1022"/>
      <c r="J17" s="1022"/>
      <c r="K17" s="1022"/>
      <c r="L17" s="1025">
        <v>28</v>
      </c>
      <c r="M17" s="1026"/>
      <c r="N17" s="1026"/>
      <c r="O17" s="1026"/>
      <c r="P17" s="1026"/>
      <c r="Q17" s="1026"/>
      <c r="R17" s="1026"/>
      <c r="S17" s="1002">
        <v>27</v>
      </c>
      <c r="T17" s="1002"/>
      <c r="U17" s="1002"/>
      <c r="V17" s="1002"/>
      <c r="W17" s="1002"/>
      <c r="X17" s="950">
        <v>1</v>
      </c>
      <c r="Y17" s="950"/>
      <c r="Z17" s="950"/>
      <c r="AA17" s="991">
        <v>14</v>
      </c>
      <c r="AB17" s="991"/>
      <c r="AC17" s="991"/>
      <c r="AD17" s="937">
        <f t="shared" si="5"/>
        <v>23.65</v>
      </c>
      <c r="AE17" s="937"/>
      <c r="AF17" s="937">
        <f t="shared" si="1"/>
        <v>17.518518518518519</v>
      </c>
      <c r="AG17" s="937"/>
      <c r="AH17" s="938"/>
    </row>
    <row r="18" spans="1:36" ht="20.100000000000001" customHeight="1">
      <c r="A18" s="379" t="s">
        <v>101</v>
      </c>
      <c r="B18" s="378">
        <v>1</v>
      </c>
      <c r="C18" s="582">
        <f t="shared" si="6"/>
        <v>43</v>
      </c>
      <c r="D18" s="607">
        <v>31</v>
      </c>
      <c r="E18" s="607">
        <v>12</v>
      </c>
      <c r="F18" s="631">
        <f t="shared" si="2"/>
        <v>40</v>
      </c>
      <c r="G18" s="632">
        <f t="shared" si="3"/>
        <v>7</v>
      </c>
      <c r="H18" s="1021">
        <f t="shared" si="4"/>
        <v>1073</v>
      </c>
      <c r="I18" s="1022"/>
      <c r="J18" s="1022"/>
      <c r="K18" s="1022"/>
      <c r="L18" s="1025">
        <v>35</v>
      </c>
      <c r="M18" s="1026"/>
      <c r="N18" s="1026"/>
      <c r="O18" s="1026"/>
      <c r="P18" s="1026"/>
      <c r="Q18" s="1026"/>
      <c r="R18" s="1026"/>
      <c r="S18" s="1002">
        <v>49</v>
      </c>
      <c r="T18" s="1002"/>
      <c r="U18" s="1002"/>
      <c r="V18" s="1002"/>
      <c r="W18" s="1002"/>
      <c r="X18" s="950">
        <v>2</v>
      </c>
      <c r="Y18" s="950"/>
      <c r="Z18" s="950"/>
      <c r="AA18" s="991">
        <v>14</v>
      </c>
      <c r="AB18" s="991"/>
      <c r="AC18" s="991"/>
      <c r="AD18" s="937">
        <f t="shared" si="5"/>
        <v>26.824999999999999</v>
      </c>
      <c r="AE18" s="937"/>
      <c r="AF18" s="937">
        <f t="shared" si="1"/>
        <v>21.897959183673468</v>
      </c>
      <c r="AG18" s="937"/>
      <c r="AH18" s="938"/>
    </row>
    <row r="19" spans="1:36" ht="20.100000000000001" customHeight="1">
      <c r="A19" s="379" t="s">
        <v>102</v>
      </c>
      <c r="B19" s="378">
        <v>1</v>
      </c>
      <c r="C19" s="582">
        <f t="shared" si="6"/>
        <v>29</v>
      </c>
      <c r="D19" s="607">
        <v>20</v>
      </c>
      <c r="E19" s="607">
        <v>9</v>
      </c>
      <c r="F19" s="631">
        <f t="shared" si="2"/>
        <v>23</v>
      </c>
      <c r="G19" s="632">
        <f t="shared" si="3"/>
        <v>4</v>
      </c>
      <c r="H19" s="1021">
        <f t="shared" si="4"/>
        <v>590</v>
      </c>
      <c r="I19" s="1022"/>
      <c r="J19" s="1022"/>
      <c r="K19" s="1022"/>
      <c r="L19" s="1025">
        <v>25</v>
      </c>
      <c r="M19" s="1026"/>
      <c r="N19" s="1026"/>
      <c r="O19" s="1026"/>
      <c r="P19" s="1026"/>
      <c r="Q19" s="1026"/>
      <c r="R19" s="1026"/>
      <c r="S19" s="1002">
        <v>30</v>
      </c>
      <c r="T19" s="1002"/>
      <c r="U19" s="1002"/>
      <c r="V19" s="1002"/>
      <c r="W19" s="1002"/>
      <c r="X19" s="950">
        <v>1</v>
      </c>
      <c r="Y19" s="950"/>
      <c r="Z19" s="950"/>
      <c r="AA19" s="991">
        <v>12</v>
      </c>
      <c r="AB19" s="991"/>
      <c r="AC19" s="991"/>
      <c r="AD19" s="937">
        <f t="shared" si="5"/>
        <v>25.652173913043477</v>
      </c>
      <c r="AE19" s="937"/>
      <c r="AF19" s="937">
        <f t="shared" si="1"/>
        <v>19.666666666666668</v>
      </c>
      <c r="AG19" s="937"/>
      <c r="AH19" s="938"/>
    </row>
    <row r="20" spans="1:36" ht="20.100000000000001" customHeight="1">
      <c r="A20" s="379" t="s">
        <v>103</v>
      </c>
      <c r="B20" s="378">
        <v>1</v>
      </c>
      <c r="C20" s="582">
        <f t="shared" si="6"/>
        <v>40</v>
      </c>
      <c r="D20" s="607">
        <v>28</v>
      </c>
      <c r="E20" s="607">
        <v>12</v>
      </c>
      <c r="F20" s="631">
        <f t="shared" si="2"/>
        <v>33</v>
      </c>
      <c r="G20" s="632">
        <f t="shared" si="3"/>
        <v>4</v>
      </c>
      <c r="H20" s="1021">
        <f t="shared" si="4"/>
        <v>939</v>
      </c>
      <c r="I20" s="1022"/>
      <c r="J20" s="1022"/>
      <c r="K20" s="1022"/>
      <c r="L20" s="1025">
        <v>29</v>
      </c>
      <c r="M20" s="1026"/>
      <c r="N20" s="1026"/>
      <c r="O20" s="1026"/>
      <c r="P20" s="1026"/>
      <c r="Q20" s="1026"/>
      <c r="R20" s="1026"/>
      <c r="S20" s="1002">
        <v>40</v>
      </c>
      <c r="T20" s="1002"/>
      <c r="U20" s="1002"/>
      <c r="V20" s="1002"/>
      <c r="W20" s="1002"/>
      <c r="X20" s="950">
        <v>1</v>
      </c>
      <c r="Y20" s="950"/>
      <c r="Z20" s="950"/>
      <c r="AA20" s="991">
        <v>13</v>
      </c>
      <c r="AB20" s="991"/>
      <c r="AC20" s="991"/>
      <c r="AD20" s="937">
        <f t="shared" si="5"/>
        <v>28.454545454545453</v>
      </c>
      <c r="AE20" s="937"/>
      <c r="AF20" s="937">
        <f t="shared" si="1"/>
        <v>23.475000000000001</v>
      </c>
      <c r="AG20" s="937"/>
      <c r="AH20" s="938"/>
    </row>
    <row r="21" spans="1:36" ht="20.100000000000001" customHeight="1">
      <c r="A21" s="379" t="s">
        <v>104</v>
      </c>
      <c r="B21" s="378">
        <v>1</v>
      </c>
      <c r="C21" s="582">
        <f t="shared" si="6"/>
        <v>35</v>
      </c>
      <c r="D21" s="607">
        <v>28</v>
      </c>
      <c r="E21" s="607">
        <v>7</v>
      </c>
      <c r="F21" s="631">
        <f t="shared" si="2"/>
        <v>31</v>
      </c>
      <c r="G21" s="632">
        <f t="shared" si="3"/>
        <v>5</v>
      </c>
      <c r="H21" s="1021">
        <f t="shared" si="4"/>
        <v>798</v>
      </c>
      <c r="I21" s="1022"/>
      <c r="J21" s="1022"/>
      <c r="K21" s="1022"/>
      <c r="L21" s="1025">
        <v>34</v>
      </c>
      <c r="M21" s="1026"/>
      <c r="N21" s="1026"/>
      <c r="O21" s="1026"/>
      <c r="P21" s="1026"/>
      <c r="Q21" s="1026"/>
      <c r="R21" s="1026"/>
      <c r="S21" s="1002">
        <v>37</v>
      </c>
      <c r="T21" s="1002"/>
      <c r="U21" s="1002"/>
      <c r="V21" s="1002"/>
      <c r="W21" s="1002"/>
      <c r="X21" s="950">
        <v>1</v>
      </c>
      <c r="Y21" s="950"/>
      <c r="Z21" s="950"/>
      <c r="AA21" s="991">
        <v>11</v>
      </c>
      <c r="AB21" s="991"/>
      <c r="AC21" s="991"/>
      <c r="AD21" s="937">
        <f t="shared" si="5"/>
        <v>25.741935483870968</v>
      </c>
      <c r="AE21" s="937"/>
      <c r="AF21" s="937">
        <f t="shared" si="1"/>
        <v>21.567567567567568</v>
      </c>
      <c r="AG21" s="937"/>
      <c r="AH21" s="938"/>
    </row>
    <row r="22" spans="1:36" ht="20.100000000000001" customHeight="1">
      <c r="A22" s="379" t="s">
        <v>105</v>
      </c>
      <c r="B22" s="378">
        <v>1</v>
      </c>
      <c r="C22" s="582">
        <f t="shared" si="6"/>
        <v>33</v>
      </c>
      <c r="D22" s="607">
        <v>25</v>
      </c>
      <c r="E22" s="607">
        <v>8</v>
      </c>
      <c r="F22" s="631">
        <f t="shared" si="2"/>
        <v>30</v>
      </c>
      <c r="G22" s="632">
        <f t="shared" si="3"/>
        <v>7</v>
      </c>
      <c r="H22" s="1021">
        <f t="shared" si="4"/>
        <v>715</v>
      </c>
      <c r="I22" s="1022"/>
      <c r="J22" s="1022"/>
      <c r="K22" s="1022"/>
      <c r="L22" s="1025">
        <v>43</v>
      </c>
      <c r="M22" s="1026"/>
      <c r="N22" s="1026"/>
      <c r="O22" s="1026"/>
      <c r="P22" s="1026"/>
      <c r="Q22" s="1026"/>
      <c r="R22" s="1026"/>
      <c r="S22" s="1002">
        <v>39</v>
      </c>
      <c r="T22" s="1002"/>
      <c r="U22" s="1002"/>
      <c r="V22" s="1002"/>
      <c r="W22" s="1002"/>
      <c r="X22" s="950">
        <v>1</v>
      </c>
      <c r="Y22" s="950"/>
      <c r="Z22" s="950"/>
      <c r="AA22" s="991">
        <v>11</v>
      </c>
      <c r="AB22" s="991"/>
      <c r="AC22" s="991"/>
      <c r="AD22" s="937">
        <f t="shared" si="5"/>
        <v>23.833333333333332</v>
      </c>
      <c r="AE22" s="937"/>
      <c r="AF22" s="937">
        <f>H22/S22</f>
        <v>18.333333333333332</v>
      </c>
      <c r="AG22" s="937"/>
      <c r="AH22" s="938"/>
    </row>
    <row r="23" spans="1:36" ht="20.100000000000001" customHeight="1" thickBot="1">
      <c r="A23" s="195" t="s">
        <v>106</v>
      </c>
      <c r="B23" s="393">
        <v>1</v>
      </c>
      <c r="C23" s="585">
        <f t="shared" si="6"/>
        <v>32</v>
      </c>
      <c r="D23" s="609">
        <v>24</v>
      </c>
      <c r="E23" s="609">
        <v>8</v>
      </c>
      <c r="F23" s="633">
        <f t="shared" si="2"/>
        <v>24</v>
      </c>
      <c r="G23" s="634">
        <f t="shared" si="3"/>
        <v>6</v>
      </c>
      <c r="H23" s="1027">
        <f t="shared" si="4"/>
        <v>527</v>
      </c>
      <c r="I23" s="1028"/>
      <c r="J23" s="1028"/>
      <c r="K23" s="1028"/>
      <c r="L23" s="1029">
        <v>27</v>
      </c>
      <c r="M23" s="1030"/>
      <c r="N23" s="1030"/>
      <c r="O23" s="1030"/>
      <c r="P23" s="1030"/>
      <c r="Q23" s="1030"/>
      <c r="R23" s="1030"/>
      <c r="S23" s="1001">
        <v>28</v>
      </c>
      <c r="T23" s="1001"/>
      <c r="U23" s="1001"/>
      <c r="V23" s="1001"/>
      <c r="W23" s="1001"/>
      <c r="X23" s="1006">
        <v>1</v>
      </c>
      <c r="Y23" s="1006"/>
      <c r="Z23" s="1006"/>
      <c r="AA23" s="1007">
        <v>11</v>
      </c>
      <c r="AB23" s="1007"/>
      <c r="AC23" s="1007"/>
      <c r="AD23" s="940">
        <f t="shared" si="5"/>
        <v>21.958333333333332</v>
      </c>
      <c r="AE23" s="940"/>
      <c r="AF23" s="946">
        <f t="shared" si="1"/>
        <v>18.821428571428573</v>
      </c>
      <c r="AG23" s="946"/>
      <c r="AH23" s="947"/>
    </row>
    <row r="24" spans="1:36" ht="20.100000000000001" customHeight="1">
      <c r="A24" s="4" t="s">
        <v>305</v>
      </c>
      <c r="S24" s="623" t="s">
        <v>306</v>
      </c>
      <c r="T24" s="30" t="s">
        <v>307</v>
      </c>
      <c r="U24" s="30"/>
      <c r="V24" s="30"/>
      <c r="W24" s="30"/>
      <c r="X24" s="30"/>
      <c r="Y24" s="30"/>
      <c r="Z24" s="30"/>
      <c r="AA24" s="30"/>
      <c r="AB24" s="30"/>
      <c r="AC24" s="578" t="s">
        <v>383</v>
      </c>
      <c r="AD24" s="4" t="s">
        <v>384</v>
      </c>
    </row>
    <row r="25" spans="1:36" ht="20.100000000000001" customHeight="1">
      <c r="A25" s="16" t="s">
        <v>346</v>
      </c>
      <c r="S25" s="30"/>
      <c r="T25" s="30"/>
      <c r="U25" s="30"/>
      <c r="V25" s="30"/>
      <c r="W25" s="30"/>
      <c r="X25" s="30"/>
      <c r="Y25" s="30"/>
      <c r="Z25" s="30"/>
      <c r="AA25" s="30"/>
      <c r="AB25" s="30"/>
      <c r="AC25" s="1018" t="s">
        <v>385</v>
      </c>
      <c r="AD25" s="1018"/>
      <c r="AE25" s="945" t="s">
        <v>375</v>
      </c>
      <c r="AF25" s="945"/>
      <c r="AG25" s="945"/>
      <c r="AH25" s="945"/>
    </row>
    <row r="26" spans="1:36" ht="20.100000000000001" customHeight="1">
      <c r="A26" s="278" t="s">
        <v>376</v>
      </c>
      <c r="G26" s="587"/>
      <c r="S26" s="30"/>
      <c r="T26" s="30"/>
      <c r="U26" s="30"/>
      <c r="V26" s="30"/>
      <c r="W26" s="30"/>
      <c r="X26" s="30"/>
      <c r="Y26" s="30"/>
      <c r="Z26" s="30"/>
      <c r="AA26" s="30"/>
      <c r="AB26" s="30"/>
      <c r="AC26" s="30"/>
      <c r="AD26" s="30"/>
      <c r="AE26" s="30"/>
      <c r="AF26" s="30"/>
      <c r="AG26" s="30"/>
      <c r="AH26" s="578"/>
    </row>
    <row r="27" spans="1:36" ht="20.100000000000001" customHeight="1">
      <c r="AH27" s="19"/>
      <c r="AI27" s="19"/>
    </row>
    <row r="28" spans="1:36" ht="20.100000000000001" customHeight="1" thickBot="1">
      <c r="A28" s="4" t="s">
        <v>497</v>
      </c>
      <c r="S28" s="4" t="s">
        <v>107</v>
      </c>
      <c r="AH28" s="19" t="s">
        <v>82</v>
      </c>
    </row>
    <row r="29" spans="1:36" ht="20.100000000000001" customHeight="1" thickBot="1">
      <c r="A29" s="972" t="s">
        <v>108</v>
      </c>
      <c r="B29" s="984" t="s">
        <v>109</v>
      </c>
      <c r="C29" s="984"/>
      <c r="D29" s="984"/>
      <c r="E29" s="984"/>
      <c r="F29" s="984" t="s">
        <v>110</v>
      </c>
      <c r="G29" s="984"/>
      <c r="H29" s="984"/>
      <c r="I29" s="984"/>
      <c r="J29" s="984" t="s">
        <v>111</v>
      </c>
      <c r="K29" s="984"/>
      <c r="L29" s="984"/>
      <c r="M29" s="984"/>
      <c r="N29" s="984"/>
      <c r="O29" s="1008" t="s">
        <v>308</v>
      </c>
      <c r="P29" s="1009"/>
      <c r="Q29" s="1009"/>
      <c r="R29" s="1009"/>
      <c r="S29" s="1009"/>
      <c r="T29" s="1010"/>
      <c r="U29" s="994" t="s">
        <v>112</v>
      </c>
      <c r="V29" s="994"/>
      <c r="W29" s="994"/>
      <c r="X29" s="994"/>
      <c r="Y29" s="994" t="s">
        <v>113</v>
      </c>
      <c r="Z29" s="994"/>
      <c r="AA29" s="994"/>
      <c r="AB29" s="994"/>
      <c r="AC29" s="160" t="s">
        <v>114</v>
      </c>
      <c r="AD29" s="157"/>
      <c r="AE29" s="159"/>
      <c r="AF29" s="939" t="s">
        <v>95</v>
      </c>
      <c r="AG29" s="939"/>
      <c r="AH29" s="939"/>
    </row>
    <row r="30" spans="1:36" ht="20.100000000000001" customHeight="1">
      <c r="A30" s="973"/>
      <c r="B30" s="127" t="s">
        <v>51</v>
      </c>
      <c r="C30" s="127" t="s">
        <v>90</v>
      </c>
      <c r="D30" s="127" t="s">
        <v>53</v>
      </c>
      <c r="E30" s="127" t="s">
        <v>54</v>
      </c>
      <c r="F30" s="980" t="s">
        <v>51</v>
      </c>
      <c r="G30" s="980"/>
      <c r="H30" s="127" t="s">
        <v>53</v>
      </c>
      <c r="I30" s="127" t="s">
        <v>54</v>
      </c>
      <c r="J30" s="127" t="s">
        <v>51</v>
      </c>
      <c r="K30" s="980" t="s">
        <v>53</v>
      </c>
      <c r="L30" s="980"/>
      <c r="M30" s="980"/>
      <c r="N30" s="127" t="s">
        <v>54</v>
      </c>
      <c r="O30" s="941" t="s">
        <v>51</v>
      </c>
      <c r="P30" s="941"/>
      <c r="Q30" s="941"/>
      <c r="R30" s="1013"/>
      <c r="S30" s="429" t="s">
        <v>53</v>
      </c>
      <c r="T30" s="132" t="s">
        <v>54</v>
      </c>
      <c r="U30" s="974" t="s">
        <v>51</v>
      </c>
      <c r="V30" s="974"/>
      <c r="W30" s="132" t="s">
        <v>53</v>
      </c>
      <c r="X30" s="132" t="s">
        <v>54</v>
      </c>
      <c r="Y30" s="974" t="s">
        <v>51</v>
      </c>
      <c r="Z30" s="974"/>
      <c r="AA30" s="132" t="s">
        <v>53</v>
      </c>
      <c r="AB30" s="132" t="s">
        <v>54</v>
      </c>
      <c r="AC30" s="132" t="s">
        <v>51</v>
      </c>
      <c r="AD30" s="132" t="s">
        <v>53</v>
      </c>
      <c r="AE30" s="132" t="s">
        <v>54</v>
      </c>
      <c r="AF30" s="132" t="s">
        <v>51</v>
      </c>
      <c r="AG30" s="941" t="s">
        <v>279</v>
      </c>
      <c r="AH30" s="942"/>
    </row>
    <row r="31" spans="1:36" ht="20.100000000000001" customHeight="1">
      <c r="A31" s="179" t="s">
        <v>420</v>
      </c>
      <c r="B31" s="243">
        <f>SUM(F31,J31,O31,U31,Y31,AC31,AF31)</f>
        <v>283</v>
      </c>
      <c r="C31" s="241">
        <f>SUM(D31:E31)</f>
        <v>8103</v>
      </c>
      <c r="D31" s="263">
        <f>SUM(H31,K31,S31,W31,AA31,AD31)</f>
        <v>4193</v>
      </c>
      <c r="E31" s="263">
        <f>SUM(I31,N31,T31,X31,AB31,AE31)</f>
        <v>3910</v>
      </c>
      <c r="F31" s="937">
        <v>46</v>
      </c>
      <c r="G31" s="937"/>
      <c r="H31" s="711">
        <v>660</v>
      </c>
      <c r="I31" s="711">
        <v>682</v>
      </c>
      <c r="J31" s="711">
        <v>47</v>
      </c>
      <c r="K31" s="937">
        <v>732</v>
      </c>
      <c r="L31" s="937"/>
      <c r="M31" s="937"/>
      <c r="N31" s="711">
        <v>687</v>
      </c>
      <c r="O31" s="937">
        <v>40</v>
      </c>
      <c r="P31" s="937"/>
      <c r="Q31" s="937"/>
      <c r="R31" s="937"/>
      <c r="S31" s="712">
        <v>665</v>
      </c>
      <c r="T31" s="712">
        <v>601</v>
      </c>
      <c r="U31" s="937">
        <v>38</v>
      </c>
      <c r="V31" s="937"/>
      <c r="W31" s="712">
        <v>710</v>
      </c>
      <c r="X31" s="712">
        <v>584</v>
      </c>
      <c r="Y31" s="937">
        <v>40</v>
      </c>
      <c r="Z31" s="937"/>
      <c r="AA31" s="712">
        <v>707</v>
      </c>
      <c r="AB31" s="712">
        <v>660</v>
      </c>
      <c r="AC31" s="712">
        <v>39</v>
      </c>
      <c r="AD31" s="712">
        <v>719</v>
      </c>
      <c r="AE31" s="712">
        <v>696</v>
      </c>
      <c r="AF31" s="294">
        <v>33</v>
      </c>
      <c r="AG31" s="943">
        <v>170</v>
      </c>
      <c r="AH31" s="944"/>
    </row>
    <row r="32" spans="1:36" ht="20.100000000000001" customHeight="1">
      <c r="A32" s="177">
        <v>27</v>
      </c>
      <c r="B32" s="241">
        <f t="shared" ref="B32:B34" si="7">SUM(F32,J32,O32,U32,Y32,AC32,AF32)</f>
        <v>292</v>
      </c>
      <c r="C32" s="241">
        <f t="shared" ref="C32:C33" si="8">SUM(D32:E32)</f>
        <v>8062</v>
      </c>
      <c r="D32" s="264">
        <f t="shared" ref="D32:D33" si="9">SUM(H32,K32,S32,W32,AA32,AD32)</f>
        <v>4170</v>
      </c>
      <c r="E32" s="264">
        <f t="shared" ref="E32:E33" si="10">SUM(I32,N32,T32,X32,AB32,AE32)</f>
        <v>3892</v>
      </c>
      <c r="F32" s="937">
        <v>49</v>
      </c>
      <c r="G32" s="937"/>
      <c r="H32" s="711">
        <v>702</v>
      </c>
      <c r="I32" s="711">
        <v>679</v>
      </c>
      <c r="J32" s="711">
        <v>44</v>
      </c>
      <c r="K32" s="937">
        <v>660</v>
      </c>
      <c r="L32" s="937"/>
      <c r="M32" s="937"/>
      <c r="N32" s="711">
        <v>673</v>
      </c>
      <c r="O32" s="937">
        <v>45</v>
      </c>
      <c r="P32" s="937"/>
      <c r="Q32" s="937"/>
      <c r="R32" s="937"/>
      <c r="S32" s="712">
        <v>746</v>
      </c>
      <c r="T32" s="712">
        <v>691</v>
      </c>
      <c r="U32" s="988">
        <v>36</v>
      </c>
      <c r="V32" s="988"/>
      <c r="W32" s="712">
        <v>647</v>
      </c>
      <c r="X32" s="712">
        <v>600</v>
      </c>
      <c r="Y32" s="988">
        <v>38</v>
      </c>
      <c r="Z32" s="988"/>
      <c r="AA32" s="712">
        <v>710</v>
      </c>
      <c r="AB32" s="712">
        <v>591</v>
      </c>
      <c r="AC32" s="712">
        <v>40</v>
      </c>
      <c r="AD32" s="712">
        <v>705</v>
      </c>
      <c r="AE32" s="712">
        <v>658</v>
      </c>
      <c r="AF32" s="294">
        <v>40</v>
      </c>
      <c r="AG32" s="943">
        <v>219</v>
      </c>
      <c r="AH32" s="944"/>
      <c r="AI32" s="47">
        <f>+H32+K32+S32+W32+AA32+AD32</f>
        <v>4170</v>
      </c>
      <c r="AJ32" s="47">
        <f>+I32+N32+T32+X32+AB32+AE32</f>
        <v>3892</v>
      </c>
    </row>
    <row r="33" spans="1:36" ht="20.100000000000001" customHeight="1">
      <c r="A33" s="177">
        <v>28</v>
      </c>
      <c r="B33" s="243">
        <f t="shared" si="7"/>
        <v>297</v>
      </c>
      <c r="C33" s="242">
        <f t="shared" si="8"/>
        <v>8033</v>
      </c>
      <c r="D33" s="264">
        <f t="shared" si="9"/>
        <v>4156</v>
      </c>
      <c r="E33" s="264">
        <f t="shared" si="10"/>
        <v>3877</v>
      </c>
      <c r="F33" s="937">
        <v>48</v>
      </c>
      <c r="G33" s="937"/>
      <c r="H33" s="711">
        <v>716</v>
      </c>
      <c r="I33" s="711">
        <v>646</v>
      </c>
      <c r="J33" s="711">
        <v>47</v>
      </c>
      <c r="K33" s="937">
        <v>702</v>
      </c>
      <c r="L33" s="937"/>
      <c r="M33" s="937"/>
      <c r="N33" s="711">
        <v>672</v>
      </c>
      <c r="O33" s="937">
        <v>41</v>
      </c>
      <c r="P33" s="937"/>
      <c r="Q33" s="937"/>
      <c r="R33" s="937"/>
      <c r="S33" s="712">
        <v>660</v>
      </c>
      <c r="T33" s="712">
        <v>667</v>
      </c>
      <c r="U33" s="988">
        <v>44</v>
      </c>
      <c r="V33" s="988"/>
      <c r="W33" s="712">
        <v>737</v>
      </c>
      <c r="X33" s="712">
        <v>695</v>
      </c>
      <c r="Y33" s="988">
        <v>36</v>
      </c>
      <c r="Z33" s="988"/>
      <c r="AA33" s="712">
        <v>637</v>
      </c>
      <c r="AB33" s="712">
        <v>607</v>
      </c>
      <c r="AC33" s="712">
        <v>38</v>
      </c>
      <c r="AD33" s="712">
        <v>704</v>
      </c>
      <c r="AE33" s="712">
        <v>590</v>
      </c>
      <c r="AF33" s="294">
        <v>43</v>
      </c>
      <c r="AG33" s="943">
        <v>266</v>
      </c>
      <c r="AH33" s="944"/>
      <c r="AI33" s="47">
        <f>+H33+K33+S33+W33+AA33+AD33</f>
        <v>4156</v>
      </c>
      <c r="AJ33" s="47"/>
    </row>
    <row r="34" spans="1:36" ht="20.100000000000001" customHeight="1">
      <c r="A34" s="148">
        <v>29</v>
      </c>
      <c r="B34" s="721">
        <f t="shared" si="7"/>
        <v>309</v>
      </c>
      <c r="C34" s="927">
        <v>8025</v>
      </c>
      <c r="D34" s="927"/>
      <c r="E34" s="927"/>
      <c r="F34" s="937">
        <v>47</v>
      </c>
      <c r="G34" s="937"/>
      <c r="H34" s="991">
        <v>1269</v>
      </c>
      <c r="I34" s="991"/>
      <c r="J34" s="642">
        <v>47</v>
      </c>
      <c r="K34" s="991">
        <v>1291</v>
      </c>
      <c r="L34" s="991"/>
      <c r="M34" s="991"/>
      <c r="N34" s="991"/>
      <c r="O34" s="937">
        <v>42</v>
      </c>
      <c r="P34" s="937"/>
      <c r="Q34" s="937"/>
      <c r="R34" s="937"/>
      <c r="S34" s="991">
        <v>1321</v>
      </c>
      <c r="T34" s="991"/>
      <c r="U34" s="988">
        <v>41</v>
      </c>
      <c r="V34" s="988"/>
      <c r="W34" s="991">
        <v>1267</v>
      </c>
      <c r="X34" s="991"/>
      <c r="Y34" s="988">
        <v>45</v>
      </c>
      <c r="Z34" s="988"/>
      <c r="AA34" s="991">
        <v>1391</v>
      </c>
      <c r="AB34" s="991"/>
      <c r="AC34" s="644">
        <v>35</v>
      </c>
      <c r="AD34" s="991">
        <v>1195</v>
      </c>
      <c r="AE34" s="991"/>
      <c r="AF34" s="294">
        <v>52</v>
      </c>
      <c r="AG34" s="943">
        <v>291</v>
      </c>
      <c r="AH34" s="944"/>
      <c r="AI34" s="47"/>
    </row>
    <row r="35" spans="1:36" ht="20.100000000000001" customHeight="1" thickBot="1">
      <c r="A35" s="628"/>
      <c r="B35" s="606"/>
      <c r="C35" s="583"/>
      <c r="D35" s="583"/>
      <c r="E35" s="583"/>
      <c r="F35" s="583"/>
      <c r="G35" s="583"/>
      <c r="H35" s="583"/>
      <c r="I35" s="583"/>
      <c r="J35" s="583"/>
      <c r="K35" s="583"/>
      <c r="L35" s="583"/>
      <c r="M35" s="583"/>
      <c r="N35" s="583"/>
      <c r="O35" s="583"/>
      <c r="P35" s="583"/>
      <c r="Q35" s="583"/>
      <c r="R35" s="583"/>
      <c r="S35" s="592"/>
      <c r="T35" s="592"/>
      <c r="U35" s="592"/>
      <c r="V35" s="592"/>
      <c r="W35" s="592"/>
      <c r="X35" s="592"/>
      <c r="Y35" s="592"/>
      <c r="Z35" s="592"/>
      <c r="AA35" s="592"/>
      <c r="AB35" s="592"/>
      <c r="AC35" s="592"/>
      <c r="AD35" s="592"/>
      <c r="AE35" s="592"/>
      <c r="AF35" s="250"/>
      <c r="AG35" s="600"/>
      <c r="AH35" s="600"/>
      <c r="AI35" s="47"/>
    </row>
    <row r="36" spans="1:36" ht="20.100000000000001" customHeight="1" thickBot="1">
      <c r="A36" s="972" t="s">
        <v>108</v>
      </c>
      <c r="B36" s="984" t="s">
        <v>109</v>
      </c>
      <c r="C36" s="984"/>
      <c r="D36" s="984"/>
      <c r="E36" s="984"/>
      <c r="F36" s="984" t="s">
        <v>110</v>
      </c>
      <c r="G36" s="984"/>
      <c r="H36" s="984"/>
      <c r="I36" s="984"/>
      <c r="J36" s="984" t="s">
        <v>111</v>
      </c>
      <c r="K36" s="984"/>
      <c r="L36" s="984"/>
      <c r="M36" s="984"/>
      <c r="N36" s="984"/>
      <c r="O36" s="1008" t="s">
        <v>308</v>
      </c>
      <c r="P36" s="1009"/>
      <c r="Q36" s="1009"/>
      <c r="R36" s="1009"/>
      <c r="S36" s="1009"/>
      <c r="T36" s="1010"/>
      <c r="U36" s="994" t="s">
        <v>112</v>
      </c>
      <c r="V36" s="994"/>
      <c r="W36" s="994"/>
      <c r="X36" s="994"/>
      <c r="Y36" s="994" t="s">
        <v>113</v>
      </c>
      <c r="Z36" s="994"/>
      <c r="AA36" s="994"/>
      <c r="AB36" s="994"/>
      <c r="AC36" s="160" t="s">
        <v>114</v>
      </c>
      <c r="AD36" s="157"/>
      <c r="AE36" s="159"/>
      <c r="AF36" s="939" t="s">
        <v>95</v>
      </c>
      <c r="AG36" s="939"/>
      <c r="AH36" s="939"/>
    </row>
    <row r="37" spans="1:36" ht="20.100000000000001" customHeight="1">
      <c r="A37" s="973"/>
      <c r="B37" s="586" t="s">
        <v>51</v>
      </c>
      <c r="C37" s="891" t="s">
        <v>90</v>
      </c>
      <c r="D37" s="892"/>
      <c r="E37" s="893"/>
      <c r="F37" s="980" t="s">
        <v>51</v>
      </c>
      <c r="G37" s="980"/>
      <c r="H37" s="891" t="s">
        <v>382</v>
      </c>
      <c r="I37" s="893"/>
      <c r="J37" s="586" t="s">
        <v>51</v>
      </c>
      <c r="K37" s="891" t="s">
        <v>382</v>
      </c>
      <c r="L37" s="892"/>
      <c r="M37" s="892"/>
      <c r="N37" s="893"/>
      <c r="O37" s="941" t="s">
        <v>51</v>
      </c>
      <c r="P37" s="941"/>
      <c r="Q37" s="941"/>
      <c r="R37" s="1013"/>
      <c r="S37" s="1015" t="s">
        <v>382</v>
      </c>
      <c r="T37" s="1016"/>
      <c r="U37" s="974" t="s">
        <v>51</v>
      </c>
      <c r="V37" s="974"/>
      <c r="W37" s="886" t="s">
        <v>382</v>
      </c>
      <c r="X37" s="1016"/>
      <c r="Y37" s="886" t="s">
        <v>51</v>
      </c>
      <c r="Z37" s="1016"/>
      <c r="AA37" s="886" t="s">
        <v>382</v>
      </c>
      <c r="AB37" s="1016"/>
      <c r="AC37" s="593" t="s">
        <v>51</v>
      </c>
      <c r="AD37" s="1015" t="s">
        <v>382</v>
      </c>
      <c r="AE37" s="1016"/>
      <c r="AF37" s="593" t="s">
        <v>51</v>
      </c>
      <c r="AG37" s="941" t="s">
        <v>279</v>
      </c>
      <c r="AH37" s="942"/>
    </row>
    <row r="38" spans="1:36" ht="20.100000000000001" customHeight="1">
      <c r="A38" s="666" t="s">
        <v>421</v>
      </c>
      <c r="B38" s="394">
        <f>SUM(B40:B50)</f>
        <v>320</v>
      </c>
      <c r="C38" s="992">
        <f>SUM(C40:C50)</f>
        <v>8071</v>
      </c>
      <c r="D38" s="992"/>
      <c r="E38" s="992"/>
      <c r="F38" s="966">
        <f>SUM(F40:G50)</f>
        <v>46</v>
      </c>
      <c r="G38" s="966"/>
      <c r="H38" s="992">
        <f>SUM(H40:H50)</f>
        <v>1248</v>
      </c>
      <c r="I38" s="992"/>
      <c r="J38" s="138">
        <f>SUM(J40:J50)</f>
        <v>46</v>
      </c>
      <c r="K38" s="992">
        <f>SUM(K40:M50)</f>
        <v>1257</v>
      </c>
      <c r="L38" s="992"/>
      <c r="M38" s="992"/>
      <c r="N38" s="992"/>
      <c r="O38" s="966">
        <f>SUM(O40:R50)</f>
        <v>42</v>
      </c>
      <c r="P38" s="966"/>
      <c r="Q38" s="966"/>
      <c r="R38" s="966"/>
      <c r="S38" s="992">
        <f>SUM(S40:S50)</f>
        <v>1273</v>
      </c>
      <c r="T38" s="992"/>
      <c r="U38" s="989">
        <f>SUM(U40:V50)</f>
        <v>42</v>
      </c>
      <c r="V38" s="989"/>
      <c r="W38" s="992">
        <f>SUM(W40:W50)</f>
        <v>1298</v>
      </c>
      <c r="X38" s="992"/>
      <c r="Y38" s="989">
        <f>SUM(Y40:Z50)</f>
        <v>41</v>
      </c>
      <c r="Z38" s="989"/>
      <c r="AA38" s="992">
        <f t="shared" ref="AA38:AF38" si="11">SUM(AA40:AA50)</f>
        <v>1260</v>
      </c>
      <c r="AB38" s="992"/>
      <c r="AC38" s="377">
        <f t="shared" si="11"/>
        <v>44</v>
      </c>
      <c r="AD38" s="992">
        <f t="shared" si="11"/>
        <v>1379</v>
      </c>
      <c r="AE38" s="992"/>
      <c r="AF38" s="395">
        <f t="shared" si="11"/>
        <v>59</v>
      </c>
      <c r="AG38" s="935">
        <f>SUM(AG40:AH50)</f>
        <v>356</v>
      </c>
      <c r="AH38" s="936"/>
    </row>
    <row r="39" spans="1:36" ht="20.100000000000001" customHeight="1">
      <c r="A39" s="624"/>
      <c r="B39" s="154"/>
      <c r="C39" s="396"/>
      <c r="D39" s="590"/>
      <c r="E39" s="590"/>
      <c r="F39" s="990"/>
      <c r="G39" s="990"/>
      <c r="H39" s="590"/>
      <c r="I39" s="590"/>
      <c r="J39" s="590"/>
      <c r="K39" s="989"/>
      <c r="L39" s="989"/>
      <c r="M39" s="989"/>
      <c r="N39" s="590"/>
      <c r="O39" s="989"/>
      <c r="P39" s="989"/>
      <c r="Q39" s="989"/>
      <c r="R39" s="989"/>
      <c r="S39" s="590"/>
      <c r="T39" s="590"/>
      <c r="U39" s="989"/>
      <c r="V39" s="989"/>
      <c r="W39" s="590"/>
      <c r="X39" s="590"/>
      <c r="Y39" s="989"/>
      <c r="Z39" s="989"/>
      <c r="AA39" s="590"/>
      <c r="AB39" s="590"/>
      <c r="AC39" s="590"/>
      <c r="AD39" s="590"/>
      <c r="AE39" s="590"/>
      <c r="AF39" s="397"/>
      <c r="AG39" s="397"/>
      <c r="AH39" s="625"/>
    </row>
    <row r="40" spans="1:36" ht="20.100000000000001" customHeight="1">
      <c r="A40" s="628" t="s">
        <v>96</v>
      </c>
      <c r="B40" s="154">
        <f>F40+J40+O40+U40+Y40+AC40+AF40</f>
        <v>26</v>
      </c>
      <c r="C40" s="1011">
        <f>H40+K40+S40+W40+AA40+AD40+AG40</f>
        <v>630</v>
      </c>
      <c r="D40" s="1011"/>
      <c r="E40" s="1011"/>
      <c r="F40" s="988">
        <v>4</v>
      </c>
      <c r="G40" s="988"/>
      <c r="H40" s="991">
        <v>100</v>
      </c>
      <c r="I40" s="991"/>
      <c r="J40" s="272">
        <v>4</v>
      </c>
      <c r="K40" s="991">
        <v>105</v>
      </c>
      <c r="L40" s="991"/>
      <c r="M40" s="991"/>
      <c r="N40" s="991"/>
      <c r="O40" s="988">
        <v>3</v>
      </c>
      <c r="P40" s="988"/>
      <c r="Q40" s="988"/>
      <c r="R40" s="988"/>
      <c r="S40" s="991">
        <v>91</v>
      </c>
      <c r="T40" s="991"/>
      <c r="U40" s="988">
        <v>3</v>
      </c>
      <c r="V40" s="988"/>
      <c r="W40" s="991">
        <v>100</v>
      </c>
      <c r="X40" s="991"/>
      <c r="Y40" s="988">
        <v>3</v>
      </c>
      <c r="Z40" s="988"/>
      <c r="AA40" s="991">
        <v>100</v>
      </c>
      <c r="AB40" s="991"/>
      <c r="AC40" s="272">
        <v>4</v>
      </c>
      <c r="AD40" s="991">
        <v>106</v>
      </c>
      <c r="AE40" s="991"/>
      <c r="AF40" s="294">
        <v>5</v>
      </c>
      <c r="AG40" s="950">
        <v>28</v>
      </c>
      <c r="AH40" s="951"/>
      <c r="AI40" s="15"/>
    </row>
    <row r="41" spans="1:36" ht="20.100000000000001" customHeight="1">
      <c r="A41" s="191" t="s">
        <v>97</v>
      </c>
      <c r="B41" s="154">
        <f t="shared" ref="B41:B50" si="12">F41+J41+O41+U41+Y41+AC41+AF41</f>
        <v>28</v>
      </c>
      <c r="C41" s="1011">
        <f t="shared" ref="C41:C50" si="13">H41+K41+S41+W41+AA41+AD41+AG41</f>
        <v>639</v>
      </c>
      <c r="D41" s="1011"/>
      <c r="E41" s="1011"/>
      <c r="F41" s="988">
        <v>4</v>
      </c>
      <c r="G41" s="988"/>
      <c r="H41" s="991">
        <v>97</v>
      </c>
      <c r="I41" s="991"/>
      <c r="J41" s="272">
        <v>4</v>
      </c>
      <c r="K41" s="991">
        <v>100</v>
      </c>
      <c r="L41" s="991"/>
      <c r="M41" s="991"/>
      <c r="N41" s="991"/>
      <c r="O41" s="988">
        <v>3</v>
      </c>
      <c r="P41" s="988"/>
      <c r="Q41" s="988"/>
      <c r="R41" s="988"/>
      <c r="S41" s="991">
        <v>94</v>
      </c>
      <c r="T41" s="991"/>
      <c r="U41" s="988">
        <v>4</v>
      </c>
      <c r="V41" s="988"/>
      <c r="W41" s="991">
        <v>108</v>
      </c>
      <c r="X41" s="991"/>
      <c r="Y41" s="988">
        <v>3</v>
      </c>
      <c r="Z41" s="988"/>
      <c r="AA41" s="991">
        <v>90</v>
      </c>
      <c r="AB41" s="991"/>
      <c r="AC41" s="272">
        <v>4</v>
      </c>
      <c r="AD41" s="991">
        <v>123</v>
      </c>
      <c r="AE41" s="991"/>
      <c r="AF41" s="294">
        <v>6</v>
      </c>
      <c r="AG41" s="950">
        <v>27</v>
      </c>
      <c r="AH41" s="952"/>
    </row>
    <row r="42" spans="1:36" ht="20.100000000000001" customHeight="1">
      <c r="A42" s="191" t="s">
        <v>98</v>
      </c>
      <c r="B42" s="154">
        <f t="shared" si="12"/>
        <v>28</v>
      </c>
      <c r="C42" s="1011">
        <f t="shared" si="13"/>
        <v>674</v>
      </c>
      <c r="D42" s="1011"/>
      <c r="E42" s="1011"/>
      <c r="F42" s="988">
        <v>4</v>
      </c>
      <c r="G42" s="988"/>
      <c r="H42" s="991">
        <v>101</v>
      </c>
      <c r="I42" s="991"/>
      <c r="J42" s="272">
        <v>4</v>
      </c>
      <c r="K42" s="991">
        <v>104</v>
      </c>
      <c r="L42" s="991"/>
      <c r="M42" s="991"/>
      <c r="N42" s="991"/>
      <c r="O42" s="988">
        <v>4</v>
      </c>
      <c r="P42" s="988"/>
      <c r="Q42" s="988"/>
      <c r="R42" s="988"/>
      <c r="S42" s="991">
        <v>114</v>
      </c>
      <c r="T42" s="991"/>
      <c r="U42" s="988">
        <v>3</v>
      </c>
      <c r="V42" s="988"/>
      <c r="W42" s="991">
        <v>103</v>
      </c>
      <c r="X42" s="991"/>
      <c r="Y42" s="988">
        <v>3</v>
      </c>
      <c r="Z42" s="988"/>
      <c r="AA42" s="991">
        <v>95</v>
      </c>
      <c r="AB42" s="991"/>
      <c r="AC42" s="272">
        <v>4</v>
      </c>
      <c r="AD42" s="991">
        <v>110</v>
      </c>
      <c r="AE42" s="991"/>
      <c r="AF42" s="294">
        <v>6</v>
      </c>
      <c r="AG42" s="950">
        <v>47</v>
      </c>
      <c r="AH42" s="952"/>
    </row>
    <row r="43" spans="1:36" ht="20.100000000000001" customHeight="1">
      <c r="A43" s="191" t="s">
        <v>99</v>
      </c>
      <c r="B43" s="154">
        <f t="shared" si="12"/>
        <v>37</v>
      </c>
      <c r="C43" s="1011">
        <f t="shared" si="13"/>
        <v>1013</v>
      </c>
      <c r="D43" s="1011"/>
      <c r="E43" s="1011"/>
      <c r="F43" s="988">
        <v>6</v>
      </c>
      <c r="G43" s="988"/>
      <c r="H43" s="991">
        <v>156</v>
      </c>
      <c r="I43" s="991"/>
      <c r="J43" s="272">
        <v>5</v>
      </c>
      <c r="K43" s="991">
        <v>150</v>
      </c>
      <c r="L43" s="991"/>
      <c r="M43" s="991"/>
      <c r="N43" s="991"/>
      <c r="O43" s="988">
        <v>5</v>
      </c>
      <c r="P43" s="988"/>
      <c r="Q43" s="988"/>
      <c r="R43" s="988"/>
      <c r="S43" s="991">
        <v>144</v>
      </c>
      <c r="T43" s="991"/>
      <c r="U43" s="988">
        <v>6</v>
      </c>
      <c r="V43" s="988"/>
      <c r="W43" s="991">
        <v>194</v>
      </c>
      <c r="X43" s="991"/>
      <c r="Y43" s="988">
        <v>5</v>
      </c>
      <c r="Z43" s="988"/>
      <c r="AA43" s="991">
        <v>160</v>
      </c>
      <c r="AB43" s="991"/>
      <c r="AC43" s="272">
        <v>5</v>
      </c>
      <c r="AD43" s="991">
        <v>176</v>
      </c>
      <c r="AE43" s="991"/>
      <c r="AF43" s="294">
        <v>5</v>
      </c>
      <c r="AG43" s="950">
        <v>33</v>
      </c>
      <c r="AH43" s="952"/>
    </row>
    <row r="44" spans="1:36" ht="20.100000000000001" customHeight="1">
      <c r="A44" s="191" t="s">
        <v>100</v>
      </c>
      <c r="B44" s="154">
        <f t="shared" si="12"/>
        <v>20</v>
      </c>
      <c r="C44" s="1011">
        <f t="shared" si="13"/>
        <v>473</v>
      </c>
      <c r="D44" s="1011"/>
      <c r="E44" s="1011"/>
      <c r="F44" s="988">
        <v>2</v>
      </c>
      <c r="G44" s="988"/>
      <c r="H44" s="991">
        <v>70</v>
      </c>
      <c r="I44" s="991"/>
      <c r="J44" s="272">
        <v>2</v>
      </c>
      <c r="K44" s="991">
        <v>68</v>
      </c>
      <c r="L44" s="991"/>
      <c r="M44" s="991"/>
      <c r="N44" s="991"/>
      <c r="O44" s="988">
        <v>3</v>
      </c>
      <c r="P44" s="988"/>
      <c r="Q44" s="988"/>
      <c r="R44" s="988"/>
      <c r="S44" s="991">
        <v>72</v>
      </c>
      <c r="T44" s="991"/>
      <c r="U44" s="988">
        <v>3</v>
      </c>
      <c r="V44" s="988"/>
      <c r="W44" s="991">
        <v>74</v>
      </c>
      <c r="X44" s="991"/>
      <c r="Y44" s="988">
        <v>3</v>
      </c>
      <c r="Z44" s="988"/>
      <c r="AA44" s="991">
        <v>74</v>
      </c>
      <c r="AB44" s="991"/>
      <c r="AC44" s="272">
        <v>3</v>
      </c>
      <c r="AD44" s="991">
        <v>87</v>
      </c>
      <c r="AE44" s="991"/>
      <c r="AF44" s="294">
        <v>4</v>
      </c>
      <c r="AG44" s="950">
        <v>28</v>
      </c>
      <c r="AH44" s="952"/>
    </row>
    <row r="45" spans="1:36" ht="20.100000000000001" customHeight="1">
      <c r="A45" s="191" t="s">
        <v>101</v>
      </c>
      <c r="B45" s="154">
        <f t="shared" si="12"/>
        <v>40</v>
      </c>
      <c r="C45" s="1011">
        <f t="shared" si="13"/>
        <v>1073</v>
      </c>
      <c r="D45" s="1011"/>
      <c r="E45" s="1011"/>
      <c r="F45" s="988">
        <v>6</v>
      </c>
      <c r="G45" s="988"/>
      <c r="H45" s="991">
        <v>165</v>
      </c>
      <c r="I45" s="991"/>
      <c r="J45" s="272">
        <v>6</v>
      </c>
      <c r="K45" s="991">
        <v>173</v>
      </c>
      <c r="L45" s="991"/>
      <c r="M45" s="991"/>
      <c r="N45" s="991"/>
      <c r="O45" s="988">
        <v>5</v>
      </c>
      <c r="P45" s="988"/>
      <c r="Q45" s="988"/>
      <c r="R45" s="988"/>
      <c r="S45" s="991">
        <v>164</v>
      </c>
      <c r="T45" s="991"/>
      <c r="U45" s="988">
        <v>5</v>
      </c>
      <c r="V45" s="988"/>
      <c r="W45" s="991">
        <v>166</v>
      </c>
      <c r="X45" s="991"/>
      <c r="Y45" s="988">
        <v>5</v>
      </c>
      <c r="Z45" s="988"/>
      <c r="AA45" s="991">
        <v>172</v>
      </c>
      <c r="AB45" s="991"/>
      <c r="AC45" s="272">
        <v>6</v>
      </c>
      <c r="AD45" s="991">
        <v>198</v>
      </c>
      <c r="AE45" s="991"/>
      <c r="AF45" s="294">
        <v>7</v>
      </c>
      <c r="AG45" s="950">
        <v>35</v>
      </c>
      <c r="AH45" s="952"/>
    </row>
    <row r="46" spans="1:36" ht="20.100000000000001" customHeight="1">
      <c r="A46" s="191" t="s">
        <v>102</v>
      </c>
      <c r="B46" s="154">
        <f t="shared" si="12"/>
        <v>23</v>
      </c>
      <c r="C46" s="1011">
        <f t="shared" si="13"/>
        <v>590</v>
      </c>
      <c r="D46" s="1011"/>
      <c r="E46" s="1011"/>
      <c r="F46" s="988">
        <v>4</v>
      </c>
      <c r="G46" s="988"/>
      <c r="H46" s="991">
        <v>100</v>
      </c>
      <c r="I46" s="991"/>
      <c r="J46" s="272">
        <v>3</v>
      </c>
      <c r="K46" s="991">
        <v>88</v>
      </c>
      <c r="L46" s="991"/>
      <c r="M46" s="991"/>
      <c r="N46" s="991"/>
      <c r="O46" s="988">
        <v>3</v>
      </c>
      <c r="P46" s="988"/>
      <c r="Q46" s="988"/>
      <c r="R46" s="988"/>
      <c r="S46" s="991">
        <v>94</v>
      </c>
      <c r="T46" s="991"/>
      <c r="U46" s="988">
        <v>3</v>
      </c>
      <c r="V46" s="988"/>
      <c r="W46" s="991">
        <v>89</v>
      </c>
      <c r="X46" s="991"/>
      <c r="Y46" s="988">
        <v>3</v>
      </c>
      <c r="Z46" s="988"/>
      <c r="AA46" s="991">
        <v>92</v>
      </c>
      <c r="AB46" s="991"/>
      <c r="AC46" s="272">
        <v>3</v>
      </c>
      <c r="AD46" s="991">
        <v>102</v>
      </c>
      <c r="AE46" s="991"/>
      <c r="AF46" s="294">
        <v>4</v>
      </c>
      <c r="AG46" s="950">
        <v>25</v>
      </c>
      <c r="AH46" s="952"/>
    </row>
    <row r="47" spans="1:36" ht="20.100000000000001" customHeight="1">
      <c r="A47" s="191" t="s">
        <v>103</v>
      </c>
      <c r="B47" s="154">
        <f t="shared" si="12"/>
        <v>33</v>
      </c>
      <c r="C47" s="1011">
        <f t="shared" si="13"/>
        <v>939</v>
      </c>
      <c r="D47" s="1011"/>
      <c r="E47" s="1011"/>
      <c r="F47" s="988">
        <v>5</v>
      </c>
      <c r="G47" s="988"/>
      <c r="H47" s="991">
        <v>137</v>
      </c>
      <c r="I47" s="991"/>
      <c r="J47" s="272">
        <v>6</v>
      </c>
      <c r="K47" s="991">
        <v>165</v>
      </c>
      <c r="L47" s="991"/>
      <c r="M47" s="991"/>
      <c r="N47" s="991"/>
      <c r="O47" s="988">
        <v>5</v>
      </c>
      <c r="P47" s="988"/>
      <c r="Q47" s="988"/>
      <c r="R47" s="988"/>
      <c r="S47" s="991">
        <v>166</v>
      </c>
      <c r="T47" s="991"/>
      <c r="U47" s="988">
        <v>5</v>
      </c>
      <c r="V47" s="988"/>
      <c r="W47" s="991">
        <v>160</v>
      </c>
      <c r="X47" s="991"/>
      <c r="Y47" s="988">
        <v>4</v>
      </c>
      <c r="Z47" s="988"/>
      <c r="AA47" s="991">
        <v>134</v>
      </c>
      <c r="AB47" s="991"/>
      <c r="AC47" s="272">
        <v>4</v>
      </c>
      <c r="AD47" s="991">
        <v>148</v>
      </c>
      <c r="AE47" s="991"/>
      <c r="AF47" s="294">
        <v>4</v>
      </c>
      <c r="AG47" s="950">
        <v>29</v>
      </c>
      <c r="AH47" s="952"/>
    </row>
    <row r="48" spans="1:36" ht="20.100000000000001" customHeight="1">
      <c r="A48" s="191" t="s">
        <v>104</v>
      </c>
      <c r="B48" s="154">
        <f t="shared" si="12"/>
        <v>31</v>
      </c>
      <c r="C48" s="1011">
        <f t="shared" si="13"/>
        <v>798</v>
      </c>
      <c r="D48" s="1011"/>
      <c r="E48" s="1011"/>
      <c r="F48" s="988">
        <v>4</v>
      </c>
      <c r="G48" s="988"/>
      <c r="H48" s="991">
        <v>106</v>
      </c>
      <c r="I48" s="991"/>
      <c r="J48" s="272">
        <v>5</v>
      </c>
      <c r="K48" s="991">
        <v>124</v>
      </c>
      <c r="L48" s="991"/>
      <c r="M48" s="991"/>
      <c r="N48" s="991"/>
      <c r="O48" s="988">
        <v>4</v>
      </c>
      <c r="P48" s="988"/>
      <c r="Q48" s="988"/>
      <c r="R48" s="988"/>
      <c r="S48" s="991">
        <v>136</v>
      </c>
      <c r="T48" s="991"/>
      <c r="U48" s="988">
        <v>4</v>
      </c>
      <c r="V48" s="988"/>
      <c r="W48" s="991">
        <v>128</v>
      </c>
      <c r="X48" s="991"/>
      <c r="Y48" s="988">
        <v>5</v>
      </c>
      <c r="Z48" s="988"/>
      <c r="AA48" s="991">
        <v>145</v>
      </c>
      <c r="AB48" s="991"/>
      <c r="AC48" s="272">
        <v>4</v>
      </c>
      <c r="AD48" s="991">
        <v>125</v>
      </c>
      <c r="AE48" s="991"/>
      <c r="AF48" s="294">
        <v>5</v>
      </c>
      <c r="AG48" s="950">
        <v>34</v>
      </c>
      <c r="AH48" s="952"/>
    </row>
    <row r="49" spans="1:34" ht="20.100000000000001" customHeight="1">
      <c r="A49" s="191" t="s">
        <v>105</v>
      </c>
      <c r="B49" s="154">
        <f t="shared" si="12"/>
        <v>30</v>
      </c>
      <c r="C49" s="1011">
        <f t="shared" si="13"/>
        <v>715</v>
      </c>
      <c r="D49" s="1011"/>
      <c r="E49" s="1011"/>
      <c r="F49" s="988">
        <v>4</v>
      </c>
      <c r="G49" s="988"/>
      <c r="H49" s="991">
        <v>124</v>
      </c>
      <c r="I49" s="991"/>
      <c r="J49" s="272">
        <v>4</v>
      </c>
      <c r="K49" s="991">
        <v>104</v>
      </c>
      <c r="L49" s="991"/>
      <c r="M49" s="991"/>
      <c r="N49" s="991"/>
      <c r="O49" s="988">
        <v>4</v>
      </c>
      <c r="P49" s="988"/>
      <c r="Q49" s="988"/>
      <c r="R49" s="988"/>
      <c r="S49" s="991">
        <v>115</v>
      </c>
      <c r="T49" s="991"/>
      <c r="U49" s="988">
        <v>3</v>
      </c>
      <c r="V49" s="988"/>
      <c r="W49" s="991">
        <v>105</v>
      </c>
      <c r="X49" s="991"/>
      <c r="Y49" s="988">
        <v>4</v>
      </c>
      <c r="Z49" s="988"/>
      <c r="AA49" s="991">
        <v>109</v>
      </c>
      <c r="AB49" s="991"/>
      <c r="AC49" s="272">
        <v>4</v>
      </c>
      <c r="AD49" s="991">
        <v>115</v>
      </c>
      <c r="AE49" s="991"/>
      <c r="AF49" s="294">
        <v>7</v>
      </c>
      <c r="AG49" s="950">
        <v>43</v>
      </c>
      <c r="AH49" s="952"/>
    </row>
    <row r="50" spans="1:34" ht="20.100000000000001" customHeight="1" thickBot="1">
      <c r="A50" s="195" t="s">
        <v>106</v>
      </c>
      <c r="B50" s="626">
        <f t="shared" si="12"/>
        <v>24</v>
      </c>
      <c r="C50" s="1014">
        <f t="shared" si="13"/>
        <v>527</v>
      </c>
      <c r="D50" s="1014"/>
      <c r="E50" s="1014"/>
      <c r="F50" s="993">
        <v>3</v>
      </c>
      <c r="G50" s="993"/>
      <c r="H50" s="1012">
        <v>92</v>
      </c>
      <c r="I50" s="1012"/>
      <c r="J50" s="629">
        <v>3</v>
      </c>
      <c r="K50" s="1012">
        <v>76</v>
      </c>
      <c r="L50" s="1012"/>
      <c r="M50" s="1012"/>
      <c r="N50" s="1012"/>
      <c r="O50" s="993">
        <v>3</v>
      </c>
      <c r="P50" s="993"/>
      <c r="Q50" s="993"/>
      <c r="R50" s="993"/>
      <c r="S50" s="1012">
        <v>83</v>
      </c>
      <c r="T50" s="1012"/>
      <c r="U50" s="993">
        <v>3</v>
      </c>
      <c r="V50" s="993"/>
      <c r="W50" s="1012">
        <v>71</v>
      </c>
      <c r="X50" s="1012"/>
      <c r="Y50" s="993">
        <v>3</v>
      </c>
      <c r="Z50" s="993"/>
      <c r="AA50" s="1012">
        <v>89</v>
      </c>
      <c r="AB50" s="1012"/>
      <c r="AC50" s="629">
        <v>3</v>
      </c>
      <c r="AD50" s="1012">
        <v>89</v>
      </c>
      <c r="AE50" s="1012"/>
      <c r="AF50" s="630">
        <v>6</v>
      </c>
      <c r="AG50" s="948">
        <v>27</v>
      </c>
      <c r="AH50" s="949"/>
    </row>
    <row r="51" spans="1:34" ht="20.100000000000001" customHeight="1">
      <c r="A51" s="4" t="s">
        <v>398</v>
      </c>
      <c r="I51" s="15"/>
      <c r="S51" s="30"/>
      <c r="T51" s="30"/>
      <c r="U51" s="30"/>
      <c r="V51" s="30"/>
      <c r="W51" s="30"/>
      <c r="X51" s="30"/>
      <c r="Y51" s="30"/>
      <c r="Z51" s="30"/>
      <c r="AA51" s="30"/>
      <c r="AB51" s="30"/>
      <c r="AC51" s="578" t="s">
        <v>383</v>
      </c>
      <c r="AD51" s="4" t="s">
        <v>384</v>
      </c>
    </row>
    <row r="52" spans="1:34" ht="15" customHeight="1">
      <c r="A52" s="278" t="s">
        <v>374</v>
      </c>
      <c r="AC52" s="1018" t="s">
        <v>385</v>
      </c>
      <c r="AD52" s="1018"/>
      <c r="AE52" s="1017" t="s">
        <v>375</v>
      </c>
      <c r="AF52" s="1017"/>
      <c r="AG52" s="1017"/>
      <c r="AH52" s="1017"/>
    </row>
  </sheetData>
  <sheetProtection sheet="1" objects="1" scenarios="1"/>
  <mergeCells count="349">
    <mergeCell ref="C34:E34"/>
    <mergeCell ref="H34:I34"/>
    <mergeCell ref="K34:N34"/>
    <mergeCell ref="S34:T34"/>
    <mergeCell ref="W34:X34"/>
    <mergeCell ref="AA34:AB34"/>
    <mergeCell ref="AD34:AE34"/>
    <mergeCell ref="H22:K22"/>
    <mergeCell ref="H23:K23"/>
    <mergeCell ref="L22:R22"/>
    <mergeCell ref="L23:R23"/>
    <mergeCell ref="L13:R13"/>
    <mergeCell ref="L14:R14"/>
    <mergeCell ref="L15:R15"/>
    <mergeCell ref="L16:R16"/>
    <mergeCell ref="L17:R17"/>
    <mergeCell ref="L18:R18"/>
    <mergeCell ref="L19:R19"/>
    <mergeCell ref="L20:R20"/>
    <mergeCell ref="L21:R21"/>
    <mergeCell ref="H13:K13"/>
    <mergeCell ref="H14:K14"/>
    <mergeCell ref="H15:K15"/>
    <mergeCell ref="H16:K16"/>
    <mergeCell ref="H17:K17"/>
    <mergeCell ref="H18:K18"/>
    <mergeCell ref="H19:K19"/>
    <mergeCell ref="H20:K20"/>
    <mergeCell ref="H21:K21"/>
    <mergeCell ref="C38:E38"/>
    <mergeCell ref="S14:W14"/>
    <mergeCell ref="X14:Z14"/>
    <mergeCell ref="AA14:AC14"/>
    <mergeCell ref="AD14:AE14"/>
    <mergeCell ref="AF14:AH14"/>
    <mergeCell ref="AF36:AH36"/>
    <mergeCell ref="F37:G37"/>
    <mergeCell ref="AG37:AH37"/>
    <mergeCell ref="C37:E37"/>
    <mergeCell ref="AA19:AC19"/>
    <mergeCell ref="AA18:AC18"/>
    <mergeCell ref="AA17:AC17"/>
    <mergeCell ref="AA16:AC16"/>
    <mergeCell ref="AA15:AC15"/>
    <mergeCell ref="X15:Z15"/>
    <mergeCell ref="X16:Z16"/>
    <mergeCell ref="X17:Z17"/>
    <mergeCell ref="X18:Z18"/>
    <mergeCell ref="X19:Z19"/>
    <mergeCell ref="X20:Z20"/>
    <mergeCell ref="X21:Z21"/>
    <mergeCell ref="Y33:Z33"/>
    <mergeCell ref="F34:G34"/>
    <mergeCell ref="AE52:AH52"/>
    <mergeCell ref="AC52:AD52"/>
    <mergeCell ref="AC25:AD25"/>
    <mergeCell ref="AD38:AE38"/>
    <mergeCell ref="AA38:AB38"/>
    <mergeCell ref="W38:X38"/>
    <mergeCell ref="AD41:AE41"/>
    <mergeCell ref="AD40:AE40"/>
    <mergeCell ref="AA50:AB50"/>
    <mergeCell ref="AA49:AB49"/>
    <mergeCell ref="AA48:AB48"/>
    <mergeCell ref="AA47:AB47"/>
    <mergeCell ref="AA46:AB46"/>
    <mergeCell ref="AA45:AB45"/>
    <mergeCell ref="AA44:AB44"/>
    <mergeCell ref="AA43:AB43"/>
    <mergeCell ref="AA42:AB42"/>
    <mergeCell ref="AA41:AB41"/>
    <mergeCell ref="AA40:AB40"/>
    <mergeCell ref="AD50:AE50"/>
    <mergeCell ref="AD49:AE49"/>
    <mergeCell ref="AD48:AE48"/>
    <mergeCell ref="AD47:AE47"/>
    <mergeCell ref="AD46:AE46"/>
    <mergeCell ref="AD45:AE45"/>
    <mergeCell ref="AD44:AE44"/>
    <mergeCell ref="AD43:AE43"/>
    <mergeCell ref="AD42:AE42"/>
    <mergeCell ref="K40:N40"/>
    <mergeCell ref="S37:T37"/>
    <mergeCell ref="W37:X37"/>
    <mergeCell ref="AA37:AB37"/>
    <mergeCell ref="AD37:AE37"/>
    <mergeCell ref="W41:X41"/>
    <mergeCell ref="W40:X40"/>
    <mergeCell ref="K43:N43"/>
    <mergeCell ref="K42:N42"/>
    <mergeCell ref="K41:N41"/>
    <mergeCell ref="O37:R37"/>
    <mergeCell ref="U37:V37"/>
    <mergeCell ref="Y37:Z37"/>
    <mergeCell ref="K38:N38"/>
    <mergeCell ref="Y43:Z43"/>
    <mergeCell ref="U44:V44"/>
    <mergeCell ref="Y39:Z39"/>
    <mergeCell ref="U38:V38"/>
    <mergeCell ref="Y41:Z41"/>
    <mergeCell ref="U41:V41"/>
    <mergeCell ref="W50:X50"/>
    <mergeCell ref="W49:X49"/>
    <mergeCell ref="W48:X48"/>
    <mergeCell ref="W47:X47"/>
    <mergeCell ref="W46:X46"/>
    <mergeCell ref="W45:X45"/>
    <mergeCell ref="W44:X44"/>
    <mergeCell ref="W43:X43"/>
    <mergeCell ref="W42:X42"/>
    <mergeCell ref="S50:T50"/>
    <mergeCell ref="S49:T49"/>
    <mergeCell ref="S48:T48"/>
    <mergeCell ref="S47:T47"/>
    <mergeCell ref="S46:T46"/>
    <mergeCell ref="S45:T45"/>
    <mergeCell ref="S44:T44"/>
    <mergeCell ref="K50:N50"/>
    <mergeCell ref="K49:N49"/>
    <mergeCell ref="K48:N48"/>
    <mergeCell ref="K47:N47"/>
    <mergeCell ref="K46:N46"/>
    <mergeCell ref="K45:N45"/>
    <mergeCell ref="K44:N44"/>
    <mergeCell ref="O45:R45"/>
    <mergeCell ref="C50:E50"/>
    <mergeCell ref="C49:E49"/>
    <mergeCell ref="C48:E48"/>
    <mergeCell ref="C47:E47"/>
    <mergeCell ref="C46:E46"/>
    <mergeCell ref="C45:E45"/>
    <mergeCell ref="C44:E44"/>
    <mergeCell ref="C43:E43"/>
    <mergeCell ref="C42:E42"/>
    <mergeCell ref="C41:E41"/>
    <mergeCell ref="C40:E40"/>
    <mergeCell ref="H50:I50"/>
    <mergeCell ref="H49:I49"/>
    <mergeCell ref="H48:I48"/>
    <mergeCell ref="H47:I47"/>
    <mergeCell ref="H46:I46"/>
    <mergeCell ref="AA21:AC21"/>
    <mergeCell ref="AA20:AC20"/>
    <mergeCell ref="O34:R34"/>
    <mergeCell ref="S43:T43"/>
    <mergeCell ref="S42:T42"/>
    <mergeCell ref="S41:T41"/>
    <mergeCell ref="S40:T40"/>
    <mergeCell ref="S38:T38"/>
    <mergeCell ref="O30:R30"/>
    <mergeCell ref="U31:V31"/>
    <mergeCell ref="Y32:Z32"/>
    <mergeCell ref="Y31:Z31"/>
    <mergeCell ref="Y42:Z42"/>
    <mergeCell ref="Y30:Z30"/>
    <mergeCell ref="O29:T29"/>
    <mergeCell ref="U29:X29"/>
    <mergeCell ref="X22:Z22"/>
    <mergeCell ref="A36:A37"/>
    <mergeCell ref="B36:E36"/>
    <mergeCell ref="F36:I36"/>
    <mergeCell ref="J36:N36"/>
    <mergeCell ref="O36:T36"/>
    <mergeCell ref="U36:X36"/>
    <mergeCell ref="Y36:AB36"/>
    <mergeCell ref="H37:I37"/>
    <mergeCell ref="K37:N37"/>
    <mergeCell ref="S12:Z12"/>
    <mergeCell ref="AA12:AC12"/>
    <mergeCell ref="S23:W23"/>
    <mergeCell ref="S22:W22"/>
    <mergeCell ref="S21:W21"/>
    <mergeCell ref="S20:W20"/>
    <mergeCell ref="S19:W19"/>
    <mergeCell ref="S18:W18"/>
    <mergeCell ref="S17:W17"/>
    <mergeCell ref="S16:W16"/>
    <mergeCell ref="S15:W15"/>
    <mergeCell ref="S13:W13"/>
    <mergeCell ref="X13:Z13"/>
    <mergeCell ref="AA13:AC13"/>
    <mergeCell ref="X23:Z23"/>
    <mergeCell ref="AA23:AC23"/>
    <mergeCell ref="AA22:AC22"/>
    <mergeCell ref="Y40:Z40"/>
    <mergeCell ref="U33:V33"/>
    <mergeCell ref="U34:V34"/>
    <mergeCell ref="U39:V39"/>
    <mergeCell ref="Y34:Z34"/>
    <mergeCell ref="Y38:Z38"/>
    <mergeCell ref="Y29:AB29"/>
    <mergeCell ref="U30:V30"/>
    <mergeCell ref="U32:V32"/>
    <mergeCell ref="Y48:Z48"/>
    <mergeCell ref="U48:V48"/>
    <mergeCell ref="F47:G47"/>
    <mergeCell ref="Y50:Z50"/>
    <mergeCell ref="U49:V49"/>
    <mergeCell ref="O49:R49"/>
    <mergeCell ref="Y44:Z44"/>
    <mergeCell ref="Y49:Z49"/>
    <mergeCell ref="U50:V50"/>
    <mergeCell ref="U45:V45"/>
    <mergeCell ref="U46:V46"/>
    <mergeCell ref="Y46:Z46"/>
    <mergeCell ref="Y47:Z47"/>
    <mergeCell ref="U47:V47"/>
    <mergeCell ref="O48:R48"/>
    <mergeCell ref="O46:R46"/>
    <mergeCell ref="O47:R47"/>
    <mergeCell ref="Y45:Z45"/>
    <mergeCell ref="F46:G46"/>
    <mergeCell ref="F48:G48"/>
    <mergeCell ref="F44:G44"/>
    <mergeCell ref="F50:G50"/>
    <mergeCell ref="O50:R50"/>
    <mergeCell ref="F45:G45"/>
    <mergeCell ref="F49:G49"/>
    <mergeCell ref="O44:R44"/>
    <mergeCell ref="F43:G43"/>
    <mergeCell ref="O43:R43"/>
    <mergeCell ref="F42:G42"/>
    <mergeCell ref="O42:R42"/>
    <mergeCell ref="H45:I45"/>
    <mergeCell ref="H44:I44"/>
    <mergeCell ref="H43:I43"/>
    <mergeCell ref="H42:I42"/>
    <mergeCell ref="U42:V42"/>
    <mergeCell ref="U43:V43"/>
    <mergeCell ref="F40:G40"/>
    <mergeCell ref="O39:R39"/>
    <mergeCell ref="O40:R40"/>
    <mergeCell ref="F39:G39"/>
    <mergeCell ref="K39:M39"/>
    <mergeCell ref="F38:G38"/>
    <mergeCell ref="O38:R38"/>
    <mergeCell ref="H40:I40"/>
    <mergeCell ref="F41:G41"/>
    <mergeCell ref="O41:R41"/>
    <mergeCell ref="H41:I41"/>
    <mergeCell ref="H38:I38"/>
    <mergeCell ref="U40:V40"/>
    <mergeCell ref="J10:K10"/>
    <mergeCell ref="J9:M9"/>
    <mergeCell ref="N8:R8"/>
    <mergeCell ref="H3:R3"/>
    <mergeCell ref="A29:A30"/>
    <mergeCell ref="B29:E29"/>
    <mergeCell ref="F29:I29"/>
    <mergeCell ref="F33:G33"/>
    <mergeCell ref="F32:G32"/>
    <mergeCell ref="K32:M32"/>
    <mergeCell ref="K33:M33"/>
    <mergeCell ref="J29:N29"/>
    <mergeCell ref="F30:G30"/>
    <mergeCell ref="K30:M30"/>
    <mergeCell ref="F31:G31"/>
    <mergeCell ref="K31:M31"/>
    <mergeCell ref="O33:R33"/>
    <mergeCell ref="O31:R31"/>
    <mergeCell ref="O32:R32"/>
    <mergeCell ref="B11:B12"/>
    <mergeCell ref="C11:E11"/>
    <mergeCell ref="F11:G12"/>
    <mergeCell ref="H11:R11"/>
    <mergeCell ref="H12:R12"/>
    <mergeCell ref="N9:R9"/>
    <mergeCell ref="N7:R7"/>
    <mergeCell ref="A3:A4"/>
    <mergeCell ref="B3:B4"/>
    <mergeCell ref="C3:E3"/>
    <mergeCell ref="F3:G4"/>
    <mergeCell ref="U5:V5"/>
    <mergeCell ref="U9:V9"/>
    <mergeCell ref="U6:V6"/>
    <mergeCell ref="A11:A12"/>
    <mergeCell ref="X4:Z4"/>
    <mergeCell ref="X9:Y9"/>
    <mergeCell ref="U7:V7"/>
    <mergeCell ref="X7:Y7"/>
    <mergeCell ref="U8:V8"/>
    <mergeCell ref="X8:Y8"/>
    <mergeCell ref="J7:M7"/>
    <mergeCell ref="AD20:AE20"/>
    <mergeCell ref="H4:I4"/>
    <mergeCell ref="J4:M4"/>
    <mergeCell ref="N4:R4"/>
    <mergeCell ref="U4:W4"/>
    <mergeCell ref="AD5:AE5"/>
    <mergeCell ref="X5:Y5"/>
    <mergeCell ref="AD8:AE8"/>
    <mergeCell ref="J6:M6"/>
    <mergeCell ref="J5:M5"/>
    <mergeCell ref="N6:R6"/>
    <mergeCell ref="J8:M8"/>
    <mergeCell ref="X6:Y6"/>
    <mergeCell ref="AD3:AE4"/>
    <mergeCell ref="N5:R5"/>
    <mergeCell ref="N10:P10"/>
    <mergeCell ref="AF3:AH4"/>
    <mergeCell ref="AF5:AH5"/>
    <mergeCell ref="AD7:AE7"/>
    <mergeCell ref="AF16:AH16"/>
    <mergeCell ref="AD6:AE6"/>
    <mergeCell ref="AF6:AH6"/>
    <mergeCell ref="AF8:AH8"/>
    <mergeCell ref="AG10:AH10"/>
    <mergeCell ref="AD9:AE9"/>
    <mergeCell ref="AF9:AH9"/>
    <mergeCell ref="AD15:AE15"/>
    <mergeCell ref="AF7:AH7"/>
    <mergeCell ref="AF15:AH15"/>
    <mergeCell ref="AD16:AE16"/>
    <mergeCell ref="AD11:AE12"/>
    <mergeCell ref="AF11:AH12"/>
    <mergeCell ref="AD13:AE13"/>
    <mergeCell ref="AF13:AH13"/>
    <mergeCell ref="AG50:AH50"/>
    <mergeCell ref="AG40:AH40"/>
    <mergeCell ref="AG41:AH41"/>
    <mergeCell ref="AG42:AH42"/>
    <mergeCell ref="AG43:AH43"/>
    <mergeCell ref="AG44:AH44"/>
    <mergeCell ref="AG45:AH45"/>
    <mergeCell ref="AG46:AH46"/>
    <mergeCell ref="AG47:AH47"/>
    <mergeCell ref="AG48:AH48"/>
    <mergeCell ref="AG49:AH49"/>
    <mergeCell ref="AG38:AH38"/>
    <mergeCell ref="AF22:AH22"/>
    <mergeCell ref="AD21:AE21"/>
    <mergeCell ref="AF29:AH29"/>
    <mergeCell ref="AD17:AE17"/>
    <mergeCell ref="AD18:AE18"/>
    <mergeCell ref="AF21:AH21"/>
    <mergeCell ref="AF17:AH17"/>
    <mergeCell ref="AD23:AE23"/>
    <mergeCell ref="AF20:AH20"/>
    <mergeCell ref="AD19:AE19"/>
    <mergeCell ref="AF19:AH19"/>
    <mergeCell ref="AG30:AH30"/>
    <mergeCell ref="AG31:AH31"/>
    <mergeCell ref="AG32:AH32"/>
    <mergeCell ref="AG33:AH33"/>
    <mergeCell ref="AG34:AH34"/>
    <mergeCell ref="AE25:AH25"/>
    <mergeCell ref="AD22:AE22"/>
    <mergeCell ref="AF23:AH23"/>
    <mergeCell ref="AF18:AH18"/>
  </mergeCells>
  <phoneticPr fontId="5"/>
  <printOptions horizontalCentered="1"/>
  <pageMargins left="0.59055118110236227" right="0.59055118110236227" top="0.59055118110236227" bottom="0.59055118110236227" header="0.39370078740157483" footer="0.39370078740157483"/>
  <pageSetup paperSize="9" scale="79" firstPageNumber="134" orientation="portrait" useFirstPageNumber="1" verticalDpi="300" r:id="rId1"/>
  <headerFooter scaleWithDoc="0" alignWithMargins="0">
    <oddHeader>&amp;L教　育</oddHeader>
    <oddFooter>&amp;C&amp;12&amp;A</oddFooter>
  </headerFooter>
  <colBreaks count="1" manualBreakCount="1">
    <brk id="18" max="48" man="1"/>
  </colBreak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54"/>
  <sheetViews>
    <sheetView view="pageBreakPreview" zoomScale="90" zoomScaleNormal="100" zoomScaleSheetLayoutView="90" zoomScalePageLayoutView="90" workbookViewId="0">
      <pane xSplit="1" topLeftCell="B1" activePane="topRight" state="frozen"/>
      <selection activeCell="X20" sqref="X20:AA20"/>
      <selection pane="topRight" activeCell="AI1" sqref="AI1:AK1048576"/>
    </sheetView>
  </sheetViews>
  <sheetFormatPr defaultColWidth="8.85546875" defaultRowHeight="17.45" customHeight="1"/>
  <cols>
    <col min="1" max="1" width="11.28515625" style="4" hidden="1" customWidth="1"/>
    <col min="2" max="2" width="6.7109375" style="4" hidden="1" customWidth="1"/>
    <col min="3" max="3" width="8.28515625" style="4" hidden="1" customWidth="1"/>
    <col min="4" max="5" width="8.42578125" style="4" hidden="1" customWidth="1"/>
    <col min="6" max="6" width="5.42578125" style="4" hidden="1" customWidth="1"/>
    <col min="7" max="7" width="5.42578125" style="12" hidden="1" customWidth="1"/>
    <col min="8" max="9" width="7.7109375" style="4" hidden="1" customWidth="1"/>
    <col min="10" max="10" width="8.140625" style="4" hidden="1" customWidth="1"/>
    <col min="11" max="12" width="2.7109375" style="4" hidden="1" customWidth="1"/>
    <col min="13" max="13" width="2.140625" style="4" hidden="1" customWidth="1"/>
    <col min="14" max="14" width="7.28515625" style="4" hidden="1" customWidth="1"/>
    <col min="15" max="16" width="1.42578125" style="4" hidden="1" customWidth="1"/>
    <col min="17" max="17" width="3.42578125" style="4" hidden="1" customWidth="1"/>
    <col min="18" max="18" width="1.42578125" style="4" hidden="1"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7.28515625" style="4" customWidth="1"/>
    <col min="30" max="30" width="9.85546875" style="4" customWidth="1"/>
    <col min="31" max="31" width="8.7109375" style="4" customWidth="1"/>
    <col min="32" max="32" width="7.28515625" style="4" customWidth="1"/>
    <col min="33" max="34" width="6.42578125" style="4" customWidth="1"/>
    <col min="35" max="37" width="0" style="4" hidden="1" customWidth="1"/>
    <col min="38" max="16384" width="8.85546875" style="4"/>
  </cols>
  <sheetData>
    <row r="1" spans="1:34" ht="5.0999999999999996" customHeight="1">
      <c r="G1" s="587"/>
      <c r="AH1" s="579"/>
    </row>
    <row r="2" spans="1:34" ht="3" customHeight="1">
      <c r="G2" s="587"/>
      <c r="AH2" s="579"/>
    </row>
    <row r="3" spans="1:34" ht="8.25" hidden="1" customHeight="1">
      <c r="G3" s="587"/>
      <c r="AH3" s="579"/>
    </row>
    <row r="4" spans="1:34" ht="20.100000000000001" customHeight="1" thickBot="1">
      <c r="A4" s="4" t="s">
        <v>498</v>
      </c>
      <c r="G4" s="587"/>
      <c r="S4" s="30"/>
      <c r="T4" s="30"/>
      <c r="U4" s="30"/>
      <c r="V4" s="30"/>
      <c r="W4" s="30"/>
      <c r="X4" s="30"/>
      <c r="Y4" s="30"/>
      <c r="Z4" s="30"/>
      <c r="AA4" s="30"/>
      <c r="AB4" s="30"/>
      <c r="AC4" s="30"/>
      <c r="AD4" s="30"/>
      <c r="AE4" s="30"/>
      <c r="AF4" s="30"/>
      <c r="AG4" s="30"/>
      <c r="AH4" s="578" t="s">
        <v>82</v>
      </c>
    </row>
    <row r="5" spans="1:34" ht="20.100000000000001" customHeight="1" thickBot="1">
      <c r="A5" s="972" t="s">
        <v>83</v>
      </c>
      <c r="B5" s="984" t="s">
        <v>84</v>
      </c>
      <c r="C5" s="984" t="s">
        <v>85</v>
      </c>
      <c r="D5" s="984"/>
      <c r="E5" s="984"/>
      <c r="F5" s="984" t="s">
        <v>86</v>
      </c>
      <c r="G5" s="984"/>
      <c r="H5" s="984" t="s">
        <v>87</v>
      </c>
      <c r="I5" s="984"/>
      <c r="J5" s="984"/>
      <c r="K5" s="984"/>
      <c r="L5" s="984"/>
      <c r="M5" s="984"/>
      <c r="N5" s="984"/>
      <c r="O5" s="984"/>
      <c r="P5" s="984"/>
      <c r="Q5" s="984"/>
      <c r="R5" s="984"/>
      <c r="S5" s="156"/>
      <c r="T5" s="157" t="s">
        <v>88</v>
      </c>
      <c r="U5" s="157"/>
      <c r="V5" s="157"/>
      <c r="W5" s="594"/>
      <c r="X5" s="157"/>
      <c r="Y5" s="157"/>
      <c r="Z5" s="159"/>
      <c r="AA5" s="160"/>
      <c r="AB5" s="594" t="s">
        <v>89</v>
      </c>
      <c r="AC5" s="157"/>
      <c r="AD5" s="968" t="s">
        <v>301</v>
      </c>
      <c r="AE5" s="969"/>
      <c r="AF5" s="953" t="s">
        <v>302</v>
      </c>
      <c r="AG5" s="954"/>
      <c r="AH5" s="955"/>
    </row>
    <row r="6" spans="1:34" ht="20.100000000000001" customHeight="1">
      <c r="A6" s="973"/>
      <c r="B6" s="838"/>
      <c r="C6" s="586" t="s">
        <v>90</v>
      </c>
      <c r="D6" s="13" t="s">
        <v>91</v>
      </c>
      <c r="E6" s="13" t="s">
        <v>92</v>
      </c>
      <c r="F6" s="838"/>
      <c r="G6" s="838"/>
      <c r="H6" s="980" t="s">
        <v>93</v>
      </c>
      <c r="I6" s="980"/>
      <c r="J6" s="980" t="s">
        <v>53</v>
      </c>
      <c r="K6" s="980"/>
      <c r="L6" s="980"/>
      <c r="M6" s="980"/>
      <c r="N6" s="980" t="s">
        <v>54</v>
      </c>
      <c r="O6" s="980"/>
      <c r="P6" s="980"/>
      <c r="Q6" s="980"/>
      <c r="R6" s="980"/>
      <c r="S6" s="161" t="s">
        <v>94</v>
      </c>
      <c r="T6" s="162"/>
      <c r="U6" s="974" t="s">
        <v>53</v>
      </c>
      <c r="V6" s="974"/>
      <c r="W6" s="974"/>
      <c r="X6" s="974" t="s">
        <v>54</v>
      </c>
      <c r="Y6" s="974"/>
      <c r="Z6" s="974"/>
      <c r="AA6" s="163" t="s">
        <v>303</v>
      </c>
      <c r="AB6" s="163" t="s">
        <v>53</v>
      </c>
      <c r="AC6" s="163" t="s">
        <v>54</v>
      </c>
      <c r="AD6" s="970"/>
      <c r="AE6" s="971"/>
      <c r="AF6" s="956"/>
      <c r="AG6" s="957"/>
      <c r="AH6" s="958"/>
    </row>
    <row r="7" spans="1:34" ht="20.100000000000001" customHeight="1">
      <c r="A7" s="179" t="s">
        <v>414</v>
      </c>
      <c r="B7" s="611">
        <v>11</v>
      </c>
      <c r="C7" s="707">
        <v>380</v>
      </c>
      <c r="D7" s="252">
        <v>282</v>
      </c>
      <c r="E7" s="707">
        <v>98</v>
      </c>
      <c r="F7" s="707">
        <v>283</v>
      </c>
      <c r="G7" s="253">
        <v>33</v>
      </c>
      <c r="H7" s="582">
        <f>SUM(J7,N7)</f>
        <v>8103</v>
      </c>
      <c r="I7" s="253">
        <v>137</v>
      </c>
      <c r="J7" s="881">
        <v>4193</v>
      </c>
      <c r="K7" s="881"/>
      <c r="L7" s="881"/>
      <c r="M7" s="881"/>
      <c r="N7" s="881">
        <v>3910</v>
      </c>
      <c r="O7" s="881"/>
      <c r="P7" s="881"/>
      <c r="Q7" s="881"/>
      <c r="R7" s="881"/>
      <c r="S7" s="598">
        <f>SUM(U7,X7)</f>
        <v>393</v>
      </c>
      <c r="T7" s="245">
        <f>SUM(W7,Z7)</f>
        <v>16</v>
      </c>
      <c r="U7" s="985">
        <v>115</v>
      </c>
      <c r="V7" s="985"/>
      <c r="W7" s="246" t="s">
        <v>304</v>
      </c>
      <c r="X7" s="981">
        <v>278</v>
      </c>
      <c r="Y7" s="981"/>
      <c r="Z7" s="245">
        <v>16</v>
      </c>
      <c r="AA7" s="715">
        <f>SUM(AB7,AC7)</f>
        <v>68</v>
      </c>
      <c r="AB7" s="715">
        <v>8</v>
      </c>
      <c r="AC7" s="715">
        <v>60</v>
      </c>
      <c r="AD7" s="959">
        <f>H7/F7</f>
        <v>28.632508833922262</v>
      </c>
      <c r="AE7" s="959"/>
      <c r="AF7" s="959">
        <f>H7/S7</f>
        <v>20.618320610687022</v>
      </c>
      <c r="AG7" s="959"/>
      <c r="AH7" s="960"/>
    </row>
    <row r="8" spans="1:34" ht="20.100000000000001" customHeight="1">
      <c r="A8" s="726">
        <v>27</v>
      </c>
      <c r="B8" s="582">
        <v>11</v>
      </c>
      <c r="C8" s="707">
        <v>380</v>
      </c>
      <c r="D8" s="252">
        <v>282</v>
      </c>
      <c r="E8" s="707">
        <v>98</v>
      </c>
      <c r="F8" s="707">
        <v>292</v>
      </c>
      <c r="G8" s="254">
        <v>40</v>
      </c>
      <c r="H8" s="582">
        <f>SUM(J8,N8)</f>
        <v>8062</v>
      </c>
      <c r="I8" s="253">
        <v>170</v>
      </c>
      <c r="J8" s="979">
        <v>4170</v>
      </c>
      <c r="K8" s="979"/>
      <c r="L8" s="979"/>
      <c r="M8" s="979"/>
      <c r="N8" s="979">
        <v>3892</v>
      </c>
      <c r="O8" s="979"/>
      <c r="P8" s="979"/>
      <c r="Q8" s="979"/>
      <c r="R8" s="979"/>
      <c r="S8" s="598">
        <f>SUM(U8,X8)</f>
        <v>385</v>
      </c>
      <c r="T8" s="245">
        <f>SUM(W8,Z8)</f>
        <v>15</v>
      </c>
      <c r="U8" s="976">
        <v>115</v>
      </c>
      <c r="V8" s="976"/>
      <c r="W8" s="246" t="s">
        <v>304</v>
      </c>
      <c r="X8" s="977">
        <v>270</v>
      </c>
      <c r="Y8" s="977"/>
      <c r="Z8" s="248">
        <v>15</v>
      </c>
      <c r="AA8" s="715">
        <f>SUM(AB8,AC8)</f>
        <v>58</v>
      </c>
      <c r="AB8" s="715">
        <v>2</v>
      </c>
      <c r="AC8" s="249">
        <v>56</v>
      </c>
      <c r="AD8" s="962">
        <f>H8/F8</f>
        <v>27.609589041095891</v>
      </c>
      <c r="AE8" s="962"/>
      <c r="AF8" s="959">
        <f>H8/S8</f>
        <v>20.940259740259741</v>
      </c>
      <c r="AG8" s="959"/>
      <c r="AH8" s="960"/>
    </row>
    <row r="9" spans="1:34" ht="20.100000000000001" customHeight="1">
      <c r="A9" s="726">
        <v>28</v>
      </c>
      <c r="B9" s="582">
        <v>11</v>
      </c>
      <c r="C9" s="707">
        <v>382</v>
      </c>
      <c r="D9" s="707">
        <v>279</v>
      </c>
      <c r="E9" s="707">
        <v>103</v>
      </c>
      <c r="F9" s="707">
        <v>297</v>
      </c>
      <c r="G9" s="254">
        <v>43</v>
      </c>
      <c r="H9" s="582">
        <f>SUM(J9,N9)</f>
        <v>8033</v>
      </c>
      <c r="I9" s="253">
        <v>219</v>
      </c>
      <c r="J9" s="979">
        <v>4156</v>
      </c>
      <c r="K9" s="979"/>
      <c r="L9" s="979"/>
      <c r="M9" s="979"/>
      <c r="N9" s="979">
        <v>3877</v>
      </c>
      <c r="O9" s="979"/>
      <c r="P9" s="979"/>
      <c r="Q9" s="979"/>
      <c r="R9" s="979"/>
      <c r="S9" s="598">
        <f>SUM(U9,X9)</f>
        <v>391</v>
      </c>
      <c r="T9" s="245">
        <f>SUM(W9,Z9)</f>
        <v>15</v>
      </c>
      <c r="U9" s="976">
        <v>117</v>
      </c>
      <c r="V9" s="976"/>
      <c r="W9" s="246" t="s">
        <v>338</v>
      </c>
      <c r="X9" s="977">
        <v>274</v>
      </c>
      <c r="Y9" s="977"/>
      <c r="Z9" s="248">
        <v>15</v>
      </c>
      <c r="AA9" s="249">
        <v>62</v>
      </c>
      <c r="AB9" s="715">
        <v>3</v>
      </c>
      <c r="AC9" s="249">
        <v>59</v>
      </c>
      <c r="AD9" s="961">
        <v>28</v>
      </c>
      <c r="AE9" s="961"/>
      <c r="AF9" s="959">
        <f>H9/S9</f>
        <v>20.544757033248082</v>
      </c>
      <c r="AG9" s="959"/>
      <c r="AH9" s="960"/>
    </row>
    <row r="10" spans="1:34" ht="20.100000000000001" customHeight="1">
      <c r="A10" s="726">
        <v>29</v>
      </c>
      <c r="B10" s="611">
        <v>11</v>
      </c>
      <c r="C10" s="707">
        <v>385</v>
      </c>
      <c r="D10" s="707">
        <v>281</v>
      </c>
      <c r="E10" s="707">
        <v>104</v>
      </c>
      <c r="F10" s="707">
        <v>309</v>
      </c>
      <c r="G10" s="254">
        <v>52</v>
      </c>
      <c r="H10" s="255">
        <v>8025</v>
      </c>
      <c r="I10" s="253">
        <v>291</v>
      </c>
      <c r="J10" s="979" t="s">
        <v>393</v>
      </c>
      <c r="K10" s="979"/>
      <c r="L10" s="979" t="s">
        <v>392</v>
      </c>
      <c r="M10" s="979"/>
      <c r="N10" s="979" t="s">
        <v>393</v>
      </c>
      <c r="O10" s="979"/>
      <c r="P10" s="979"/>
      <c r="Q10" s="979"/>
      <c r="R10" s="979"/>
      <c r="S10" s="247">
        <v>391</v>
      </c>
      <c r="T10" s="245">
        <v>15</v>
      </c>
      <c r="U10" s="978" t="s">
        <v>348</v>
      </c>
      <c r="V10" s="978"/>
      <c r="W10" s="254" t="s">
        <v>349</v>
      </c>
      <c r="X10" s="979" t="s">
        <v>350</v>
      </c>
      <c r="Y10" s="979"/>
      <c r="Z10" s="300" t="s">
        <v>351</v>
      </c>
      <c r="AA10" s="249">
        <v>133</v>
      </c>
      <c r="AB10" s="256" t="s">
        <v>352</v>
      </c>
      <c r="AC10" s="716" t="s">
        <v>347</v>
      </c>
      <c r="AD10" s="982">
        <f>H10/F10</f>
        <v>25.970873786407768</v>
      </c>
      <c r="AE10" s="982"/>
      <c r="AF10" s="855">
        <f>H10/S10</f>
        <v>20.524296675191817</v>
      </c>
      <c r="AG10" s="855"/>
      <c r="AH10" s="963"/>
    </row>
    <row r="11" spans="1:34" ht="20.100000000000001" customHeight="1">
      <c r="A11" s="194">
        <v>30</v>
      </c>
      <c r="B11" s="610">
        <f>SUM(B13:B25)</f>
        <v>11</v>
      </c>
      <c r="C11" s="584">
        <f>SUM(D11:E11)</f>
        <v>387</v>
      </c>
      <c r="D11" s="584">
        <f t="shared" ref="D11:G11" si="0">SUM(D13:D25)</f>
        <v>281</v>
      </c>
      <c r="E11" s="584">
        <f t="shared" si="0"/>
        <v>106</v>
      </c>
      <c r="F11" s="597">
        <f t="shared" si="0"/>
        <v>320</v>
      </c>
      <c r="G11" s="387">
        <f t="shared" si="0"/>
        <v>59</v>
      </c>
      <c r="H11" s="388">
        <f>SUM(H13:H25)</f>
        <v>8071</v>
      </c>
      <c r="I11" s="389">
        <f>SUM(AG42:AG52)</f>
        <v>356</v>
      </c>
      <c r="J11" s="975">
        <f>SUM(J13:K25)</f>
        <v>0</v>
      </c>
      <c r="K11" s="975"/>
      <c r="L11" s="975"/>
      <c r="M11" s="975"/>
      <c r="N11" s="975">
        <f>SUM(N13:P25)</f>
        <v>0</v>
      </c>
      <c r="O11" s="975"/>
      <c r="P11" s="975"/>
      <c r="Q11" s="975"/>
      <c r="R11" s="975"/>
      <c r="S11" s="388">
        <f>SUM(S13:S25)</f>
        <v>403</v>
      </c>
      <c r="T11" s="390">
        <f>SUM(X15:Z25)</f>
        <v>13</v>
      </c>
      <c r="U11" s="986" t="s">
        <v>347</v>
      </c>
      <c r="V11" s="986"/>
      <c r="W11" s="254" t="s">
        <v>347</v>
      </c>
      <c r="X11" s="975" t="s">
        <v>347</v>
      </c>
      <c r="Y11" s="975"/>
      <c r="Z11" s="391" t="s">
        <v>351</v>
      </c>
      <c r="AA11" s="306">
        <f>SUM(AA13:AA25)</f>
        <v>135</v>
      </c>
      <c r="AB11" s="392" t="s">
        <v>347</v>
      </c>
      <c r="AC11" s="306" t="s">
        <v>347</v>
      </c>
      <c r="AD11" s="965">
        <f>H11/F11</f>
        <v>25.221875000000001</v>
      </c>
      <c r="AE11" s="965"/>
      <c r="AF11" s="966">
        <f>H11/S11</f>
        <v>20.027295285359802</v>
      </c>
      <c r="AG11" s="966"/>
      <c r="AH11" s="967"/>
    </row>
    <row r="12" spans="1:34" ht="20.100000000000001" customHeight="1" thickBot="1">
      <c r="A12" s="284"/>
      <c r="B12" s="285"/>
      <c r="C12" s="607"/>
      <c r="D12" s="607"/>
      <c r="E12" s="607"/>
      <c r="F12" s="596"/>
      <c r="G12" s="283"/>
      <c r="H12" s="596"/>
      <c r="I12" s="283"/>
      <c r="J12" s="983"/>
      <c r="K12" s="983"/>
      <c r="L12" s="287"/>
      <c r="M12" s="288"/>
      <c r="N12" s="983"/>
      <c r="O12" s="983"/>
      <c r="P12" s="983"/>
      <c r="Q12" s="289"/>
      <c r="R12" s="289"/>
      <c r="S12" s="297"/>
      <c r="T12" s="291"/>
      <c r="U12" s="292"/>
      <c r="V12" s="596"/>
      <c r="W12" s="291"/>
      <c r="X12" s="297"/>
      <c r="Y12" s="293"/>
      <c r="Z12" s="291"/>
      <c r="AA12" s="608"/>
      <c r="AB12" s="608"/>
      <c r="AC12" s="608"/>
      <c r="AD12" s="608"/>
      <c r="AE12" s="608"/>
      <c r="AF12" s="608"/>
      <c r="AG12" s="964"/>
      <c r="AH12" s="964"/>
    </row>
    <row r="13" spans="1:34" ht="20.100000000000001" customHeight="1" thickBot="1">
      <c r="A13" s="972" t="s">
        <v>83</v>
      </c>
      <c r="B13" s="984" t="s">
        <v>84</v>
      </c>
      <c r="C13" s="984" t="s">
        <v>85</v>
      </c>
      <c r="D13" s="984"/>
      <c r="E13" s="984"/>
      <c r="F13" s="984" t="s">
        <v>86</v>
      </c>
      <c r="G13" s="984"/>
      <c r="H13" s="984" t="s">
        <v>87</v>
      </c>
      <c r="I13" s="984"/>
      <c r="J13" s="984"/>
      <c r="K13" s="984"/>
      <c r="L13" s="984"/>
      <c r="M13" s="984"/>
      <c r="N13" s="984"/>
      <c r="O13" s="984"/>
      <c r="P13" s="984"/>
      <c r="Q13" s="984"/>
      <c r="R13" s="984"/>
      <c r="S13" s="156"/>
      <c r="T13" s="157" t="s">
        <v>88</v>
      </c>
      <c r="U13" s="157"/>
      <c r="V13" s="157"/>
      <c r="W13" s="594"/>
      <c r="X13" s="157"/>
      <c r="Y13" s="157"/>
      <c r="Z13" s="159"/>
      <c r="AA13" s="160"/>
      <c r="AB13" s="594" t="s">
        <v>89</v>
      </c>
      <c r="AC13" s="157"/>
      <c r="AD13" s="968" t="s">
        <v>301</v>
      </c>
      <c r="AE13" s="969"/>
      <c r="AF13" s="953" t="s">
        <v>302</v>
      </c>
      <c r="AG13" s="954"/>
      <c r="AH13" s="955"/>
    </row>
    <row r="14" spans="1:34" ht="20.100000000000001" customHeight="1">
      <c r="A14" s="973"/>
      <c r="B14" s="838"/>
      <c r="C14" s="586" t="s">
        <v>90</v>
      </c>
      <c r="D14" s="13" t="s">
        <v>91</v>
      </c>
      <c r="E14" s="13" t="s">
        <v>92</v>
      </c>
      <c r="F14" s="838"/>
      <c r="G14" s="838"/>
      <c r="H14" s="987" t="s">
        <v>93</v>
      </c>
      <c r="I14" s="871"/>
      <c r="J14" s="871"/>
      <c r="K14" s="871"/>
      <c r="L14" s="871"/>
      <c r="M14" s="871"/>
      <c r="N14" s="871"/>
      <c r="O14" s="871"/>
      <c r="P14" s="871"/>
      <c r="Q14" s="871"/>
      <c r="R14" s="872"/>
      <c r="S14" s="995" t="s">
        <v>94</v>
      </c>
      <c r="T14" s="996"/>
      <c r="U14" s="996"/>
      <c r="V14" s="996"/>
      <c r="W14" s="996"/>
      <c r="X14" s="996"/>
      <c r="Y14" s="996"/>
      <c r="Z14" s="997"/>
      <c r="AA14" s="998" t="s">
        <v>303</v>
      </c>
      <c r="AB14" s="999"/>
      <c r="AC14" s="1000"/>
      <c r="AD14" s="970"/>
      <c r="AE14" s="971"/>
      <c r="AF14" s="956"/>
      <c r="AG14" s="957"/>
      <c r="AH14" s="958"/>
    </row>
    <row r="15" spans="1:34" ht="20.100000000000001" customHeight="1">
      <c r="A15" s="612" t="s">
        <v>388</v>
      </c>
      <c r="B15" s="611">
        <v>1</v>
      </c>
      <c r="C15" s="582">
        <f>D15+E15</f>
        <v>32</v>
      </c>
      <c r="D15" s="607">
        <v>20</v>
      </c>
      <c r="E15" s="607">
        <v>12</v>
      </c>
      <c r="F15" s="631">
        <f>B42</f>
        <v>26</v>
      </c>
      <c r="G15" s="632">
        <f>AF42</f>
        <v>5</v>
      </c>
      <c r="H15" s="1031">
        <f>C42</f>
        <v>630</v>
      </c>
      <c r="I15" s="1031"/>
      <c r="J15" s="1031"/>
      <c r="K15" s="1031"/>
      <c r="L15" s="1031"/>
      <c r="M15" s="1031"/>
      <c r="N15" s="1031"/>
      <c r="O15" s="1031"/>
      <c r="P15" s="1031"/>
      <c r="Q15" s="1031"/>
      <c r="R15" s="1031"/>
      <c r="S15" s="1003">
        <v>44</v>
      </c>
      <c r="T15" s="1003"/>
      <c r="U15" s="1003"/>
      <c r="V15" s="1003"/>
      <c r="W15" s="1003"/>
      <c r="X15" s="1004">
        <v>1</v>
      </c>
      <c r="Y15" s="1004"/>
      <c r="Z15" s="1004"/>
      <c r="AA15" s="1005">
        <v>12</v>
      </c>
      <c r="AB15" s="1005"/>
      <c r="AC15" s="1005"/>
      <c r="AD15" s="937">
        <f>H15/F15</f>
        <v>24.23076923076923</v>
      </c>
      <c r="AE15" s="937"/>
      <c r="AF15" s="937">
        <f t="shared" ref="AF15:AF25" si="1">H15/S15</f>
        <v>14.318181818181818</v>
      </c>
      <c r="AG15" s="937"/>
      <c r="AH15" s="938"/>
    </row>
    <row r="16" spans="1:34" ht="20.100000000000001" customHeight="1">
      <c r="A16" s="612" t="s">
        <v>389</v>
      </c>
      <c r="B16" s="611">
        <v>1</v>
      </c>
      <c r="C16" s="582">
        <f>D16+E16</f>
        <v>37</v>
      </c>
      <c r="D16" s="607">
        <v>28</v>
      </c>
      <c r="E16" s="607">
        <v>9</v>
      </c>
      <c r="F16" s="631">
        <f t="shared" ref="F16:F25" si="2">B43</f>
        <v>28</v>
      </c>
      <c r="G16" s="632">
        <f t="shared" ref="G16:G25" si="3">AF43</f>
        <v>6</v>
      </c>
      <c r="H16" s="1032">
        <f t="shared" ref="H16:H25" si="4">C43</f>
        <v>639</v>
      </c>
      <c r="I16" s="1032"/>
      <c r="J16" s="1032"/>
      <c r="K16" s="1032"/>
      <c r="L16" s="1032"/>
      <c r="M16" s="1032"/>
      <c r="N16" s="1032"/>
      <c r="O16" s="1032"/>
      <c r="P16" s="1032"/>
      <c r="Q16" s="1032"/>
      <c r="R16" s="1032"/>
      <c r="S16" s="1002">
        <v>32</v>
      </c>
      <c r="T16" s="1002"/>
      <c r="U16" s="1002"/>
      <c r="V16" s="1002"/>
      <c r="W16" s="1002"/>
      <c r="X16" s="950">
        <v>1</v>
      </c>
      <c r="Y16" s="950"/>
      <c r="Z16" s="950"/>
      <c r="AA16" s="991">
        <v>12</v>
      </c>
      <c r="AB16" s="991"/>
      <c r="AC16" s="991"/>
      <c r="AD16" s="937">
        <f t="shared" ref="AD16:AD25" si="5">H16/F16</f>
        <v>22.821428571428573</v>
      </c>
      <c r="AE16" s="937"/>
      <c r="AF16" s="937">
        <f t="shared" si="1"/>
        <v>19.96875</v>
      </c>
      <c r="AG16" s="937"/>
      <c r="AH16" s="938"/>
    </row>
    <row r="17" spans="1:36" ht="20.100000000000001" customHeight="1">
      <c r="A17" s="612" t="s">
        <v>98</v>
      </c>
      <c r="B17" s="611">
        <v>1</v>
      </c>
      <c r="C17" s="582">
        <f>D17+E17</f>
        <v>32</v>
      </c>
      <c r="D17" s="607">
        <v>25</v>
      </c>
      <c r="E17" s="607">
        <v>7</v>
      </c>
      <c r="F17" s="631">
        <f t="shared" si="2"/>
        <v>28</v>
      </c>
      <c r="G17" s="632">
        <f t="shared" si="3"/>
        <v>6</v>
      </c>
      <c r="H17" s="1032">
        <f t="shared" si="4"/>
        <v>674</v>
      </c>
      <c r="I17" s="1032"/>
      <c r="J17" s="1032"/>
      <c r="K17" s="1032"/>
      <c r="L17" s="1032"/>
      <c r="M17" s="1032"/>
      <c r="N17" s="1032"/>
      <c r="O17" s="1032"/>
      <c r="P17" s="1032"/>
      <c r="Q17" s="1032"/>
      <c r="R17" s="1032"/>
      <c r="S17" s="1002">
        <v>33</v>
      </c>
      <c r="T17" s="1002"/>
      <c r="U17" s="1002"/>
      <c r="V17" s="1002"/>
      <c r="W17" s="1002"/>
      <c r="X17" s="950">
        <v>1</v>
      </c>
      <c r="Y17" s="950"/>
      <c r="Z17" s="950"/>
      <c r="AA17" s="991">
        <v>11</v>
      </c>
      <c r="AB17" s="991"/>
      <c r="AC17" s="991"/>
      <c r="AD17" s="937">
        <f t="shared" si="5"/>
        <v>24.071428571428573</v>
      </c>
      <c r="AE17" s="937"/>
      <c r="AF17" s="937">
        <f t="shared" si="1"/>
        <v>20.424242424242426</v>
      </c>
      <c r="AG17" s="937"/>
      <c r="AH17" s="938"/>
    </row>
    <row r="18" spans="1:36" ht="20.100000000000001" customHeight="1">
      <c r="A18" s="612" t="s">
        <v>99</v>
      </c>
      <c r="B18" s="611">
        <v>1</v>
      </c>
      <c r="C18" s="582">
        <f t="shared" ref="C18:C25" si="6">D18+E18</f>
        <v>43</v>
      </c>
      <c r="D18" s="607">
        <v>31</v>
      </c>
      <c r="E18" s="607">
        <v>12</v>
      </c>
      <c r="F18" s="631">
        <f t="shared" si="2"/>
        <v>37</v>
      </c>
      <c r="G18" s="632">
        <f t="shared" si="3"/>
        <v>5</v>
      </c>
      <c r="H18" s="1032">
        <f t="shared" si="4"/>
        <v>1013</v>
      </c>
      <c r="I18" s="1032"/>
      <c r="J18" s="1032"/>
      <c r="K18" s="1032"/>
      <c r="L18" s="1032"/>
      <c r="M18" s="1032"/>
      <c r="N18" s="1032"/>
      <c r="O18" s="1032"/>
      <c r="P18" s="1032"/>
      <c r="Q18" s="1032"/>
      <c r="R18" s="1032"/>
      <c r="S18" s="1002">
        <v>44</v>
      </c>
      <c r="T18" s="1002"/>
      <c r="U18" s="1002"/>
      <c r="V18" s="1002"/>
      <c r="W18" s="1002"/>
      <c r="X18" s="950">
        <v>2</v>
      </c>
      <c r="Y18" s="950"/>
      <c r="Z18" s="950"/>
      <c r="AA18" s="991">
        <v>14</v>
      </c>
      <c r="AB18" s="991"/>
      <c r="AC18" s="991"/>
      <c r="AD18" s="937">
        <f t="shared" si="5"/>
        <v>27.378378378378379</v>
      </c>
      <c r="AE18" s="937"/>
      <c r="AF18" s="937">
        <f t="shared" si="1"/>
        <v>23.022727272727273</v>
      </c>
      <c r="AG18" s="937"/>
      <c r="AH18" s="938"/>
    </row>
    <row r="19" spans="1:36" ht="20.100000000000001" customHeight="1">
      <c r="A19" s="612" t="s">
        <v>100</v>
      </c>
      <c r="B19" s="611">
        <v>1</v>
      </c>
      <c r="C19" s="582">
        <f t="shared" si="6"/>
        <v>31</v>
      </c>
      <c r="D19" s="607">
        <v>21</v>
      </c>
      <c r="E19" s="607">
        <v>10</v>
      </c>
      <c r="F19" s="631">
        <f t="shared" si="2"/>
        <v>20</v>
      </c>
      <c r="G19" s="632">
        <f t="shared" si="3"/>
        <v>4</v>
      </c>
      <c r="H19" s="1032">
        <f t="shared" si="4"/>
        <v>473</v>
      </c>
      <c r="I19" s="1032"/>
      <c r="J19" s="1032"/>
      <c r="K19" s="1032"/>
      <c r="L19" s="1032"/>
      <c r="M19" s="1032"/>
      <c r="N19" s="1032"/>
      <c r="O19" s="1032"/>
      <c r="P19" s="1032"/>
      <c r="Q19" s="1032"/>
      <c r="R19" s="1032"/>
      <c r="S19" s="1002">
        <v>27</v>
      </c>
      <c r="T19" s="1002"/>
      <c r="U19" s="1002"/>
      <c r="V19" s="1002"/>
      <c r="W19" s="1002"/>
      <c r="X19" s="950">
        <v>1</v>
      </c>
      <c r="Y19" s="950"/>
      <c r="Z19" s="950"/>
      <c r="AA19" s="991">
        <v>14</v>
      </c>
      <c r="AB19" s="991"/>
      <c r="AC19" s="991"/>
      <c r="AD19" s="937">
        <f t="shared" si="5"/>
        <v>23.65</v>
      </c>
      <c r="AE19" s="937"/>
      <c r="AF19" s="937">
        <f t="shared" si="1"/>
        <v>17.518518518518519</v>
      </c>
      <c r="AG19" s="937"/>
      <c r="AH19" s="938"/>
    </row>
    <row r="20" spans="1:36" ht="20.100000000000001" customHeight="1">
      <c r="A20" s="612" t="s">
        <v>101</v>
      </c>
      <c r="B20" s="611">
        <v>1</v>
      </c>
      <c r="C20" s="582">
        <f t="shared" si="6"/>
        <v>43</v>
      </c>
      <c r="D20" s="607">
        <v>31</v>
      </c>
      <c r="E20" s="607">
        <v>12</v>
      </c>
      <c r="F20" s="631">
        <f t="shared" si="2"/>
        <v>40</v>
      </c>
      <c r="G20" s="632">
        <f t="shared" si="3"/>
        <v>7</v>
      </c>
      <c r="H20" s="1032">
        <f t="shared" si="4"/>
        <v>1073</v>
      </c>
      <c r="I20" s="1032"/>
      <c r="J20" s="1032"/>
      <c r="K20" s="1032"/>
      <c r="L20" s="1032"/>
      <c r="M20" s="1032"/>
      <c r="N20" s="1032"/>
      <c r="O20" s="1032"/>
      <c r="P20" s="1032"/>
      <c r="Q20" s="1032"/>
      <c r="R20" s="1032"/>
      <c r="S20" s="1002">
        <v>49</v>
      </c>
      <c r="T20" s="1002"/>
      <c r="U20" s="1002"/>
      <c r="V20" s="1002"/>
      <c r="W20" s="1002"/>
      <c r="X20" s="950">
        <v>2</v>
      </c>
      <c r="Y20" s="950"/>
      <c r="Z20" s="950"/>
      <c r="AA20" s="991">
        <v>14</v>
      </c>
      <c r="AB20" s="991"/>
      <c r="AC20" s="991"/>
      <c r="AD20" s="937">
        <f t="shared" si="5"/>
        <v>26.824999999999999</v>
      </c>
      <c r="AE20" s="937"/>
      <c r="AF20" s="937">
        <f t="shared" si="1"/>
        <v>21.897959183673468</v>
      </c>
      <c r="AG20" s="937"/>
      <c r="AH20" s="938"/>
    </row>
    <row r="21" spans="1:36" ht="20.100000000000001" customHeight="1">
      <c r="A21" s="612" t="s">
        <v>102</v>
      </c>
      <c r="B21" s="611">
        <v>1</v>
      </c>
      <c r="C21" s="582">
        <f t="shared" si="6"/>
        <v>29</v>
      </c>
      <c r="D21" s="607">
        <v>20</v>
      </c>
      <c r="E21" s="607">
        <v>9</v>
      </c>
      <c r="F21" s="631">
        <f t="shared" si="2"/>
        <v>23</v>
      </c>
      <c r="G21" s="632">
        <f t="shared" si="3"/>
        <v>4</v>
      </c>
      <c r="H21" s="1032">
        <f t="shared" si="4"/>
        <v>590</v>
      </c>
      <c r="I21" s="1032"/>
      <c r="J21" s="1032"/>
      <c r="K21" s="1032"/>
      <c r="L21" s="1032"/>
      <c r="M21" s="1032"/>
      <c r="N21" s="1032"/>
      <c r="O21" s="1032"/>
      <c r="P21" s="1032"/>
      <c r="Q21" s="1032"/>
      <c r="R21" s="1032"/>
      <c r="S21" s="1002">
        <v>30</v>
      </c>
      <c r="T21" s="1002"/>
      <c r="U21" s="1002"/>
      <c r="V21" s="1002"/>
      <c r="W21" s="1002"/>
      <c r="X21" s="950">
        <v>1</v>
      </c>
      <c r="Y21" s="950"/>
      <c r="Z21" s="950"/>
      <c r="AA21" s="991">
        <v>12</v>
      </c>
      <c r="AB21" s="991"/>
      <c r="AC21" s="991"/>
      <c r="AD21" s="937">
        <f t="shared" si="5"/>
        <v>25.652173913043477</v>
      </c>
      <c r="AE21" s="937"/>
      <c r="AF21" s="937">
        <f t="shared" si="1"/>
        <v>19.666666666666668</v>
      </c>
      <c r="AG21" s="937"/>
      <c r="AH21" s="938"/>
    </row>
    <row r="22" spans="1:36" ht="20.100000000000001" customHeight="1">
      <c r="A22" s="612" t="s">
        <v>103</v>
      </c>
      <c r="B22" s="611">
        <v>1</v>
      </c>
      <c r="C22" s="582">
        <f t="shared" si="6"/>
        <v>40</v>
      </c>
      <c r="D22" s="607">
        <v>28</v>
      </c>
      <c r="E22" s="607">
        <v>12</v>
      </c>
      <c r="F22" s="631">
        <f t="shared" si="2"/>
        <v>33</v>
      </c>
      <c r="G22" s="632">
        <f t="shared" si="3"/>
        <v>4</v>
      </c>
      <c r="H22" s="1032">
        <f t="shared" si="4"/>
        <v>939</v>
      </c>
      <c r="I22" s="1032"/>
      <c r="J22" s="1032"/>
      <c r="K22" s="1032"/>
      <c r="L22" s="1032"/>
      <c r="M22" s="1032"/>
      <c r="N22" s="1032"/>
      <c r="O22" s="1032"/>
      <c r="P22" s="1032"/>
      <c r="Q22" s="1032"/>
      <c r="R22" s="1032"/>
      <c r="S22" s="1002">
        <v>40</v>
      </c>
      <c r="T22" s="1002"/>
      <c r="U22" s="1002"/>
      <c r="V22" s="1002"/>
      <c r="W22" s="1002"/>
      <c r="X22" s="950">
        <v>1</v>
      </c>
      <c r="Y22" s="950"/>
      <c r="Z22" s="950"/>
      <c r="AA22" s="991">
        <v>13</v>
      </c>
      <c r="AB22" s="991"/>
      <c r="AC22" s="991"/>
      <c r="AD22" s="937">
        <f t="shared" si="5"/>
        <v>28.454545454545453</v>
      </c>
      <c r="AE22" s="937"/>
      <c r="AF22" s="937">
        <f t="shared" si="1"/>
        <v>23.475000000000001</v>
      </c>
      <c r="AG22" s="937"/>
      <c r="AH22" s="938"/>
    </row>
    <row r="23" spans="1:36" ht="20.100000000000001" customHeight="1">
      <c r="A23" s="612" t="s">
        <v>104</v>
      </c>
      <c r="B23" s="611">
        <v>1</v>
      </c>
      <c r="C23" s="582">
        <f t="shared" si="6"/>
        <v>35</v>
      </c>
      <c r="D23" s="607">
        <v>28</v>
      </c>
      <c r="E23" s="607">
        <v>7</v>
      </c>
      <c r="F23" s="631">
        <f t="shared" si="2"/>
        <v>31</v>
      </c>
      <c r="G23" s="632">
        <f t="shared" si="3"/>
        <v>5</v>
      </c>
      <c r="H23" s="1032">
        <f t="shared" si="4"/>
        <v>798</v>
      </c>
      <c r="I23" s="1032"/>
      <c r="J23" s="1032"/>
      <c r="K23" s="1032"/>
      <c r="L23" s="1032"/>
      <c r="M23" s="1032"/>
      <c r="N23" s="1032"/>
      <c r="O23" s="1032"/>
      <c r="P23" s="1032"/>
      <c r="Q23" s="1032"/>
      <c r="R23" s="1032"/>
      <c r="S23" s="1002">
        <v>37</v>
      </c>
      <c r="T23" s="1002"/>
      <c r="U23" s="1002"/>
      <c r="V23" s="1002"/>
      <c r="W23" s="1002"/>
      <c r="X23" s="950">
        <v>1</v>
      </c>
      <c r="Y23" s="950"/>
      <c r="Z23" s="950"/>
      <c r="AA23" s="991">
        <v>11</v>
      </c>
      <c r="AB23" s="991"/>
      <c r="AC23" s="991"/>
      <c r="AD23" s="937">
        <f t="shared" si="5"/>
        <v>25.741935483870968</v>
      </c>
      <c r="AE23" s="937"/>
      <c r="AF23" s="937">
        <f t="shared" si="1"/>
        <v>21.567567567567568</v>
      </c>
      <c r="AG23" s="937"/>
      <c r="AH23" s="938"/>
    </row>
    <row r="24" spans="1:36" ht="20.100000000000001" customHeight="1">
      <c r="A24" s="612" t="s">
        <v>105</v>
      </c>
      <c r="B24" s="611">
        <v>1</v>
      </c>
      <c r="C24" s="582">
        <f t="shared" si="6"/>
        <v>33</v>
      </c>
      <c r="D24" s="607">
        <v>25</v>
      </c>
      <c r="E24" s="607">
        <v>8</v>
      </c>
      <c r="F24" s="631">
        <f t="shared" si="2"/>
        <v>30</v>
      </c>
      <c r="G24" s="632">
        <f t="shared" si="3"/>
        <v>7</v>
      </c>
      <c r="H24" s="1032">
        <f t="shared" si="4"/>
        <v>715</v>
      </c>
      <c r="I24" s="1032"/>
      <c r="J24" s="1032"/>
      <c r="K24" s="1032"/>
      <c r="L24" s="1032"/>
      <c r="M24" s="1032"/>
      <c r="N24" s="1032"/>
      <c r="O24" s="1032"/>
      <c r="P24" s="1032"/>
      <c r="Q24" s="1032"/>
      <c r="R24" s="1032"/>
      <c r="S24" s="1002">
        <v>39</v>
      </c>
      <c r="T24" s="1002"/>
      <c r="U24" s="1002"/>
      <c r="V24" s="1002"/>
      <c r="W24" s="1002"/>
      <c r="X24" s="950">
        <v>1</v>
      </c>
      <c r="Y24" s="950"/>
      <c r="Z24" s="950"/>
      <c r="AA24" s="991">
        <v>11</v>
      </c>
      <c r="AB24" s="991"/>
      <c r="AC24" s="991"/>
      <c r="AD24" s="937">
        <f t="shared" si="5"/>
        <v>23.833333333333332</v>
      </c>
      <c r="AE24" s="937"/>
      <c r="AF24" s="937">
        <f>H24/S24</f>
        <v>18.333333333333332</v>
      </c>
      <c r="AG24" s="937"/>
      <c r="AH24" s="938"/>
    </row>
    <row r="25" spans="1:36" ht="20.100000000000001" customHeight="1" thickBot="1">
      <c r="A25" s="195" t="s">
        <v>106</v>
      </c>
      <c r="B25" s="393">
        <v>1</v>
      </c>
      <c r="C25" s="585">
        <f t="shared" si="6"/>
        <v>32</v>
      </c>
      <c r="D25" s="609">
        <v>24</v>
      </c>
      <c r="E25" s="609">
        <v>8</v>
      </c>
      <c r="F25" s="633">
        <f t="shared" si="2"/>
        <v>24</v>
      </c>
      <c r="G25" s="634">
        <f t="shared" si="3"/>
        <v>6</v>
      </c>
      <c r="H25" s="1033">
        <f t="shared" si="4"/>
        <v>527</v>
      </c>
      <c r="I25" s="1033"/>
      <c r="J25" s="1033"/>
      <c r="K25" s="1033"/>
      <c r="L25" s="1033"/>
      <c r="M25" s="1033"/>
      <c r="N25" s="1033"/>
      <c r="O25" s="1033"/>
      <c r="P25" s="1033"/>
      <c r="Q25" s="1033"/>
      <c r="R25" s="1033"/>
      <c r="S25" s="1001">
        <v>28</v>
      </c>
      <c r="T25" s="1001"/>
      <c r="U25" s="1001"/>
      <c r="V25" s="1001"/>
      <c r="W25" s="1001"/>
      <c r="X25" s="1006">
        <v>1</v>
      </c>
      <c r="Y25" s="1006"/>
      <c r="Z25" s="1006"/>
      <c r="AA25" s="1007">
        <v>11</v>
      </c>
      <c r="AB25" s="1007"/>
      <c r="AC25" s="1007"/>
      <c r="AD25" s="940">
        <f t="shared" si="5"/>
        <v>21.958333333333332</v>
      </c>
      <c r="AE25" s="940"/>
      <c r="AF25" s="946">
        <f t="shared" si="1"/>
        <v>18.821428571428573</v>
      </c>
      <c r="AG25" s="946"/>
      <c r="AH25" s="947"/>
      <c r="AI25" s="279"/>
    </row>
    <row r="26" spans="1:36" ht="20.100000000000001" customHeight="1">
      <c r="A26" s="4" t="s">
        <v>305</v>
      </c>
      <c r="G26" s="587"/>
      <c r="S26" s="623" t="s">
        <v>306</v>
      </c>
      <c r="T26" s="30" t="s">
        <v>307</v>
      </c>
      <c r="U26" s="30"/>
      <c r="V26" s="30"/>
      <c r="W26" s="30"/>
      <c r="X26" s="30"/>
      <c r="Y26" s="30"/>
      <c r="Z26" s="30"/>
      <c r="AA26" s="30"/>
      <c r="AB26" s="30"/>
      <c r="AC26" s="643"/>
      <c r="AD26" s="640"/>
      <c r="AE26" s="643"/>
      <c r="AH26" s="643" t="s">
        <v>397</v>
      </c>
    </row>
    <row r="27" spans="1:36" ht="20.100000000000001" customHeight="1">
      <c r="A27" s="588" t="s">
        <v>346</v>
      </c>
      <c r="G27" s="587"/>
      <c r="S27" s="30"/>
      <c r="T27" s="30"/>
      <c r="U27" s="30"/>
      <c r="V27" s="30"/>
      <c r="W27" s="30"/>
      <c r="X27" s="30"/>
      <c r="Y27" s="30"/>
      <c r="Z27" s="30"/>
      <c r="AA27" s="30"/>
      <c r="AB27" s="641"/>
      <c r="AF27" s="643"/>
      <c r="AG27" s="643"/>
      <c r="AH27" s="643" t="s">
        <v>396</v>
      </c>
    </row>
    <row r="28" spans="1:36" ht="20.100000000000001" customHeight="1">
      <c r="A28" s="278" t="s">
        <v>376</v>
      </c>
      <c r="G28" s="587"/>
      <c r="S28" s="30"/>
      <c r="T28" s="30"/>
      <c r="U28" s="30"/>
      <c r="V28" s="30"/>
      <c r="W28" s="30"/>
      <c r="X28" s="30"/>
      <c r="Y28" s="30"/>
      <c r="Z28" s="30"/>
      <c r="AA28" s="30"/>
      <c r="AB28" s="30"/>
      <c r="AC28" s="30"/>
      <c r="AD28" s="30"/>
      <c r="AE28" s="30"/>
      <c r="AF28" s="30"/>
      <c r="AG28" s="30"/>
      <c r="AH28" s="578"/>
    </row>
    <row r="29" spans="1:36" ht="17.25" customHeight="1">
      <c r="G29" s="587"/>
      <c r="AH29" s="579"/>
    </row>
    <row r="30" spans="1:36" ht="20.100000000000001" customHeight="1" thickBot="1">
      <c r="A30" s="4" t="s">
        <v>499</v>
      </c>
      <c r="G30" s="587"/>
      <c r="S30" s="4" t="s">
        <v>107</v>
      </c>
      <c r="AH30" s="579" t="s">
        <v>82</v>
      </c>
      <c r="AI30" s="47" t="e">
        <f>+H30+K30+S30+W30+AA30+AD30</f>
        <v>#VALUE!</v>
      </c>
      <c r="AJ30" s="47">
        <f>+I30+N30+T30+X30+AB30+AE30</f>
        <v>0</v>
      </c>
    </row>
    <row r="31" spans="1:36" ht="20.100000000000001" customHeight="1" thickBot="1">
      <c r="A31" s="972" t="s">
        <v>108</v>
      </c>
      <c r="B31" s="984" t="s">
        <v>109</v>
      </c>
      <c r="C31" s="984"/>
      <c r="D31" s="984"/>
      <c r="E31" s="984"/>
      <c r="F31" s="984" t="s">
        <v>110</v>
      </c>
      <c r="G31" s="984"/>
      <c r="H31" s="984"/>
      <c r="I31" s="984"/>
      <c r="J31" s="984" t="s">
        <v>111</v>
      </c>
      <c r="K31" s="984"/>
      <c r="L31" s="984"/>
      <c r="M31" s="984"/>
      <c r="N31" s="984"/>
      <c r="O31" s="1008" t="s">
        <v>308</v>
      </c>
      <c r="P31" s="1009"/>
      <c r="Q31" s="1009"/>
      <c r="R31" s="1009"/>
      <c r="S31" s="1009"/>
      <c r="T31" s="1010"/>
      <c r="U31" s="994" t="s">
        <v>112</v>
      </c>
      <c r="V31" s="994"/>
      <c r="W31" s="994"/>
      <c r="X31" s="994"/>
      <c r="Y31" s="994" t="s">
        <v>113</v>
      </c>
      <c r="Z31" s="994"/>
      <c r="AA31" s="994"/>
      <c r="AB31" s="994"/>
      <c r="AC31" s="160" t="s">
        <v>114</v>
      </c>
      <c r="AD31" s="157"/>
      <c r="AE31" s="159"/>
      <c r="AF31" s="939" t="s">
        <v>95</v>
      </c>
      <c r="AG31" s="939"/>
      <c r="AH31" s="939"/>
      <c r="AI31" s="47">
        <f>+H31+K31+S31+W31+AA31+AD31</f>
        <v>0</v>
      </c>
      <c r="AJ31" s="47"/>
    </row>
    <row r="32" spans="1:36" ht="20.100000000000001" customHeight="1">
      <c r="A32" s="973"/>
      <c r="B32" s="586" t="s">
        <v>51</v>
      </c>
      <c r="C32" s="586" t="s">
        <v>90</v>
      </c>
      <c r="D32" s="586" t="s">
        <v>53</v>
      </c>
      <c r="E32" s="586" t="s">
        <v>54</v>
      </c>
      <c r="F32" s="980" t="s">
        <v>51</v>
      </c>
      <c r="G32" s="980"/>
      <c r="H32" s="586" t="s">
        <v>53</v>
      </c>
      <c r="I32" s="586" t="s">
        <v>54</v>
      </c>
      <c r="J32" s="586" t="s">
        <v>51</v>
      </c>
      <c r="K32" s="980" t="s">
        <v>53</v>
      </c>
      <c r="L32" s="980"/>
      <c r="M32" s="980"/>
      <c r="N32" s="586" t="s">
        <v>54</v>
      </c>
      <c r="O32" s="941" t="s">
        <v>51</v>
      </c>
      <c r="P32" s="941"/>
      <c r="Q32" s="941"/>
      <c r="R32" s="1013"/>
      <c r="S32" s="429" t="s">
        <v>53</v>
      </c>
      <c r="T32" s="593" t="s">
        <v>54</v>
      </c>
      <c r="U32" s="974" t="s">
        <v>51</v>
      </c>
      <c r="V32" s="974"/>
      <c r="W32" s="593" t="s">
        <v>53</v>
      </c>
      <c r="X32" s="593" t="s">
        <v>54</v>
      </c>
      <c r="Y32" s="974" t="s">
        <v>51</v>
      </c>
      <c r="Z32" s="974"/>
      <c r="AA32" s="593" t="s">
        <v>53</v>
      </c>
      <c r="AB32" s="593" t="s">
        <v>54</v>
      </c>
      <c r="AC32" s="593" t="s">
        <v>51</v>
      </c>
      <c r="AD32" s="593" t="s">
        <v>53</v>
      </c>
      <c r="AE32" s="593" t="s">
        <v>54</v>
      </c>
      <c r="AF32" s="593" t="s">
        <v>51</v>
      </c>
      <c r="AG32" s="941" t="s">
        <v>279</v>
      </c>
      <c r="AH32" s="942"/>
      <c r="AI32" s="47"/>
    </row>
    <row r="33" spans="1:35" ht="20.100000000000001" customHeight="1">
      <c r="A33" s="179" t="s">
        <v>420</v>
      </c>
      <c r="B33" s="606">
        <f>SUM(F33,J33,O33,U33,Y33,AC33,AF33)</f>
        <v>283</v>
      </c>
      <c r="C33" s="582">
        <f>SUM(D33:E33)</f>
        <v>8103</v>
      </c>
      <c r="D33" s="582">
        <f>SUM(H33,K33,S33,W33,AA33,AD33)</f>
        <v>4193</v>
      </c>
      <c r="E33" s="582">
        <f>SUM(I33,N33,T33,X33,AB33,AE33)</f>
        <v>3910</v>
      </c>
      <c r="F33" s="855">
        <v>46</v>
      </c>
      <c r="G33" s="855"/>
      <c r="H33" s="708">
        <v>660</v>
      </c>
      <c r="I33" s="708">
        <v>682</v>
      </c>
      <c r="J33" s="708">
        <v>47</v>
      </c>
      <c r="K33" s="855">
        <v>732</v>
      </c>
      <c r="L33" s="855"/>
      <c r="M33" s="855"/>
      <c r="N33" s="708">
        <v>687</v>
      </c>
      <c r="O33" s="855">
        <v>40</v>
      </c>
      <c r="P33" s="855"/>
      <c r="Q33" s="855"/>
      <c r="R33" s="855"/>
      <c r="S33" s="712">
        <v>665</v>
      </c>
      <c r="T33" s="712">
        <v>601</v>
      </c>
      <c r="U33" s="937">
        <v>38</v>
      </c>
      <c r="V33" s="937"/>
      <c r="W33" s="712">
        <v>710</v>
      </c>
      <c r="X33" s="712">
        <v>584</v>
      </c>
      <c r="Y33" s="937">
        <v>40</v>
      </c>
      <c r="Z33" s="937"/>
      <c r="AA33" s="712">
        <v>707</v>
      </c>
      <c r="AB33" s="712">
        <v>660</v>
      </c>
      <c r="AC33" s="712">
        <v>39</v>
      </c>
      <c r="AD33" s="712">
        <v>719</v>
      </c>
      <c r="AE33" s="712">
        <v>696</v>
      </c>
      <c r="AF33" s="294">
        <v>33</v>
      </c>
      <c r="AG33" s="943">
        <v>170</v>
      </c>
      <c r="AH33" s="944"/>
    </row>
    <row r="34" spans="1:35" ht="20.100000000000001" customHeight="1">
      <c r="A34" s="726">
        <v>27</v>
      </c>
      <c r="B34" s="582">
        <f t="shared" ref="B34:B36" si="7">SUM(F34,J34,O34,U34,Y34,AC34,AF34)</f>
        <v>292</v>
      </c>
      <c r="C34" s="582">
        <f t="shared" ref="C34:C35" si="8">SUM(D34:E34)</f>
        <v>8062</v>
      </c>
      <c r="D34" s="583">
        <f t="shared" ref="D34:D35" si="9">SUM(H34,K34,S34,W34,AA34,AD34)</f>
        <v>4170</v>
      </c>
      <c r="E34" s="583">
        <f t="shared" ref="E34:E35" si="10">SUM(I34,N34,T34,X34,AB34,AE34)</f>
        <v>3892</v>
      </c>
      <c r="F34" s="855">
        <v>49</v>
      </c>
      <c r="G34" s="855"/>
      <c r="H34" s="708">
        <v>702</v>
      </c>
      <c r="I34" s="708">
        <v>679</v>
      </c>
      <c r="J34" s="708">
        <v>44</v>
      </c>
      <c r="K34" s="855">
        <v>660</v>
      </c>
      <c r="L34" s="855"/>
      <c r="M34" s="855"/>
      <c r="N34" s="708">
        <v>673</v>
      </c>
      <c r="O34" s="855">
        <v>45</v>
      </c>
      <c r="P34" s="855"/>
      <c r="Q34" s="855"/>
      <c r="R34" s="855"/>
      <c r="S34" s="712">
        <v>746</v>
      </c>
      <c r="T34" s="712">
        <v>691</v>
      </c>
      <c r="U34" s="988">
        <v>36</v>
      </c>
      <c r="V34" s="988"/>
      <c r="W34" s="712">
        <v>647</v>
      </c>
      <c r="X34" s="712">
        <v>600</v>
      </c>
      <c r="Y34" s="988">
        <v>38</v>
      </c>
      <c r="Z34" s="988"/>
      <c r="AA34" s="712">
        <v>710</v>
      </c>
      <c r="AB34" s="712">
        <v>591</v>
      </c>
      <c r="AC34" s="712">
        <v>40</v>
      </c>
      <c r="AD34" s="712">
        <v>705</v>
      </c>
      <c r="AE34" s="712">
        <v>658</v>
      </c>
      <c r="AF34" s="294">
        <v>40</v>
      </c>
      <c r="AG34" s="943">
        <v>219</v>
      </c>
      <c r="AH34" s="944"/>
    </row>
    <row r="35" spans="1:35" ht="20.100000000000001" customHeight="1">
      <c r="A35" s="726">
        <v>28</v>
      </c>
      <c r="B35" s="606">
        <f t="shared" si="7"/>
        <v>297</v>
      </c>
      <c r="C35" s="583">
        <f t="shared" si="8"/>
        <v>8033</v>
      </c>
      <c r="D35" s="583">
        <f t="shared" si="9"/>
        <v>4156</v>
      </c>
      <c r="E35" s="583">
        <f t="shared" si="10"/>
        <v>3877</v>
      </c>
      <c r="F35" s="855">
        <v>48</v>
      </c>
      <c r="G35" s="855"/>
      <c r="H35" s="708">
        <v>716</v>
      </c>
      <c r="I35" s="708">
        <v>646</v>
      </c>
      <c r="J35" s="708">
        <v>47</v>
      </c>
      <c r="K35" s="855">
        <v>702</v>
      </c>
      <c r="L35" s="855"/>
      <c r="M35" s="855"/>
      <c r="N35" s="708">
        <v>672</v>
      </c>
      <c r="O35" s="855">
        <v>41</v>
      </c>
      <c r="P35" s="855"/>
      <c r="Q35" s="855"/>
      <c r="R35" s="855"/>
      <c r="S35" s="712">
        <v>660</v>
      </c>
      <c r="T35" s="712">
        <v>667</v>
      </c>
      <c r="U35" s="988">
        <v>44</v>
      </c>
      <c r="V35" s="988"/>
      <c r="W35" s="712">
        <v>737</v>
      </c>
      <c r="X35" s="712">
        <v>695</v>
      </c>
      <c r="Y35" s="988">
        <v>36</v>
      </c>
      <c r="Z35" s="988"/>
      <c r="AA35" s="712">
        <v>637</v>
      </c>
      <c r="AB35" s="712">
        <v>607</v>
      </c>
      <c r="AC35" s="712">
        <v>38</v>
      </c>
      <c r="AD35" s="712">
        <v>704</v>
      </c>
      <c r="AE35" s="712">
        <v>590</v>
      </c>
      <c r="AF35" s="294">
        <v>43</v>
      </c>
      <c r="AG35" s="943">
        <v>266</v>
      </c>
      <c r="AH35" s="944"/>
      <c r="AI35" s="15"/>
    </row>
    <row r="36" spans="1:35" ht="20.100000000000001" customHeight="1">
      <c r="A36" s="726">
        <v>29</v>
      </c>
      <c r="B36" s="721">
        <f t="shared" si="7"/>
        <v>309</v>
      </c>
      <c r="C36" s="927">
        <f>SUM(H36,K36,S36,W36,AA36,AD36,AG36)</f>
        <v>8025</v>
      </c>
      <c r="D36" s="927"/>
      <c r="E36" s="927"/>
      <c r="F36" s="937">
        <v>47</v>
      </c>
      <c r="G36" s="937"/>
      <c r="H36" s="991">
        <v>1269</v>
      </c>
      <c r="I36" s="991"/>
      <c r="J36" s="711">
        <v>47</v>
      </c>
      <c r="K36" s="991">
        <v>1291</v>
      </c>
      <c r="L36" s="991"/>
      <c r="M36" s="991"/>
      <c r="N36" s="991"/>
      <c r="O36" s="937">
        <v>42</v>
      </c>
      <c r="P36" s="937"/>
      <c r="Q36" s="937"/>
      <c r="R36" s="937"/>
      <c r="S36" s="991">
        <v>1321</v>
      </c>
      <c r="T36" s="991"/>
      <c r="U36" s="988">
        <v>41</v>
      </c>
      <c r="V36" s="988"/>
      <c r="W36" s="991">
        <v>1267</v>
      </c>
      <c r="X36" s="991"/>
      <c r="Y36" s="988">
        <v>45</v>
      </c>
      <c r="Z36" s="988"/>
      <c r="AA36" s="991">
        <v>1391</v>
      </c>
      <c r="AB36" s="991"/>
      <c r="AC36" s="712">
        <v>35</v>
      </c>
      <c r="AD36" s="991">
        <v>1195</v>
      </c>
      <c r="AE36" s="991"/>
      <c r="AF36" s="294">
        <v>52</v>
      </c>
      <c r="AG36" s="943">
        <v>291</v>
      </c>
      <c r="AH36" s="944"/>
    </row>
    <row r="37" spans="1:35" ht="20.100000000000001" customHeight="1" thickBot="1">
      <c r="A37" s="628"/>
      <c r="B37" s="606"/>
      <c r="C37" s="583"/>
      <c r="D37" s="583"/>
      <c r="E37" s="583"/>
      <c r="F37" s="583"/>
      <c r="G37" s="583"/>
      <c r="H37" s="583"/>
      <c r="I37" s="583"/>
      <c r="J37" s="583"/>
      <c r="K37" s="583"/>
      <c r="L37" s="583"/>
      <c r="M37" s="583"/>
      <c r="N37" s="583"/>
      <c r="O37" s="583"/>
      <c r="P37" s="583"/>
      <c r="Q37" s="583"/>
      <c r="R37" s="583"/>
      <c r="S37" s="592"/>
      <c r="T37" s="592"/>
      <c r="U37" s="592"/>
      <c r="V37" s="592"/>
      <c r="W37" s="592"/>
      <c r="X37" s="592"/>
      <c r="Y37" s="592"/>
      <c r="Z37" s="592"/>
      <c r="AA37" s="592"/>
      <c r="AB37" s="592"/>
      <c r="AC37" s="592"/>
      <c r="AD37" s="592"/>
      <c r="AE37" s="592"/>
      <c r="AF37" s="250"/>
      <c r="AG37" s="600"/>
      <c r="AH37" s="683"/>
    </row>
    <row r="38" spans="1:35" ht="20.100000000000001" customHeight="1" thickBot="1">
      <c r="A38" s="972" t="s">
        <v>108</v>
      </c>
      <c r="B38" s="984" t="s">
        <v>109</v>
      </c>
      <c r="C38" s="984"/>
      <c r="D38" s="984"/>
      <c r="E38" s="984"/>
      <c r="F38" s="984" t="s">
        <v>110</v>
      </c>
      <c r="G38" s="984"/>
      <c r="H38" s="984"/>
      <c r="I38" s="984"/>
      <c r="J38" s="984" t="s">
        <v>111</v>
      </c>
      <c r="K38" s="984"/>
      <c r="L38" s="984"/>
      <c r="M38" s="984"/>
      <c r="N38" s="984"/>
      <c r="O38" s="1008" t="s">
        <v>308</v>
      </c>
      <c r="P38" s="1009"/>
      <c r="Q38" s="1009"/>
      <c r="R38" s="1009"/>
      <c r="S38" s="1009"/>
      <c r="T38" s="1010"/>
      <c r="U38" s="994" t="s">
        <v>112</v>
      </c>
      <c r="V38" s="994"/>
      <c r="W38" s="994"/>
      <c r="X38" s="994"/>
      <c r="Y38" s="994" t="s">
        <v>113</v>
      </c>
      <c r="Z38" s="994"/>
      <c r="AA38" s="994"/>
      <c r="AB38" s="994"/>
      <c r="AC38" s="160" t="s">
        <v>114</v>
      </c>
      <c r="AD38" s="157"/>
      <c r="AE38" s="159"/>
      <c r="AF38" s="939" t="s">
        <v>95</v>
      </c>
      <c r="AG38" s="939"/>
      <c r="AH38" s="939"/>
    </row>
    <row r="39" spans="1:35" ht="20.100000000000001" customHeight="1">
      <c r="A39" s="973"/>
      <c r="B39" s="586" t="s">
        <v>51</v>
      </c>
      <c r="C39" s="891" t="s">
        <v>90</v>
      </c>
      <c r="D39" s="892"/>
      <c r="E39" s="893"/>
      <c r="F39" s="980" t="s">
        <v>51</v>
      </c>
      <c r="G39" s="980"/>
      <c r="H39" s="891" t="s">
        <v>382</v>
      </c>
      <c r="I39" s="893"/>
      <c r="J39" s="586" t="s">
        <v>51</v>
      </c>
      <c r="K39" s="891" t="s">
        <v>382</v>
      </c>
      <c r="L39" s="892"/>
      <c r="M39" s="892"/>
      <c r="N39" s="893"/>
      <c r="O39" s="941" t="s">
        <v>51</v>
      </c>
      <c r="P39" s="941"/>
      <c r="Q39" s="941"/>
      <c r="R39" s="1013"/>
      <c r="S39" s="1015" t="s">
        <v>382</v>
      </c>
      <c r="T39" s="1016"/>
      <c r="U39" s="974" t="s">
        <v>51</v>
      </c>
      <c r="V39" s="974"/>
      <c r="W39" s="886" t="s">
        <v>382</v>
      </c>
      <c r="X39" s="1016"/>
      <c r="Y39" s="886" t="s">
        <v>51</v>
      </c>
      <c r="Z39" s="1016"/>
      <c r="AA39" s="886" t="s">
        <v>382</v>
      </c>
      <c r="AB39" s="1016"/>
      <c r="AC39" s="593" t="s">
        <v>51</v>
      </c>
      <c r="AD39" s="1015" t="s">
        <v>382</v>
      </c>
      <c r="AE39" s="1016"/>
      <c r="AF39" s="593" t="s">
        <v>51</v>
      </c>
      <c r="AG39" s="941" t="s">
        <v>279</v>
      </c>
      <c r="AH39" s="942"/>
    </row>
    <row r="40" spans="1:35" ht="20.100000000000001" customHeight="1">
      <c r="A40" s="194">
        <v>30</v>
      </c>
      <c r="B40" s="394">
        <f>SUM(B42:B52)</f>
        <v>320</v>
      </c>
      <c r="C40" s="992">
        <f>SUM(C42:C52)</f>
        <v>8071</v>
      </c>
      <c r="D40" s="992"/>
      <c r="E40" s="992"/>
      <c r="F40" s="966">
        <f>SUM(F42:G52)</f>
        <v>46</v>
      </c>
      <c r="G40" s="966"/>
      <c r="H40" s="992">
        <f>SUM(H42:H52)</f>
        <v>1248</v>
      </c>
      <c r="I40" s="992"/>
      <c r="J40" s="595">
        <f>SUM(J42:J52)</f>
        <v>46</v>
      </c>
      <c r="K40" s="992">
        <f>SUM(K42:M52)</f>
        <v>1257</v>
      </c>
      <c r="L40" s="992"/>
      <c r="M40" s="992"/>
      <c r="N40" s="992"/>
      <c r="O40" s="966">
        <f>SUM(O42:R52)</f>
        <v>42</v>
      </c>
      <c r="P40" s="966"/>
      <c r="Q40" s="966"/>
      <c r="R40" s="966"/>
      <c r="S40" s="992">
        <f>SUM(S42:S52)</f>
        <v>1273</v>
      </c>
      <c r="T40" s="992"/>
      <c r="U40" s="989">
        <f>SUM(U42:V52)</f>
        <v>42</v>
      </c>
      <c r="V40" s="989"/>
      <c r="W40" s="992">
        <f>SUM(W42:W52)</f>
        <v>1298</v>
      </c>
      <c r="X40" s="992"/>
      <c r="Y40" s="989">
        <f>SUM(Y42:Z52)</f>
        <v>41</v>
      </c>
      <c r="Z40" s="989"/>
      <c r="AA40" s="992">
        <f t="shared" ref="AA40:AF40" si="11">SUM(AA42:AA52)</f>
        <v>1260</v>
      </c>
      <c r="AB40" s="992"/>
      <c r="AC40" s="591">
        <f t="shared" si="11"/>
        <v>44</v>
      </c>
      <c r="AD40" s="992">
        <f t="shared" si="11"/>
        <v>1379</v>
      </c>
      <c r="AE40" s="992"/>
      <c r="AF40" s="395">
        <f t="shared" si="11"/>
        <v>59</v>
      </c>
      <c r="AG40" s="935">
        <f>SUM(AG42:AH52)</f>
        <v>356</v>
      </c>
      <c r="AH40" s="936"/>
    </row>
    <row r="41" spans="1:35" ht="20.100000000000001" customHeight="1">
      <c r="A41" s="624"/>
      <c r="B41" s="154"/>
      <c r="C41" s="396"/>
      <c r="D41" s="590"/>
      <c r="E41" s="590"/>
      <c r="F41" s="990"/>
      <c r="G41" s="990"/>
      <c r="H41" s="590"/>
      <c r="I41" s="590"/>
      <c r="J41" s="590"/>
      <c r="K41" s="989"/>
      <c r="L41" s="989"/>
      <c r="M41" s="989"/>
      <c r="N41" s="590"/>
      <c r="O41" s="989"/>
      <c r="P41" s="989"/>
      <c r="Q41" s="989"/>
      <c r="R41" s="989"/>
      <c r="S41" s="590"/>
      <c r="T41" s="590"/>
      <c r="U41" s="989"/>
      <c r="V41" s="989"/>
      <c r="W41" s="590"/>
      <c r="X41" s="590"/>
      <c r="Y41" s="989"/>
      <c r="Z41" s="989"/>
      <c r="AA41" s="590"/>
      <c r="AB41" s="590"/>
      <c r="AC41" s="590"/>
      <c r="AD41" s="590"/>
      <c r="AE41" s="590"/>
      <c r="AF41" s="397"/>
      <c r="AG41" s="397"/>
      <c r="AH41" s="625"/>
    </row>
    <row r="42" spans="1:35" ht="20.100000000000001" customHeight="1">
      <c r="A42" s="628" t="s">
        <v>96</v>
      </c>
      <c r="B42" s="154">
        <f>F42+J42+O42+U42+Y42+AC42+AF42</f>
        <v>26</v>
      </c>
      <c r="C42" s="1011">
        <f>H42+K42+S42+W42+AA42+AD42+AG42</f>
        <v>630</v>
      </c>
      <c r="D42" s="1011"/>
      <c r="E42" s="1011"/>
      <c r="F42" s="988">
        <v>4</v>
      </c>
      <c r="G42" s="988"/>
      <c r="H42" s="991">
        <v>100</v>
      </c>
      <c r="I42" s="991"/>
      <c r="J42" s="272">
        <v>4</v>
      </c>
      <c r="K42" s="991">
        <v>105</v>
      </c>
      <c r="L42" s="991"/>
      <c r="M42" s="991"/>
      <c r="N42" s="991"/>
      <c r="O42" s="988">
        <v>3</v>
      </c>
      <c r="P42" s="988"/>
      <c r="Q42" s="988"/>
      <c r="R42" s="988"/>
      <c r="S42" s="991">
        <v>91</v>
      </c>
      <c r="T42" s="991"/>
      <c r="U42" s="988">
        <v>3</v>
      </c>
      <c r="V42" s="988"/>
      <c r="W42" s="991">
        <v>100</v>
      </c>
      <c r="X42" s="991"/>
      <c r="Y42" s="988">
        <v>3</v>
      </c>
      <c r="Z42" s="988"/>
      <c r="AA42" s="991">
        <v>100</v>
      </c>
      <c r="AB42" s="991"/>
      <c r="AC42" s="272">
        <v>4</v>
      </c>
      <c r="AD42" s="991">
        <v>106</v>
      </c>
      <c r="AE42" s="991"/>
      <c r="AF42" s="294">
        <v>5</v>
      </c>
      <c r="AG42" s="950">
        <v>28</v>
      </c>
      <c r="AH42" s="951"/>
    </row>
    <row r="43" spans="1:35" ht="20.100000000000001" customHeight="1">
      <c r="A43" s="612" t="s">
        <v>97</v>
      </c>
      <c r="B43" s="154">
        <f t="shared" ref="B43:B52" si="12">F43+J43+O43+U43+Y43+AC43+AF43</f>
        <v>28</v>
      </c>
      <c r="C43" s="1011">
        <f t="shared" ref="C43:C52" si="13">H43+K43+S43+W43+AA43+AD43+AG43</f>
        <v>639</v>
      </c>
      <c r="D43" s="1011"/>
      <c r="E43" s="1011"/>
      <c r="F43" s="988">
        <v>4</v>
      </c>
      <c r="G43" s="988"/>
      <c r="H43" s="991">
        <v>97</v>
      </c>
      <c r="I43" s="991"/>
      <c r="J43" s="272">
        <v>4</v>
      </c>
      <c r="K43" s="991">
        <v>100</v>
      </c>
      <c r="L43" s="991"/>
      <c r="M43" s="991"/>
      <c r="N43" s="991"/>
      <c r="O43" s="988">
        <v>3</v>
      </c>
      <c r="P43" s="988"/>
      <c r="Q43" s="988"/>
      <c r="R43" s="988"/>
      <c r="S43" s="991">
        <v>94</v>
      </c>
      <c r="T43" s="991"/>
      <c r="U43" s="988">
        <v>4</v>
      </c>
      <c r="V43" s="988"/>
      <c r="W43" s="991">
        <v>108</v>
      </c>
      <c r="X43" s="991"/>
      <c r="Y43" s="988">
        <v>3</v>
      </c>
      <c r="Z43" s="988"/>
      <c r="AA43" s="991">
        <v>90</v>
      </c>
      <c r="AB43" s="991"/>
      <c r="AC43" s="272">
        <v>4</v>
      </c>
      <c r="AD43" s="991">
        <v>123</v>
      </c>
      <c r="AE43" s="991"/>
      <c r="AF43" s="294">
        <v>6</v>
      </c>
      <c r="AG43" s="950">
        <v>27</v>
      </c>
      <c r="AH43" s="952"/>
    </row>
    <row r="44" spans="1:35" ht="20.100000000000001" customHeight="1">
      <c r="A44" s="612" t="s">
        <v>98</v>
      </c>
      <c r="B44" s="154">
        <f t="shared" si="12"/>
        <v>28</v>
      </c>
      <c r="C44" s="1011">
        <f t="shared" si="13"/>
        <v>674</v>
      </c>
      <c r="D44" s="1011"/>
      <c r="E44" s="1011"/>
      <c r="F44" s="988">
        <v>4</v>
      </c>
      <c r="G44" s="988"/>
      <c r="H44" s="991">
        <v>101</v>
      </c>
      <c r="I44" s="991"/>
      <c r="J44" s="272">
        <v>4</v>
      </c>
      <c r="K44" s="991">
        <v>104</v>
      </c>
      <c r="L44" s="991"/>
      <c r="M44" s="991"/>
      <c r="N44" s="991"/>
      <c r="O44" s="988">
        <v>4</v>
      </c>
      <c r="P44" s="988"/>
      <c r="Q44" s="988"/>
      <c r="R44" s="988"/>
      <c r="S44" s="991">
        <v>114</v>
      </c>
      <c r="T44" s="991"/>
      <c r="U44" s="988">
        <v>3</v>
      </c>
      <c r="V44" s="988"/>
      <c r="W44" s="991">
        <v>103</v>
      </c>
      <c r="X44" s="991"/>
      <c r="Y44" s="988">
        <v>3</v>
      </c>
      <c r="Z44" s="988"/>
      <c r="AA44" s="991">
        <v>95</v>
      </c>
      <c r="AB44" s="991"/>
      <c r="AC44" s="272">
        <v>4</v>
      </c>
      <c r="AD44" s="991">
        <v>110</v>
      </c>
      <c r="AE44" s="991"/>
      <c r="AF44" s="294">
        <v>6</v>
      </c>
      <c r="AG44" s="950">
        <v>47</v>
      </c>
      <c r="AH44" s="952"/>
    </row>
    <row r="45" spans="1:35" ht="20.100000000000001" customHeight="1">
      <c r="A45" s="612" t="s">
        <v>99</v>
      </c>
      <c r="B45" s="154">
        <f t="shared" si="12"/>
        <v>37</v>
      </c>
      <c r="C45" s="1011">
        <f t="shared" si="13"/>
        <v>1013</v>
      </c>
      <c r="D45" s="1011"/>
      <c r="E45" s="1011"/>
      <c r="F45" s="988">
        <v>6</v>
      </c>
      <c r="G45" s="988"/>
      <c r="H45" s="991">
        <v>156</v>
      </c>
      <c r="I45" s="991"/>
      <c r="J45" s="272">
        <v>5</v>
      </c>
      <c r="K45" s="991">
        <v>150</v>
      </c>
      <c r="L45" s="991"/>
      <c r="M45" s="991"/>
      <c r="N45" s="991"/>
      <c r="O45" s="988">
        <v>5</v>
      </c>
      <c r="P45" s="988"/>
      <c r="Q45" s="988"/>
      <c r="R45" s="988"/>
      <c r="S45" s="991">
        <v>144</v>
      </c>
      <c r="T45" s="991"/>
      <c r="U45" s="988">
        <v>6</v>
      </c>
      <c r="V45" s="988"/>
      <c r="W45" s="991">
        <v>194</v>
      </c>
      <c r="X45" s="991"/>
      <c r="Y45" s="988">
        <v>5</v>
      </c>
      <c r="Z45" s="988"/>
      <c r="AA45" s="991">
        <v>160</v>
      </c>
      <c r="AB45" s="991"/>
      <c r="AC45" s="272">
        <v>5</v>
      </c>
      <c r="AD45" s="991">
        <v>176</v>
      </c>
      <c r="AE45" s="991"/>
      <c r="AF45" s="294">
        <v>5</v>
      </c>
      <c r="AG45" s="950">
        <v>33</v>
      </c>
      <c r="AH45" s="952"/>
    </row>
    <row r="46" spans="1:35" ht="20.100000000000001" customHeight="1">
      <c r="A46" s="612" t="s">
        <v>100</v>
      </c>
      <c r="B46" s="154">
        <f t="shared" si="12"/>
        <v>20</v>
      </c>
      <c r="C46" s="1011">
        <f t="shared" si="13"/>
        <v>473</v>
      </c>
      <c r="D46" s="1011"/>
      <c r="E46" s="1011"/>
      <c r="F46" s="988">
        <v>2</v>
      </c>
      <c r="G46" s="988"/>
      <c r="H46" s="991">
        <v>70</v>
      </c>
      <c r="I46" s="991"/>
      <c r="J46" s="272">
        <v>2</v>
      </c>
      <c r="K46" s="991">
        <v>68</v>
      </c>
      <c r="L46" s="991"/>
      <c r="M46" s="991"/>
      <c r="N46" s="991"/>
      <c r="O46" s="988">
        <v>3</v>
      </c>
      <c r="P46" s="988"/>
      <c r="Q46" s="988"/>
      <c r="R46" s="988"/>
      <c r="S46" s="991">
        <v>72</v>
      </c>
      <c r="T46" s="991"/>
      <c r="U46" s="988">
        <v>3</v>
      </c>
      <c r="V46" s="988"/>
      <c r="W46" s="991">
        <v>74</v>
      </c>
      <c r="X46" s="991"/>
      <c r="Y46" s="988">
        <v>3</v>
      </c>
      <c r="Z46" s="988"/>
      <c r="AA46" s="991">
        <v>74</v>
      </c>
      <c r="AB46" s="991"/>
      <c r="AC46" s="272">
        <v>3</v>
      </c>
      <c r="AD46" s="991">
        <v>87</v>
      </c>
      <c r="AE46" s="991"/>
      <c r="AF46" s="294">
        <v>4</v>
      </c>
      <c r="AG46" s="950">
        <v>28</v>
      </c>
      <c r="AH46" s="952"/>
    </row>
    <row r="47" spans="1:35" ht="15" customHeight="1">
      <c r="A47" s="612" t="s">
        <v>101</v>
      </c>
      <c r="B47" s="154">
        <f t="shared" si="12"/>
        <v>40</v>
      </c>
      <c r="C47" s="1011">
        <f t="shared" si="13"/>
        <v>1073</v>
      </c>
      <c r="D47" s="1011"/>
      <c r="E47" s="1011"/>
      <c r="F47" s="988">
        <v>6</v>
      </c>
      <c r="G47" s="988"/>
      <c r="H47" s="991">
        <v>165</v>
      </c>
      <c r="I47" s="991"/>
      <c r="J47" s="272">
        <v>6</v>
      </c>
      <c r="K47" s="991">
        <v>173</v>
      </c>
      <c r="L47" s="991"/>
      <c r="M47" s="991"/>
      <c r="N47" s="991"/>
      <c r="O47" s="988">
        <v>5</v>
      </c>
      <c r="P47" s="988"/>
      <c r="Q47" s="988"/>
      <c r="R47" s="988"/>
      <c r="S47" s="991">
        <v>164</v>
      </c>
      <c r="T47" s="991"/>
      <c r="U47" s="988">
        <v>5</v>
      </c>
      <c r="V47" s="988"/>
      <c r="W47" s="991">
        <v>166</v>
      </c>
      <c r="X47" s="991"/>
      <c r="Y47" s="988">
        <v>5</v>
      </c>
      <c r="Z47" s="988"/>
      <c r="AA47" s="991">
        <v>172</v>
      </c>
      <c r="AB47" s="991"/>
      <c r="AC47" s="272">
        <v>6</v>
      </c>
      <c r="AD47" s="991">
        <v>198</v>
      </c>
      <c r="AE47" s="991"/>
      <c r="AF47" s="294">
        <v>7</v>
      </c>
      <c r="AG47" s="950">
        <v>35</v>
      </c>
      <c r="AH47" s="952"/>
    </row>
    <row r="48" spans="1:35" ht="17.45" customHeight="1">
      <c r="A48" s="612" t="s">
        <v>102</v>
      </c>
      <c r="B48" s="154">
        <f t="shared" si="12"/>
        <v>23</v>
      </c>
      <c r="C48" s="1011">
        <f t="shared" si="13"/>
        <v>590</v>
      </c>
      <c r="D48" s="1011"/>
      <c r="E48" s="1011"/>
      <c r="F48" s="988">
        <v>4</v>
      </c>
      <c r="G48" s="988"/>
      <c r="H48" s="991">
        <v>100</v>
      </c>
      <c r="I48" s="991"/>
      <c r="J48" s="272">
        <v>3</v>
      </c>
      <c r="K48" s="991">
        <v>88</v>
      </c>
      <c r="L48" s="991"/>
      <c r="M48" s="991"/>
      <c r="N48" s="991"/>
      <c r="O48" s="988">
        <v>3</v>
      </c>
      <c r="P48" s="988"/>
      <c r="Q48" s="988"/>
      <c r="R48" s="988"/>
      <c r="S48" s="991">
        <v>94</v>
      </c>
      <c r="T48" s="991"/>
      <c r="U48" s="988">
        <v>3</v>
      </c>
      <c r="V48" s="988"/>
      <c r="W48" s="991">
        <v>89</v>
      </c>
      <c r="X48" s="991"/>
      <c r="Y48" s="988">
        <v>3</v>
      </c>
      <c r="Z48" s="988"/>
      <c r="AA48" s="991">
        <v>92</v>
      </c>
      <c r="AB48" s="991"/>
      <c r="AC48" s="272">
        <v>3</v>
      </c>
      <c r="AD48" s="991">
        <v>102</v>
      </c>
      <c r="AE48" s="991"/>
      <c r="AF48" s="294">
        <v>4</v>
      </c>
      <c r="AG48" s="950">
        <v>25</v>
      </c>
      <c r="AH48" s="952"/>
    </row>
    <row r="49" spans="1:34" ht="17.45" customHeight="1">
      <c r="A49" s="612" t="s">
        <v>103</v>
      </c>
      <c r="B49" s="154">
        <f t="shared" si="12"/>
        <v>33</v>
      </c>
      <c r="C49" s="1011">
        <f t="shared" si="13"/>
        <v>939</v>
      </c>
      <c r="D49" s="1011"/>
      <c r="E49" s="1011"/>
      <c r="F49" s="988">
        <v>5</v>
      </c>
      <c r="G49" s="988"/>
      <c r="H49" s="991">
        <v>137</v>
      </c>
      <c r="I49" s="991"/>
      <c r="J49" s="272">
        <v>6</v>
      </c>
      <c r="K49" s="991">
        <v>165</v>
      </c>
      <c r="L49" s="991"/>
      <c r="M49" s="991"/>
      <c r="N49" s="991"/>
      <c r="O49" s="988">
        <v>5</v>
      </c>
      <c r="P49" s="988"/>
      <c r="Q49" s="988"/>
      <c r="R49" s="988"/>
      <c r="S49" s="991">
        <v>166</v>
      </c>
      <c r="T49" s="991"/>
      <c r="U49" s="988">
        <v>5</v>
      </c>
      <c r="V49" s="988"/>
      <c r="W49" s="991">
        <v>160</v>
      </c>
      <c r="X49" s="991"/>
      <c r="Y49" s="988">
        <v>4</v>
      </c>
      <c r="Z49" s="988"/>
      <c r="AA49" s="991">
        <v>134</v>
      </c>
      <c r="AB49" s="991"/>
      <c r="AC49" s="272">
        <v>4</v>
      </c>
      <c r="AD49" s="991">
        <v>148</v>
      </c>
      <c r="AE49" s="991"/>
      <c r="AF49" s="294">
        <v>4</v>
      </c>
      <c r="AG49" s="950">
        <v>29</v>
      </c>
      <c r="AH49" s="952"/>
    </row>
    <row r="50" spans="1:34" ht="17.45" customHeight="1">
      <c r="A50" s="612" t="s">
        <v>104</v>
      </c>
      <c r="B50" s="154">
        <f t="shared" si="12"/>
        <v>31</v>
      </c>
      <c r="C50" s="1011">
        <f t="shared" si="13"/>
        <v>798</v>
      </c>
      <c r="D50" s="1011"/>
      <c r="E50" s="1011"/>
      <c r="F50" s="988">
        <v>4</v>
      </c>
      <c r="G50" s="988"/>
      <c r="H50" s="991">
        <v>106</v>
      </c>
      <c r="I50" s="991"/>
      <c r="J50" s="272">
        <v>5</v>
      </c>
      <c r="K50" s="991">
        <v>124</v>
      </c>
      <c r="L50" s="991"/>
      <c r="M50" s="991"/>
      <c r="N50" s="991"/>
      <c r="O50" s="988">
        <v>4</v>
      </c>
      <c r="P50" s="988"/>
      <c r="Q50" s="988"/>
      <c r="R50" s="988"/>
      <c r="S50" s="991">
        <v>136</v>
      </c>
      <c r="T50" s="991"/>
      <c r="U50" s="988">
        <v>4</v>
      </c>
      <c r="V50" s="988"/>
      <c r="W50" s="991">
        <v>128</v>
      </c>
      <c r="X50" s="991"/>
      <c r="Y50" s="988">
        <v>5</v>
      </c>
      <c r="Z50" s="988"/>
      <c r="AA50" s="991">
        <v>145</v>
      </c>
      <c r="AB50" s="991"/>
      <c r="AC50" s="272">
        <v>4</v>
      </c>
      <c r="AD50" s="991">
        <v>125</v>
      </c>
      <c r="AE50" s="991"/>
      <c r="AF50" s="294">
        <v>5</v>
      </c>
      <c r="AG50" s="950">
        <v>34</v>
      </c>
      <c r="AH50" s="952"/>
    </row>
    <row r="51" spans="1:34" ht="17.45" customHeight="1">
      <c r="A51" s="612" t="s">
        <v>105</v>
      </c>
      <c r="B51" s="154">
        <f t="shared" si="12"/>
        <v>30</v>
      </c>
      <c r="C51" s="1011">
        <f t="shared" si="13"/>
        <v>715</v>
      </c>
      <c r="D51" s="1011"/>
      <c r="E51" s="1011"/>
      <c r="F51" s="988">
        <v>4</v>
      </c>
      <c r="G51" s="988"/>
      <c r="H51" s="991">
        <v>124</v>
      </c>
      <c r="I51" s="991"/>
      <c r="J51" s="272">
        <v>4</v>
      </c>
      <c r="K51" s="991">
        <v>104</v>
      </c>
      <c r="L51" s="991"/>
      <c r="M51" s="991"/>
      <c r="N51" s="991"/>
      <c r="O51" s="988">
        <v>4</v>
      </c>
      <c r="P51" s="988"/>
      <c r="Q51" s="988"/>
      <c r="R51" s="988"/>
      <c r="S51" s="991">
        <v>115</v>
      </c>
      <c r="T51" s="991"/>
      <c r="U51" s="988">
        <v>3</v>
      </c>
      <c r="V51" s="988"/>
      <c r="W51" s="991">
        <v>105</v>
      </c>
      <c r="X51" s="991"/>
      <c r="Y51" s="988">
        <v>4</v>
      </c>
      <c r="Z51" s="988"/>
      <c r="AA51" s="991">
        <v>109</v>
      </c>
      <c r="AB51" s="991"/>
      <c r="AC51" s="272">
        <v>4</v>
      </c>
      <c r="AD51" s="991">
        <v>115</v>
      </c>
      <c r="AE51" s="991"/>
      <c r="AF51" s="294">
        <v>7</v>
      </c>
      <c r="AG51" s="950">
        <v>43</v>
      </c>
      <c r="AH51" s="952"/>
    </row>
    <row r="52" spans="1:34" ht="17.45" customHeight="1" thickBot="1">
      <c r="A52" s="195" t="s">
        <v>106</v>
      </c>
      <c r="B52" s="626">
        <f t="shared" si="12"/>
        <v>24</v>
      </c>
      <c r="C52" s="1014">
        <f t="shared" si="13"/>
        <v>527</v>
      </c>
      <c r="D52" s="1014"/>
      <c r="E52" s="1014"/>
      <c r="F52" s="993">
        <v>3</v>
      </c>
      <c r="G52" s="993"/>
      <c r="H52" s="1012">
        <v>92</v>
      </c>
      <c r="I52" s="1012"/>
      <c r="J52" s="629">
        <v>3</v>
      </c>
      <c r="K52" s="1012">
        <v>76</v>
      </c>
      <c r="L52" s="1012"/>
      <c r="M52" s="1012"/>
      <c r="N52" s="1012"/>
      <c r="O52" s="993">
        <v>3</v>
      </c>
      <c r="P52" s="993"/>
      <c r="Q52" s="993"/>
      <c r="R52" s="993"/>
      <c r="S52" s="1012">
        <v>83</v>
      </c>
      <c r="T52" s="1012"/>
      <c r="U52" s="993">
        <v>3</v>
      </c>
      <c r="V52" s="993"/>
      <c r="W52" s="1012">
        <v>71</v>
      </c>
      <c r="X52" s="1012"/>
      <c r="Y52" s="993">
        <v>3</v>
      </c>
      <c r="Z52" s="993"/>
      <c r="AA52" s="1012">
        <v>89</v>
      </c>
      <c r="AB52" s="1012"/>
      <c r="AC52" s="629">
        <v>3</v>
      </c>
      <c r="AD52" s="1012">
        <v>89</v>
      </c>
      <c r="AE52" s="1012"/>
      <c r="AF52" s="630">
        <v>6</v>
      </c>
      <c r="AG52" s="948">
        <v>27</v>
      </c>
      <c r="AH52" s="949"/>
    </row>
    <row r="53" spans="1:34" ht="17.45" customHeight="1">
      <c r="A53" s="4" t="s">
        <v>398</v>
      </c>
      <c r="G53" s="587"/>
      <c r="I53" s="15"/>
      <c r="S53" s="30" t="s">
        <v>399</v>
      </c>
      <c r="T53" s="30"/>
      <c r="U53" s="30"/>
      <c r="V53" s="30"/>
      <c r="W53" s="30"/>
      <c r="X53" s="30"/>
      <c r="Y53" s="30"/>
      <c r="Z53" s="30"/>
      <c r="AA53" s="30"/>
      <c r="AB53" s="30"/>
      <c r="AC53" s="643"/>
      <c r="AD53" s="640"/>
      <c r="AE53" s="643"/>
      <c r="AH53" s="643" t="s">
        <v>397</v>
      </c>
    </row>
    <row r="54" spans="1:34" ht="17.45" customHeight="1">
      <c r="A54" s="278" t="s">
        <v>374</v>
      </c>
      <c r="G54" s="587"/>
      <c r="AB54" s="641"/>
      <c r="AF54" s="643"/>
      <c r="AG54" s="643"/>
      <c r="AH54" s="643" t="s">
        <v>396</v>
      </c>
    </row>
  </sheetData>
  <sheetProtection sheet="1" objects="1" scenarios="1"/>
  <mergeCells count="334">
    <mergeCell ref="C36:E36"/>
    <mergeCell ref="H36:I36"/>
    <mergeCell ref="K36:N36"/>
    <mergeCell ref="S36:T36"/>
    <mergeCell ref="W36:X36"/>
    <mergeCell ref="AA36:AB36"/>
    <mergeCell ref="AD36:AE36"/>
    <mergeCell ref="AA51:AB51"/>
    <mergeCell ref="AD51:AE51"/>
    <mergeCell ref="AA50:AB50"/>
    <mergeCell ref="AD50:AE50"/>
    <mergeCell ref="C50:E50"/>
    <mergeCell ref="F50:G50"/>
    <mergeCell ref="H50:I50"/>
    <mergeCell ref="K50:N50"/>
    <mergeCell ref="O50:R50"/>
    <mergeCell ref="S50:T50"/>
    <mergeCell ref="H46:I46"/>
    <mergeCell ref="K46:N46"/>
    <mergeCell ref="O46:R46"/>
    <mergeCell ref="S46:T46"/>
    <mergeCell ref="C47:E47"/>
    <mergeCell ref="F47:G47"/>
    <mergeCell ref="H47:I47"/>
    <mergeCell ref="AG51:AH51"/>
    <mergeCell ref="C52:E52"/>
    <mergeCell ref="F52:G52"/>
    <mergeCell ref="H52:I52"/>
    <mergeCell ref="K52:N52"/>
    <mergeCell ref="O52:R52"/>
    <mergeCell ref="S52:T52"/>
    <mergeCell ref="U52:V52"/>
    <mergeCell ref="W52:X52"/>
    <mergeCell ref="Y52:Z52"/>
    <mergeCell ref="AA52:AB52"/>
    <mergeCell ref="AD52:AE52"/>
    <mergeCell ref="AG52:AH52"/>
    <mergeCell ref="C51:E51"/>
    <mergeCell ref="F51:G51"/>
    <mergeCell ref="H51:I51"/>
    <mergeCell ref="K51:N51"/>
    <mergeCell ref="O51:R51"/>
    <mergeCell ref="S51:T51"/>
    <mergeCell ref="U51:V51"/>
    <mergeCell ref="W51:X51"/>
    <mergeCell ref="Y51:Z51"/>
    <mergeCell ref="A38:A39"/>
    <mergeCell ref="B38:E38"/>
    <mergeCell ref="F38:I38"/>
    <mergeCell ref="J38:N38"/>
    <mergeCell ref="O38:T38"/>
    <mergeCell ref="U38:X38"/>
    <mergeCell ref="Y38:AB38"/>
    <mergeCell ref="S47:T47"/>
    <mergeCell ref="U47:V47"/>
    <mergeCell ref="W47:X47"/>
    <mergeCell ref="Y47:Z47"/>
    <mergeCell ref="AA47:AB47"/>
    <mergeCell ref="C44:E44"/>
    <mergeCell ref="H44:I44"/>
    <mergeCell ref="K44:N44"/>
    <mergeCell ref="S44:T44"/>
    <mergeCell ref="W44:X44"/>
    <mergeCell ref="AA44:AB44"/>
    <mergeCell ref="C40:E40"/>
    <mergeCell ref="H40:I40"/>
    <mergeCell ref="K40:N40"/>
    <mergeCell ref="S40:T40"/>
    <mergeCell ref="C46:E46"/>
    <mergeCell ref="F46:G46"/>
    <mergeCell ref="AG50:AH50"/>
    <mergeCell ref="U48:V48"/>
    <mergeCell ref="W48:X48"/>
    <mergeCell ref="Y48:Z48"/>
    <mergeCell ref="AA46:AB46"/>
    <mergeCell ref="AD46:AE46"/>
    <mergeCell ref="AG46:AH46"/>
    <mergeCell ref="AD47:AE47"/>
    <mergeCell ref="AG47:AH47"/>
    <mergeCell ref="U50:V50"/>
    <mergeCell ref="W50:X50"/>
    <mergeCell ref="Y50:Z50"/>
    <mergeCell ref="U46:V46"/>
    <mergeCell ref="W46:X46"/>
    <mergeCell ref="Y46:Z46"/>
    <mergeCell ref="A31:A32"/>
    <mergeCell ref="B31:E31"/>
    <mergeCell ref="F31:I31"/>
    <mergeCell ref="J31:N31"/>
    <mergeCell ref="O31:T31"/>
    <mergeCell ref="U31:X31"/>
    <mergeCell ref="Y31:AB31"/>
    <mergeCell ref="AF31:AH31"/>
    <mergeCell ref="F32:G32"/>
    <mergeCell ref="A5:A6"/>
    <mergeCell ref="B5:B6"/>
    <mergeCell ref="C5:E5"/>
    <mergeCell ref="F5:G6"/>
    <mergeCell ref="H5:R5"/>
    <mergeCell ref="AD5:AE6"/>
    <mergeCell ref="AF5:AH6"/>
    <mergeCell ref="H6:I6"/>
    <mergeCell ref="U6:W6"/>
    <mergeCell ref="X6:Z6"/>
    <mergeCell ref="N6:R6"/>
    <mergeCell ref="J6:M6"/>
    <mergeCell ref="J11:M11"/>
    <mergeCell ref="N11:R11"/>
    <mergeCell ref="U11:V11"/>
    <mergeCell ref="X11:Y11"/>
    <mergeCell ref="AD11:AE11"/>
    <mergeCell ref="AF11:AH11"/>
    <mergeCell ref="J12:K12"/>
    <mergeCell ref="N12:P12"/>
    <mergeCell ref="AG12:AH12"/>
    <mergeCell ref="A13:A14"/>
    <mergeCell ref="B13:B14"/>
    <mergeCell ref="C13:E13"/>
    <mergeCell ref="AA48:AB48"/>
    <mergeCell ref="AD48:AE48"/>
    <mergeCell ref="AG48:AH48"/>
    <mergeCell ref="C49:E49"/>
    <mergeCell ref="F49:G49"/>
    <mergeCell ref="H49:I49"/>
    <mergeCell ref="K49:N49"/>
    <mergeCell ref="O49:R49"/>
    <mergeCell ref="S49:T49"/>
    <mergeCell ref="U49:V49"/>
    <mergeCell ref="W49:X49"/>
    <mergeCell ref="Y49:Z49"/>
    <mergeCell ref="AA49:AB49"/>
    <mergeCell ref="AD49:AE49"/>
    <mergeCell ref="AG49:AH49"/>
    <mergeCell ref="C48:E48"/>
    <mergeCell ref="F48:G48"/>
    <mergeCell ref="H48:I48"/>
    <mergeCell ref="K48:N48"/>
    <mergeCell ref="O48:R48"/>
    <mergeCell ref="S48:T48"/>
    <mergeCell ref="K47:N47"/>
    <mergeCell ref="O47:R47"/>
    <mergeCell ref="C45:E45"/>
    <mergeCell ref="H45:I45"/>
    <mergeCell ref="K45:N45"/>
    <mergeCell ref="S45:T45"/>
    <mergeCell ref="W45:X45"/>
    <mergeCell ref="AA45:AB45"/>
    <mergeCell ref="AD45:AE45"/>
    <mergeCell ref="Y45:Z45"/>
    <mergeCell ref="C42:E42"/>
    <mergeCell ref="H42:I42"/>
    <mergeCell ref="K42:N42"/>
    <mergeCell ref="S42:T42"/>
    <mergeCell ref="W42:X42"/>
    <mergeCell ref="AA42:AB42"/>
    <mergeCell ref="AD42:AE42"/>
    <mergeCell ref="C43:E43"/>
    <mergeCell ref="H43:I43"/>
    <mergeCell ref="K43:N43"/>
    <mergeCell ref="S43:T43"/>
    <mergeCell ref="W43:X43"/>
    <mergeCell ref="AA43:AB43"/>
    <mergeCell ref="AD43:AE43"/>
    <mergeCell ref="Y42:Z42"/>
    <mergeCell ref="Y43:Z43"/>
    <mergeCell ref="AD23:AE23"/>
    <mergeCell ref="AD19:AE19"/>
    <mergeCell ref="AA40:AB40"/>
    <mergeCell ref="AD40:AE40"/>
    <mergeCell ref="C39:E39"/>
    <mergeCell ref="H39:I39"/>
    <mergeCell ref="K39:N39"/>
    <mergeCell ref="S39:T39"/>
    <mergeCell ref="W39:X39"/>
    <mergeCell ref="AA39:AB39"/>
    <mergeCell ref="AD39:AE39"/>
    <mergeCell ref="Y40:Z40"/>
    <mergeCell ref="F40:G40"/>
    <mergeCell ref="H24:R24"/>
    <mergeCell ref="S24:W24"/>
    <mergeCell ref="X24:Z24"/>
    <mergeCell ref="AA24:AC24"/>
    <mergeCell ref="AD24:AE24"/>
    <mergeCell ref="H25:R25"/>
    <mergeCell ref="S25:W25"/>
    <mergeCell ref="X25:Z25"/>
    <mergeCell ref="AA25:AC25"/>
    <mergeCell ref="F39:G39"/>
    <mergeCell ref="F35:G35"/>
    <mergeCell ref="AG44:AH44"/>
    <mergeCell ref="AG45:AH45"/>
    <mergeCell ref="AG39:AH39"/>
    <mergeCell ref="AG40:AH40"/>
    <mergeCell ref="AG42:AH42"/>
    <mergeCell ref="AG43:AH43"/>
    <mergeCell ref="AF38:AH38"/>
    <mergeCell ref="AD18:AE18"/>
    <mergeCell ref="AD20:AE20"/>
    <mergeCell ref="AD21:AE21"/>
    <mergeCell ref="AD22:AE22"/>
    <mergeCell ref="AG34:AH34"/>
    <mergeCell ref="AD44:AE44"/>
    <mergeCell ref="AF23:AH23"/>
    <mergeCell ref="AF24:AH24"/>
    <mergeCell ref="AD25:AE25"/>
    <mergeCell ref="AF25:AH25"/>
    <mergeCell ref="AF19:AH19"/>
    <mergeCell ref="AF18:AH18"/>
    <mergeCell ref="AF20:AH20"/>
    <mergeCell ref="AF22:AH22"/>
    <mergeCell ref="AF21:AH21"/>
    <mergeCell ref="AG36:AH36"/>
    <mergeCell ref="AG32:AH32"/>
    <mergeCell ref="Y44:Z44"/>
    <mergeCell ref="Y41:Z41"/>
    <mergeCell ref="Y39:Z39"/>
    <mergeCell ref="O39:R39"/>
    <mergeCell ref="Y36:Z36"/>
    <mergeCell ref="Y33:Z33"/>
    <mergeCell ref="Y32:Z32"/>
    <mergeCell ref="Y34:Z34"/>
    <mergeCell ref="Y35:Z35"/>
    <mergeCell ref="O35:R35"/>
    <mergeCell ref="U35:V35"/>
    <mergeCell ref="U44:V44"/>
    <mergeCell ref="O32:R32"/>
    <mergeCell ref="U32:V32"/>
    <mergeCell ref="W40:X40"/>
    <mergeCell ref="O40:R40"/>
    <mergeCell ref="U40:V40"/>
    <mergeCell ref="U39:V39"/>
    <mergeCell ref="K35:M35"/>
    <mergeCell ref="F45:G45"/>
    <mergeCell ref="O45:R45"/>
    <mergeCell ref="U45:V45"/>
    <mergeCell ref="U41:V41"/>
    <mergeCell ref="F41:G41"/>
    <mergeCell ref="K41:M41"/>
    <mergeCell ref="O41:R41"/>
    <mergeCell ref="O42:R42"/>
    <mergeCell ref="F43:G43"/>
    <mergeCell ref="O43:R43"/>
    <mergeCell ref="F44:G44"/>
    <mergeCell ref="O44:R44"/>
    <mergeCell ref="U43:V43"/>
    <mergeCell ref="U42:V42"/>
    <mergeCell ref="F42:G42"/>
    <mergeCell ref="F36:G36"/>
    <mergeCell ref="O36:R36"/>
    <mergeCell ref="U36:V36"/>
    <mergeCell ref="AG35:AH35"/>
    <mergeCell ref="AG33:AH33"/>
    <mergeCell ref="H18:R18"/>
    <mergeCell ref="S18:W18"/>
    <mergeCell ref="X18:Z18"/>
    <mergeCell ref="AA18:AC18"/>
    <mergeCell ref="H19:R19"/>
    <mergeCell ref="S19:W19"/>
    <mergeCell ref="X19:Z19"/>
    <mergeCell ref="AA19:AC19"/>
    <mergeCell ref="H20:R20"/>
    <mergeCell ref="S20:W20"/>
    <mergeCell ref="X20:Z20"/>
    <mergeCell ref="AA20:AC20"/>
    <mergeCell ref="H21:R21"/>
    <mergeCell ref="S21:W21"/>
    <mergeCell ref="X21:Z21"/>
    <mergeCell ref="AA21:AC21"/>
    <mergeCell ref="H22:R22"/>
    <mergeCell ref="S22:W22"/>
    <mergeCell ref="X22:Z22"/>
    <mergeCell ref="AA22:AC22"/>
    <mergeCell ref="X23:Z23"/>
    <mergeCell ref="AA23:AC23"/>
    <mergeCell ref="F34:G34"/>
    <mergeCell ref="K34:M34"/>
    <mergeCell ref="O34:R34"/>
    <mergeCell ref="U34:V34"/>
    <mergeCell ref="F33:G33"/>
    <mergeCell ref="K33:M33"/>
    <mergeCell ref="O33:R33"/>
    <mergeCell ref="U33:V33"/>
    <mergeCell ref="J10:M10"/>
    <mergeCell ref="N10:R10"/>
    <mergeCell ref="H14:R14"/>
    <mergeCell ref="H13:R13"/>
    <mergeCell ref="F13:G14"/>
    <mergeCell ref="H15:R15"/>
    <mergeCell ref="S15:W15"/>
    <mergeCell ref="H16:R16"/>
    <mergeCell ref="S16:W16"/>
    <mergeCell ref="S14:Z14"/>
    <mergeCell ref="H17:R17"/>
    <mergeCell ref="S17:W17"/>
    <mergeCell ref="X17:Z17"/>
    <mergeCell ref="K32:M32"/>
    <mergeCell ref="H23:R23"/>
    <mergeCell ref="S23:W23"/>
    <mergeCell ref="J9:M9"/>
    <mergeCell ref="AF9:AH9"/>
    <mergeCell ref="U9:V9"/>
    <mergeCell ref="AF8:AH8"/>
    <mergeCell ref="AD8:AE8"/>
    <mergeCell ref="J7:M7"/>
    <mergeCell ref="X7:Y7"/>
    <mergeCell ref="J8:M8"/>
    <mergeCell ref="AF7:AH7"/>
    <mergeCell ref="AD7:AE7"/>
    <mergeCell ref="AD9:AE9"/>
    <mergeCell ref="X9:Y9"/>
    <mergeCell ref="AF17:AH17"/>
    <mergeCell ref="U7:V7"/>
    <mergeCell ref="AD16:AE16"/>
    <mergeCell ref="U10:V10"/>
    <mergeCell ref="AF10:AH10"/>
    <mergeCell ref="AF16:AH16"/>
    <mergeCell ref="N9:R9"/>
    <mergeCell ref="X8:Y8"/>
    <mergeCell ref="U8:V8"/>
    <mergeCell ref="N7:R7"/>
    <mergeCell ref="N8:R8"/>
    <mergeCell ref="AF15:AH15"/>
    <mergeCell ref="AD10:AE10"/>
    <mergeCell ref="X10:Y10"/>
    <mergeCell ref="AD13:AE14"/>
    <mergeCell ref="AF13:AH14"/>
    <mergeCell ref="AD17:AE17"/>
    <mergeCell ref="AA14:AC14"/>
    <mergeCell ref="X15:Z15"/>
    <mergeCell ref="AA15:AC15"/>
    <mergeCell ref="X16:Z16"/>
    <mergeCell ref="AA16:AC16"/>
    <mergeCell ref="AA17:AC17"/>
    <mergeCell ref="AD15:AE15"/>
  </mergeCells>
  <phoneticPr fontId="5"/>
  <printOptions horizontalCentered="1"/>
  <pageMargins left="0.59055118110236227" right="0.59055118110236227" top="0.59055118110236227" bottom="0.59055118110236227" header="0.39370078740157483" footer="0.39370078740157483"/>
  <pageSetup paperSize="9" scale="79" firstPageNumber="135" orientation="portrait" useFirstPageNumber="1" verticalDpi="300"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53"/>
  <sheetViews>
    <sheetView view="pageBreakPreview" zoomScale="90" zoomScaleNormal="90" zoomScaleSheetLayoutView="90" zoomScalePageLayoutView="90" workbookViewId="0">
      <pane xSplit="1" topLeftCell="B1" activePane="topRight" state="frozen"/>
      <selection activeCell="P31" sqref="P31:S31"/>
      <selection pane="topRight" activeCell="AI49" sqref="AI49"/>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17"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hidden="1" customWidth="1"/>
    <col min="16" max="16" width="6.85546875" style="12" hidden="1" customWidth="1"/>
    <col min="17" max="17" width="6.85546875" style="1" hidden="1" customWidth="1"/>
    <col min="18" max="18" width="6" style="1" hidden="1" customWidth="1"/>
    <col min="19" max="19" width="6.140625" style="1" hidden="1" customWidth="1"/>
    <col min="20" max="20" width="6.42578125" style="1" hidden="1" customWidth="1"/>
    <col min="21" max="21" width="9.7109375" style="1" hidden="1" customWidth="1"/>
    <col min="22" max="27" width="8.28515625" style="1" hidden="1" customWidth="1"/>
    <col min="28" max="28" width="8.85546875" style="1" hidden="1" customWidth="1"/>
    <col min="29" max="31" width="0" style="1" hidden="1" customWidth="1"/>
    <col min="32"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435"/>
      <c r="AB1" s="4"/>
      <c r="AC1" s="4"/>
      <c r="AD1" s="4"/>
      <c r="AE1" s="4"/>
      <c r="AF1" s="4"/>
      <c r="AG1" s="4"/>
    </row>
    <row r="2" spans="1:33" ht="21" customHeight="1" thickBot="1">
      <c r="A2" s="4" t="s">
        <v>500</v>
      </c>
      <c r="B2" s="4"/>
      <c r="C2" s="4"/>
      <c r="D2" s="4"/>
      <c r="E2" s="4"/>
      <c r="F2" s="4"/>
      <c r="G2" s="4"/>
      <c r="H2" s="4"/>
      <c r="J2" s="4"/>
      <c r="K2" s="4"/>
      <c r="L2" s="4"/>
      <c r="M2" s="4"/>
      <c r="N2" s="4"/>
      <c r="O2" s="4"/>
      <c r="Q2" s="4"/>
      <c r="R2" s="4"/>
      <c r="S2" s="4"/>
      <c r="T2" s="4"/>
      <c r="U2" s="4"/>
      <c r="V2" s="4"/>
      <c r="W2" s="4"/>
      <c r="X2" s="4"/>
      <c r="Z2" s="4"/>
      <c r="AA2" s="435" t="s">
        <v>115</v>
      </c>
      <c r="AB2" s="4"/>
      <c r="AC2" s="4"/>
      <c r="AD2" s="4"/>
      <c r="AE2" s="4"/>
      <c r="AF2" s="4"/>
      <c r="AG2" s="4"/>
    </row>
    <row r="3" spans="1:33" ht="21" customHeight="1" thickBot="1">
      <c r="A3" s="1101" t="s">
        <v>116</v>
      </c>
      <c r="B3" s="1067" t="s">
        <v>84</v>
      </c>
      <c r="C3" s="838" t="s">
        <v>85</v>
      </c>
      <c r="D3" s="838"/>
      <c r="E3" s="838"/>
      <c r="F3" s="838" t="s">
        <v>86</v>
      </c>
      <c r="G3" s="838"/>
      <c r="H3" s="1065" t="s">
        <v>117</v>
      </c>
      <c r="I3" s="1066"/>
      <c r="J3" s="1066"/>
      <c r="K3" s="1066"/>
      <c r="L3" s="1066"/>
      <c r="M3" s="1066"/>
      <c r="N3" s="1066"/>
      <c r="O3" s="1088" t="s">
        <v>118</v>
      </c>
      <c r="P3" s="838"/>
      <c r="Q3" s="838"/>
      <c r="R3" s="838"/>
      <c r="S3" s="838"/>
      <c r="T3" s="838"/>
      <c r="U3" s="838" t="s">
        <v>119</v>
      </c>
      <c r="V3" s="838"/>
      <c r="W3" s="838"/>
      <c r="X3" s="1139" t="s">
        <v>120</v>
      </c>
      <c r="Y3" s="1140"/>
      <c r="Z3" s="1135" t="s">
        <v>121</v>
      </c>
      <c r="AA3" s="1136"/>
    </row>
    <row r="4" spans="1:33" ht="21" customHeight="1">
      <c r="A4" s="1101"/>
      <c r="B4" s="1067"/>
      <c r="C4" s="322" t="s">
        <v>90</v>
      </c>
      <c r="D4" s="322" t="s">
        <v>91</v>
      </c>
      <c r="E4" s="322" t="s">
        <v>92</v>
      </c>
      <c r="F4" s="838"/>
      <c r="G4" s="838"/>
      <c r="H4" s="1102" t="s">
        <v>90</v>
      </c>
      <c r="I4" s="1102"/>
      <c r="J4" s="980" t="s">
        <v>53</v>
      </c>
      <c r="K4" s="980"/>
      <c r="L4" s="980"/>
      <c r="M4" s="856" t="s">
        <v>54</v>
      </c>
      <c r="N4" s="892"/>
      <c r="O4" s="1087" t="s">
        <v>2</v>
      </c>
      <c r="P4" s="980"/>
      <c r="Q4" s="1086" t="s">
        <v>53</v>
      </c>
      <c r="R4" s="1086"/>
      <c r="S4" s="1086" t="s">
        <v>54</v>
      </c>
      <c r="T4" s="1086"/>
      <c r="U4" s="431" t="s">
        <v>52</v>
      </c>
      <c r="V4" s="431" t="s">
        <v>53</v>
      </c>
      <c r="W4" s="431" t="s">
        <v>54</v>
      </c>
      <c r="X4" s="1141"/>
      <c r="Y4" s="1142"/>
      <c r="Z4" s="1137"/>
      <c r="AA4" s="1138"/>
    </row>
    <row r="5" spans="1:33" ht="21" customHeight="1">
      <c r="A5" s="27" t="s">
        <v>414</v>
      </c>
      <c r="B5" s="716">
        <v>6</v>
      </c>
      <c r="C5" s="716">
        <v>235</v>
      </c>
      <c r="D5" s="256">
        <v>140</v>
      </c>
      <c r="E5" s="716">
        <v>95</v>
      </c>
      <c r="F5" s="708">
        <v>124</v>
      </c>
      <c r="G5" s="212">
        <v>13</v>
      </c>
      <c r="H5" s="707">
        <v>4627</v>
      </c>
      <c r="I5" s="257">
        <v>67</v>
      </c>
      <c r="J5" s="855">
        <v>2343</v>
      </c>
      <c r="K5" s="855"/>
      <c r="L5" s="855"/>
      <c r="M5" s="855">
        <v>2284</v>
      </c>
      <c r="N5" s="855"/>
      <c r="O5" s="714">
        <v>263</v>
      </c>
      <c r="P5" s="212">
        <v>9</v>
      </c>
      <c r="Q5" s="23">
        <v>135</v>
      </c>
      <c r="R5" s="215">
        <v>0</v>
      </c>
      <c r="S5" s="216">
        <v>130</v>
      </c>
      <c r="T5" s="213">
        <v>9</v>
      </c>
      <c r="U5" s="718">
        <v>33</v>
      </c>
      <c r="V5" s="716">
        <v>11</v>
      </c>
      <c r="W5" s="716">
        <v>26</v>
      </c>
      <c r="X5" s="982">
        <f>H5/F5</f>
        <v>37.314516129032256</v>
      </c>
      <c r="Y5" s="982"/>
      <c r="Z5" s="1089">
        <v>17.213235000000001</v>
      </c>
      <c r="AA5" s="963"/>
    </row>
    <row r="6" spans="1:33" s="18" customFormat="1" ht="21" customHeight="1">
      <c r="A6" s="27">
        <v>27</v>
      </c>
      <c r="B6" s="716">
        <v>6</v>
      </c>
      <c r="C6" s="716">
        <v>236</v>
      </c>
      <c r="D6" s="256">
        <v>141</v>
      </c>
      <c r="E6" s="256">
        <v>95</v>
      </c>
      <c r="F6" s="299">
        <v>139</v>
      </c>
      <c r="G6" s="213">
        <v>14</v>
      </c>
      <c r="H6" s="708">
        <v>4618</v>
      </c>
      <c r="I6" s="300">
        <v>71</v>
      </c>
      <c r="J6" s="979">
        <v>2339</v>
      </c>
      <c r="K6" s="979"/>
      <c r="L6" s="979"/>
      <c r="M6" s="979">
        <v>2279</v>
      </c>
      <c r="N6" s="979"/>
      <c r="O6" s="714">
        <v>264</v>
      </c>
      <c r="P6" s="213">
        <v>9</v>
      </c>
      <c r="Q6" s="23">
        <v>138</v>
      </c>
      <c r="R6" s="215">
        <v>0</v>
      </c>
      <c r="S6" s="23">
        <v>128</v>
      </c>
      <c r="T6" s="213">
        <v>9</v>
      </c>
      <c r="U6" s="718">
        <v>56</v>
      </c>
      <c r="V6" s="214">
        <v>11</v>
      </c>
      <c r="W6" s="718">
        <v>22</v>
      </c>
      <c r="X6" s="982">
        <f>H6/F6</f>
        <v>33.223021582733814</v>
      </c>
      <c r="Y6" s="982"/>
      <c r="Z6" s="1090">
        <f>H6/O6</f>
        <v>17.492424242424242</v>
      </c>
      <c r="AA6" s="1091"/>
    </row>
    <row r="7" spans="1:33" ht="21" customHeight="1">
      <c r="A7" s="27">
        <v>28</v>
      </c>
      <c r="B7" s="827">
        <v>6</v>
      </c>
      <c r="C7" s="256">
        <v>236</v>
      </c>
      <c r="D7" s="256">
        <v>141</v>
      </c>
      <c r="E7" s="256">
        <v>95</v>
      </c>
      <c r="F7" s="299">
        <v>136</v>
      </c>
      <c r="G7" s="213">
        <v>14</v>
      </c>
      <c r="H7" s="299">
        <v>4507</v>
      </c>
      <c r="I7" s="300">
        <v>73</v>
      </c>
      <c r="J7" s="979">
        <v>2295</v>
      </c>
      <c r="K7" s="979"/>
      <c r="L7" s="979"/>
      <c r="M7" s="979">
        <v>2212</v>
      </c>
      <c r="N7" s="979"/>
      <c r="O7" s="824">
        <v>245</v>
      </c>
      <c r="P7" s="213">
        <v>8</v>
      </c>
      <c r="Q7" s="825" t="s">
        <v>347</v>
      </c>
      <c r="R7" s="825" t="s">
        <v>347</v>
      </c>
      <c r="S7" s="825" t="s">
        <v>347</v>
      </c>
      <c r="T7" s="825" t="s">
        <v>347</v>
      </c>
      <c r="U7" s="826">
        <v>60</v>
      </c>
      <c r="V7" s="825" t="s">
        <v>347</v>
      </c>
      <c r="W7" s="825" t="s">
        <v>347</v>
      </c>
      <c r="X7" s="1134">
        <f>H7/F7</f>
        <v>33.139705882352942</v>
      </c>
      <c r="Y7" s="1134"/>
      <c r="Z7" s="1090">
        <f>H7/O7</f>
        <v>18.39591836734694</v>
      </c>
      <c r="AA7" s="1091"/>
    </row>
    <row r="8" spans="1:33" ht="21" customHeight="1" thickBot="1">
      <c r="A8" s="27">
        <v>29</v>
      </c>
      <c r="B8" s="326">
        <v>6</v>
      </c>
      <c r="C8" s="256">
        <v>236</v>
      </c>
      <c r="D8" s="256">
        <v>141</v>
      </c>
      <c r="E8" s="256">
        <v>95</v>
      </c>
      <c r="F8" s="299">
        <v>135</v>
      </c>
      <c r="G8" s="213">
        <v>17</v>
      </c>
      <c r="H8" s="828">
        <v>4379</v>
      </c>
      <c r="I8" s="300">
        <v>95</v>
      </c>
      <c r="J8" s="1156" t="s">
        <v>520</v>
      </c>
      <c r="K8" s="1156"/>
      <c r="L8" s="1156"/>
      <c r="M8" s="982" t="s">
        <v>517</v>
      </c>
      <c r="N8" s="982"/>
      <c r="O8" s="828">
        <v>246</v>
      </c>
      <c r="P8" s="829">
        <v>8</v>
      </c>
      <c r="Q8" s="832" t="s">
        <v>519</v>
      </c>
      <c r="R8" s="832" t="s">
        <v>347</v>
      </c>
      <c r="S8" s="825" t="s">
        <v>347</v>
      </c>
      <c r="T8" s="825" t="s">
        <v>347</v>
      </c>
      <c r="U8" s="830">
        <v>64</v>
      </c>
      <c r="V8" s="831" t="s">
        <v>517</v>
      </c>
      <c r="W8" s="831" t="s">
        <v>518</v>
      </c>
      <c r="X8" s="1134">
        <f>H8/F8</f>
        <v>32.437037037037037</v>
      </c>
      <c r="Y8" s="1134"/>
      <c r="Z8" s="1090">
        <f>H8/O8</f>
        <v>17.800813008130081</v>
      </c>
      <c r="AA8" s="1091"/>
    </row>
    <row r="9" spans="1:33" ht="21" customHeight="1" thickBot="1">
      <c r="A9" s="1105" t="s">
        <v>116</v>
      </c>
      <c r="B9" s="1038" t="s">
        <v>84</v>
      </c>
      <c r="C9" s="1042" t="s">
        <v>85</v>
      </c>
      <c r="D9" s="1042"/>
      <c r="E9" s="1042"/>
      <c r="F9" s="1042" t="s">
        <v>86</v>
      </c>
      <c r="G9" s="1042"/>
      <c r="H9" s="1039" t="s">
        <v>117</v>
      </c>
      <c r="I9" s="1040"/>
      <c r="J9" s="1040"/>
      <c r="K9" s="1040"/>
      <c r="L9" s="1040"/>
      <c r="M9" s="1040"/>
      <c r="N9" s="1040"/>
      <c r="O9" s="1106" t="s">
        <v>118</v>
      </c>
      <c r="P9" s="1042"/>
      <c r="Q9" s="1042"/>
      <c r="R9" s="1042"/>
      <c r="S9" s="1042"/>
      <c r="T9" s="1042"/>
      <c r="U9" s="1042" t="s">
        <v>119</v>
      </c>
      <c r="V9" s="1042"/>
      <c r="W9" s="1042"/>
      <c r="X9" s="1148" t="s">
        <v>120</v>
      </c>
      <c r="Y9" s="1149"/>
      <c r="Z9" s="1152" t="s">
        <v>121</v>
      </c>
      <c r="AA9" s="1153"/>
    </row>
    <row r="10" spans="1:33" ht="21" customHeight="1">
      <c r="A10" s="1105"/>
      <c r="B10" s="1038"/>
      <c r="C10" s="616" t="s">
        <v>90</v>
      </c>
      <c r="D10" s="616" t="s">
        <v>91</v>
      </c>
      <c r="E10" s="616" t="s">
        <v>92</v>
      </c>
      <c r="F10" s="1042"/>
      <c r="G10" s="1042"/>
      <c r="H10" s="1046" t="s">
        <v>90</v>
      </c>
      <c r="I10" s="1047"/>
      <c r="J10" s="1047"/>
      <c r="K10" s="1047"/>
      <c r="L10" s="1047"/>
      <c r="M10" s="1047"/>
      <c r="N10" s="1080"/>
      <c r="O10" s="1107" t="s">
        <v>2</v>
      </c>
      <c r="P10" s="1108"/>
      <c r="Q10" s="1108"/>
      <c r="R10" s="1108"/>
      <c r="S10" s="1108"/>
      <c r="T10" s="1109"/>
      <c r="U10" s="1050" t="s">
        <v>52</v>
      </c>
      <c r="V10" s="1051"/>
      <c r="W10" s="1044"/>
      <c r="X10" s="1150"/>
      <c r="Y10" s="1151"/>
      <c r="Z10" s="1154"/>
      <c r="AA10" s="1155"/>
    </row>
    <row r="11" spans="1:33" ht="21" customHeight="1">
      <c r="A11" s="327" t="s">
        <v>421</v>
      </c>
      <c r="B11" s="306">
        <f t="shared" ref="B11:G11" si="0">SUM(B13:B18)</f>
        <v>6</v>
      </c>
      <c r="C11" s="392">
        <f t="shared" si="0"/>
        <v>237</v>
      </c>
      <c r="D11" s="392">
        <f t="shared" si="0"/>
        <v>141</v>
      </c>
      <c r="E11" s="392">
        <f t="shared" si="0"/>
        <v>96</v>
      </c>
      <c r="F11" s="679">
        <f t="shared" si="0"/>
        <v>121</v>
      </c>
      <c r="G11" s="680">
        <f t="shared" si="0"/>
        <v>18</v>
      </c>
      <c r="H11" s="1117">
        <f>SUM(H13:L18)</f>
        <v>4195</v>
      </c>
      <c r="I11" s="1117"/>
      <c r="J11" s="1117"/>
      <c r="K11" s="1117"/>
      <c r="L11" s="1117"/>
      <c r="M11" s="1103">
        <f>SUM(M13:N18)</f>
        <v>98</v>
      </c>
      <c r="N11" s="1103"/>
      <c r="O11" s="1098">
        <f>SUM(O13:R18)</f>
        <v>247</v>
      </c>
      <c r="P11" s="1098"/>
      <c r="Q11" s="1098"/>
      <c r="R11" s="1098"/>
      <c r="S11" s="1097">
        <f>SUM(S13:T18)</f>
        <v>8</v>
      </c>
      <c r="T11" s="1097"/>
      <c r="U11" s="1115">
        <f t="shared" ref="U11" si="1">SUM(U13:U18)</f>
        <v>68</v>
      </c>
      <c r="V11" s="1115"/>
      <c r="W11" s="1115"/>
      <c r="X11" s="1145">
        <f>H11/F11</f>
        <v>34.669421487603309</v>
      </c>
      <c r="Y11" s="1145"/>
      <c r="Z11" s="1092">
        <f>H11/O11</f>
        <v>16.983805668016196</v>
      </c>
      <c r="AA11" s="1093"/>
    </row>
    <row r="12" spans="1:33" ht="21" customHeight="1">
      <c r="A12" s="27"/>
      <c r="B12" s="326"/>
      <c r="C12" s="256"/>
      <c r="D12" s="256"/>
      <c r="E12" s="256"/>
      <c r="F12" s="299"/>
      <c r="G12" s="213"/>
      <c r="H12" s="1104"/>
      <c r="I12" s="1104"/>
      <c r="J12" s="1104"/>
      <c r="K12" s="1104"/>
      <c r="L12" s="1104"/>
      <c r="M12" s="1104"/>
      <c r="N12" s="1104"/>
      <c r="O12" s="216"/>
      <c r="P12" s="301"/>
      <c r="Q12" s="23"/>
      <c r="R12" s="23"/>
      <c r="S12" s="23"/>
      <c r="T12" s="23"/>
      <c r="U12" s="302"/>
      <c r="V12" s="23"/>
      <c r="W12" s="23"/>
      <c r="X12" s="434"/>
      <c r="Y12" s="434"/>
      <c r="Z12" s="434"/>
      <c r="AA12" s="303"/>
    </row>
    <row r="13" spans="1:33" ht="21" customHeight="1">
      <c r="A13" s="27" t="s">
        <v>122</v>
      </c>
      <c r="B13" s="375">
        <v>1</v>
      </c>
      <c r="C13" s="374">
        <f>SUM(D13:E13)</f>
        <v>42</v>
      </c>
      <c r="D13" s="581">
        <v>22</v>
      </c>
      <c r="E13" s="581">
        <v>20</v>
      </c>
      <c r="F13" s="297">
        <v>23</v>
      </c>
      <c r="G13" s="283">
        <v>4</v>
      </c>
      <c r="H13" s="1002">
        <f>C34</f>
        <v>719</v>
      </c>
      <c r="I13" s="1002"/>
      <c r="J13" s="1002"/>
      <c r="K13" s="1002"/>
      <c r="L13" s="1002"/>
      <c r="M13" s="1095">
        <v>27</v>
      </c>
      <c r="N13" s="1095"/>
      <c r="O13" s="1002">
        <v>45</v>
      </c>
      <c r="P13" s="1002"/>
      <c r="Q13" s="1002"/>
      <c r="R13" s="1002"/>
      <c r="S13" s="1095">
        <v>1</v>
      </c>
      <c r="T13" s="1095"/>
      <c r="U13" s="1002">
        <v>13</v>
      </c>
      <c r="V13" s="1002"/>
      <c r="W13" s="1002"/>
      <c r="X13" s="1094">
        <f>H13/F13</f>
        <v>31.260869565217391</v>
      </c>
      <c r="Y13" s="1094"/>
      <c r="Z13" s="1094">
        <f>H13/O13</f>
        <v>15.977777777777778</v>
      </c>
      <c r="AA13" s="1113"/>
    </row>
    <row r="14" spans="1:33" ht="21" customHeight="1">
      <c r="A14" s="27" t="s">
        <v>123</v>
      </c>
      <c r="B14" s="375">
        <v>1</v>
      </c>
      <c r="C14" s="374">
        <f t="shared" ref="C14:C18" si="2">SUM(D14:E14)</f>
        <v>46</v>
      </c>
      <c r="D14" s="581">
        <v>30</v>
      </c>
      <c r="E14" s="581">
        <v>16</v>
      </c>
      <c r="F14" s="297">
        <v>26</v>
      </c>
      <c r="G14" s="283">
        <v>3</v>
      </c>
      <c r="H14" s="1002">
        <f t="shared" ref="H14:H17" si="3">C35</f>
        <v>833</v>
      </c>
      <c r="I14" s="1002"/>
      <c r="J14" s="1002"/>
      <c r="K14" s="1002"/>
      <c r="L14" s="1002"/>
      <c r="M14" s="1095">
        <v>21</v>
      </c>
      <c r="N14" s="1095"/>
      <c r="O14" s="1002">
        <v>51</v>
      </c>
      <c r="P14" s="1002"/>
      <c r="Q14" s="1002"/>
      <c r="R14" s="1002"/>
      <c r="S14" s="1095">
        <v>2</v>
      </c>
      <c r="T14" s="1095"/>
      <c r="U14" s="1002">
        <v>12</v>
      </c>
      <c r="V14" s="1002"/>
      <c r="W14" s="1002"/>
      <c r="X14" s="1094">
        <f t="shared" ref="X14:X18" si="4">H14/F14</f>
        <v>32.03846153846154</v>
      </c>
      <c r="Y14" s="1094"/>
      <c r="Z14" s="1094">
        <f t="shared" ref="Z14:Z18" si="5">H14/O14</f>
        <v>16.333333333333332</v>
      </c>
      <c r="AA14" s="1113"/>
    </row>
    <row r="15" spans="1:33" ht="21" customHeight="1">
      <c r="A15" s="27" t="s">
        <v>124</v>
      </c>
      <c r="B15" s="375">
        <v>1</v>
      </c>
      <c r="C15" s="374">
        <f t="shared" si="2"/>
        <v>45</v>
      </c>
      <c r="D15" s="581">
        <v>27</v>
      </c>
      <c r="E15" s="581">
        <v>18</v>
      </c>
      <c r="F15" s="297">
        <v>27</v>
      </c>
      <c r="G15" s="283">
        <v>5</v>
      </c>
      <c r="H15" s="1002">
        <f t="shared" si="3"/>
        <v>824</v>
      </c>
      <c r="I15" s="1002"/>
      <c r="J15" s="1002"/>
      <c r="K15" s="1002"/>
      <c r="L15" s="1002"/>
      <c r="M15" s="1095">
        <v>29</v>
      </c>
      <c r="N15" s="1095"/>
      <c r="O15" s="1002">
        <v>51</v>
      </c>
      <c r="P15" s="1002"/>
      <c r="Q15" s="1002"/>
      <c r="R15" s="1002"/>
      <c r="S15" s="1095">
        <v>2</v>
      </c>
      <c r="T15" s="1095"/>
      <c r="U15" s="1002">
        <v>13</v>
      </c>
      <c r="V15" s="1002"/>
      <c r="W15" s="1002"/>
      <c r="X15" s="1094">
        <f t="shared" si="4"/>
        <v>30.518518518518519</v>
      </c>
      <c r="Y15" s="1094"/>
      <c r="Z15" s="1094">
        <f t="shared" si="5"/>
        <v>16.156862745098039</v>
      </c>
      <c r="AA15" s="1113"/>
    </row>
    <row r="16" spans="1:33" ht="21" customHeight="1">
      <c r="A16" s="27" t="s">
        <v>125</v>
      </c>
      <c r="B16" s="375">
        <v>1</v>
      </c>
      <c r="C16" s="374">
        <f t="shared" si="2"/>
        <v>47</v>
      </c>
      <c r="D16" s="581">
        <v>31</v>
      </c>
      <c r="E16" s="581">
        <v>16</v>
      </c>
      <c r="F16" s="297">
        <v>25</v>
      </c>
      <c r="G16" s="283">
        <v>4</v>
      </c>
      <c r="H16" s="1002">
        <f t="shared" si="3"/>
        <v>765</v>
      </c>
      <c r="I16" s="1002"/>
      <c r="J16" s="1002"/>
      <c r="K16" s="1002"/>
      <c r="L16" s="1002"/>
      <c r="M16" s="1095">
        <v>19</v>
      </c>
      <c r="N16" s="1095"/>
      <c r="O16" s="1002">
        <v>46</v>
      </c>
      <c r="P16" s="1002"/>
      <c r="Q16" s="1002"/>
      <c r="R16" s="1002"/>
      <c r="S16" s="1095">
        <v>2</v>
      </c>
      <c r="T16" s="1095"/>
      <c r="U16" s="1002">
        <v>14</v>
      </c>
      <c r="V16" s="1002"/>
      <c r="W16" s="1002"/>
      <c r="X16" s="1094">
        <f t="shared" si="4"/>
        <v>30.6</v>
      </c>
      <c r="Y16" s="1094"/>
      <c r="Z16" s="1094">
        <f t="shared" si="5"/>
        <v>16.630434782608695</v>
      </c>
      <c r="AA16" s="1113"/>
    </row>
    <row r="17" spans="1:33" ht="21" customHeight="1">
      <c r="A17" s="27" t="s">
        <v>126</v>
      </c>
      <c r="B17" s="375">
        <v>1</v>
      </c>
      <c r="C17" s="374">
        <f t="shared" si="2"/>
        <v>29</v>
      </c>
      <c r="D17" s="581">
        <v>16</v>
      </c>
      <c r="E17" s="581">
        <v>13</v>
      </c>
      <c r="F17" s="297">
        <v>15</v>
      </c>
      <c r="G17" s="283">
        <v>2</v>
      </c>
      <c r="H17" s="1002">
        <f t="shared" si="3"/>
        <v>427</v>
      </c>
      <c r="I17" s="1002"/>
      <c r="J17" s="1002"/>
      <c r="K17" s="1002"/>
      <c r="L17" s="1002"/>
      <c r="M17" s="1095">
        <v>2</v>
      </c>
      <c r="N17" s="1095"/>
      <c r="O17" s="1002">
        <v>25</v>
      </c>
      <c r="P17" s="1002"/>
      <c r="Q17" s="1002"/>
      <c r="R17" s="1002"/>
      <c r="S17" s="1095">
        <v>1</v>
      </c>
      <c r="T17" s="1095"/>
      <c r="U17" s="1002">
        <v>11</v>
      </c>
      <c r="V17" s="1002"/>
      <c r="W17" s="1002"/>
      <c r="X17" s="1094">
        <f t="shared" si="4"/>
        <v>28.466666666666665</v>
      </c>
      <c r="Y17" s="1094"/>
      <c r="Z17" s="1094">
        <f t="shared" si="5"/>
        <v>17.079999999999998</v>
      </c>
      <c r="AA17" s="1113"/>
    </row>
    <row r="18" spans="1:33" ht="21" customHeight="1" thickBot="1">
      <c r="A18" s="196" t="s">
        <v>127</v>
      </c>
      <c r="B18" s="376">
        <v>1</v>
      </c>
      <c r="C18" s="411">
        <f t="shared" si="2"/>
        <v>28</v>
      </c>
      <c r="D18" s="516">
        <v>15</v>
      </c>
      <c r="E18" s="516">
        <v>13</v>
      </c>
      <c r="F18" s="517">
        <v>5</v>
      </c>
      <c r="G18" s="518">
        <v>0</v>
      </c>
      <c r="H18" s="1110">
        <v>627</v>
      </c>
      <c r="I18" s="1110"/>
      <c r="J18" s="1110"/>
      <c r="K18" s="1110"/>
      <c r="L18" s="1110"/>
      <c r="M18" s="1121">
        <v>0</v>
      </c>
      <c r="N18" s="1121"/>
      <c r="O18" s="1001">
        <v>29</v>
      </c>
      <c r="P18" s="1001"/>
      <c r="Q18" s="1001"/>
      <c r="R18" s="1001"/>
      <c r="S18" s="1122">
        <v>0</v>
      </c>
      <c r="T18" s="1122"/>
      <c r="U18" s="1114">
        <v>5</v>
      </c>
      <c r="V18" s="1114"/>
      <c r="W18" s="1114"/>
      <c r="X18" s="1146">
        <f t="shared" si="4"/>
        <v>125.4</v>
      </c>
      <c r="Y18" s="1146"/>
      <c r="Z18" s="1146">
        <f t="shared" si="5"/>
        <v>21.620689655172413</v>
      </c>
      <c r="AA18" s="1147"/>
    </row>
    <row r="19" spans="1:33" ht="21" customHeight="1">
      <c r="A19" s="4" t="s">
        <v>280</v>
      </c>
      <c r="B19" s="4"/>
      <c r="C19" s="4"/>
      <c r="D19" s="4"/>
      <c r="E19" s="4"/>
      <c r="F19" s="4"/>
      <c r="G19" s="4"/>
      <c r="H19" s="4"/>
      <c r="J19" s="4"/>
      <c r="K19" s="4"/>
      <c r="L19" s="4"/>
      <c r="M19" s="4"/>
      <c r="N19" s="4"/>
      <c r="O19" s="4"/>
      <c r="Q19" s="4"/>
      <c r="R19" s="4"/>
      <c r="S19" s="4" t="s">
        <v>381</v>
      </c>
      <c r="T19" s="4"/>
      <c r="U19" s="4"/>
      <c r="V19" s="4"/>
      <c r="W19" s="4"/>
      <c r="Y19" s="4"/>
      <c r="Z19" s="4"/>
      <c r="AA19" s="164" t="s">
        <v>309</v>
      </c>
    </row>
    <row r="20" spans="1:33" ht="21" customHeight="1">
      <c r="A20" s="16" t="s">
        <v>346</v>
      </c>
      <c r="Q20" s="4"/>
      <c r="R20" s="4"/>
      <c r="S20" s="4"/>
      <c r="T20" s="4"/>
      <c r="U20" s="4"/>
      <c r="V20" s="4"/>
      <c r="W20" s="4"/>
      <c r="X20" s="1017" t="s">
        <v>375</v>
      </c>
      <c r="Y20" s="1017"/>
      <c r="Z20" s="1017"/>
      <c r="AA20" s="1017"/>
      <c r="AB20" s="4"/>
      <c r="AC20" s="4"/>
    </row>
    <row r="21" spans="1:33" ht="21" customHeight="1">
      <c r="A21" s="278" t="s">
        <v>376</v>
      </c>
      <c r="Q21" s="4"/>
      <c r="R21" s="4"/>
      <c r="S21" s="4"/>
      <c r="T21" s="4"/>
      <c r="U21" s="4"/>
      <c r="V21" s="4"/>
      <c r="W21" s="4"/>
      <c r="X21" s="4"/>
      <c r="Z21" s="4"/>
      <c r="AA21" s="435"/>
      <c r="AB21" s="4"/>
      <c r="AC21" s="4"/>
    </row>
    <row r="22" spans="1:33" ht="21" customHeight="1">
      <c r="Q22" s="4"/>
      <c r="R22" s="4"/>
      <c r="S22" s="4"/>
      <c r="T22" s="4"/>
      <c r="U22" s="4"/>
      <c r="V22" s="4"/>
      <c r="W22" s="4"/>
      <c r="X22" s="4"/>
      <c r="Y22" s="4"/>
      <c r="Z22" s="4"/>
      <c r="AA22" s="4"/>
      <c r="AB22" s="4"/>
      <c r="AC22" s="4"/>
    </row>
    <row r="23" spans="1:33" ht="21" customHeight="1" thickBot="1">
      <c r="A23" s="4" t="s">
        <v>501</v>
      </c>
      <c r="B23" s="4"/>
      <c r="C23" s="4"/>
      <c r="D23" s="4"/>
      <c r="E23" s="4"/>
      <c r="F23" s="4"/>
      <c r="G23" s="4"/>
      <c r="H23" s="4"/>
      <c r="J23" s="4"/>
      <c r="K23" s="4"/>
      <c r="L23" s="4"/>
      <c r="M23" s="4"/>
      <c r="N23" s="4"/>
      <c r="O23" s="4"/>
      <c r="Q23" s="4"/>
      <c r="R23" s="4"/>
      <c r="S23" s="4"/>
      <c r="T23" s="4"/>
      <c r="U23" s="4"/>
      <c r="V23" s="4"/>
      <c r="W23" s="4"/>
      <c r="X23" s="4"/>
      <c r="Y23" s="4"/>
      <c r="Z23" s="4"/>
      <c r="AA23" s="435" t="s">
        <v>82</v>
      </c>
      <c r="AB23" s="4"/>
      <c r="AC23" s="4"/>
      <c r="AD23" s="4"/>
      <c r="AE23" s="4"/>
      <c r="AF23" s="4"/>
      <c r="AG23" s="4"/>
    </row>
    <row r="24" spans="1:33" ht="21" customHeight="1" thickBot="1">
      <c r="A24" s="1123" t="s">
        <v>116</v>
      </c>
      <c r="B24" s="1067" t="s">
        <v>51</v>
      </c>
      <c r="C24" s="838" t="s">
        <v>373</v>
      </c>
      <c r="D24" s="838"/>
      <c r="E24" s="838"/>
      <c r="F24" s="1065" t="s">
        <v>130</v>
      </c>
      <c r="G24" s="1066"/>
      <c r="H24" s="1066"/>
      <c r="I24" s="1066"/>
      <c r="J24" s="1066"/>
      <c r="K24" s="1066"/>
      <c r="L24" s="1066"/>
      <c r="M24" s="1066"/>
      <c r="N24" s="1096"/>
      <c r="O24" s="49" t="s">
        <v>131</v>
      </c>
      <c r="P24" s="433"/>
      <c r="Q24" s="165"/>
      <c r="R24" s="165"/>
      <c r="S24" s="165"/>
      <c r="T24" s="838" t="s">
        <v>132</v>
      </c>
      <c r="U24" s="838"/>
      <c r="V24" s="838"/>
      <c r="W24" s="838"/>
      <c r="X24" s="842" t="s">
        <v>133</v>
      </c>
      <c r="Y24" s="842"/>
      <c r="Z24" s="842"/>
      <c r="AA24" s="842"/>
    </row>
    <row r="25" spans="1:33" ht="21" customHeight="1">
      <c r="A25" s="1123"/>
      <c r="B25" s="1067"/>
      <c r="C25" s="622" t="s">
        <v>377</v>
      </c>
      <c r="D25" s="622" t="s">
        <v>378</v>
      </c>
      <c r="E25" s="622" t="s">
        <v>379</v>
      </c>
      <c r="F25" s="980" t="s">
        <v>51</v>
      </c>
      <c r="G25" s="980"/>
      <c r="H25" s="1102" t="s">
        <v>90</v>
      </c>
      <c r="I25" s="1102"/>
      <c r="J25" s="980" t="s">
        <v>53</v>
      </c>
      <c r="K25" s="980"/>
      <c r="L25" s="980"/>
      <c r="M25" s="856" t="s">
        <v>54</v>
      </c>
      <c r="N25" s="1120"/>
      <c r="O25" s="173" t="s">
        <v>51</v>
      </c>
      <c r="P25" s="1102" t="s">
        <v>90</v>
      </c>
      <c r="Q25" s="1102"/>
      <c r="R25" s="431" t="s">
        <v>53</v>
      </c>
      <c r="S25" s="431" t="s">
        <v>54</v>
      </c>
      <c r="T25" s="431" t="s">
        <v>51</v>
      </c>
      <c r="U25" s="14" t="s">
        <v>134</v>
      </c>
      <c r="V25" s="431" t="s">
        <v>53</v>
      </c>
      <c r="W25" s="431" t="s">
        <v>54</v>
      </c>
      <c r="X25" s="891" t="s">
        <v>51</v>
      </c>
      <c r="Y25" s="893"/>
      <c r="Z25" s="891" t="s">
        <v>283</v>
      </c>
      <c r="AA25" s="1112"/>
    </row>
    <row r="26" spans="1:33" s="18" customFormat="1" ht="21" customHeight="1">
      <c r="A26" s="5" t="s">
        <v>422</v>
      </c>
      <c r="B26" s="261">
        <f>G26+O26+T26+Y26</f>
        <v>139</v>
      </c>
      <c r="C26" s="214">
        <f>SUM(D26:E26)</f>
        <v>4627</v>
      </c>
      <c r="D26" s="577">
        <f>J26+R26+V26</f>
        <v>2343</v>
      </c>
      <c r="E26" s="577">
        <f>M26+S26+W26</f>
        <v>2284</v>
      </c>
      <c r="F26" s="577"/>
      <c r="G26" s="649">
        <v>42</v>
      </c>
      <c r="H26" s="1162">
        <f>J26+M26</f>
        <v>1529</v>
      </c>
      <c r="I26" s="1162"/>
      <c r="J26" s="1099">
        <v>779</v>
      </c>
      <c r="K26" s="1099"/>
      <c r="L26" s="1099"/>
      <c r="M26" s="1099">
        <v>750</v>
      </c>
      <c r="N26" s="1099"/>
      <c r="O26" s="712">
        <v>42</v>
      </c>
      <c r="P26" s="1163">
        <f>R26+S26</f>
        <v>1550</v>
      </c>
      <c r="Q26" s="1163"/>
      <c r="R26" s="668">
        <v>789</v>
      </c>
      <c r="S26" s="668">
        <v>761</v>
      </c>
      <c r="T26" s="668">
        <v>42</v>
      </c>
      <c r="U26" s="217">
        <f>V26+W26</f>
        <v>1548</v>
      </c>
      <c r="V26" s="668">
        <v>775</v>
      </c>
      <c r="W26" s="668">
        <v>773</v>
      </c>
      <c r="X26" s="580"/>
      <c r="Y26" s="466">
        <v>13</v>
      </c>
      <c r="Z26" s="723"/>
      <c r="AA26" s="669">
        <v>67</v>
      </c>
    </row>
    <row r="27" spans="1:33" s="18" customFormat="1" ht="21" customHeight="1">
      <c r="A27" s="5">
        <v>27</v>
      </c>
      <c r="B27" s="261">
        <f t="shared" ref="B27:B29" si="6">G27+O27+T27+Y27</f>
        <v>139</v>
      </c>
      <c r="C27" s="214">
        <f t="shared" ref="C27:C28" si="7">SUM(D27:E27)</f>
        <v>4618</v>
      </c>
      <c r="D27" s="577">
        <f t="shared" ref="D27:D28" si="8">J27+R27+V27</f>
        <v>2339</v>
      </c>
      <c r="E27" s="577">
        <f t="shared" ref="E27:E28" si="9">M27+S27+W27</f>
        <v>2279</v>
      </c>
      <c r="F27" s="577"/>
      <c r="G27" s="649">
        <v>44</v>
      </c>
      <c r="H27" s="1161">
        <f t="shared" ref="H27:H28" si="10">J27+M27</f>
        <v>1525</v>
      </c>
      <c r="I27" s="1161"/>
      <c r="J27" s="1099">
        <v>767</v>
      </c>
      <c r="K27" s="1099"/>
      <c r="L27" s="1099"/>
      <c r="M27" s="1099">
        <v>758</v>
      </c>
      <c r="N27" s="1099"/>
      <c r="O27" s="667">
        <v>40</v>
      </c>
      <c r="P27" s="927">
        <f t="shared" ref="P27:P28" si="11">R27+S27</f>
        <v>1544</v>
      </c>
      <c r="Q27" s="927"/>
      <c r="R27" s="667">
        <v>785</v>
      </c>
      <c r="S27" s="667">
        <v>759</v>
      </c>
      <c r="T27" s="667">
        <v>41</v>
      </c>
      <c r="U27" s="217">
        <f t="shared" ref="U27:U28" si="12">V27+W27</f>
        <v>1549</v>
      </c>
      <c r="V27" s="667">
        <v>787</v>
      </c>
      <c r="W27" s="667">
        <v>762</v>
      </c>
      <c r="X27" s="717"/>
      <c r="Y27" s="725">
        <v>14</v>
      </c>
      <c r="Z27" s="723"/>
      <c r="AA27" s="669">
        <v>71</v>
      </c>
    </row>
    <row r="28" spans="1:33" ht="21" customHeight="1">
      <c r="A28" s="5">
        <v>28</v>
      </c>
      <c r="B28" s="262">
        <f t="shared" si="6"/>
        <v>136</v>
      </c>
      <c r="C28" s="214">
        <f t="shared" si="7"/>
        <v>4507</v>
      </c>
      <c r="D28" s="214">
        <f t="shared" si="8"/>
        <v>2295</v>
      </c>
      <c r="E28" s="214">
        <f t="shared" si="9"/>
        <v>2212</v>
      </c>
      <c r="F28" s="577"/>
      <c r="G28" s="649">
        <v>43</v>
      </c>
      <c r="H28" s="1126">
        <f t="shared" si="10"/>
        <v>1450</v>
      </c>
      <c r="I28" s="1126"/>
      <c r="J28" s="1099">
        <v>751</v>
      </c>
      <c r="K28" s="1099"/>
      <c r="L28" s="1099"/>
      <c r="M28" s="1099">
        <v>699</v>
      </c>
      <c r="N28" s="1099"/>
      <c r="O28" s="667">
        <v>40</v>
      </c>
      <c r="P28" s="927">
        <f t="shared" si="11"/>
        <v>1525</v>
      </c>
      <c r="Q28" s="927"/>
      <c r="R28" s="667">
        <v>767</v>
      </c>
      <c r="S28" s="667">
        <v>758</v>
      </c>
      <c r="T28" s="667">
        <v>39</v>
      </c>
      <c r="U28" s="8">
        <f t="shared" si="12"/>
        <v>1532</v>
      </c>
      <c r="V28" s="667">
        <v>777</v>
      </c>
      <c r="W28" s="667">
        <v>755</v>
      </c>
      <c r="X28" s="717"/>
      <c r="Y28" s="725">
        <v>14</v>
      </c>
      <c r="Z28" s="723"/>
      <c r="AA28" s="669">
        <v>73</v>
      </c>
    </row>
    <row r="29" spans="1:33" ht="21" customHeight="1" thickBot="1">
      <c r="A29" s="5">
        <v>29</v>
      </c>
      <c r="B29" s="262">
        <f t="shared" si="6"/>
        <v>135</v>
      </c>
      <c r="C29" s="933">
        <v>4379</v>
      </c>
      <c r="D29" s="933"/>
      <c r="E29" s="933"/>
      <c r="F29" s="577"/>
      <c r="G29" s="649">
        <v>40</v>
      </c>
      <c r="H29" s="1157">
        <v>1358</v>
      </c>
      <c r="I29" s="1157"/>
      <c r="J29" s="1157"/>
      <c r="K29" s="1157"/>
      <c r="L29" s="1157"/>
      <c r="M29" s="1157"/>
      <c r="N29" s="1157"/>
      <c r="O29" s="667">
        <v>38</v>
      </c>
      <c r="P29" s="1158">
        <v>1431</v>
      </c>
      <c r="Q29" s="1158"/>
      <c r="R29" s="1158"/>
      <c r="S29" s="1158"/>
      <c r="T29" s="667">
        <v>40</v>
      </c>
      <c r="U29" s="1158">
        <v>1495</v>
      </c>
      <c r="V29" s="1158"/>
      <c r="W29" s="1158"/>
      <c r="X29" s="672"/>
      <c r="Y29" s="673">
        <v>17</v>
      </c>
      <c r="Z29" s="674"/>
      <c r="AA29" s="675">
        <v>95</v>
      </c>
    </row>
    <row r="30" spans="1:33" ht="21" customHeight="1" thickBot="1">
      <c r="A30" s="1037" t="s">
        <v>116</v>
      </c>
      <c r="B30" s="1038" t="s">
        <v>51</v>
      </c>
      <c r="C30" s="1052" t="s">
        <v>373</v>
      </c>
      <c r="D30" s="1053"/>
      <c r="E30" s="1054"/>
      <c r="F30" s="1039" t="s">
        <v>130</v>
      </c>
      <c r="G30" s="1040"/>
      <c r="H30" s="1040"/>
      <c r="I30" s="1040"/>
      <c r="J30" s="1040"/>
      <c r="K30" s="1040"/>
      <c r="L30" s="1040"/>
      <c r="M30" s="1040"/>
      <c r="N30" s="1041"/>
      <c r="O30" s="617" t="s">
        <v>131</v>
      </c>
      <c r="P30" s="618"/>
      <c r="Q30" s="619"/>
      <c r="R30" s="619"/>
      <c r="S30" s="619"/>
      <c r="T30" s="1042" t="s">
        <v>132</v>
      </c>
      <c r="U30" s="1042"/>
      <c r="V30" s="1042"/>
      <c r="W30" s="1042"/>
      <c r="X30" s="1058" t="s">
        <v>133</v>
      </c>
      <c r="Y30" s="1058"/>
      <c r="Z30" s="1058"/>
      <c r="AA30" s="1058"/>
    </row>
    <row r="31" spans="1:33" ht="21" customHeight="1">
      <c r="A31" s="1037"/>
      <c r="B31" s="1038"/>
      <c r="C31" s="1055"/>
      <c r="D31" s="1056"/>
      <c r="E31" s="1057"/>
      <c r="F31" s="1111" t="s">
        <v>51</v>
      </c>
      <c r="G31" s="1111"/>
      <c r="H31" s="1046" t="s">
        <v>90</v>
      </c>
      <c r="I31" s="1047"/>
      <c r="J31" s="1047"/>
      <c r="K31" s="1047"/>
      <c r="L31" s="1047"/>
      <c r="M31" s="1047"/>
      <c r="N31" s="1048"/>
      <c r="O31" s="620" t="s">
        <v>51</v>
      </c>
      <c r="P31" s="1046" t="s">
        <v>90</v>
      </c>
      <c r="Q31" s="1047"/>
      <c r="R31" s="1047"/>
      <c r="S31" s="1049"/>
      <c r="T31" s="616" t="s">
        <v>51</v>
      </c>
      <c r="U31" s="1050" t="s">
        <v>134</v>
      </c>
      <c r="V31" s="1051"/>
      <c r="W31" s="1044"/>
      <c r="X31" s="1043" t="s">
        <v>51</v>
      </c>
      <c r="Y31" s="1044"/>
      <c r="Z31" s="1043" t="s">
        <v>283</v>
      </c>
      <c r="AA31" s="1045"/>
    </row>
    <row r="32" spans="1:33" ht="21" customHeight="1">
      <c r="A32" s="10" t="s">
        <v>423</v>
      </c>
      <c r="B32" s="304">
        <f>SUM(B34:B39)</f>
        <v>131</v>
      </c>
      <c r="C32" s="1116">
        <f>SUM(C34:E39)</f>
        <v>4195</v>
      </c>
      <c r="D32" s="1116"/>
      <c r="E32" s="1116"/>
      <c r="F32" s="1118">
        <f>SUM(F34:G39)</f>
        <v>39</v>
      </c>
      <c r="G32" s="1118"/>
      <c r="H32" s="1116">
        <f>SUM(H34:I39)</f>
        <v>1315</v>
      </c>
      <c r="I32" s="1116"/>
      <c r="J32" s="1116"/>
      <c r="K32" s="1116"/>
      <c r="L32" s="1116"/>
      <c r="M32" s="1116"/>
      <c r="N32" s="1116"/>
      <c r="O32" s="330">
        <f>SUM(O34:O39)</f>
        <v>36</v>
      </c>
      <c r="P32" s="1081">
        <f>SUM(P34:Q39)</f>
        <v>1353</v>
      </c>
      <c r="Q32" s="1081"/>
      <c r="R32" s="1081"/>
      <c r="S32" s="1081"/>
      <c r="T32" s="330">
        <f t="shared" ref="T32:X32" si="13">SUM(T34:T39)</f>
        <v>38</v>
      </c>
      <c r="U32" s="1081">
        <f t="shared" si="13"/>
        <v>1429</v>
      </c>
      <c r="V32" s="1081"/>
      <c r="W32" s="1081"/>
      <c r="X32" s="965">
        <f t="shared" si="13"/>
        <v>18</v>
      </c>
      <c r="Y32" s="965"/>
      <c r="Z32" s="1143">
        <f>SUM(Z34:AA39)</f>
        <v>98</v>
      </c>
      <c r="AA32" s="1144"/>
    </row>
    <row r="33" spans="1:33" ht="21" customHeight="1">
      <c r="A33" s="10"/>
      <c r="B33" s="304"/>
      <c r="C33" s="304"/>
      <c r="D33" s="304"/>
      <c r="E33" s="304"/>
      <c r="F33" s="305"/>
      <c r="G33" s="305"/>
      <c r="H33" s="305"/>
      <c r="I33" s="305"/>
      <c r="J33" s="305"/>
      <c r="K33" s="305"/>
      <c r="L33" s="304"/>
      <c r="M33" s="305"/>
      <c r="N33" s="305"/>
      <c r="O33" s="306"/>
      <c r="P33" s="595"/>
      <c r="Q33" s="595"/>
      <c r="R33" s="306"/>
      <c r="S33" s="306"/>
      <c r="T33" s="306"/>
      <c r="U33" s="306"/>
      <c r="V33" s="306"/>
      <c r="W33" s="306"/>
      <c r="X33" s="432"/>
      <c r="Y33" s="432"/>
      <c r="Z33" s="436"/>
      <c r="AA33" s="437"/>
    </row>
    <row r="34" spans="1:33" ht="21" customHeight="1">
      <c r="A34" s="5" t="s">
        <v>122</v>
      </c>
      <c r="B34" s="185">
        <f t="shared" ref="B34:B39" si="14">F34+O34+T34+X34</f>
        <v>23</v>
      </c>
      <c r="C34" s="1126">
        <f>H34+P34+U34+Z34</f>
        <v>719</v>
      </c>
      <c r="D34" s="1126"/>
      <c r="E34" s="1126"/>
      <c r="F34" s="1100">
        <v>7</v>
      </c>
      <c r="G34" s="1100"/>
      <c r="H34" s="1099">
        <v>236</v>
      </c>
      <c r="I34" s="1099"/>
      <c r="J34" s="1099"/>
      <c r="K34" s="1099"/>
      <c r="L34" s="1099"/>
      <c r="M34" s="1099"/>
      <c r="N34" s="1099"/>
      <c r="O34" s="615">
        <v>6</v>
      </c>
      <c r="P34" s="937">
        <v>217</v>
      </c>
      <c r="Q34" s="937"/>
      <c r="R34" s="937"/>
      <c r="S34" s="937"/>
      <c r="T34" s="615">
        <v>6</v>
      </c>
      <c r="U34" s="937">
        <v>239</v>
      </c>
      <c r="V34" s="937"/>
      <c r="W34" s="937"/>
      <c r="X34" s="1082">
        <v>4</v>
      </c>
      <c r="Y34" s="1082"/>
      <c r="Z34" s="1078">
        <v>27</v>
      </c>
      <c r="AA34" s="1079"/>
    </row>
    <row r="35" spans="1:33" ht="21" customHeight="1">
      <c r="A35" s="5" t="s">
        <v>123</v>
      </c>
      <c r="B35" s="185">
        <f t="shared" si="14"/>
        <v>26</v>
      </c>
      <c r="C35" s="1126">
        <f t="shared" ref="C35:C39" si="15">H35+P35+U35+Z35</f>
        <v>833</v>
      </c>
      <c r="D35" s="1126"/>
      <c r="E35" s="1126"/>
      <c r="F35" s="1100">
        <v>8</v>
      </c>
      <c r="G35" s="1100"/>
      <c r="H35" s="1099">
        <v>247</v>
      </c>
      <c r="I35" s="1099"/>
      <c r="J35" s="1099"/>
      <c r="K35" s="1099"/>
      <c r="L35" s="1099"/>
      <c r="M35" s="1099"/>
      <c r="N35" s="1099"/>
      <c r="O35" s="615">
        <v>7</v>
      </c>
      <c r="P35" s="937">
        <v>258</v>
      </c>
      <c r="Q35" s="937"/>
      <c r="R35" s="937"/>
      <c r="S35" s="937"/>
      <c r="T35" s="615">
        <v>8</v>
      </c>
      <c r="U35" s="937">
        <v>307</v>
      </c>
      <c r="V35" s="937"/>
      <c r="W35" s="937"/>
      <c r="X35" s="1082">
        <v>3</v>
      </c>
      <c r="Y35" s="1082"/>
      <c r="Z35" s="1078">
        <v>21</v>
      </c>
      <c r="AA35" s="1079"/>
    </row>
    <row r="36" spans="1:33" ht="21" customHeight="1">
      <c r="A36" s="5" t="s">
        <v>124</v>
      </c>
      <c r="B36" s="185">
        <f t="shared" si="14"/>
        <v>27</v>
      </c>
      <c r="C36" s="1126">
        <f t="shared" si="15"/>
        <v>824</v>
      </c>
      <c r="D36" s="1126"/>
      <c r="E36" s="1126"/>
      <c r="F36" s="1100">
        <v>7</v>
      </c>
      <c r="G36" s="1100"/>
      <c r="H36" s="1099">
        <v>241</v>
      </c>
      <c r="I36" s="1099"/>
      <c r="J36" s="1099"/>
      <c r="K36" s="1099"/>
      <c r="L36" s="1099"/>
      <c r="M36" s="1099"/>
      <c r="N36" s="1099"/>
      <c r="O36" s="615">
        <v>7</v>
      </c>
      <c r="P36" s="937">
        <v>272</v>
      </c>
      <c r="Q36" s="937"/>
      <c r="R36" s="937"/>
      <c r="S36" s="937"/>
      <c r="T36" s="615">
        <v>8</v>
      </c>
      <c r="U36" s="937">
        <v>282</v>
      </c>
      <c r="V36" s="937"/>
      <c r="W36" s="937"/>
      <c r="X36" s="1082">
        <v>5</v>
      </c>
      <c r="Y36" s="1082"/>
      <c r="Z36" s="1078">
        <v>29</v>
      </c>
      <c r="AA36" s="1079"/>
    </row>
    <row r="37" spans="1:33" ht="21" customHeight="1">
      <c r="A37" s="5" t="s">
        <v>125</v>
      </c>
      <c r="B37" s="185">
        <f t="shared" si="14"/>
        <v>25</v>
      </c>
      <c r="C37" s="1126">
        <f t="shared" si="15"/>
        <v>765</v>
      </c>
      <c r="D37" s="1126"/>
      <c r="E37" s="1126"/>
      <c r="F37" s="1100">
        <v>7</v>
      </c>
      <c r="G37" s="1100"/>
      <c r="H37" s="1099">
        <v>228</v>
      </c>
      <c r="I37" s="1099"/>
      <c r="J37" s="1099"/>
      <c r="K37" s="1099"/>
      <c r="L37" s="1099"/>
      <c r="M37" s="1099"/>
      <c r="N37" s="1099"/>
      <c r="O37" s="615">
        <v>7</v>
      </c>
      <c r="P37" s="937">
        <v>271</v>
      </c>
      <c r="Q37" s="937"/>
      <c r="R37" s="937"/>
      <c r="S37" s="937"/>
      <c r="T37" s="615">
        <v>7</v>
      </c>
      <c r="U37" s="937">
        <v>247</v>
      </c>
      <c r="V37" s="937"/>
      <c r="W37" s="937"/>
      <c r="X37" s="1082">
        <v>4</v>
      </c>
      <c r="Y37" s="1082"/>
      <c r="Z37" s="1078">
        <v>19</v>
      </c>
      <c r="AA37" s="1079"/>
    </row>
    <row r="38" spans="1:33" ht="21" customHeight="1">
      <c r="A38" s="5" t="s">
        <v>126</v>
      </c>
      <c r="B38" s="185">
        <f t="shared" si="14"/>
        <v>15</v>
      </c>
      <c r="C38" s="1126">
        <f t="shared" si="15"/>
        <v>427</v>
      </c>
      <c r="D38" s="1126"/>
      <c r="E38" s="1126"/>
      <c r="F38" s="1100">
        <v>5</v>
      </c>
      <c r="G38" s="1100"/>
      <c r="H38" s="1099">
        <v>156</v>
      </c>
      <c r="I38" s="1099"/>
      <c r="J38" s="1099"/>
      <c r="K38" s="1099"/>
      <c r="L38" s="1099"/>
      <c r="M38" s="1099"/>
      <c r="N38" s="1099"/>
      <c r="O38" s="615">
        <v>4</v>
      </c>
      <c r="P38" s="937">
        <v>123</v>
      </c>
      <c r="Q38" s="937"/>
      <c r="R38" s="937"/>
      <c r="S38" s="937"/>
      <c r="T38" s="615">
        <v>4</v>
      </c>
      <c r="U38" s="937">
        <v>146</v>
      </c>
      <c r="V38" s="937"/>
      <c r="W38" s="937"/>
      <c r="X38" s="1082">
        <v>2</v>
      </c>
      <c r="Y38" s="1082"/>
      <c r="Z38" s="1078">
        <v>2</v>
      </c>
      <c r="AA38" s="1079"/>
    </row>
    <row r="39" spans="1:33" ht="21" customHeight="1" thickBot="1">
      <c r="A39" s="197" t="s">
        <v>127</v>
      </c>
      <c r="B39" s="412">
        <f t="shared" si="14"/>
        <v>15</v>
      </c>
      <c r="C39" s="1125">
        <f t="shared" si="15"/>
        <v>627</v>
      </c>
      <c r="D39" s="1125"/>
      <c r="E39" s="1125"/>
      <c r="F39" s="1119">
        <v>5</v>
      </c>
      <c r="G39" s="1119"/>
      <c r="H39" s="1124">
        <v>207</v>
      </c>
      <c r="I39" s="1124"/>
      <c r="J39" s="1124"/>
      <c r="K39" s="1124"/>
      <c r="L39" s="1124"/>
      <c r="M39" s="1124"/>
      <c r="N39" s="1124"/>
      <c r="O39" s="519">
        <v>5</v>
      </c>
      <c r="P39" s="1034">
        <v>212</v>
      </c>
      <c r="Q39" s="1034"/>
      <c r="R39" s="1034"/>
      <c r="S39" s="1034"/>
      <c r="T39" s="519">
        <v>5</v>
      </c>
      <c r="U39" s="1034">
        <v>208</v>
      </c>
      <c r="V39" s="1034"/>
      <c r="W39" s="1034"/>
      <c r="X39" s="1083">
        <v>0</v>
      </c>
      <c r="Y39" s="1083"/>
      <c r="Z39" s="1035">
        <v>0</v>
      </c>
      <c r="AA39" s="1036"/>
    </row>
    <row r="40" spans="1:33" ht="21" customHeight="1">
      <c r="A40" s="4" t="s">
        <v>386</v>
      </c>
      <c r="B40" s="4"/>
      <c r="C40" s="4"/>
      <c r="D40" s="4"/>
      <c r="E40" s="4"/>
      <c r="F40" s="4"/>
      <c r="G40" s="4"/>
      <c r="H40" s="4"/>
      <c r="J40" s="4"/>
      <c r="K40" s="4"/>
      <c r="L40" s="4"/>
      <c r="M40" s="4"/>
      <c r="N40" s="4"/>
      <c r="O40" s="4"/>
      <c r="Q40" s="4"/>
      <c r="R40" s="4"/>
      <c r="S40" s="4"/>
      <c r="T40" s="4"/>
      <c r="U40" s="4"/>
      <c r="V40" s="4"/>
      <c r="W40" s="4"/>
      <c r="Y40" s="4"/>
      <c r="Z40" s="4"/>
      <c r="AA40" s="435" t="s">
        <v>129</v>
      </c>
      <c r="AB40" s="4"/>
      <c r="AC40" s="20"/>
    </row>
    <row r="41" spans="1:33" ht="21" customHeight="1">
      <c r="A41" s="278" t="s">
        <v>391</v>
      </c>
      <c r="B41" s="4"/>
      <c r="Q41" s="4"/>
      <c r="R41" s="4"/>
      <c r="S41" s="4"/>
      <c r="T41" s="4"/>
      <c r="U41" s="4"/>
      <c r="V41" s="4"/>
      <c r="W41" s="4"/>
      <c r="X41" s="1017" t="s">
        <v>375</v>
      </c>
      <c r="Y41" s="1017"/>
      <c r="Z41" s="1017"/>
      <c r="AA41" s="1017"/>
      <c r="AB41" s="139"/>
      <c r="AC41" s="139"/>
    </row>
    <row r="42" spans="1:33" ht="21" customHeight="1">
      <c r="A42" s="4"/>
      <c r="B42" s="4"/>
      <c r="Q42" s="4"/>
      <c r="R42" s="4"/>
      <c r="S42" s="4"/>
      <c r="T42" s="4"/>
      <c r="U42" s="4"/>
      <c r="V42" s="4"/>
      <c r="W42" s="4"/>
      <c r="Z42" s="4"/>
      <c r="AA42" s="435"/>
      <c r="AB42" s="4"/>
      <c r="AC42" s="4"/>
    </row>
    <row r="43" spans="1:33" ht="21" customHeight="1" thickBot="1">
      <c r="A43" s="4" t="s">
        <v>502</v>
      </c>
      <c r="B43" s="4"/>
      <c r="C43" s="4"/>
      <c r="D43" s="4"/>
      <c r="E43" s="4"/>
      <c r="F43" s="4"/>
      <c r="G43" s="4"/>
      <c r="H43" s="4"/>
      <c r="J43" s="4"/>
      <c r="K43" s="4"/>
      <c r="L43" s="4"/>
      <c r="M43" s="4"/>
      <c r="N43" s="4"/>
      <c r="O43" s="4"/>
      <c r="Q43" s="4"/>
      <c r="R43" s="4"/>
      <c r="S43" s="4"/>
      <c r="T43" s="4"/>
      <c r="U43" s="4"/>
      <c r="V43" s="4"/>
      <c r="W43" s="4"/>
      <c r="X43" s="4"/>
      <c r="Z43" s="4"/>
      <c r="AA43" s="435" t="s">
        <v>66</v>
      </c>
      <c r="AB43" s="4"/>
      <c r="AC43" s="4"/>
      <c r="AD43" s="4"/>
      <c r="AE43" s="4"/>
      <c r="AF43" s="4"/>
      <c r="AG43" s="4"/>
    </row>
    <row r="44" spans="1:33" ht="21" customHeight="1" thickBot="1">
      <c r="A44" s="1123" t="s">
        <v>135</v>
      </c>
      <c r="B44" s="1065" t="s">
        <v>424</v>
      </c>
      <c r="C44" s="1066"/>
      <c r="D44" s="1066"/>
      <c r="E44" s="1067"/>
      <c r="F44" s="1065" t="s">
        <v>425</v>
      </c>
      <c r="G44" s="1066"/>
      <c r="H44" s="1066"/>
      <c r="I44" s="1066"/>
      <c r="J44" s="1066"/>
      <c r="K44" s="1066"/>
      <c r="L44" s="1066"/>
      <c r="M44" s="1066"/>
      <c r="N44" s="1067"/>
      <c r="O44" s="1065" t="s">
        <v>426</v>
      </c>
      <c r="P44" s="1066"/>
      <c r="Q44" s="1066"/>
      <c r="R44" s="1066"/>
      <c r="S44" s="1067"/>
      <c r="T44" s="1065" t="s">
        <v>427</v>
      </c>
      <c r="U44" s="1066"/>
      <c r="V44" s="1066"/>
      <c r="W44" s="1067"/>
      <c r="X44" s="1084" t="s">
        <v>428</v>
      </c>
      <c r="Y44" s="1084"/>
      <c r="Z44" s="1084"/>
      <c r="AA44" s="1084"/>
      <c r="AB44" s="4"/>
      <c r="AC44" s="4"/>
      <c r="AD44" s="4"/>
      <c r="AE44" s="4"/>
      <c r="AF44" s="4"/>
      <c r="AG44" s="4"/>
    </row>
    <row r="45" spans="1:33" ht="21" customHeight="1">
      <c r="A45" s="1123"/>
      <c r="B45" s="14" t="s">
        <v>136</v>
      </c>
      <c r="C45" s="20"/>
      <c r="D45" s="322" t="s">
        <v>53</v>
      </c>
      <c r="E45" s="322" t="s">
        <v>54</v>
      </c>
      <c r="F45" s="856" t="s">
        <v>137</v>
      </c>
      <c r="G45" s="892"/>
      <c r="H45" s="857"/>
      <c r="I45" s="856" t="s">
        <v>53</v>
      </c>
      <c r="J45" s="892"/>
      <c r="K45" s="857"/>
      <c r="L45" s="856" t="s">
        <v>54</v>
      </c>
      <c r="M45" s="892"/>
      <c r="N45" s="1120"/>
      <c r="O45" s="1159" t="s">
        <v>298</v>
      </c>
      <c r="P45" s="1071"/>
      <c r="Q45" s="1160"/>
      <c r="R45" s="431" t="s">
        <v>53</v>
      </c>
      <c r="S45" s="430" t="s">
        <v>54</v>
      </c>
      <c r="T45" s="1070" t="s">
        <v>355</v>
      </c>
      <c r="U45" s="1071"/>
      <c r="V45" s="1071"/>
      <c r="W45" s="1072"/>
      <c r="X45" s="1075" t="s">
        <v>355</v>
      </c>
      <c r="Y45" s="1075"/>
      <c r="Z45" s="1075"/>
      <c r="AA45" s="1076"/>
      <c r="AB45" s="4"/>
    </row>
    <row r="46" spans="1:33" ht="21" customHeight="1">
      <c r="A46" s="3" t="s">
        <v>122</v>
      </c>
      <c r="B46" s="1132">
        <f t="shared" ref="B46:B51" si="16">SUM(D46:E46)</f>
        <v>712</v>
      </c>
      <c r="C46" s="876"/>
      <c r="D46" s="324">
        <v>376</v>
      </c>
      <c r="E46" s="51">
        <v>336</v>
      </c>
      <c r="F46" s="876">
        <f t="shared" ref="F46:F51" si="17">SUM(I46:N46)</f>
        <v>741</v>
      </c>
      <c r="G46" s="876"/>
      <c r="H46" s="876"/>
      <c r="I46" s="876">
        <v>370</v>
      </c>
      <c r="J46" s="876"/>
      <c r="K46" s="876"/>
      <c r="L46" s="1127">
        <v>371</v>
      </c>
      <c r="M46" s="1127"/>
      <c r="N46" s="1127"/>
      <c r="O46" s="1068">
        <f t="shared" ref="O46:O51" si="18">SUM(R46:S46)</f>
        <v>730</v>
      </c>
      <c r="P46" s="1068"/>
      <c r="Q46" s="1068"/>
      <c r="R46" s="720">
        <v>372</v>
      </c>
      <c r="S46" s="51">
        <v>358</v>
      </c>
      <c r="T46" s="1073">
        <v>720</v>
      </c>
      <c r="U46" s="1073"/>
      <c r="V46" s="1073"/>
      <c r="W46" s="1073"/>
      <c r="X46" s="1063">
        <f>H13</f>
        <v>719</v>
      </c>
      <c r="Y46" s="1063"/>
      <c r="Z46" s="1063"/>
      <c r="AA46" s="1064"/>
      <c r="AB46" s="4"/>
    </row>
    <row r="47" spans="1:33" ht="21" customHeight="1">
      <c r="A47" s="3" t="s">
        <v>123</v>
      </c>
      <c r="B47" s="1131">
        <f t="shared" si="16"/>
        <v>975</v>
      </c>
      <c r="C47" s="855"/>
      <c r="D47" s="323">
        <v>482</v>
      </c>
      <c r="E47" s="23">
        <v>493</v>
      </c>
      <c r="F47" s="855">
        <f t="shared" si="17"/>
        <v>912</v>
      </c>
      <c r="G47" s="855"/>
      <c r="H47" s="855"/>
      <c r="I47" s="855">
        <v>481</v>
      </c>
      <c r="J47" s="855"/>
      <c r="K47" s="855"/>
      <c r="L47" s="1134">
        <v>431</v>
      </c>
      <c r="M47" s="1134"/>
      <c r="N47" s="1134"/>
      <c r="O47" s="990">
        <f t="shared" si="18"/>
        <v>930</v>
      </c>
      <c r="P47" s="990"/>
      <c r="Q47" s="990"/>
      <c r="R47" s="713">
        <v>501</v>
      </c>
      <c r="S47" s="23">
        <v>429</v>
      </c>
      <c r="T47" s="1074">
        <v>888</v>
      </c>
      <c r="U47" s="1074"/>
      <c r="V47" s="1074"/>
      <c r="W47" s="1074"/>
      <c r="X47" s="1061">
        <f t="shared" ref="X47:X50" si="19">H14</f>
        <v>833</v>
      </c>
      <c r="Y47" s="1061"/>
      <c r="Z47" s="1061"/>
      <c r="AA47" s="1062"/>
      <c r="AB47" s="4"/>
    </row>
    <row r="48" spans="1:33" ht="21" customHeight="1">
      <c r="A48" s="3" t="s">
        <v>124</v>
      </c>
      <c r="B48" s="1131">
        <f t="shared" si="16"/>
        <v>947</v>
      </c>
      <c r="C48" s="855"/>
      <c r="D48" s="323">
        <v>484</v>
      </c>
      <c r="E48" s="23">
        <v>463</v>
      </c>
      <c r="F48" s="855">
        <f t="shared" si="17"/>
        <v>976</v>
      </c>
      <c r="G48" s="855"/>
      <c r="H48" s="855"/>
      <c r="I48" s="855">
        <v>495</v>
      </c>
      <c r="J48" s="855"/>
      <c r="K48" s="855"/>
      <c r="L48" s="1134">
        <v>481</v>
      </c>
      <c r="M48" s="1134"/>
      <c r="N48" s="1134"/>
      <c r="O48" s="990">
        <f t="shared" si="18"/>
        <v>932</v>
      </c>
      <c r="P48" s="990"/>
      <c r="Q48" s="990"/>
      <c r="R48" s="713">
        <v>456</v>
      </c>
      <c r="S48" s="23">
        <v>476</v>
      </c>
      <c r="T48" s="1074">
        <v>888</v>
      </c>
      <c r="U48" s="1074"/>
      <c r="V48" s="1074"/>
      <c r="W48" s="1074"/>
      <c r="X48" s="1061">
        <f t="shared" si="19"/>
        <v>824</v>
      </c>
      <c r="Y48" s="1061"/>
      <c r="Z48" s="1061"/>
      <c r="AA48" s="1062"/>
      <c r="AB48" s="4"/>
    </row>
    <row r="49" spans="1:28" ht="21" customHeight="1">
      <c r="A49" s="3" t="s">
        <v>125</v>
      </c>
      <c r="B49" s="1131">
        <f t="shared" si="16"/>
        <v>848</v>
      </c>
      <c r="C49" s="855"/>
      <c r="D49" s="323">
        <v>426</v>
      </c>
      <c r="E49" s="23">
        <v>422</v>
      </c>
      <c r="F49" s="855">
        <f>SUM(I49:N49)</f>
        <v>858</v>
      </c>
      <c r="G49" s="855"/>
      <c r="H49" s="855"/>
      <c r="I49" s="855">
        <v>436</v>
      </c>
      <c r="J49" s="855"/>
      <c r="K49" s="855"/>
      <c r="L49" s="1134">
        <v>422</v>
      </c>
      <c r="M49" s="1134"/>
      <c r="N49" s="1134"/>
      <c r="O49" s="990">
        <f t="shared" si="18"/>
        <v>838</v>
      </c>
      <c r="P49" s="990"/>
      <c r="Q49" s="990"/>
      <c r="R49" s="713">
        <v>421</v>
      </c>
      <c r="S49" s="23">
        <v>417</v>
      </c>
      <c r="T49" s="1074">
        <v>829</v>
      </c>
      <c r="U49" s="1074"/>
      <c r="V49" s="1074"/>
      <c r="W49" s="1074"/>
      <c r="X49" s="1061">
        <f t="shared" si="19"/>
        <v>765</v>
      </c>
      <c r="Y49" s="1061"/>
      <c r="Z49" s="1061"/>
      <c r="AA49" s="1062"/>
      <c r="AB49" s="4"/>
    </row>
    <row r="50" spans="1:28" ht="21" customHeight="1">
      <c r="A50" s="3" t="s">
        <v>126</v>
      </c>
      <c r="B50" s="1131">
        <f t="shared" si="16"/>
        <v>495</v>
      </c>
      <c r="C50" s="855"/>
      <c r="D50" s="323">
        <v>256</v>
      </c>
      <c r="E50" s="23">
        <v>239</v>
      </c>
      <c r="F50" s="855">
        <f t="shared" si="17"/>
        <v>485</v>
      </c>
      <c r="G50" s="855"/>
      <c r="H50" s="855"/>
      <c r="I50" s="855">
        <v>243</v>
      </c>
      <c r="J50" s="855"/>
      <c r="K50" s="855"/>
      <c r="L50" s="1134">
        <v>242</v>
      </c>
      <c r="M50" s="1134"/>
      <c r="N50" s="1134"/>
      <c r="O50" s="990">
        <f t="shared" si="18"/>
        <v>449</v>
      </c>
      <c r="P50" s="990"/>
      <c r="Q50" s="990"/>
      <c r="R50" s="713">
        <v>238</v>
      </c>
      <c r="S50" s="23">
        <v>211</v>
      </c>
      <c r="T50" s="1074">
        <v>425</v>
      </c>
      <c r="U50" s="1074"/>
      <c r="V50" s="1074"/>
      <c r="W50" s="1074"/>
      <c r="X50" s="1061">
        <f t="shared" si="19"/>
        <v>427</v>
      </c>
      <c r="Y50" s="1061"/>
      <c r="Z50" s="1061"/>
      <c r="AA50" s="1062"/>
      <c r="AB50" s="4"/>
    </row>
    <row r="51" spans="1:28" ht="21" customHeight="1" thickBot="1">
      <c r="A51" s="21" t="s">
        <v>127</v>
      </c>
      <c r="B51" s="1128">
        <f t="shared" si="16"/>
        <v>650</v>
      </c>
      <c r="C51" s="1129"/>
      <c r="D51" s="325">
        <v>319</v>
      </c>
      <c r="E51" s="52">
        <v>331</v>
      </c>
      <c r="F51" s="1130">
        <f t="shared" si="17"/>
        <v>646</v>
      </c>
      <c r="G51" s="1130"/>
      <c r="H51" s="1130"/>
      <c r="I51" s="1130">
        <v>314</v>
      </c>
      <c r="J51" s="1130"/>
      <c r="K51" s="1130"/>
      <c r="L51" s="1133">
        <v>332</v>
      </c>
      <c r="M51" s="1133"/>
      <c r="N51" s="1133"/>
      <c r="O51" s="1069">
        <f t="shared" si="18"/>
        <v>628</v>
      </c>
      <c r="P51" s="1069"/>
      <c r="Q51" s="1069"/>
      <c r="R51" s="719">
        <v>307</v>
      </c>
      <c r="S51" s="52">
        <v>321</v>
      </c>
      <c r="T51" s="1077">
        <v>629</v>
      </c>
      <c r="U51" s="1077"/>
      <c r="V51" s="1077"/>
      <c r="W51" s="1077"/>
      <c r="X51" s="1059">
        <f t="shared" ref="X51" si="20">H18</f>
        <v>627</v>
      </c>
      <c r="Y51" s="1059"/>
      <c r="Z51" s="1059"/>
      <c r="AA51" s="1060"/>
      <c r="AB51" s="4"/>
    </row>
    <row r="52" spans="1:28" ht="21" customHeight="1">
      <c r="A52" s="278" t="s">
        <v>391</v>
      </c>
      <c r="P52" s="22"/>
      <c r="Q52" s="4"/>
      <c r="R52" s="4"/>
      <c r="S52" s="4"/>
      <c r="T52" s="4"/>
      <c r="U52" s="4"/>
      <c r="V52" s="4"/>
      <c r="W52" s="4"/>
      <c r="Y52" s="4"/>
      <c r="Z52" s="4"/>
      <c r="AA52" s="435" t="s">
        <v>129</v>
      </c>
      <c r="AB52" s="4"/>
    </row>
    <row r="53" spans="1:28" ht="21" customHeight="1">
      <c r="X53" s="1085" t="s">
        <v>375</v>
      </c>
      <c r="Y53" s="1085"/>
      <c r="Z53" s="1085"/>
      <c r="AA53" s="1085"/>
    </row>
  </sheetData>
  <sheetProtection sheet="1" objects="1" scenarios="1"/>
  <mergeCells count="240">
    <mergeCell ref="J8:L8"/>
    <mergeCell ref="H29:N29"/>
    <mergeCell ref="P29:S29"/>
    <mergeCell ref="U29:W29"/>
    <mergeCell ref="I50:K50"/>
    <mergeCell ref="O45:Q45"/>
    <mergeCell ref="O49:Q49"/>
    <mergeCell ref="F49:H49"/>
    <mergeCell ref="I47:K47"/>
    <mergeCell ref="L45:N45"/>
    <mergeCell ref="F44:N44"/>
    <mergeCell ref="I49:K49"/>
    <mergeCell ref="L50:N50"/>
    <mergeCell ref="L48:N48"/>
    <mergeCell ref="L47:N47"/>
    <mergeCell ref="H28:I28"/>
    <mergeCell ref="J28:L28"/>
    <mergeCell ref="H27:I27"/>
    <mergeCell ref="H26:I26"/>
    <mergeCell ref="J27:L27"/>
    <mergeCell ref="P26:Q26"/>
    <mergeCell ref="P27:Q27"/>
    <mergeCell ref="H25:I25"/>
    <mergeCell ref="J25:L25"/>
    <mergeCell ref="Z3:AA4"/>
    <mergeCell ref="X37:Y37"/>
    <mergeCell ref="X32:Y32"/>
    <mergeCell ref="X34:Y34"/>
    <mergeCell ref="X35:Y35"/>
    <mergeCell ref="X3:Y4"/>
    <mergeCell ref="Z32:AA32"/>
    <mergeCell ref="Z35:AA35"/>
    <mergeCell ref="Z36:AA36"/>
    <mergeCell ref="Z6:AA6"/>
    <mergeCell ref="X17:Y17"/>
    <mergeCell ref="X7:Y7"/>
    <mergeCell ref="Z7:AA7"/>
    <mergeCell ref="X6:Y6"/>
    <mergeCell ref="X36:Y36"/>
    <mergeCell ref="X11:Y11"/>
    <mergeCell ref="X8:Y8"/>
    <mergeCell ref="Z18:AA18"/>
    <mergeCell ref="Z34:AA34"/>
    <mergeCell ref="X9:Y10"/>
    <mergeCell ref="Z9:AA10"/>
    <mergeCell ref="Z13:AA13"/>
    <mergeCell ref="X18:Y18"/>
    <mergeCell ref="X20:AA20"/>
    <mergeCell ref="F46:H46"/>
    <mergeCell ref="L46:N46"/>
    <mergeCell ref="B51:C51"/>
    <mergeCell ref="F51:H51"/>
    <mergeCell ref="B48:C48"/>
    <mergeCell ref="B50:C50"/>
    <mergeCell ref="F50:H50"/>
    <mergeCell ref="F48:H48"/>
    <mergeCell ref="I48:K48"/>
    <mergeCell ref="I46:K46"/>
    <mergeCell ref="B46:C46"/>
    <mergeCell ref="L51:N51"/>
    <mergeCell ref="B49:C49"/>
    <mergeCell ref="L49:N49"/>
    <mergeCell ref="B47:C47"/>
    <mergeCell ref="F47:H47"/>
    <mergeCell ref="I51:K51"/>
    <mergeCell ref="P25:Q25"/>
    <mergeCell ref="C39:E39"/>
    <mergeCell ref="C38:E38"/>
    <mergeCell ref="C37:E37"/>
    <mergeCell ref="C36:E36"/>
    <mergeCell ref="C35:E35"/>
    <mergeCell ref="C34:E34"/>
    <mergeCell ref="C32:E32"/>
    <mergeCell ref="A44:A45"/>
    <mergeCell ref="B44:E44"/>
    <mergeCell ref="I45:K45"/>
    <mergeCell ref="F45:H45"/>
    <mergeCell ref="A24:A25"/>
    <mergeCell ref="B24:B25"/>
    <mergeCell ref="C24:E24"/>
    <mergeCell ref="H39:N39"/>
    <mergeCell ref="H38:N38"/>
    <mergeCell ref="H37:N37"/>
    <mergeCell ref="H36:N36"/>
    <mergeCell ref="H35:N35"/>
    <mergeCell ref="H34:N34"/>
    <mergeCell ref="C29:E29"/>
    <mergeCell ref="F25:G25"/>
    <mergeCell ref="J26:L26"/>
    <mergeCell ref="U11:W11"/>
    <mergeCell ref="H32:N32"/>
    <mergeCell ref="P32:S32"/>
    <mergeCell ref="T24:W24"/>
    <mergeCell ref="H11:L11"/>
    <mergeCell ref="H16:L16"/>
    <mergeCell ref="H13:L13"/>
    <mergeCell ref="F35:G35"/>
    <mergeCell ref="P39:S39"/>
    <mergeCell ref="P38:S38"/>
    <mergeCell ref="P37:S37"/>
    <mergeCell ref="P36:S36"/>
    <mergeCell ref="P35:S35"/>
    <mergeCell ref="F37:G37"/>
    <mergeCell ref="F32:G32"/>
    <mergeCell ref="F38:G38"/>
    <mergeCell ref="F39:G39"/>
    <mergeCell ref="O13:R13"/>
    <mergeCell ref="M25:N25"/>
    <mergeCell ref="M18:N18"/>
    <mergeCell ref="S18:T18"/>
    <mergeCell ref="S17:T17"/>
    <mergeCell ref="M16:N16"/>
    <mergeCell ref="M17:N17"/>
    <mergeCell ref="Z25:AA25"/>
    <mergeCell ref="Z14:AA14"/>
    <mergeCell ref="X13:Y13"/>
    <mergeCell ref="X15:Y15"/>
    <mergeCell ref="X24:AA24"/>
    <mergeCell ref="X25:Y25"/>
    <mergeCell ref="Z16:AA16"/>
    <mergeCell ref="X16:Y16"/>
    <mergeCell ref="U17:W17"/>
    <mergeCell ref="U16:W16"/>
    <mergeCell ref="U18:W18"/>
    <mergeCell ref="Z15:AA15"/>
    <mergeCell ref="Z17:AA17"/>
    <mergeCell ref="O15:R15"/>
    <mergeCell ref="O14:R14"/>
    <mergeCell ref="H15:L15"/>
    <mergeCell ref="H14:L14"/>
    <mergeCell ref="B9:B10"/>
    <mergeCell ref="O9:T9"/>
    <mergeCell ref="U9:W9"/>
    <mergeCell ref="F34:G34"/>
    <mergeCell ref="O10:T10"/>
    <mergeCell ref="U10:W10"/>
    <mergeCell ref="U13:W13"/>
    <mergeCell ref="U15:W15"/>
    <mergeCell ref="U14:W14"/>
    <mergeCell ref="S13:T13"/>
    <mergeCell ref="S16:T16"/>
    <mergeCell ref="S15:T15"/>
    <mergeCell ref="S14:T14"/>
    <mergeCell ref="O18:R18"/>
    <mergeCell ref="O17:R17"/>
    <mergeCell ref="O16:R16"/>
    <mergeCell ref="P34:S34"/>
    <mergeCell ref="H18:L18"/>
    <mergeCell ref="F31:G31"/>
    <mergeCell ref="H17:L17"/>
    <mergeCell ref="S11:T11"/>
    <mergeCell ref="O11:R11"/>
    <mergeCell ref="J5:L5"/>
    <mergeCell ref="M28:N28"/>
    <mergeCell ref="M26:N26"/>
    <mergeCell ref="M27:N27"/>
    <mergeCell ref="F36:G36"/>
    <mergeCell ref="A3:A4"/>
    <mergeCell ref="B3:B4"/>
    <mergeCell ref="C3:E3"/>
    <mergeCell ref="F3:G4"/>
    <mergeCell ref="H4:I4"/>
    <mergeCell ref="M15:N15"/>
    <mergeCell ref="M13:N13"/>
    <mergeCell ref="J7:L7"/>
    <mergeCell ref="M11:N11"/>
    <mergeCell ref="J4:L4"/>
    <mergeCell ref="M8:N8"/>
    <mergeCell ref="M6:N6"/>
    <mergeCell ref="M7:N7"/>
    <mergeCell ref="H12:N12"/>
    <mergeCell ref="H9:N9"/>
    <mergeCell ref="C9:E9"/>
    <mergeCell ref="A9:A10"/>
    <mergeCell ref="F9:G10"/>
    <mergeCell ref="H10:N10"/>
    <mergeCell ref="X41:AA41"/>
    <mergeCell ref="U32:W32"/>
    <mergeCell ref="X38:Y38"/>
    <mergeCell ref="X39:Y39"/>
    <mergeCell ref="X44:AA44"/>
    <mergeCell ref="X53:AA53"/>
    <mergeCell ref="U3:W3"/>
    <mergeCell ref="M4:N4"/>
    <mergeCell ref="Q4:R4"/>
    <mergeCell ref="O4:P4"/>
    <mergeCell ref="M5:N5"/>
    <mergeCell ref="S4:T4"/>
    <mergeCell ref="O3:T3"/>
    <mergeCell ref="H3:N3"/>
    <mergeCell ref="X5:Y5"/>
    <mergeCell ref="Z5:AA5"/>
    <mergeCell ref="P28:Q28"/>
    <mergeCell ref="Z8:AA8"/>
    <mergeCell ref="Z11:AA11"/>
    <mergeCell ref="X14:Y14"/>
    <mergeCell ref="M14:N14"/>
    <mergeCell ref="F24:N24"/>
    <mergeCell ref="J6:L6"/>
    <mergeCell ref="X51:AA51"/>
    <mergeCell ref="X50:AA50"/>
    <mergeCell ref="X49:AA49"/>
    <mergeCell ref="X48:AA48"/>
    <mergeCell ref="X47:AA47"/>
    <mergeCell ref="X46:AA46"/>
    <mergeCell ref="O44:S44"/>
    <mergeCell ref="O47:Q47"/>
    <mergeCell ref="O46:Q46"/>
    <mergeCell ref="O48:Q48"/>
    <mergeCell ref="O51:Q51"/>
    <mergeCell ref="O50:Q50"/>
    <mergeCell ref="T45:W45"/>
    <mergeCell ref="T46:W46"/>
    <mergeCell ref="T47:W47"/>
    <mergeCell ref="T48:W48"/>
    <mergeCell ref="T44:W44"/>
    <mergeCell ref="X45:AA45"/>
    <mergeCell ref="T49:W49"/>
    <mergeCell ref="T50:W50"/>
    <mergeCell ref="T51:W51"/>
    <mergeCell ref="Z37:AA37"/>
    <mergeCell ref="Z38:AA38"/>
    <mergeCell ref="U39:W39"/>
    <mergeCell ref="U38:W38"/>
    <mergeCell ref="U37:W37"/>
    <mergeCell ref="U36:W36"/>
    <mergeCell ref="U35:W35"/>
    <mergeCell ref="U34:W34"/>
    <mergeCell ref="Z39:AA39"/>
    <mergeCell ref="A30:A31"/>
    <mergeCell ref="B30:B31"/>
    <mergeCell ref="F30:N30"/>
    <mergeCell ref="T30:W30"/>
    <mergeCell ref="X31:Y31"/>
    <mergeCell ref="Z31:AA31"/>
    <mergeCell ref="H31:N31"/>
    <mergeCell ref="P31:S31"/>
    <mergeCell ref="U31:W31"/>
    <mergeCell ref="C30:E31"/>
    <mergeCell ref="X30:AA30"/>
  </mergeCells>
  <phoneticPr fontId="5"/>
  <printOptions horizontalCentered="1"/>
  <pageMargins left="0.59055118110236227" right="0.59055118110236227" top="0.59055118110236227" bottom="0.59055118110236227" header="0.39370078740157483" footer="0.39370078740157483"/>
  <pageSetup paperSize="9" scale="74" firstPageNumber="136" orientation="portrait" useFirstPageNumber="1" verticalDpi="300" r:id="rId1"/>
  <headerFooter scaleWithDoc="0" alignWithMargins="0">
    <oddHeader>&amp;L教　育</oddHeader>
    <oddFooter>&amp;C&amp;12&amp;A</oddFooter>
  </headerFooter>
  <colBreaks count="1" manualBreakCount="1">
    <brk id="14" max="52" man="1"/>
  </colBreaks>
  <ignoredErrors>
    <ignoredError sqref="C14:C18" formulaRange="1"/>
  </ignoredErrors>
  <legacyDrawing r:id="rId2"/>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53"/>
  <sheetViews>
    <sheetView view="pageBreakPreview" zoomScale="90" zoomScaleNormal="90" zoomScaleSheetLayoutView="90" zoomScalePageLayoutView="90" workbookViewId="0">
      <pane xSplit="1" topLeftCell="B1" activePane="topRight" state="frozen"/>
      <selection activeCell="P31" sqref="P31:S31"/>
      <selection pane="topRight" sqref="A1:N1048576"/>
    </sheetView>
  </sheetViews>
  <sheetFormatPr defaultColWidth="8.85546875" defaultRowHeight="17.45" customHeight="1"/>
  <cols>
    <col min="1" max="1" width="19.42578125" style="1" hidden="1" customWidth="1"/>
    <col min="2" max="2" width="8.140625" style="1" hidden="1" customWidth="1"/>
    <col min="3" max="5" width="9.85546875" style="1" hidden="1" customWidth="1"/>
    <col min="6" max="7" width="5.28515625" style="1" hidden="1" customWidth="1"/>
    <col min="8" max="8" width="10.85546875" style="1" hidden="1" customWidth="1"/>
    <col min="9" max="9" width="7.85546875" style="17" hidden="1" customWidth="1"/>
    <col min="10" max="10" width="4.42578125" style="1" hidden="1" customWidth="1"/>
    <col min="11" max="11" width="4" style="1" hidden="1" customWidth="1"/>
    <col min="12" max="12" width="2.28515625" style="1" hidden="1" customWidth="1"/>
    <col min="13" max="13" width="5" style="1" hidden="1" customWidth="1"/>
    <col min="14" max="14" width="4.140625" style="1" hidden="1" customWidth="1"/>
    <col min="15" max="15" width="7" style="1" customWidth="1"/>
    <col min="16" max="16" width="6.85546875" style="576"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28" width="8.85546875" style="1" customWidth="1"/>
    <col min="29" max="16384" width="8.85546875" style="1"/>
  </cols>
  <sheetData>
    <row r="1" spans="1:33" ht="5.0999999999999996" customHeight="1">
      <c r="A1" s="4"/>
      <c r="B1" s="4"/>
      <c r="C1" s="4"/>
      <c r="D1" s="4"/>
      <c r="E1" s="4"/>
      <c r="F1" s="4"/>
      <c r="G1" s="4"/>
      <c r="H1" s="4"/>
      <c r="J1" s="4"/>
      <c r="K1" s="4"/>
      <c r="L1" s="4"/>
      <c r="M1" s="4"/>
      <c r="N1" s="4"/>
      <c r="O1" s="4"/>
      <c r="P1" s="587"/>
      <c r="Q1" s="4"/>
      <c r="R1" s="4"/>
      <c r="S1" s="4"/>
      <c r="T1" s="4"/>
      <c r="U1" s="4"/>
      <c r="V1" s="4"/>
      <c r="W1" s="4"/>
      <c r="X1" s="4"/>
      <c r="Z1" s="4"/>
      <c r="AA1" s="579"/>
      <c r="AB1" s="4"/>
      <c r="AC1" s="4"/>
      <c r="AD1" s="4"/>
      <c r="AE1" s="4"/>
      <c r="AF1" s="4"/>
      <c r="AG1" s="4"/>
    </row>
    <row r="2" spans="1:33" ht="21" customHeight="1" thickBot="1">
      <c r="A2" s="4" t="s">
        <v>500</v>
      </c>
      <c r="B2" s="4"/>
      <c r="C2" s="4"/>
      <c r="D2" s="4"/>
      <c r="E2" s="4"/>
      <c r="F2" s="4"/>
      <c r="G2" s="4"/>
      <c r="H2" s="4"/>
      <c r="J2" s="4"/>
      <c r="K2" s="4"/>
      <c r="L2" s="4"/>
      <c r="M2" s="4"/>
      <c r="N2" s="4"/>
      <c r="O2" s="4"/>
      <c r="P2" s="587"/>
      <c r="Q2" s="4"/>
      <c r="R2" s="4"/>
      <c r="S2" s="4"/>
      <c r="T2" s="4"/>
      <c r="U2" s="4"/>
      <c r="V2" s="4"/>
      <c r="W2" s="4"/>
      <c r="X2" s="4"/>
      <c r="Z2" s="4"/>
      <c r="AA2" s="579" t="s">
        <v>115</v>
      </c>
      <c r="AB2" s="4"/>
      <c r="AC2" s="4"/>
      <c r="AD2" s="4"/>
      <c r="AE2" s="4"/>
      <c r="AF2" s="4"/>
      <c r="AG2" s="4"/>
    </row>
    <row r="3" spans="1:33" ht="21" customHeight="1" thickBot="1">
      <c r="A3" s="1101" t="s">
        <v>116</v>
      </c>
      <c r="B3" s="1067" t="s">
        <v>84</v>
      </c>
      <c r="C3" s="838" t="s">
        <v>85</v>
      </c>
      <c r="D3" s="838"/>
      <c r="E3" s="838"/>
      <c r="F3" s="838" t="s">
        <v>86</v>
      </c>
      <c r="G3" s="838"/>
      <c r="H3" s="1065" t="s">
        <v>117</v>
      </c>
      <c r="I3" s="1066"/>
      <c r="J3" s="1066"/>
      <c r="K3" s="1066"/>
      <c r="L3" s="1066"/>
      <c r="M3" s="1066"/>
      <c r="N3" s="1066"/>
      <c r="O3" s="1088" t="s">
        <v>118</v>
      </c>
      <c r="P3" s="838"/>
      <c r="Q3" s="838"/>
      <c r="R3" s="838"/>
      <c r="S3" s="838"/>
      <c r="T3" s="838"/>
      <c r="U3" s="838" t="s">
        <v>119</v>
      </c>
      <c r="V3" s="838"/>
      <c r="W3" s="838"/>
      <c r="X3" s="1139" t="s">
        <v>120</v>
      </c>
      <c r="Y3" s="1140"/>
      <c r="Z3" s="1135" t="s">
        <v>121</v>
      </c>
      <c r="AA3" s="1136"/>
    </row>
    <row r="4" spans="1:33" ht="21" customHeight="1">
      <c r="A4" s="1101"/>
      <c r="B4" s="1067"/>
      <c r="C4" s="586" t="s">
        <v>90</v>
      </c>
      <c r="D4" s="586" t="s">
        <v>91</v>
      </c>
      <c r="E4" s="586" t="s">
        <v>92</v>
      </c>
      <c r="F4" s="838"/>
      <c r="G4" s="838"/>
      <c r="H4" s="1102" t="s">
        <v>90</v>
      </c>
      <c r="I4" s="1102"/>
      <c r="J4" s="980" t="s">
        <v>53</v>
      </c>
      <c r="K4" s="980"/>
      <c r="L4" s="980"/>
      <c r="M4" s="856" t="s">
        <v>54</v>
      </c>
      <c r="N4" s="892"/>
      <c r="O4" s="1087" t="s">
        <v>2</v>
      </c>
      <c r="P4" s="980"/>
      <c r="Q4" s="1086" t="s">
        <v>53</v>
      </c>
      <c r="R4" s="1086"/>
      <c r="S4" s="1086" t="s">
        <v>54</v>
      </c>
      <c r="T4" s="1086"/>
      <c r="U4" s="586" t="s">
        <v>52</v>
      </c>
      <c r="V4" s="586" t="s">
        <v>53</v>
      </c>
      <c r="W4" s="586" t="s">
        <v>54</v>
      </c>
      <c r="X4" s="1141"/>
      <c r="Y4" s="1142"/>
      <c r="Z4" s="1137"/>
      <c r="AA4" s="1138"/>
    </row>
    <row r="5" spans="1:33" ht="21" customHeight="1">
      <c r="A5" s="27" t="s">
        <v>414</v>
      </c>
      <c r="B5" s="716">
        <v>6</v>
      </c>
      <c r="C5" s="716">
        <v>235</v>
      </c>
      <c r="D5" s="256">
        <v>140</v>
      </c>
      <c r="E5" s="716">
        <v>95</v>
      </c>
      <c r="F5" s="708">
        <v>124</v>
      </c>
      <c r="G5" s="212">
        <v>13</v>
      </c>
      <c r="H5" s="707">
        <v>4627</v>
      </c>
      <c r="I5" s="257">
        <v>67</v>
      </c>
      <c r="J5" s="855">
        <v>2343</v>
      </c>
      <c r="K5" s="855"/>
      <c r="L5" s="855"/>
      <c r="M5" s="855">
        <v>2284</v>
      </c>
      <c r="N5" s="855"/>
      <c r="O5" s="714">
        <v>263</v>
      </c>
      <c r="P5" s="212">
        <v>9</v>
      </c>
      <c r="Q5" s="23">
        <v>135</v>
      </c>
      <c r="R5" s="215">
        <v>0</v>
      </c>
      <c r="S5" s="216">
        <v>130</v>
      </c>
      <c r="T5" s="213">
        <v>9</v>
      </c>
      <c r="U5" s="718">
        <v>33</v>
      </c>
      <c r="V5" s="716">
        <v>11</v>
      </c>
      <c r="W5" s="716">
        <v>26</v>
      </c>
      <c r="X5" s="982">
        <f>H5/F5</f>
        <v>37.314516129032256</v>
      </c>
      <c r="Y5" s="982"/>
      <c r="Z5" s="1089">
        <v>17.213235000000001</v>
      </c>
      <c r="AA5" s="963"/>
    </row>
    <row r="6" spans="1:33" s="18" customFormat="1" ht="21" customHeight="1">
      <c r="A6" s="27">
        <v>27</v>
      </c>
      <c r="B6" s="716">
        <v>6</v>
      </c>
      <c r="C6" s="716">
        <v>236</v>
      </c>
      <c r="D6" s="256">
        <v>141</v>
      </c>
      <c r="E6" s="256">
        <v>95</v>
      </c>
      <c r="F6" s="299">
        <v>139</v>
      </c>
      <c r="G6" s="213">
        <v>14</v>
      </c>
      <c r="H6" s="708">
        <v>4618</v>
      </c>
      <c r="I6" s="300">
        <v>71</v>
      </c>
      <c r="J6" s="979">
        <v>2339</v>
      </c>
      <c r="K6" s="979"/>
      <c r="L6" s="979"/>
      <c r="M6" s="979">
        <v>2279</v>
      </c>
      <c r="N6" s="979"/>
      <c r="O6" s="714">
        <v>264</v>
      </c>
      <c r="P6" s="213">
        <v>9</v>
      </c>
      <c r="Q6" s="23">
        <v>138</v>
      </c>
      <c r="R6" s="215">
        <v>0</v>
      </c>
      <c r="S6" s="23">
        <v>128</v>
      </c>
      <c r="T6" s="213">
        <v>9</v>
      </c>
      <c r="U6" s="718">
        <v>56</v>
      </c>
      <c r="V6" s="214">
        <v>11</v>
      </c>
      <c r="W6" s="718">
        <v>22</v>
      </c>
      <c r="X6" s="982">
        <f>H6/F6</f>
        <v>33.223021582733814</v>
      </c>
      <c r="Y6" s="982"/>
      <c r="Z6" s="1090">
        <f>H6/O6</f>
        <v>17.492424242424242</v>
      </c>
      <c r="AA6" s="1091"/>
    </row>
    <row r="7" spans="1:33" ht="21" customHeight="1">
      <c r="A7" s="27">
        <v>28</v>
      </c>
      <c r="B7" s="716">
        <v>6</v>
      </c>
      <c r="C7" s="256">
        <v>236</v>
      </c>
      <c r="D7" s="256">
        <v>141</v>
      </c>
      <c r="E7" s="256">
        <v>95</v>
      </c>
      <c r="F7" s="299">
        <v>136</v>
      </c>
      <c r="G7" s="213">
        <v>14</v>
      </c>
      <c r="H7" s="299">
        <v>4507</v>
      </c>
      <c r="I7" s="300">
        <v>73</v>
      </c>
      <c r="J7" s="979">
        <v>2295</v>
      </c>
      <c r="K7" s="979"/>
      <c r="L7" s="979"/>
      <c r="M7" s="979">
        <v>2212</v>
      </c>
      <c r="N7" s="979"/>
      <c r="O7" s="714">
        <v>245</v>
      </c>
      <c r="P7" s="213">
        <v>8</v>
      </c>
      <c r="Q7" s="825" t="s">
        <v>380</v>
      </c>
      <c r="R7" s="825" t="s">
        <v>380</v>
      </c>
      <c r="S7" s="825" t="s">
        <v>380</v>
      </c>
      <c r="T7" s="825" t="s">
        <v>380</v>
      </c>
      <c r="U7" s="718">
        <v>60</v>
      </c>
      <c r="V7" s="825" t="s">
        <v>380</v>
      </c>
      <c r="W7" s="825" t="s">
        <v>380</v>
      </c>
      <c r="X7" s="1134">
        <f>H7/F7</f>
        <v>33.139705882352942</v>
      </c>
      <c r="Y7" s="1134"/>
      <c r="Z7" s="1090">
        <f>H7/O7</f>
        <v>18.39591836734694</v>
      </c>
      <c r="AA7" s="1091"/>
    </row>
    <row r="8" spans="1:33" ht="21" customHeight="1" thickBot="1">
      <c r="A8" s="27">
        <v>29</v>
      </c>
      <c r="B8" s="827">
        <v>6</v>
      </c>
      <c r="C8" s="256">
        <v>236</v>
      </c>
      <c r="D8" s="256">
        <v>141</v>
      </c>
      <c r="E8" s="256">
        <v>95</v>
      </c>
      <c r="F8" s="299">
        <v>135</v>
      </c>
      <c r="G8" s="213">
        <v>17</v>
      </c>
      <c r="H8" s="828">
        <v>4379</v>
      </c>
      <c r="I8" s="300">
        <v>95</v>
      </c>
      <c r="J8" s="1156" t="s">
        <v>520</v>
      </c>
      <c r="K8" s="1156"/>
      <c r="L8" s="1156"/>
      <c r="M8" s="1169" t="s">
        <v>517</v>
      </c>
      <c r="N8" s="1169"/>
      <c r="O8" s="828">
        <v>246</v>
      </c>
      <c r="P8" s="829">
        <v>8</v>
      </c>
      <c r="Q8" s="832" t="s">
        <v>519</v>
      </c>
      <c r="R8" s="832" t="s">
        <v>347</v>
      </c>
      <c r="S8" s="825" t="s">
        <v>347</v>
      </c>
      <c r="T8" s="825" t="s">
        <v>347</v>
      </c>
      <c r="U8" s="830">
        <v>64</v>
      </c>
      <c r="V8" s="831" t="s">
        <v>517</v>
      </c>
      <c r="W8" s="831" t="s">
        <v>518</v>
      </c>
      <c r="X8" s="1134">
        <f>H8/F8</f>
        <v>32.437037037037037</v>
      </c>
      <c r="Y8" s="1134"/>
      <c r="Z8" s="1090">
        <f>H8/O8</f>
        <v>17.800813008130081</v>
      </c>
      <c r="AA8" s="1091"/>
    </row>
    <row r="9" spans="1:33" ht="21" customHeight="1" thickBot="1">
      <c r="A9" s="1105" t="s">
        <v>116</v>
      </c>
      <c r="B9" s="1038" t="s">
        <v>84</v>
      </c>
      <c r="C9" s="1042" t="s">
        <v>85</v>
      </c>
      <c r="D9" s="1042"/>
      <c r="E9" s="1042"/>
      <c r="F9" s="1042" t="s">
        <v>86</v>
      </c>
      <c r="G9" s="1042"/>
      <c r="H9" s="1039" t="s">
        <v>117</v>
      </c>
      <c r="I9" s="1040"/>
      <c r="J9" s="1040"/>
      <c r="K9" s="1040"/>
      <c r="L9" s="1040"/>
      <c r="M9" s="1040"/>
      <c r="N9" s="1040"/>
      <c r="O9" s="1106" t="s">
        <v>118</v>
      </c>
      <c r="P9" s="1042"/>
      <c r="Q9" s="1042"/>
      <c r="R9" s="1042"/>
      <c r="S9" s="1042"/>
      <c r="T9" s="1042"/>
      <c r="U9" s="1042" t="s">
        <v>119</v>
      </c>
      <c r="V9" s="1042"/>
      <c r="W9" s="1042"/>
      <c r="X9" s="1148" t="s">
        <v>120</v>
      </c>
      <c r="Y9" s="1149"/>
      <c r="Z9" s="1152" t="s">
        <v>121</v>
      </c>
      <c r="AA9" s="1153"/>
    </row>
    <row r="10" spans="1:33" ht="21" customHeight="1">
      <c r="A10" s="1105"/>
      <c r="B10" s="1038"/>
      <c r="C10" s="616" t="s">
        <v>90</v>
      </c>
      <c r="D10" s="616" t="s">
        <v>91</v>
      </c>
      <c r="E10" s="616" t="s">
        <v>92</v>
      </c>
      <c r="F10" s="1042"/>
      <c r="G10" s="1042"/>
      <c r="H10" s="1046" t="s">
        <v>90</v>
      </c>
      <c r="I10" s="1047"/>
      <c r="J10" s="1047"/>
      <c r="K10" s="1047"/>
      <c r="L10" s="1047"/>
      <c r="M10" s="1047"/>
      <c r="N10" s="1080"/>
      <c r="O10" s="1107" t="s">
        <v>2</v>
      </c>
      <c r="P10" s="1108"/>
      <c r="Q10" s="1108"/>
      <c r="R10" s="1108"/>
      <c r="S10" s="1108"/>
      <c r="T10" s="1109"/>
      <c r="U10" s="1050" t="s">
        <v>52</v>
      </c>
      <c r="V10" s="1051"/>
      <c r="W10" s="1044"/>
      <c r="X10" s="1150"/>
      <c r="Y10" s="1151"/>
      <c r="Z10" s="1154"/>
      <c r="AA10" s="1155"/>
    </row>
    <row r="11" spans="1:33" ht="21" customHeight="1">
      <c r="A11" s="327">
        <v>30</v>
      </c>
      <c r="B11" s="306">
        <f t="shared" ref="B11:G11" si="0">SUM(B13:B18)</f>
        <v>6</v>
      </c>
      <c r="C11" s="392">
        <f t="shared" si="0"/>
        <v>237</v>
      </c>
      <c r="D11" s="392">
        <f t="shared" si="0"/>
        <v>141</v>
      </c>
      <c r="E11" s="392">
        <f t="shared" si="0"/>
        <v>96</v>
      </c>
      <c r="F11" s="410">
        <f t="shared" si="0"/>
        <v>121</v>
      </c>
      <c r="G11" s="328">
        <f t="shared" si="0"/>
        <v>18</v>
      </c>
      <c r="H11" s="1117">
        <f>SUM(H13:L18)</f>
        <v>4195</v>
      </c>
      <c r="I11" s="1117"/>
      <c r="J11" s="1117"/>
      <c r="K11" s="1117"/>
      <c r="L11" s="1117"/>
      <c r="M11" s="1167">
        <f>SUM(M13:N18)</f>
        <v>98</v>
      </c>
      <c r="N11" s="1167"/>
      <c r="O11" s="1098">
        <f>SUM(O13:R18)</f>
        <v>247</v>
      </c>
      <c r="P11" s="1098"/>
      <c r="Q11" s="1098"/>
      <c r="R11" s="1098"/>
      <c r="S11" s="1097">
        <f>SUM(S13:T18)</f>
        <v>8</v>
      </c>
      <c r="T11" s="1097"/>
      <c r="U11" s="1115">
        <f>SUM(U13:U18)</f>
        <v>68</v>
      </c>
      <c r="V11" s="1115"/>
      <c r="W11" s="1115"/>
      <c r="X11" s="1145">
        <f>H11/F11</f>
        <v>34.669421487603309</v>
      </c>
      <c r="Y11" s="1145"/>
      <c r="Z11" s="1092">
        <f>H11/O11</f>
        <v>16.983805668016196</v>
      </c>
      <c r="AA11" s="1093"/>
    </row>
    <row r="12" spans="1:33" ht="21" customHeight="1">
      <c r="A12" s="27"/>
      <c r="B12" s="603"/>
      <c r="C12" s="256"/>
      <c r="D12" s="256"/>
      <c r="E12" s="256"/>
      <c r="F12" s="299"/>
      <c r="G12" s="213"/>
      <c r="H12" s="1104"/>
      <c r="I12" s="1104"/>
      <c r="J12" s="1104"/>
      <c r="K12" s="1104"/>
      <c r="L12" s="1104"/>
      <c r="M12" s="1104"/>
      <c r="N12" s="1104"/>
      <c r="O12" s="216"/>
      <c r="P12" s="301"/>
      <c r="Q12" s="23"/>
      <c r="R12" s="23"/>
      <c r="S12" s="23"/>
      <c r="T12" s="23"/>
      <c r="U12" s="302"/>
      <c r="V12" s="23"/>
      <c r="W12" s="23"/>
      <c r="X12" s="604"/>
      <c r="Y12" s="604"/>
      <c r="Z12" s="604"/>
      <c r="AA12" s="303"/>
    </row>
    <row r="13" spans="1:33" ht="21" customHeight="1">
      <c r="A13" s="27" t="s">
        <v>122</v>
      </c>
      <c r="B13" s="583">
        <v>1</v>
      </c>
      <c r="C13" s="582">
        <f t="shared" ref="C13:C18" si="1">SUM(D13:E13)</f>
        <v>42</v>
      </c>
      <c r="D13" s="816">
        <v>22</v>
      </c>
      <c r="E13" s="816">
        <v>20</v>
      </c>
      <c r="F13" s="297">
        <v>23</v>
      </c>
      <c r="G13" s="283">
        <v>4</v>
      </c>
      <c r="H13" s="1002">
        <f>C34</f>
        <v>719</v>
      </c>
      <c r="I13" s="1002"/>
      <c r="J13" s="1002"/>
      <c r="K13" s="1002"/>
      <c r="L13" s="1002"/>
      <c r="M13" s="1095">
        <v>27</v>
      </c>
      <c r="N13" s="1095"/>
      <c r="O13" s="1002">
        <v>45</v>
      </c>
      <c r="P13" s="1002"/>
      <c r="Q13" s="1002"/>
      <c r="R13" s="1002"/>
      <c r="S13" s="1095">
        <v>1</v>
      </c>
      <c r="T13" s="1095"/>
      <c r="U13" s="1002">
        <v>13</v>
      </c>
      <c r="V13" s="1002"/>
      <c r="W13" s="1002"/>
      <c r="X13" s="1094">
        <f>H13/F13</f>
        <v>31.260869565217391</v>
      </c>
      <c r="Y13" s="1094"/>
      <c r="Z13" s="1094">
        <f>H13/O13</f>
        <v>15.977777777777778</v>
      </c>
      <c r="AA13" s="1113"/>
    </row>
    <row r="14" spans="1:33" ht="21" customHeight="1">
      <c r="A14" s="27" t="s">
        <v>123</v>
      </c>
      <c r="B14" s="583">
        <v>1</v>
      </c>
      <c r="C14" s="582">
        <f t="shared" si="1"/>
        <v>46</v>
      </c>
      <c r="D14" s="816">
        <v>30</v>
      </c>
      <c r="E14" s="816">
        <v>16</v>
      </c>
      <c r="F14" s="297">
        <v>26</v>
      </c>
      <c r="G14" s="283">
        <v>3</v>
      </c>
      <c r="H14" s="1002">
        <f t="shared" ref="H14:H17" si="2">C35</f>
        <v>833</v>
      </c>
      <c r="I14" s="1002"/>
      <c r="J14" s="1002"/>
      <c r="K14" s="1002"/>
      <c r="L14" s="1002"/>
      <c r="M14" s="1095">
        <v>21</v>
      </c>
      <c r="N14" s="1095"/>
      <c r="O14" s="1002">
        <v>51</v>
      </c>
      <c r="P14" s="1002"/>
      <c r="Q14" s="1002"/>
      <c r="R14" s="1002"/>
      <c r="S14" s="1095">
        <v>2</v>
      </c>
      <c r="T14" s="1095"/>
      <c r="U14" s="1002">
        <v>12</v>
      </c>
      <c r="V14" s="1002"/>
      <c r="W14" s="1002"/>
      <c r="X14" s="1094">
        <f t="shared" ref="X14:X18" si="3">H14/F14</f>
        <v>32.03846153846154</v>
      </c>
      <c r="Y14" s="1094"/>
      <c r="Z14" s="1094">
        <f t="shared" ref="Z14:Z18" si="4">H14/O14</f>
        <v>16.333333333333332</v>
      </c>
      <c r="AA14" s="1113"/>
    </row>
    <row r="15" spans="1:33" ht="21" customHeight="1">
      <c r="A15" s="27" t="s">
        <v>124</v>
      </c>
      <c r="B15" s="583">
        <v>1</v>
      </c>
      <c r="C15" s="582">
        <f t="shared" si="1"/>
        <v>45</v>
      </c>
      <c r="D15" s="816">
        <v>27</v>
      </c>
      <c r="E15" s="816">
        <v>18</v>
      </c>
      <c r="F15" s="297">
        <v>27</v>
      </c>
      <c r="G15" s="283">
        <v>5</v>
      </c>
      <c r="H15" s="1002">
        <f t="shared" si="2"/>
        <v>824</v>
      </c>
      <c r="I15" s="1002"/>
      <c r="J15" s="1002"/>
      <c r="K15" s="1002"/>
      <c r="L15" s="1002"/>
      <c r="M15" s="1095">
        <v>29</v>
      </c>
      <c r="N15" s="1095"/>
      <c r="O15" s="1002">
        <v>51</v>
      </c>
      <c r="P15" s="1002"/>
      <c r="Q15" s="1002"/>
      <c r="R15" s="1002"/>
      <c r="S15" s="1095">
        <v>2</v>
      </c>
      <c r="T15" s="1095"/>
      <c r="U15" s="1002">
        <v>13</v>
      </c>
      <c r="V15" s="1002"/>
      <c r="W15" s="1002"/>
      <c r="X15" s="1094">
        <f t="shared" si="3"/>
        <v>30.518518518518519</v>
      </c>
      <c r="Y15" s="1094"/>
      <c r="Z15" s="1094">
        <f t="shared" si="4"/>
        <v>16.156862745098039</v>
      </c>
      <c r="AA15" s="1113"/>
    </row>
    <row r="16" spans="1:33" ht="21" customHeight="1">
      <c r="A16" s="27" t="s">
        <v>125</v>
      </c>
      <c r="B16" s="583">
        <v>1</v>
      </c>
      <c r="C16" s="582">
        <f t="shared" si="1"/>
        <v>47</v>
      </c>
      <c r="D16" s="816">
        <v>31</v>
      </c>
      <c r="E16" s="816">
        <v>16</v>
      </c>
      <c r="F16" s="297">
        <v>25</v>
      </c>
      <c r="G16" s="283">
        <v>4</v>
      </c>
      <c r="H16" s="1002">
        <f t="shared" si="2"/>
        <v>765</v>
      </c>
      <c r="I16" s="1002"/>
      <c r="J16" s="1002"/>
      <c r="K16" s="1002"/>
      <c r="L16" s="1002"/>
      <c r="M16" s="1095">
        <v>19</v>
      </c>
      <c r="N16" s="1095"/>
      <c r="O16" s="1002">
        <v>46</v>
      </c>
      <c r="P16" s="1002"/>
      <c r="Q16" s="1002"/>
      <c r="R16" s="1002"/>
      <c r="S16" s="1095">
        <v>2</v>
      </c>
      <c r="T16" s="1095"/>
      <c r="U16" s="1002">
        <v>14</v>
      </c>
      <c r="V16" s="1002"/>
      <c r="W16" s="1002"/>
      <c r="X16" s="1094">
        <f t="shared" si="3"/>
        <v>30.6</v>
      </c>
      <c r="Y16" s="1094"/>
      <c r="Z16" s="1094">
        <f t="shared" si="4"/>
        <v>16.630434782608695</v>
      </c>
      <c r="AA16" s="1113"/>
    </row>
    <row r="17" spans="1:33" ht="21" customHeight="1">
      <c r="A17" s="27" t="s">
        <v>126</v>
      </c>
      <c r="B17" s="583">
        <v>1</v>
      </c>
      <c r="C17" s="582">
        <f t="shared" si="1"/>
        <v>29</v>
      </c>
      <c r="D17" s="816">
        <v>16</v>
      </c>
      <c r="E17" s="816">
        <v>13</v>
      </c>
      <c r="F17" s="297">
        <v>15</v>
      </c>
      <c r="G17" s="283">
        <v>2</v>
      </c>
      <c r="H17" s="1002">
        <f t="shared" si="2"/>
        <v>427</v>
      </c>
      <c r="I17" s="1002"/>
      <c r="J17" s="1002"/>
      <c r="K17" s="1002"/>
      <c r="L17" s="1002"/>
      <c r="M17" s="1095">
        <v>2</v>
      </c>
      <c r="N17" s="1095"/>
      <c r="O17" s="1002">
        <v>25</v>
      </c>
      <c r="P17" s="1002"/>
      <c r="Q17" s="1002"/>
      <c r="R17" s="1002"/>
      <c r="S17" s="1095">
        <v>1</v>
      </c>
      <c r="T17" s="1095"/>
      <c r="U17" s="1002">
        <v>11</v>
      </c>
      <c r="V17" s="1002"/>
      <c r="W17" s="1002"/>
      <c r="X17" s="1094">
        <f t="shared" si="3"/>
        <v>28.466666666666665</v>
      </c>
      <c r="Y17" s="1094"/>
      <c r="Z17" s="1094">
        <f t="shared" si="4"/>
        <v>17.079999999999998</v>
      </c>
      <c r="AA17" s="1113"/>
    </row>
    <row r="18" spans="1:33" ht="21" customHeight="1" thickBot="1">
      <c r="A18" s="196" t="s">
        <v>127</v>
      </c>
      <c r="B18" s="599">
        <v>1</v>
      </c>
      <c r="C18" s="411">
        <f t="shared" si="1"/>
        <v>28</v>
      </c>
      <c r="D18" s="516">
        <v>15</v>
      </c>
      <c r="E18" s="516">
        <v>13</v>
      </c>
      <c r="F18" s="517">
        <v>5</v>
      </c>
      <c r="G18" s="518">
        <v>0</v>
      </c>
      <c r="H18" s="1110">
        <v>627</v>
      </c>
      <c r="I18" s="1110"/>
      <c r="J18" s="1110"/>
      <c r="K18" s="1110"/>
      <c r="L18" s="1110"/>
      <c r="M18" s="1121">
        <v>0</v>
      </c>
      <c r="N18" s="1121"/>
      <c r="O18" s="1001">
        <v>29</v>
      </c>
      <c r="P18" s="1001"/>
      <c r="Q18" s="1001"/>
      <c r="R18" s="1001"/>
      <c r="S18" s="1122">
        <v>0</v>
      </c>
      <c r="T18" s="1122"/>
      <c r="U18" s="1114">
        <v>5</v>
      </c>
      <c r="V18" s="1114"/>
      <c r="W18" s="1114"/>
      <c r="X18" s="1146">
        <f t="shared" si="3"/>
        <v>125.4</v>
      </c>
      <c r="Y18" s="1146"/>
      <c r="Z18" s="1146">
        <f t="shared" si="4"/>
        <v>21.620689655172413</v>
      </c>
      <c r="AA18" s="1147"/>
    </row>
    <row r="19" spans="1:33" ht="21" customHeight="1">
      <c r="A19" s="1168" t="s">
        <v>280</v>
      </c>
      <c r="B19" s="1168"/>
      <c r="C19" s="1168"/>
      <c r="D19" s="1168"/>
      <c r="E19" s="1168"/>
      <c r="F19" s="1168"/>
      <c r="G19" s="1168"/>
      <c r="H19" s="1168"/>
      <c r="I19" s="1168"/>
      <c r="J19" s="1168"/>
      <c r="K19" s="1168"/>
      <c r="L19" s="1168"/>
      <c r="M19" s="1168"/>
      <c r="N19" s="1168"/>
      <c r="O19" s="1168"/>
      <c r="P19" s="1168"/>
      <c r="Q19" s="1168"/>
      <c r="R19" s="1168"/>
      <c r="S19" s="1168"/>
      <c r="T19" s="4"/>
      <c r="U19" s="4"/>
      <c r="V19" s="4"/>
      <c r="W19" s="4"/>
      <c r="Y19" s="4"/>
      <c r="Z19" s="4"/>
      <c r="AA19" s="164" t="s">
        <v>309</v>
      </c>
    </row>
    <row r="20" spans="1:33" ht="21" customHeight="1">
      <c r="A20" s="588" t="s">
        <v>346</v>
      </c>
      <c r="P20" s="587"/>
      <c r="Q20" s="4"/>
      <c r="R20" s="4"/>
      <c r="S20" s="4"/>
      <c r="T20" s="4"/>
      <c r="U20" s="4"/>
      <c r="V20" s="4"/>
      <c r="W20" s="4"/>
      <c r="X20" s="1017" t="s">
        <v>375</v>
      </c>
      <c r="Y20" s="1017"/>
      <c r="Z20" s="1017"/>
      <c r="AA20" s="1017"/>
      <c r="AB20" s="4"/>
      <c r="AC20" s="4"/>
    </row>
    <row r="21" spans="1:33" ht="21" customHeight="1">
      <c r="A21" s="278" t="s">
        <v>376</v>
      </c>
      <c r="P21" s="587"/>
      <c r="Q21" s="4"/>
      <c r="R21" s="4"/>
      <c r="S21" s="4"/>
      <c r="T21" s="4"/>
      <c r="U21" s="4"/>
      <c r="V21" s="4"/>
      <c r="W21" s="4"/>
      <c r="X21" s="4"/>
      <c r="Z21" s="4"/>
      <c r="AA21" s="579"/>
      <c r="AB21" s="4"/>
      <c r="AC21" s="4"/>
    </row>
    <row r="22" spans="1:33" ht="21" customHeight="1">
      <c r="P22" s="587"/>
      <c r="Q22" s="4"/>
      <c r="R22" s="4"/>
      <c r="S22" s="4"/>
      <c r="T22" s="4"/>
      <c r="U22" s="4"/>
      <c r="V22" s="4"/>
      <c r="W22" s="4"/>
      <c r="X22" s="4"/>
      <c r="Y22" s="4"/>
      <c r="Z22" s="4"/>
      <c r="AA22" s="4"/>
      <c r="AB22" s="4"/>
      <c r="AC22" s="4"/>
    </row>
    <row r="23" spans="1:33" ht="21" customHeight="1" thickBot="1">
      <c r="A23" s="4" t="s">
        <v>501</v>
      </c>
      <c r="B23" s="4"/>
      <c r="C23" s="4"/>
      <c r="D23" s="4"/>
      <c r="E23" s="4"/>
      <c r="F23" s="4"/>
      <c r="G23" s="4"/>
      <c r="H23" s="4"/>
      <c r="J23" s="4"/>
      <c r="K23" s="4"/>
      <c r="L23" s="4"/>
      <c r="M23" s="4"/>
      <c r="N23" s="4"/>
      <c r="O23" s="4"/>
      <c r="P23" s="587"/>
      <c r="Q23" s="4"/>
      <c r="R23" s="4"/>
      <c r="S23" s="4"/>
      <c r="T23" s="4"/>
      <c r="U23" s="4"/>
      <c r="V23" s="4"/>
      <c r="W23" s="4"/>
      <c r="X23" s="4"/>
      <c r="Y23" s="4"/>
      <c r="Z23" s="4"/>
      <c r="AA23" s="579" t="s">
        <v>82</v>
      </c>
      <c r="AB23" s="4"/>
      <c r="AC23" s="4"/>
      <c r="AD23" s="4"/>
      <c r="AE23" s="4"/>
      <c r="AF23" s="4"/>
      <c r="AG23" s="4"/>
    </row>
    <row r="24" spans="1:33" ht="21" customHeight="1" thickBot="1">
      <c r="A24" s="1123" t="s">
        <v>116</v>
      </c>
      <c r="B24" s="1067" t="s">
        <v>51</v>
      </c>
      <c r="C24" s="838" t="s">
        <v>373</v>
      </c>
      <c r="D24" s="838"/>
      <c r="E24" s="838"/>
      <c r="F24" s="1065" t="s">
        <v>130</v>
      </c>
      <c r="G24" s="1066"/>
      <c r="H24" s="1066"/>
      <c r="I24" s="1066"/>
      <c r="J24" s="1066"/>
      <c r="K24" s="1066"/>
      <c r="L24" s="1066"/>
      <c r="M24" s="1066"/>
      <c r="N24" s="1096"/>
      <c r="O24" s="49" t="s">
        <v>131</v>
      </c>
      <c r="P24" s="605"/>
      <c r="Q24" s="165"/>
      <c r="R24" s="165"/>
      <c r="S24" s="165"/>
      <c r="T24" s="838" t="s">
        <v>132</v>
      </c>
      <c r="U24" s="838"/>
      <c r="V24" s="838"/>
      <c r="W24" s="838"/>
      <c r="X24" s="842" t="s">
        <v>133</v>
      </c>
      <c r="Y24" s="842"/>
      <c r="Z24" s="842"/>
      <c r="AA24" s="842"/>
    </row>
    <row r="25" spans="1:33" ht="21" customHeight="1">
      <c r="A25" s="1123"/>
      <c r="B25" s="1067"/>
      <c r="C25" s="622" t="s">
        <v>355</v>
      </c>
      <c r="D25" s="622" t="s">
        <v>356</v>
      </c>
      <c r="E25" s="622" t="s">
        <v>357</v>
      </c>
      <c r="F25" s="980" t="s">
        <v>51</v>
      </c>
      <c r="G25" s="980"/>
      <c r="H25" s="1102" t="s">
        <v>90</v>
      </c>
      <c r="I25" s="1102"/>
      <c r="J25" s="980" t="s">
        <v>53</v>
      </c>
      <c r="K25" s="980"/>
      <c r="L25" s="980"/>
      <c r="M25" s="856" t="s">
        <v>54</v>
      </c>
      <c r="N25" s="1120"/>
      <c r="O25" s="173" t="s">
        <v>51</v>
      </c>
      <c r="P25" s="1102" t="s">
        <v>90</v>
      </c>
      <c r="Q25" s="1102"/>
      <c r="R25" s="586" t="s">
        <v>53</v>
      </c>
      <c r="S25" s="586" t="s">
        <v>54</v>
      </c>
      <c r="T25" s="586" t="s">
        <v>51</v>
      </c>
      <c r="U25" s="14" t="s">
        <v>134</v>
      </c>
      <c r="V25" s="586" t="s">
        <v>53</v>
      </c>
      <c r="W25" s="586" t="s">
        <v>54</v>
      </c>
      <c r="X25" s="856" t="s">
        <v>51</v>
      </c>
      <c r="Y25" s="857"/>
      <c r="Z25" s="856" t="s">
        <v>283</v>
      </c>
      <c r="AA25" s="1112"/>
    </row>
    <row r="26" spans="1:33" s="18" customFormat="1" ht="21" customHeight="1">
      <c r="A26" s="5" t="s">
        <v>422</v>
      </c>
      <c r="B26" s="261">
        <f>G26+O26+T26+Y26</f>
        <v>139</v>
      </c>
      <c r="C26" s="214">
        <f>SUM(D26:E26)</f>
        <v>4627</v>
      </c>
      <c r="D26" s="589">
        <f>J26+R26+V26</f>
        <v>2343</v>
      </c>
      <c r="E26" s="589">
        <f>M26+S26+W26</f>
        <v>2284</v>
      </c>
      <c r="F26" s="589"/>
      <c r="G26" s="722">
        <v>42</v>
      </c>
      <c r="H26" s="1162">
        <f>J26+M26</f>
        <v>1529</v>
      </c>
      <c r="I26" s="1162"/>
      <c r="J26" s="1099">
        <v>779</v>
      </c>
      <c r="K26" s="1099"/>
      <c r="L26" s="1099"/>
      <c r="M26" s="1099">
        <v>750</v>
      </c>
      <c r="N26" s="1099"/>
      <c r="O26" s="712">
        <v>42</v>
      </c>
      <c r="P26" s="1163">
        <f>R26+S26</f>
        <v>1550</v>
      </c>
      <c r="Q26" s="1163"/>
      <c r="R26" s="668">
        <v>789</v>
      </c>
      <c r="S26" s="668">
        <v>761</v>
      </c>
      <c r="T26" s="668">
        <v>42</v>
      </c>
      <c r="U26" s="217">
        <f>V26+W26</f>
        <v>1548</v>
      </c>
      <c r="V26" s="668">
        <v>775</v>
      </c>
      <c r="W26" s="668">
        <v>773</v>
      </c>
      <c r="X26" s="580"/>
      <c r="Y26" s="466">
        <v>13</v>
      </c>
      <c r="Z26" s="723"/>
      <c r="AA26" s="669">
        <v>67</v>
      </c>
    </row>
    <row r="27" spans="1:33" s="18" customFormat="1" ht="21" customHeight="1">
      <c r="A27" s="5">
        <v>27</v>
      </c>
      <c r="B27" s="261">
        <f t="shared" ref="B27:B29" si="5">G27+O27+T27+Y27</f>
        <v>139</v>
      </c>
      <c r="C27" s="214">
        <f t="shared" ref="C27:C28" si="6">SUM(D27:E27)</f>
        <v>4618</v>
      </c>
      <c r="D27" s="589">
        <f t="shared" ref="D27:D28" si="7">J27+R27+V27</f>
        <v>2339</v>
      </c>
      <c r="E27" s="589">
        <f t="shared" ref="E27:E28" si="8">M27+S27+W27</f>
        <v>2279</v>
      </c>
      <c r="F27" s="589"/>
      <c r="G27" s="722">
        <v>44</v>
      </c>
      <c r="H27" s="1161">
        <f t="shared" ref="H27:H28" si="9">J27+M27</f>
        <v>1525</v>
      </c>
      <c r="I27" s="1161"/>
      <c r="J27" s="1099">
        <v>767</v>
      </c>
      <c r="K27" s="1099"/>
      <c r="L27" s="1099"/>
      <c r="M27" s="1099">
        <v>758</v>
      </c>
      <c r="N27" s="1099"/>
      <c r="O27" s="667">
        <v>40</v>
      </c>
      <c r="P27" s="927">
        <f t="shared" ref="P27:P28" si="10">R27+S27</f>
        <v>1544</v>
      </c>
      <c r="Q27" s="927"/>
      <c r="R27" s="667">
        <v>785</v>
      </c>
      <c r="S27" s="667">
        <v>759</v>
      </c>
      <c r="T27" s="667">
        <v>41</v>
      </c>
      <c r="U27" s="217">
        <f t="shared" ref="U27:U28" si="11">V27+W27</f>
        <v>1549</v>
      </c>
      <c r="V27" s="667">
        <v>787</v>
      </c>
      <c r="W27" s="667">
        <v>762</v>
      </c>
      <c r="X27" s="717"/>
      <c r="Y27" s="725">
        <v>14</v>
      </c>
      <c r="Z27" s="723"/>
      <c r="AA27" s="669">
        <v>71</v>
      </c>
    </row>
    <row r="28" spans="1:33" ht="21" customHeight="1">
      <c r="A28" s="5">
        <v>28</v>
      </c>
      <c r="B28" s="262">
        <f t="shared" si="5"/>
        <v>136</v>
      </c>
      <c r="C28" s="214">
        <f t="shared" si="6"/>
        <v>4507</v>
      </c>
      <c r="D28" s="214">
        <f t="shared" si="7"/>
        <v>2295</v>
      </c>
      <c r="E28" s="214">
        <f t="shared" si="8"/>
        <v>2212</v>
      </c>
      <c r="F28" s="589"/>
      <c r="G28" s="722">
        <v>43</v>
      </c>
      <c r="H28" s="1126">
        <f t="shared" si="9"/>
        <v>1450</v>
      </c>
      <c r="I28" s="1126"/>
      <c r="J28" s="1099">
        <v>751</v>
      </c>
      <c r="K28" s="1099"/>
      <c r="L28" s="1099"/>
      <c r="M28" s="1099">
        <v>699</v>
      </c>
      <c r="N28" s="1099"/>
      <c r="O28" s="667">
        <v>40</v>
      </c>
      <c r="P28" s="927">
        <f t="shared" si="10"/>
        <v>1525</v>
      </c>
      <c r="Q28" s="927"/>
      <c r="R28" s="667">
        <v>767</v>
      </c>
      <c r="S28" s="667">
        <v>758</v>
      </c>
      <c r="T28" s="667">
        <v>39</v>
      </c>
      <c r="U28" s="8">
        <f t="shared" si="11"/>
        <v>1532</v>
      </c>
      <c r="V28" s="667">
        <v>777</v>
      </c>
      <c r="W28" s="667">
        <v>755</v>
      </c>
      <c r="X28" s="717"/>
      <c r="Y28" s="725">
        <v>14</v>
      </c>
      <c r="Z28" s="723"/>
      <c r="AA28" s="669">
        <v>73</v>
      </c>
    </row>
    <row r="29" spans="1:33" ht="21" customHeight="1" thickBot="1">
      <c r="A29" s="5">
        <v>29</v>
      </c>
      <c r="B29" s="262">
        <f t="shared" si="5"/>
        <v>135</v>
      </c>
      <c r="C29" s="933">
        <v>4379</v>
      </c>
      <c r="D29" s="933"/>
      <c r="E29" s="933"/>
      <c r="F29" s="589"/>
      <c r="G29" s="722">
        <v>40</v>
      </c>
      <c r="H29" s="1157">
        <v>1358</v>
      </c>
      <c r="I29" s="1157"/>
      <c r="J29" s="1157"/>
      <c r="K29" s="1157"/>
      <c r="L29" s="1157"/>
      <c r="M29" s="1157"/>
      <c r="N29" s="1157"/>
      <c r="O29" s="667">
        <v>38</v>
      </c>
      <c r="P29" s="1158">
        <v>1431</v>
      </c>
      <c r="Q29" s="1158"/>
      <c r="R29" s="1158"/>
      <c r="S29" s="1158"/>
      <c r="T29" s="667">
        <v>40</v>
      </c>
      <c r="U29" s="1158">
        <v>1495</v>
      </c>
      <c r="V29" s="1158"/>
      <c r="W29" s="1158"/>
      <c r="X29" s="672"/>
      <c r="Y29" s="673">
        <v>17</v>
      </c>
      <c r="Z29" s="674"/>
      <c r="AA29" s="675">
        <v>95</v>
      </c>
    </row>
    <row r="30" spans="1:33" ht="21" customHeight="1" thickBot="1">
      <c r="A30" s="1037" t="s">
        <v>116</v>
      </c>
      <c r="B30" s="1038" t="s">
        <v>51</v>
      </c>
      <c r="C30" s="1052" t="s">
        <v>373</v>
      </c>
      <c r="D30" s="1053"/>
      <c r="E30" s="1054"/>
      <c r="F30" s="1039" t="s">
        <v>130</v>
      </c>
      <c r="G30" s="1040"/>
      <c r="H30" s="1040"/>
      <c r="I30" s="1040"/>
      <c r="J30" s="1040"/>
      <c r="K30" s="1040"/>
      <c r="L30" s="1040"/>
      <c r="M30" s="1040"/>
      <c r="N30" s="1041"/>
      <c r="O30" s="617" t="s">
        <v>131</v>
      </c>
      <c r="P30" s="618"/>
      <c r="Q30" s="619"/>
      <c r="R30" s="619"/>
      <c r="S30" s="619"/>
      <c r="T30" s="1042" t="s">
        <v>132</v>
      </c>
      <c r="U30" s="1042"/>
      <c r="V30" s="1042"/>
      <c r="W30" s="1042"/>
      <c r="X30" s="1058" t="s">
        <v>133</v>
      </c>
      <c r="Y30" s="1058"/>
      <c r="Z30" s="1058"/>
      <c r="AA30" s="1058"/>
    </row>
    <row r="31" spans="1:33" ht="21" customHeight="1">
      <c r="A31" s="1037"/>
      <c r="B31" s="1038"/>
      <c r="C31" s="1055"/>
      <c r="D31" s="1056"/>
      <c r="E31" s="1057"/>
      <c r="F31" s="1111" t="s">
        <v>51</v>
      </c>
      <c r="G31" s="1111"/>
      <c r="H31" s="1046" t="s">
        <v>90</v>
      </c>
      <c r="I31" s="1047"/>
      <c r="J31" s="1047"/>
      <c r="K31" s="1047"/>
      <c r="L31" s="1047"/>
      <c r="M31" s="1047"/>
      <c r="N31" s="1048"/>
      <c r="O31" s="620" t="s">
        <v>51</v>
      </c>
      <c r="P31" s="1046" t="s">
        <v>90</v>
      </c>
      <c r="Q31" s="1047"/>
      <c r="R31" s="1047"/>
      <c r="S31" s="1049"/>
      <c r="T31" s="616" t="s">
        <v>51</v>
      </c>
      <c r="U31" s="1050" t="s">
        <v>134</v>
      </c>
      <c r="V31" s="1051"/>
      <c r="W31" s="1044"/>
      <c r="X31" s="1043" t="s">
        <v>51</v>
      </c>
      <c r="Y31" s="1044"/>
      <c r="Z31" s="1043" t="s">
        <v>283</v>
      </c>
      <c r="AA31" s="1045"/>
    </row>
    <row r="32" spans="1:33" ht="21" customHeight="1">
      <c r="A32" s="10" t="s">
        <v>403</v>
      </c>
      <c r="B32" s="304">
        <f>SUM(B34:B39)</f>
        <v>131</v>
      </c>
      <c r="C32" s="1116">
        <f>SUM(C34:E39)</f>
        <v>4195</v>
      </c>
      <c r="D32" s="1116"/>
      <c r="E32" s="1116"/>
      <c r="F32" s="1118">
        <f>SUM(F34:G39)</f>
        <v>39</v>
      </c>
      <c r="G32" s="1118"/>
      <c r="H32" s="1116">
        <f>SUM(H34:I39)</f>
        <v>1315</v>
      </c>
      <c r="I32" s="1116"/>
      <c r="J32" s="1116"/>
      <c r="K32" s="1116"/>
      <c r="L32" s="1116"/>
      <c r="M32" s="1116"/>
      <c r="N32" s="1116"/>
      <c r="O32" s="330">
        <f>SUM(O34:O39)</f>
        <v>36</v>
      </c>
      <c r="P32" s="1081">
        <f>SUM(P34:Q39)</f>
        <v>1353</v>
      </c>
      <c r="Q32" s="1081"/>
      <c r="R32" s="1081"/>
      <c r="S32" s="1081"/>
      <c r="T32" s="330">
        <f t="shared" ref="T32:X32" si="12">SUM(T34:T39)</f>
        <v>38</v>
      </c>
      <c r="U32" s="1081">
        <f t="shared" si="12"/>
        <v>1429</v>
      </c>
      <c r="V32" s="1081"/>
      <c r="W32" s="1081"/>
      <c r="X32" s="965">
        <f t="shared" si="12"/>
        <v>18</v>
      </c>
      <c r="Y32" s="965"/>
      <c r="Z32" s="1143">
        <f>SUM(Z34:AA39)</f>
        <v>98</v>
      </c>
      <c r="AA32" s="1144"/>
    </row>
    <row r="33" spans="1:33" ht="21" customHeight="1">
      <c r="A33" s="10"/>
      <c r="B33" s="304"/>
      <c r="C33" s="304"/>
      <c r="D33" s="304"/>
      <c r="E33" s="304"/>
      <c r="F33" s="305"/>
      <c r="G33" s="305"/>
      <c r="H33" s="305"/>
      <c r="I33" s="305"/>
      <c r="J33" s="305"/>
      <c r="K33" s="305"/>
      <c r="L33" s="304"/>
      <c r="M33" s="305"/>
      <c r="N33" s="305"/>
      <c r="O33" s="306"/>
      <c r="P33" s="595"/>
      <c r="Q33" s="595"/>
      <c r="R33" s="306"/>
      <c r="S33" s="306"/>
      <c r="T33" s="306"/>
      <c r="U33" s="306"/>
      <c r="V33" s="306"/>
      <c r="W33" s="306"/>
      <c r="X33" s="595"/>
      <c r="Y33" s="595"/>
      <c r="Z33" s="601"/>
      <c r="AA33" s="602"/>
    </row>
    <row r="34" spans="1:33" ht="21" customHeight="1">
      <c r="A34" s="5" t="s">
        <v>122</v>
      </c>
      <c r="B34" s="613">
        <f t="shared" ref="B34:B39" si="13">F34+O34+T34+X34</f>
        <v>23</v>
      </c>
      <c r="C34" s="1126">
        <f>H34+P34+U34+Z34</f>
        <v>719</v>
      </c>
      <c r="D34" s="1126"/>
      <c r="E34" s="1126"/>
      <c r="F34" s="1100">
        <v>7</v>
      </c>
      <c r="G34" s="1100"/>
      <c r="H34" s="1099">
        <v>236</v>
      </c>
      <c r="I34" s="1099"/>
      <c r="J34" s="1099"/>
      <c r="K34" s="1099"/>
      <c r="L34" s="1099"/>
      <c r="M34" s="1099"/>
      <c r="N34" s="1099"/>
      <c r="O34" s="814">
        <v>6</v>
      </c>
      <c r="P34" s="937">
        <v>217</v>
      </c>
      <c r="Q34" s="937"/>
      <c r="R34" s="937"/>
      <c r="S34" s="937"/>
      <c r="T34" s="814">
        <v>6</v>
      </c>
      <c r="U34" s="937">
        <v>239</v>
      </c>
      <c r="V34" s="937"/>
      <c r="W34" s="937"/>
      <c r="X34" s="937">
        <v>4</v>
      </c>
      <c r="Y34" s="937"/>
      <c r="Z34" s="1165">
        <v>27</v>
      </c>
      <c r="AA34" s="1166"/>
    </row>
    <row r="35" spans="1:33" ht="21" customHeight="1">
      <c r="A35" s="5" t="s">
        <v>123</v>
      </c>
      <c r="B35" s="613">
        <f t="shared" si="13"/>
        <v>26</v>
      </c>
      <c r="C35" s="1126">
        <f t="shared" ref="C35:C39" si="14">H35+P35+U35+Z35</f>
        <v>833</v>
      </c>
      <c r="D35" s="1126"/>
      <c r="E35" s="1126"/>
      <c r="F35" s="1100">
        <v>8</v>
      </c>
      <c r="G35" s="1100"/>
      <c r="H35" s="1099">
        <v>247</v>
      </c>
      <c r="I35" s="1099"/>
      <c r="J35" s="1099"/>
      <c r="K35" s="1099"/>
      <c r="L35" s="1099"/>
      <c r="M35" s="1099"/>
      <c r="N35" s="1099"/>
      <c r="O35" s="814">
        <v>7</v>
      </c>
      <c r="P35" s="937">
        <v>258</v>
      </c>
      <c r="Q35" s="937"/>
      <c r="R35" s="937"/>
      <c r="S35" s="937"/>
      <c r="T35" s="814">
        <v>8</v>
      </c>
      <c r="U35" s="937">
        <v>307</v>
      </c>
      <c r="V35" s="937"/>
      <c r="W35" s="937"/>
      <c r="X35" s="937">
        <v>3</v>
      </c>
      <c r="Y35" s="937"/>
      <c r="Z35" s="1165">
        <v>21</v>
      </c>
      <c r="AA35" s="1166"/>
    </row>
    <row r="36" spans="1:33" ht="21" customHeight="1">
      <c r="A36" s="5" t="s">
        <v>124</v>
      </c>
      <c r="B36" s="613">
        <f t="shared" si="13"/>
        <v>27</v>
      </c>
      <c r="C36" s="1126">
        <f t="shared" si="14"/>
        <v>824</v>
      </c>
      <c r="D36" s="1126"/>
      <c r="E36" s="1126"/>
      <c r="F36" s="1100">
        <v>7</v>
      </c>
      <c r="G36" s="1100"/>
      <c r="H36" s="1099">
        <v>241</v>
      </c>
      <c r="I36" s="1099"/>
      <c r="J36" s="1099"/>
      <c r="K36" s="1099"/>
      <c r="L36" s="1099"/>
      <c r="M36" s="1099"/>
      <c r="N36" s="1099"/>
      <c r="O36" s="814">
        <v>7</v>
      </c>
      <c r="P36" s="937">
        <v>272</v>
      </c>
      <c r="Q36" s="937"/>
      <c r="R36" s="937"/>
      <c r="S36" s="937"/>
      <c r="T36" s="814">
        <v>8</v>
      </c>
      <c r="U36" s="937">
        <v>282</v>
      </c>
      <c r="V36" s="937"/>
      <c r="W36" s="937"/>
      <c r="X36" s="937">
        <v>5</v>
      </c>
      <c r="Y36" s="937"/>
      <c r="Z36" s="1165">
        <v>29</v>
      </c>
      <c r="AA36" s="1166"/>
    </row>
    <row r="37" spans="1:33" ht="21" customHeight="1">
      <c r="A37" s="5" t="s">
        <v>125</v>
      </c>
      <c r="B37" s="613">
        <f t="shared" si="13"/>
        <v>25</v>
      </c>
      <c r="C37" s="1126">
        <f t="shared" si="14"/>
        <v>765</v>
      </c>
      <c r="D37" s="1126"/>
      <c r="E37" s="1126"/>
      <c r="F37" s="1100">
        <v>7</v>
      </c>
      <c r="G37" s="1100"/>
      <c r="H37" s="1099">
        <v>228</v>
      </c>
      <c r="I37" s="1099"/>
      <c r="J37" s="1099"/>
      <c r="K37" s="1099"/>
      <c r="L37" s="1099"/>
      <c r="M37" s="1099"/>
      <c r="N37" s="1099"/>
      <c r="O37" s="814">
        <v>7</v>
      </c>
      <c r="P37" s="937">
        <v>271</v>
      </c>
      <c r="Q37" s="937"/>
      <c r="R37" s="937"/>
      <c r="S37" s="937"/>
      <c r="T37" s="814">
        <v>7</v>
      </c>
      <c r="U37" s="937">
        <v>247</v>
      </c>
      <c r="V37" s="937"/>
      <c r="W37" s="937"/>
      <c r="X37" s="937">
        <v>4</v>
      </c>
      <c r="Y37" s="937"/>
      <c r="Z37" s="1165">
        <v>19</v>
      </c>
      <c r="AA37" s="1166"/>
    </row>
    <row r="38" spans="1:33" ht="21" customHeight="1">
      <c r="A38" s="5" t="s">
        <v>126</v>
      </c>
      <c r="B38" s="613">
        <f t="shared" si="13"/>
        <v>15</v>
      </c>
      <c r="C38" s="1126">
        <f t="shared" si="14"/>
        <v>427</v>
      </c>
      <c r="D38" s="1126"/>
      <c r="E38" s="1126"/>
      <c r="F38" s="1100">
        <v>5</v>
      </c>
      <c r="G38" s="1100"/>
      <c r="H38" s="1099">
        <v>156</v>
      </c>
      <c r="I38" s="1099"/>
      <c r="J38" s="1099"/>
      <c r="K38" s="1099"/>
      <c r="L38" s="1099"/>
      <c r="M38" s="1099"/>
      <c r="N38" s="1099"/>
      <c r="O38" s="814">
        <v>4</v>
      </c>
      <c r="P38" s="937">
        <v>123</v>
      </c>
      <c r="Q38" s="937"/>
      <c r="R38" s="937"/>
      <c r="S38" s="937"/>
      <c r="T38" s="814">
        <v>4</v>
      </c>
      <c r="U38" s="937">
        <v>146</v>
      </c>
      <c r="V38" s="937"/>
      <c r="W38" s="937"/>
      <c r="X38" s="937">
        <v>2</v>
      </c>
      <c r="Y38" s="937"/>
      <c r="Z38" s="1165">
        <v>2</v>
      </c>
      <c r="AA38" s="1166"/>
    </row>
    <row r="39" spans="1:33" ht="21" customHeight="1" thickBot="1">
      <c r="A39" s="197" t="s">
        <v>127</v>
      </c>
      <c r="B39" s="412">
        <f t="shared" si="13"/>
        <v>15</v>
      </c>
      <c r="C39" s="1125">
        <f t="shared" si="14"/>
        <v>627</v>
      </c>
      <c r="D39" s="1125"/>
      <c r="E39" s="1125"/>
      <c r="F39" s="1119">
        <v>5</v>
      </c>
      <c r="G39" s="1119"/>
      <c r="H39" s="1124">
        <v>207</v>
      </c>
      <c r="I39" s="1124"/>
      <c r="J39" s="1124"/>
      <c r="K39" s="1124"/>
      <c r="L39" s="1124"/>
      <c r="M39" s="1124"/>
      <c r="N39" s="1124"/>
      <c r="O39" s="815">
        <v>5</v>
      </c>
      <c r="P39" s="1034">
        <v>212</v>
      </c>
      <c r="Q39" s="1034"/>
      <c r="R39" s="1034"/>
      <c r="S39" s="1034"/>
      <c r="T39" s="815">
        <v>5</v>
      </c>
      <c r="U39" s="1034">
        <v>208</v>
      </c>
      <c r="V39" s="1034"/>
      <c r="W39" s="1034"/>
      <c r="X39" s="1083">
        <v>0</v>
      </c>
      <c r="Y39" s="1083"/>
      <c r="Z39" s="1035">
        <v>0</v>
      </c>
      <c r="AA39" s="1036"/>
    </row>
    <row r="40" spans="1:33" ht="21" customHeight="1">
      <c r="A40" s="1168" t="s">
        <v>386</v>
      </c>
      <c r="B40" s="1168"/>
      <c r="C40" s="1168"/>
      <c r="D40" s="1168"/>
      <c r="E40" s="1168"/>
      <c r="F40" s="1168"/>
      <c r="G40" s="1168"/>
      <c r="H40" s="1168"/>
      <c r="I40" s="1168"/>
      <c r="J40" s="1168"/>
      <c r="K40" s="1168"/>
      <c r="L40" s="1168"/>
      <c r="M40" s="1168"/>
      <c r="N40" s="1168"/>
      <c r="O40" s="1168"/>
      <c r="P40" s="1168"/>
      <c r="Q40" s="1168"/>
      <c r="R40" s="1168"/>
      <c r="S40" s="1168"/>
      <c r="T40" s="1168"/>
      <c r="U40" s="4"/>
      <c r="V40" s="4"/>
      <c r="W40" s="4"/>
      <c r="Y40" s="4"/>
      <c r="Z40" s="4"/>
      <c r="AA40" s="579" t="s">
        <v>129</v>
      </c>
      <c r="AB40" s="4"/>
      <c r="AC40" s="20"/>
    </row>
    <row r="41" spans="1:33" ht="21" customHeight="1">
      <c r="A41" s="278" t="s">
        <v>391</v>
      </c>
      <c r="B41" s="4"/>
      <c r="P41" s="587"/>
      <c r="Q41" s="4"/>
      <c r="R41" s="4"/>
      <c r="S41" s="4"/>
      <c r="T41" s="4"/>
      <c r="U41" s="4"/>
      <c r="V41" s="4"/>
      <c r="W41" s="4"/>
      <c r="X41" s="1017" t="s">
        <v>375</v>
      </c>
      <c r="Y41" s="1017"/>
      <c r="Z41" s="1017"/>
      <c r="AA41" s="1017"/>
      <c r="AB41" s="578"/>
      <c r="AC41" s="578"/>
    </row>
    <row r="42" spans="1:33" ht="21" customHeight="1">
      <c r="A42" s="4"/>
      <c r="B42" s="4"/>
      <c r="P42" s="587"/>
      <c r="Q42" s="4"/>
      <c r="R42" s="4"/>
      <c r="S42" s="4"/>
      <c r="T42" s="4"/>
      <c r="U42" s="4"/>
      <c r="V42" s="4"/>
      <c r="W42" s="4"/>
      <c r="Z42" s="4"/>
      <c r="AA42" s="579"/>
      <c r="AB42" s="4"/>
      <c r="AC42" s="4"/>
    </row>
    <row r="43" spans="1:33" ht="21" customHeight="1" thickBot="1">
      <c r="A43" s="4" t="s">
        <v>502</v>
      </c>
      <c r="B43" s="4"/>
      <c r="C43" s="4"/>
      <c r="D43" s="4"/>
      <c r="E43" s="4"/>
      <c r="F43" s="4"/>
      <c r="G43" s="4"/>
      <c r="H43" s="4"/>
      <c r="J43" s="4"/>
      <c r="K43" s="4"/>
      <c r="L43" s="4"/>
      <c r="M43" s="4"/>
      <c r="N43" s="4"/>
      <c r="O43" s="4"/>
      <c r="P43" s="587"/>
      <c r="Q43" s="4"/>
      <c r="R43" s="4"/>
      <c r="S43" s="4"/>
      <c r="T43" s="4"/>
      <c r="U43" s="4"/>
      <c r="V43" s="4"/>
      <c r="W43" s="4"/>
      <c r="X43" s="4"/>
      <c r="Z43" s="4"/>
      <c r="AA43" s="579" t="s">
        <v>66</v>
      </c>
      <c r="AB43" s="4"/>
      <c r="AC43" s="4"/>
      <c r="AD43" s="4"/>
      <c r="AE43" s="4"/>
      <c r="AF43" s="4"/>
      <c r="AG43" s="4"/>
    </row>
    <row r="44" spans="1:33" ht="21" customHeight="1" thickBot="1">
      <c r="A44" s="1123" t="s">
        <v>135</v>
      </c>
      <c r="B44" s="1065" t="s">
        <v>424</v>
      </c>
      <c r="C44" s="1066"/>
      <c r="D44" s="1066"/>
      <c r="E44" s="1067"/>
      <c r="F44" s="1065" t="s">
        <v>425</v>
      </c>
      <c r="G44" s="1066"/>
      <c r="H44" s="1066"/>
      <c r="I44" s="1066"/>
      <c r="J44" s="1066"/>
      <c r="K44" s="1066"/>
      <c r="L44" s="1066"/>
      <c r="M44" s="1066"/>
      <c r="N44" s="1067"/>
      <c r="O44" s="1065" t="s">
        <v>426</v>
      </c>
      <c r="P44" s="1066"/>
      <c r="Q44" s="1066"/>
      <c r="R44" s="1066"/>
      <c r="S44" s="1067"/>
      <c r="T44" s="1065" t="s">
        <v>427</v>
      </c>
      <c r="U44" s="1066"/>
      <c r="V44" s="1066"/>
      <c r="W44" s="1067"/>
      <c r="X44" s="1084" t="s">
        <v>429</v>
      </c>
      <c r="Y44" s="1084"/>
      <c r="Z44" s="1084"/>
      <c r="AA44" s="1084"/>
      <c r="AB44" s="4"/>
      <c r="AC44" s="4"/>
      <c r="AD44" s="4"/>
      <c r="AE44" s="4"/>
      <c r="AF44" s="4"/>
      <c r="AG44" s="4"/>
    </row>
    <row r="45" spans="1:33" ht="21" customHeight="1">
      <c r="A45" s="1123"/>
      <c r="B45" s="14" t="s">
        <v>136</v>
      </c>
      <c r="C45" s="20"/>
      <c r="D45" s="710" t="s">
        <v>53</v>
      </c>
      <c r="E45" s="710" t="s">
        <v>54</v>
      </c>
      <c r="F45" s="856" t="s">
        <v>137</v>
      </c>
      <c r="G45" s="892"/>
      <c r="H45" s="857"/>
      <c r="I45" s="856" t="s">
        <v>53</v>
      </c>
      <c r="J45" s="892"/>
      <c r="K45" s="857"/>
      <c r="L45" s="856" t="s">
        <v>54</v>
      </c>
      <c r="M45" s="892"/>
      <c r="N45" s="1120"/>
      <c r="O45" s="1159" t="s">
        <v>298</v>
      </c>
      <c r="P45" s="1071"/>
      <c r="Q45" s="1160"/>
      <c r="R45" s="710" t="s">
        <v>53</v>
      </c>
      <c r="S45" s="705" t="s">
        <v>54</v>
      </c>
      <c r="T45" s="1070" t="s">
        <v>355</v>
      </c>
      <c r="U45" s="1071"/>
      <c r="V45" s="1071"/>
      <c r="W45" s="1071"/>
      <c r="X45" s="1164" t="s">
        <v>355</v>
      </c>
      <c r="Y45" s="1075"/>
      <c r="Z45" s="1075"/>
      <c r="AA45" s="1076"/>
      <c r="AB45" s="4"/>
    </row>
    <row r="46" spans="1:33" ht="21" customHeight="1">
      <c r="A46" s="3" t="s">
        <v>122</v>
      </c>
      <c r="B46" s="1132">
        <f t="shared" ref="B46:B51" si="15">SUM(D46:E46)</f>
        <v>712</v>
      </c>
      <c r="C46" s="876"/>
      <c r="D46" s="720">
        <v>376</v>
      </c>
      <c r="E46" s="51">
        <v>336</v>
      </c>
      <c r="F46" s="876">
        <f t="shared" ref="F46:F51" si="16">SUM(I46:N46)</f>
        <v>741</v>
      </c>
      <c r="G46" s="876"/>
      <c r="H46" s="876"/>
      <c r="I46" s="876">
        <v>370</v>
      </c>
      <c r="J46" s="876"/>
      <c r="K46" s="876"/>
      <c r="L46" s="1127">
        <v>371</v>
      </c>
      <c r="M46" s="1127"/>
      <c r="N46" s="1127"/>
      <c r="O46" s="1068">
        <f t="shared" ref="O46:O51" si="17">SUM(R46:S46)</f>
        <v>730</v>
      </c>
      <c r="P46" s="1068"/>
      <c r="Q46" s="1068"/>
      <c r="R46" s="720">
        <v>372</v>
      </c>
      <c r="S46" s="51">
        <v>358</v>
      </c>
      <c r="T46" s="1073">
        <v>720</v>
      </c>
      <c r="U46" s="1073"/>
      <c r="V46" s="1073"/>
      <c r="W46" s="1073"/>
      <c r="X46" s="1063">
        <f>C34</f>
        <v>719</v>
      </c>
      <c r="Y46" s="1063"/>
      <c r="Z46" s="1063"/>
      <c r="AA46" s="1064"/>
      <c r="AB46" s="4"/>
    </row>
    <row r="47" spans="1:33" ht="21" customHeight="1">
      <c r="A47" s="3" t="s">
        <v>123</v>
      </c>
      <c r="B47" s="1131">
        <f t="shared" si="15"/>
        <v>975</v>
      </c>
      <c r="C47" s="855"/>
      <c r="D47" s="713">
        <v>482</v>
      </c>
      <c r="E47" s="23">
        <v>493</v>
      </c>
      <c r="F47" s="855">
        <f t="shared" si="16"/>
        <v>912</v>
      </c>
      <c r="G47" s="855"/>
      <c r="H47" s="855"/>
      <c r="I47" s="855">
        <v>481</v>
      </c>
      <c r="J47" s="855"/>
      <c r="K47" s="855"/>
      <c r="L47" s="1134">
        <v>431</v>
      </c>
      <c r="M47" s="1134"/>
      <c r="N47" s="1134"/>
      <c r="O47" s="990">
        <f t="shared" si="17"/>
        <v>930</v>
      </c>
      <c r="P47" s="990"/>
      <c r="Q47" s="990"/>
      <c r="R47" s="713">
        <v>501</v>
      </c>
      <c r="S47" s="23">
        <v>429</v>
      </c>
      <c r="T47" s="1074">
        <v>888</v>
      </c>
      <c r="U47" s="1074"/>
      <c r="V47" s="1074"/>
      <c r="W47" s="1074"/>
      <c r="X47" s="1061">
        <f t="shared" ref="X47:X51" si="18">C35</f>
        <v>833</v>
      </c>
      <c r="Y47" s="1061"/>
      <c r="Z47" s="1061"/>
      <c r="AA47" s="1062"/>
      <c r="AB47" s="4"/>
    </row>
    <row r="48" spans="1:33" ht="21" customHeight="1">
      <c r="A48" s="3" t="s">
        <v>124</v>
      </c>
      <c r="B48" s="1131">
        <f t="shared" si="15"/>
        <v>947</v>
      </c>
      <c r="C48" s="855"/>
      <c r="D48" s="713">
        <v>484</v>
      </c>
      <c r="E48" s="23">
        <v>463</v>
      </c>
      <c r="F48" s="855">
        <f t="shared" si="16"/>
        <v>976</v>
      </c>
      <c r="G48" s="855"/>
      <c r="H48" s="855"/>
      <c r="I48" s="855">
        <v>495</v>
      </c>
      <c r="J48" s="855"/>
      <c r="K48" s="855"/>
      <c r="L48" s="1134">
        <v>481</v>
      </c>
      <c r="M48" s="1134"/>
      <c r="N48" s="1134"/>
      <c r="O48" s="990">
        <f t="shared" si="17"/>
        <v>932</v>
      </c>
      <c r="P48" s="990"/>
      <c r="Q48" s="990"/>
      <c r="R48" s="713">
        <v>456</v>
      </c>
      <c r="S48" s="23">
        <v>476</v>
      </c>
      <c r="T48" s="1074">
        <v>888</v>
      </c>
      <c r="U48" s="1074"/>
      <c r="V48" s="1074"/>
      <c r="W48" s="1074"/>
      <c r="X48" s="1061">
        <f t="shared" si="18"/>
        <v>824</v>
      </c>
      <c r="Y48" s="1061"/>
      <c r="Z48" s="1061"/>
      <c r="AA48" s="1062"/>
      <c r="AB48" s="4"/>
    </row>
    <row r="49" spans="1:28" ht="21" customHeight="1">
      <c r="A49" s="3" t="s">
        <v>125</v>
      </c>
      <c r="B49" s="1131">
        <f t="shared" si="15"/>
        <v>848</v>
      </c>
      <c r="C49" s="855"/>
      <c r="D49" s="713">
        <v>426</v>
      </c>
      <c r="E49" s="23">
        <v>422</v>
      </c>
      <c r="F49" s="855">
        <f>SUM(I49:N49)</f>
        <v>858</v>
      </c>
      <c r="G49" s="855"/>
      <c r="H49" s="855"/>
      <c r="I49" s="855">
        <v>436</v>
      </c>
      <c r="J49" s="855"/>
      <c r="K49" s="855"/>
      <c r="L49" s="1134">
        <v>422</v>
      </c>
      <c r="M49" s="1134"/>
      <c r="N49" s="1134"/>
      <c r="O49" s="990">
        <f t="shared" si="17"/>
        <v>838</v>
      </c>
      <c r="P49" s="990"/>
      <c r="Q49" s="990"/>
      <c r="R49" s="713">
        <v>421</v>
      </c>
      <c r="S49" s="23">
        <v>417</v>
      </c>
      <c r="T49" s="1074">
        <v>829</v>
      </c>
      <c r="U49" s="1074"/>
      <c r="V49" s="1074"/>
      <c r="W49" s="1074"/>
      <c r="X49" s="1061">
        <f t="shared" si="18"/>
        <v>765</v>
      </c>
      <c r="Y49" s="1061"/>
      <c r="Z49" s="1061"/>
      <c r="AA49" s="1062"/>
      <c r="AB49" s="4"/>
    </row>
    <row r="50" spans="1:28" ht="21" customHeight="1">
      <c r="A50" s="3" t="s">
        <v>126</v>
      </c>
      <c r="B50" s="1131">
        <f t="shared" si="15"/>
        <v>495</v>
      </c>
      <c r="C50" s="855"/>
      <c r="D50" s="713">
        <v>256</v>
      </c>
      <c r="E50" s="23">
        <v>239</v>
      </c>
      <c r="F50" s="855">
        <f t="shared" si="16"/>
        <v>485</v>
      </c>
      <c r="G50" s="855"/>
      <c r="H50" s="855"/>
      <c r="I50" s="855">
        <v>243</v>
      </c>
      <c r="J50" s="855"/>
      <c r="K50" s="855"/>
      <c r="L50" s="1134">
        <v>242</v>
      </c>
      <c r="M50" s="1134"/>
      <c r="N50" s="1134"/>
      <c r="O50" s="990">
        <f t="shared" si="17"/>
        <v>449</v>
      </c>
      <c r="P50" s="990"/>
      <c r="Q50" s="990"/>
      <c r="R50" s="713">
        <v>238</v>
      </c>
      <c r="S50" s="23">
        <v>211</v>
      </c>
      <c r="T50" s="1074">
        <v>425</v>
      </c>
      <c r="U50" s="1074"/>
      <c r="V50" s="1074"/>
      <c r="W50" s="1074"/>
      <c r="X50" s="1061">
        <f t="shared" si="18"/>
        <v>427</v>
      </c>
      <c r="Y50" s="1061"/>
      <c r="Z50" s="1061"/>
      <c r="AA50" s="1062"/>
      <c r="AB50" s="4"/>
    </row>
    <row r="51" spans="1:28" ht="21" customHeight="1" thickBot="1">
      <c r="A51" s="21" t="s">
        <v>127</v>
      </c>
      <c r="B51" s="1128">
        <f t="shared" si="15"/>
        <v>650</v>
      </c>
      <c r="C51" s="1129"/>
      <c r="D51" s="719">
        <v>319</v>
      </c>
      <c r="E51" s="52">
        <v>331</v>
      </c>
      <c r="F51" s="1130">
        <f t="shared" si="16"/>
        <v>646</v>
      </c>
      <c r="G51" s="1130"/>
      <c r="H51" s="1130"/>
      <c r="I51" s="1130">
        <v>314</v>
      </c>
      <c r="J51" s="1130"/>
      <c r="K51" s="1130"/>
      <c r="L51" s="1133">
        <v>332</v>
      </c>
      <c r="M51" s="1133"/>
      <c r="N51" s="1133"/>
      <c r="O51" s="1069">
        <f t="shared" si="17"/>
        <v>628</v>
      </c>
      <c r="P51" s="1069"/>
      <c r="Q51" s="1069"/>
      <c r="R51" s="719">
        <v>307</v>
      </c>
      <c r="S51" s="52">
        <v>321</v>
      </c>
      <c r="T51" s="1077">
        <v>629</v>
      </c>
      <c r="U51" s="1077"/>
      <c r="V51" s="1077"/>
      <c r="W51" s="1077"/>
      <c r="X51" s="1059">
        <f t="shared" si="18"/>
        <v>627</v>
      </c>
      <c r="Y51" s="1059"/>
      <c r="Z51" s="1059"/>
      <c r="AA51" s="1060"/>
      <c r="AB51" s="4"/>
    </row>
    <row r="52" spans="1:28" ht="21" customHeight="1">
      <c r="A52" s="278" t="s">
        <v>391</v>
      </c>
      <c r="P52" s="22"/>
      <c r="Q52" s="4"/>
      <c r="R52" s="4"/>
      <c r="S52" s="4"/>
      <c r="T52" s="4"/>
      <c r="U52" s="4"/>
      <c r="V52" s="4"/>
      <c r="W52" s="4"/>
      <c r="Y52" s="4"/>
      <c r="Z52" s="4"/>
      <c r="AA52" s="579" t="s">
        <v>129</v>
      </c>
      <c r="AB52" s="4"/>
    </row>
    <row r="53" spans="1:28" ht="21" customHeight="1">
      <c r="P53" s="587"/>
      <c r="X53" s="1085" t="s">
        <v>375</v>
      </c>
      <c r="Y53" s="1085"/>
      <c r="Z53" s="1085"/>
      <c r="AA53" s="1085"/>
    </row>
  </sheetData>
  <sheetProtection sheet="1" objects="1" scenarios="1"/>
  <mergeCells count="242">
    <mergeCell ref="U29:W29"/>
    <mergeCell ref="T45:W45"/>
    <mergeCell ref="T46:W46"/>
    <mergeCell ref="T47:W47"/>
    <mergeCell ref="T48:W48"/>
    <mergeCell ref="T49:W49"/>
    <mergeCell ref="T50:W50"/>
    <mergeCell ref="T51:W51"/>
    <mergeCell ref="A3:A4"/>
    <mergeCell ref="B3:B4"/>
    <mergeCell ref="C3:E3"/>
    <mergeCell ref="F3:G4"/>
    <mergeCell ref="H3:N3"/>
    <mergeCell ref="O3:T3"/>
    <mergeCell ref="A19:S19"/>
    <mergeCell ref="U3:W3"/>
    <mergeCell ref="M8:N8"/>
    <mergeCell ref="U9:W9"/>
    <mergeCell ref="H26:I26"/>
    <mergeCell ref="J26:L26"/>
    <mergeCell ref="M26:N26"/>
    <mergeCell ref="P26:Q26"/>
    <mergeCell ref="A30:A31"/>
    <mergeCell ref="B30:B31"/>
    <mergeCell ref="X46:AA46"/>
    <mergeCell ref="X47:AA47"/>
    <mergeCell ref="X48:AA48"/>
    <mergeCell ref="C34:E34"/>
    <mergeCell ref="C35:E35"/>
    <mergeCell ref="C36:E36"/>
    <mergeCell ref="C37:E37"/>
    <mergeCell ref="C38:E38"/>
    <mergeCell ref="C39:E39"/>
    <mergeCell ref="A40:T40"/>
    <mergeCell ref="F35:G35"/>
    <mergeCell ref="H35:N35"/>
    <mergeCell ref="P35:S35"/>
    <mergeCell ref="U35:W35"/>
    <mergeCell ref="X35:Y35"/>
    <mergeCell ref="Z35:AA35"/>
    <mergeCell ref="F34:G34"/>
    <mergeCell ref="H34:N34"/>
    <mergeCell ref="P34:S34"/>
    <mergeCell ref="U34:W34"/>
    <mergeCell ref="X34:Y34"/>
    <mergeCell ref="Z34:AA34"/>
    <mergeCell ref="F37:G37"/>
    <mergeCell ref="H37:N37"/>
    <mergeCell ref="X3:Y4"/>
    <mergeCell ref="Z3:AA4"/>
    <mergeCell ref="H4:I4"/>
    <mergeCell ref="J4:L4"/>
    <mergeCell ref="M4:N4"/>
    <mergeCell ref="O4:P4"/>
    <mergeCell ref="Q4:R4"/>
    <mergeCell ref="S4:T4"/>
    <mergeCell ref="J7:L7"/>
    <mergeCell ref="M7:N7"/>
    <mergeCell ref="X7:Y7"/>
    <mergeCell ref="Z7:AA7"/>
    <mergeCell ref="X8:Y8"/>
    <mergeCell ref="Z8:AA8"/>
    <mergeCell ref="J5:L5"/>
    <mergeCell ref="M5:N5"/>
    <mergeCell ref="X5:Y5"/>
    <mergeCell ref="Z5:AA5"/>
    <mergeCell ref="J6:L6"/>
    <mergeCell ref="M6:N6"/>
    <mergeCell ref="X6:Y6"/>
    <mergeCell ref="Z6:AA6"/>
    <mergeCell ref="J8:L8"/>
    <mergeCell ref="X9:Y10"/>
    <mergeCell ref="Z9:AA10"/>
    <mergeCell ref="H10:N10"/>
    <mergeCell ref="O10:T10"/>
    <mergeCell ref="U10:W10"/>
    <mergeCell ref="A9:A10"/>
    <mergeCell ref="B9:B10"/>
    <mergeCell ref="C9:E9"/>
    <mergeCell ref="F9:G10"/>
    <mergeCell ref="H9:N9"/>
    <mergeCell ref="O9:T9"/>
    <mergeCell ref="Z11:AA11"/>
    <mergeCell ref="H12:N12"/>
    <mergeCell ref="H13:L13"/>
    <mergeCell ref="M13:N13"/>
    <mergeCell ref="O13:R13"/>
    <mergeCell ref="S13:T13"/>
    <mergeCell ref="U13:W13"/>
    <mergeCell ref="X13:Y13"/>
    <mergeCell ref="Z13:AA13"/>
    <mergeCell ref="H11:L11"/>
    <mergeCell ref="M11:N11"/>
    <mergeCell ref="O11:R11"/>
    <mergeCell ref="S11:T11"/>
    <mergeCell ref="U11:W11"/>
    <mergeCell ref="X11:Y11"/>
    <mergeCell ref="Z14:AA14"/>
    <mergeCell ref="H15:L15"/>
    <mergeCell ref="M15:N15"/>
    <mergeCell ref="O15:R15"/>
    <mergeCell ref="S15:T15"/>
    <mergeCell ref="U15:W15"/>
    <mergeCell ref="X15:Y15"/>
    <mergeCell ref="Z15:AA15"/>
    <mergeCell ref="H14:L14"/>
    <mergeCell ref="M14:N14"/>
    <mergeCell ref="O14:R14"/>
    <mergeCell ref="S14:T14"/>
    <mergeCell ref="U14:W14"/>
    <mergeCell ref="X14:Y14"/>
    <mergeCell ref="Z16:AA16"/>
    <mergeCell ref="H17:L17"/>
    <mergeCell ref="M17:N17"/>
    <mergeCell ref="O17:R17"/>
    <mergeCell ref="S17:T17"/>
    <mergeCell ref="U17:W17"/>
    <mergeCell ref="X17:Y17"/>
    <mergeCell ref="Z17:AA17"/>
    <mergeCell ref="H16:L16"/>
    <mergeCell ref="M16:N16"/>
    <mergeCell ref="O16:R16"/>
    <mergeCell ref="S16:T16"/>
    <mergeCell ref="U16:W16"/>
    <mergeCell ref="X16:Y16"/>
    <mergeCell ref="Z18:AA18"/>
    <mergeCell ref="X20:AA20"/>
    <mergeCell ref="A24:A25"/>
    <mergeCell ref="B24:B25"/>
    <mergeCell ref="C24:E24"/>
    <mergeCell ref="F24:N24"/>
    <mergeCell ref="T24:W24"/>
    <mergeCell ref="X24:AA24"/>
    <mergeCell ref="F25:G25"/>
    <mergeCell ref="H25:I25"/>
    <mergeCell ref="H18:L18"/>
    <mergeCell ref="M18:N18"/>
    <mergeCell ref="O18:R18"/>
    <mergeCell ref="S18:T18"/>
    <mergeCell ref="U18:W18"/>
    <mergeCell ref="X18:Y18"/>
    <mergeCell ref="J25:L25"/>
    <mergeCell ref="M25:N25"/>
    <mergeCell ref="P25:Q25"/>
    <mergeCell ref="X25:Y25"/>
    <mergeCell ref="Z25:AA25"/>
    <mergeCell ref="H27:I27"/>
    <mergeCell ref="J27:L27"/>
    <mergeCell ref="M27:N27"/>
    <mergeCell ref="P27:Q27"/>
    <mergeCell ref="H28:I28"/>
    <mergeCell ref="J28:L28"/>
    <mergeCell ref="M28:N28"/>
    <mergeCell ref="P28:Q28"/>
    <mergeCell ref="C29:E29"/>
    <mergeCell ref="H29:N29"/>
    <mergeCell ref="P29:S29"/>
    <mergeCell ref="C32:E32"/>
    <mergeCell ref="F32:G32"/>
    <mergeCell ref="H32:N32"/>
    <mergeCell ref="P32:S32"/>
    <mergeCell ref="U32:W32"/>
    <mergeCell ref="X32:Y32"/>
    <mergeCell ref="T30:W30"/>
    <mergeCell ref="X30:AA30"/>
    <mergeCell ref="F31:G31"/>
    <mergeCell ref="H31:N31"/>
    <mergeCell ref="P31:S31"/>
    <mergeCell ref="U31:W31"/>
    <mergeCell ref="X31:Y31"/>
    <mergeCell ref="Z31:AA31"/>
    <mergeCell ref="Z32:AA32"/>
    <mergeCell ref="C30:E31"/>
    <mergeCell ref="F30:N30"/>
    <mergeCell ref="P37:S37"/>
    <mergeCell ref="U37:W37"/>
    <mergeCell ref="X37:Y37"/>
    <mergeCell ref="Z37:AA37"/>
    <mergeCell ref="F36:G36"/>
    <mergeCell ref="H36:N36"/>
    <mergeCell ref="P36:S36"/>
    <mergeCell ref="U36:W36"/>
    <mergeCell ref="X36:Y36"/>
    <mergeCell ref="Z36:AA36"/>
    <mergeCell ref="F39:G39"/>
    <mergeCell ref="H39:N39"/>
    <mergeCell ref="P39:S39"/>
    <mergeCell ref="U39:W39"/>
    <mergeCell ref="X39:Y39"/>
    <mergeCell ref="Z39:AA39"/>
    <mergeCell ref="F38:G38"/>
    <mergeCell ref="H38:N38"/>
    <mergeCell ref="P38:S38"/>
    <mergeCell ref="U38:W38"/>
    <mergeCell ref="X38:Y38"/>
    <mergeCell ref="Z38:AA38"/>
    <mergeCell ref="X41:AA41"/>
    <mergeCell ref="A44:A45"/>
    <mergeCell ref="B44:E44"/>
    <mergeCell ref="F44:N44"/>
    <mergeCell ref="O44:S44"/>
    <mergeCell ref="T44:W44"/>
    <mergeCell ref="X44:AA44"/>
    <mergeCell ref="F45:H45"/>
    <mergeCell ref="I45:K45"/>
    <mergeCell ref="L45:N45"/>
    <mergeCell ref="O45:Q45"/>
    <mergeCell ref="X45:AA45"/>
    <mergeCell ref="B48:C48"/>
    <mergeCell ref="F48:H48"/>
    <mergeCell ref="I48:K48"/>
    <mergeCell ref="L48:N48"/>
    <mergeCell ref="O48:Q48"/>
    <mergeCell ref="B46:C46"/>
    <mergeCell ref="F46:H46"/>
    <mergeCell ref="I46:K46"/>
    <mergeCell ref="L46:N46"/>
    <mergeCell ref="O46:Q46"/>
    <mergeCell ref="B47:C47"/>
    <mergeCell ref="F47:H47"/>
    <mergeCell ref="I47:K47"/>
    <mergeCell ref="L47:N47"/>
    <mergeCell ref="O47:Q47"/>
    <mergeCell ref="X49:AA49"/>
    <mergeCell ref="X53:AA53"/>
    <mergeCell ref="B51:C51"/>
    <mergeCell ref="F51:H51"/>
    <mergeCell ref="I51:K51"/>
    <mergeCell ref="L51:N51"/>
    <mergeCell ref="O51:Q51"/>
    <mergeCell ref="B50:C50"/>
    <mergeCell ref="F50:H50"/>
    <mergeCell ref="I50:K50"/>
    <mergeCell ref="L50:N50"/>
    <mergeCell ref="O50:Q50"/>
    <mergeCell ref="X50:AA50"/>
    <mergeCell ref="X51:AA51"/>
    <mergeCell ref="B49:C49"/>
    <mergeCell ref="F49:H49"/>
    <mergeCell ref="I49:K49"/>
    <mergeCell ref="L49:N49"/>
    <mergeCell ref="O49:Q49"/>
  </mergeCells>
  <phoneticPr fontId="5"/>
  <printOptions horizontalCentered="1"/>
  <pageMargins left="0.59055118110236227" right="0.59055118110236227" top="0.59055118110236227" bottom="0.59055118110236227" header="0.39370078740157483" footer="0.39370078740157483"/>
  <pageSetup paperSize="9" scale="74" firstPageNumber="136" orientation="portrait" useFirstPageNumber="1" verticalDpi="300" r:id="rId1"/>
  <headerFooter scaleWithDoc="0" alignWithMargins="0">
    <oddHeader>&amp;R教　育</oddHeader>
    <oddFooter>&amp;C&amp;12&amp;A</oddFooter>
  </headerFooter>
  <colBreaks count="1" manualBreakCount="1">
    <brk id="14" max="5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O52"/>
  <sheetViews>
    <sheetView view="pageBreakPreview" zoomScale="120" zoomScaleSheetLayoutView="120" workbookViewId="0">
      <pane xSplit="1" topLeftCell="B1" activePane="topRight" state="frozen"/>
      <selection activeCell="AC13" sqref="AC13"/>
      <selection pane="topRight" activeCell="R1" sqref="R1:AP1048576"/>
    </sheetView>
  </sheetViews>
  <sheetFormatPr defaultColWidth="8.85546875" defaultRowHeight="17.100000000000001" customHeight="1"/>
  <cols>
    <col min="1" max="1" width="10.7109375" style="55" customWidth="1"/>
    <col min="2" max="2" width="4.28515625" style="55" customWidth="1"/>
    <col min="3" max="3" width="6.7109375" style="55" customWidth="1"/>
    <col min="4" max="4" width="5.7109375" style="55" customWidth="1"/>
    <col min="5" max="5" width="5.42578125" style="55" customWidth="1"/>
    <col min="6" max="6" width="5.7109375" style="55" customWidth="1"/>
    <col min="7" max="7" width="5.85546875" style="55" customWidth="1"/>
    <col min="8" max="8" width="5.42578125" style="55" customWidth="1"/>
    <col min="9" max="9" width="5.28515625" style="55" customWidth="1"/>
    <col min="10" max="10" width="4.42578125" style="55" customWidth="1"/>
    <col min="11" max="11" width="4.85546875" style="55" customWidth="1"/>
    <col min="12" max="12" width="5.7109375" style="55" customWidth="1"/>
    <col min="13" max="13" width="6.42578125" style="55" customWidth="1"/>
    <col min="14" max="16" width="6.7109375" style="55" customWidth="1"/>
    <col min="17" max="17" width="4.85546875" style="55" customWidth="1"/>
    <col min="18" max="18" width="3.7109375" style="55" hidden="1" customWidth="1"/>
    <col min="19" max="19" width="4.28515625" style="55" hidden="1" customWidth="1"/>
    <col min="20" max="20" width="5.28515625" style="55" hidden="1" customWidth="1"/>
    <col min="21" max="21" width="4.28515625" style="55" hidden="1" customWidth="1"/>
    <col min="22" max="22" width="4.7109375" style="55" hidden="1" customWidth="1"/>
    <col min="23" max="23" width="4.28515625" style="55" hidden="1" customWidth="1"/>
    <col min="24" max="24" width="4.7109375" style="55" hidden="1" customWidth="1"/>
    <col min="25" max="25" width="4.28515625" style="55" hidden="1" customWidth="1"/>
    <col min="26" max="26" width="3.7109375" style="55" hidden="1" customWidth="1"/>
    <col min="27" max="27" width="4.7109375" style="55" hidden="1" customWidth="1"/>
    <col min="28" max="28" width="5.42578125" style="55" hidden="1" customWidth="1"/>
    <col min="29" max="29" width="4.28515625" style="55" hidden="1" customWidth="1"/>
    <col min="30" max="30" width="3.7109375" style="55" hidden="1" customWidth="1"/>
    <col min="31" max="31" width="4.28515625" style="55" hidden="1" customWidth="1"/>
    <col min="32" max="32" width="3.7109375" style="55" hidden="1" customWidth="1"/>
    <col min="33" max="33" width="4.28515625" style="55" hidden="1" customWidth="1"/>
    <col min="34" max="34" width="3.7109375" style="55" hidden="1" customWidth="1"/>
    <col min="35" max="35" width="4.28515625" style="55" hidden="1" customWidth="1"/>
    <col min="36" max="36" width="3.7109375" style="55" hidden="1" customWidth="1"/>
    <col min="37" max="37" width="4.28515625" style="55" hidden="1" customWidth="1"/>
    <col min="38" max="38" width="5.140625" style="55" hidden="1" customWidth="1"/>
    <col min="39" max="39" width="5.28515625" style="55" hidden="1" customWidth="1"/>
    <col min="40" max="40" width="4.7109375" style="55" hidden="1" customWidth="1"/>
    <col min="41" max="41" width="4.140625" style="55" hidden="1" customWidth="1"/>
    <col min="42" max="42" width="0" style="55" hidden="1" customWidth="1"/>
    <col min="43" max="16384" width="8.85546875" style="55"/>
  </cols>
  <sheetData>
    <row r="1" spans="1:41" ht="5.0999999999999996"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L1" s="54"/>
      <c r="AM1" s="54"/>
      <c r="AN1" s="54"/>
      <c r="AO1" s="56"/>
    </row>
    <row r="2" spans="1:41" ht="15" customHeight="1" thickBot="1">
      <c r="A2" s="54" t="s">
        <v>503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L2" s="54"/>
      <c r="AM2" s="54"/>
      <c r="AN2" s="54"/>
      <c r="AO2" s="56" t="s">
        <v>115</v>
      </c>
    </row>
    <row r="3" spans="1:41" ht="18.75" customHeight="1" thickBot="1">
      <c r="A3" s="1170" t="s">
        <v>268</v>
      </c>
      <c r="B3" s="1172" t="s">
        <v>84</v>
      </c>
      <c r="C3" s="1173"/>
      <c r="D3" s="1176" t="s">
        <v>138</v>
      </c>
      <c r="E3" s="1176"/>
      <c r="F3" s="1176"/>
      <c r="G3" s="1176"/>
      <c r="H3" s="1176"/>
      <c r="I3" s="1176"/>
      <c r="J3" s="1177" t="s">
        <v>51</v>
      </c>
      <c r="K3" s="1177"/>
      <c r="L3" s="1179" t="s">
        <v>117</v>
      </c>
      <c r="M3" s="1179"/>
      <c r="N3" s="1179"/>
      <c r="O3" s="1179"/>
      <c r="P3" s="1179"/>
      <c r="Q3" s="1177"/>
      <c r="R3" s="1180" t="s">
        <v>139</v>
      </c>
      <c r="S3" s="1181"/>
      <c r="T3" s="1181"/>
      <c r="U3" s="1181"/>
      <c r="V3" s="1181"/>
      <c r="W3" s="1181"/>
      <c r="X3" s="1181"/>
      <c r="Y3" s="1182"/>
      <c r="Z3" s="1180" t="s">
        <v>119</v>
      </c>
      <c r="AA3" s="1181"/>
      <c r="AB3" s="1181"/>
      <c r="AC3" s="1181"/>
      <c r="AD3" s="1181"/>
      <c r="AE3" s="1181"/>
      <c r="AF3" s="1181"/>
      <c r="AG3" s="1182"/>
      <c r="AH3" s="1180" t="s">
        <v>120</v>
      </c>
      <c r="AI3" s="1181"/>
      <c r="AJ3" s="1181"/>
      <c r="AK3" s="1182"/>
      <c r="AL3" s="1180" t="s">
        <v>121</v>
      </c>
      <c r="AM3" s="1181"/>
      <c r="AN3" s="1181"/>
      <c r="AO3" s="1186"/>
    </row>
    <row r="4" spans="1:41" ht="18.75" customHeight="1">
      <c r="A4" s="1171"/>
      <c r="B4" s="1174"/>
      <c r="C4" s="1175"/>
      <c r="D4" s="1187" t="s">
        <v>90</v>
      </c>
      <c r="E4" s="1187"/>
      <c r="F4" s="1187" t="s">
        <v>91</v>
      </c>
      <c r="G4" s="1187"/>
      <c r="H4" s="1187" t="s">
        <v>92</v>
      </c>
      <c r="I4" s="1187"/>
      <c r="J4" s="1178"/>
      <c r="K4" s="1178"/>
      <c r="L4" s="1188" t="s">
        <v>90</v>
      </c>
      <c r="M4" s="1188"/>
      <c r="N4" s="1187" t="s">
        <v>53</v>
      </c>
      <c r="O4" s="1187"/>
      <c r="P4" s="1189" t="s">
        <v>54</v>
      </c>
      <c r="Q4" s="1187"/>
      <c r="R4" s="1183" t="s">
        <v>80</v>
      </c>
      <c r="S4" s="1185"/>
      <c r="T4" s="1185"/>
      <c r="U4" s="1184"/>
      <c r="V4" s="1183" t="s">
        <v>53</v>
      </c>
      <c r="W4" s="1184"/>
      <c r="X4" s="1183" t="s">
        <v>54</v>
      </c>
      <c r="Y4" s="1184"/>
      <c r="Z4" s="1183" t="s">
        <v>80</v>
      </c>
      <c r="AA4" s="1185"/>
      <c r="AB4" s="1185"/>
      <c r="AC4" s="1184"/>
      <c r="AD4" s="1183" t="s">
        <v>53</v>
      </c>
      <c r="AE4" s="1184"/>
      <c r="AF4" s="1183" t="s">
        <v>54</v>
      </c>
      <c r="AG4" s="1184"/>
      <c r="AH4" s="1183" t="s">
        <v>140</v>
      </c>
      <c r="AI4" s="1184"/>
      <c r="AJ4" s="1183" t="s">
        <v>141</v>
      </c>
      <c r="AK4" s="1184"/>
      <c r="AL4" s="1183" t="s">
        <v>140</v>
      </c>
      <c r="AM4" s="1184"/>
      <c r="AN4" s="1183" t="s">
        <v>141</v>
      </c>
      <c r="AO4" s="1190"/>
    </row>
    <row r="5" spans="1:41" ht="18" customHeight="1">
      <c r="A5" s="57" t="s">
        <v>430</v>
      </c>
      <c r="B5" s="219">
        <v>6</v>
      </c>
      <c r="C5" s="220">
        <v>-1</v>
      </c>
      <c r="D5" s="221">
        <v>269</v>
      </c>
      <c r="E5" s="676">
        <v>0</v>
      </c>
      <c r="F5" s="441">
        <v>133</v>
      </c>
      <c r="G5" s="676">
        <v>0</v>
      </c>
      <c r="H5" s="441">
        <v>136</v>
      </c>
      <c r="I5" s="226">
        <v>0</v>
      </c>
      <c r="J5" s="224">
        <v>129</v>
      </c>
      <c r="K5" s="223">
        <v>12</v>
      </c>
      <c r="L5" s="441">
        <v>4893</v>
      </c>
      <c r="M5" s="223">
        <v>361</v>
      </c>
      <c r="N5" s="441">
        <v>2398</v>
      </c>
      <c r="O5" s="223">
        <v>352</v>
      </c>
      <c r="P5" s="441">
        <v>2495</v>
      </c>
      <c r="Q5" s="223">
        <v>9</v>
      </c>
      <c r="R5" s="227"/>
      <c r="S5" s="1195">
        <v>381</v>
      </c>
      <c r="T5" s="1195"/>
      <c r="U5" s="222">
        <v>41</v>
      </c>
      <c r="V5" s="728">
        <v>194</v>
      </c>
      <c r="W5" s="222">
        <v>34</v>
      </c>
      <c r="X5" s="728">
        <v>172</v>
      </c>
      <c r="Y5" s="222">
        <v>7</v>
      </c>
      <c r="Z5" s="1195">
        <v>212</v>
      </c>
      <c r="AA5" s="1195"/>
      <c r="AB5" s="1195"/>
      <c r="AC5" s="222">
        <v>7</v>
      </c>
      <c r="AD5" s="728">
        <v>98</v>
      </c>
      <c r="AE5" s="222">
        <v>5</v>
      </c>
      <c r="AF5" s="728">
        <v>114</v>
      </c>
      <c r="AG5" s="222">
        <v>2</v>
      </c>
      <c r="AH5" s="1191">
        <v>38</v>
      </c>
      <c r="AI5" s="1191"/>
      <c r="AJ5" s="1196">
        <v>30</v>
      </c>
      <c r="AK5" s="1196"/>
      <c r="AL5" s="1193">
        <v>13</v>
      </c>
      <c r="AM5" s="1193"/>
      <c r="AN5" s="1193">
        <v>9</v>
      </c>
      <c r="AO5" s="1194"/>
    </row>
    <row r="6" spans="1:41" ht="18" customHeight="1">
      <c r="A6" s="58">
        <v>27</v>
      </c>
      <c r="B6" s="219">
        <v>6</v>
      </c>
      <c r="C6" s="220">
        <v>-1</v>
      </c>
      <c r="D6" s="221">
        <v>275</v>
      </c>
      <c r="E6" s="226">
        <v>0</v>
      </c>
      <c r="F6" s="441">
        <v>134</v>
      </c>
      <c r="G6" s="226">
        <v>0</v>
      </c>
      <c r="H6" s="441">
        <v>141</v>
      </c>
      <c r="I6" s="226">
        <v>0</v>
      </c>
      <c r="J6" s="224">
        <v>129</v>
      </c>
      <c r="K6" s="223">
        <v>12</v>
      </c>
      <c r="L6" s="441">
        <v>4810</v>
      </c>
      <c r="M6" s="223">
        <v>324</v>
      </c>
      <c r="N6" s="441">
        <v>2276</v>
      </c>
      <c r="O6" s="223">
        <v>318</v>
      </c>
      <c r="P6" s="441">
        <v>2534</v>
      </c>
      <c r="Q6" s="223">
        <v>6</v>
      </c>
      <c r="R6" s="227"/>
      <c r="S6" s="1195">
        <v>381</v>
      </c>
      <c r="T6" s="1195"/>
      <c r="U6" s="222">
        <v>36</v>
      </c>
      <c r="V6" s="728">
        <v>200</v>
      </c>
      <c r="W6" s="222">
        <v>30</v>
      </c>
      <c r="X6" s="728">
        <v>181</v>
      </c>
      <c r="Y6" s="222">
        <v>6</v>
      </c>
      <c r="Z6" s="1195">
        <v>164</v>
      </c>
      <c r="AA6" s="1195"/>
      <c r="AB6" s="1195"/>
      <c r="AC6" s="222">
        <v>7</v>
      </c>
      <c r="AD6" s="728">
        <v>71</v>
      </c>
      <c r="AE6" s="222">
        <v>5</v>
      </c>
      <c r="AF6" s="728">
        <v>93</v>
      </c>
      <c r="AG6" s="222">
        <v>2</v>
      </c>
      <c r="AH6" s="1191">
        <v>37</v>
      </c>
      <c r="AI6" s="1191"/>
      <c r="AJ6" s="1192">
        <v>27</v>
      </c>
      <c r="AK6" s="1192"/>
      <c r="AL6" s="1193">
        <v>13</v>
      </c>
      <c r="AM6" s="1193"/>
      <c r="AN6" s="1193">
        <v>9</v>
      </c>
      <c r="AO6" s="1194"/>
    </row>
    <row r="7" spans="1:41" ht="18" customHeight="1">
      <c r="A7" s="58">
        <v>28</v>
      </c>
      <c r="B7" s="219">
        <v>6</v>
      </c>
      <c r="C7" s="220">
        <v>-1</v>
      </c>
      <c r="D7" s="221">
        <v>289</v>
      </c>
      <c r="E7" s="225">
        <v>12</v>
      </c>
      <c r="F7" s="441">
        <v>134</v>
      </c>
      <c r="G7" s="225">
        <v>12</v>
      </c>
      <c r="H7" s="441">
        <v>155</v>
      </c>
      <c r="I7" s="226">
        <v>0</v>
      </c>
      <c r="J7" s="224">
        <v>129</v>
      </c>
      <c r="K7" s="223">
        <v>12</v>
      </c>
      <c r="L7" s="441">
        <v>4843</v>
      </c>
      <c r="M7" s="223">
        <v>285</v>
      </c>
      <c r="N7" s="441">
        <v>2279</v>
      </c>
      <c r="O7" s="223">
        <v>281</v>
      </c>
      <c r="P7" s="441">
        <v>2564</v>
      </c>
      <c r="Q7" s="223">
        <v>4</v>
      </c>
      <c r="R7" s="227"/>
      <c r="S7" s="1195">
        <v>386</v>
      </c>
      <c r="T7" s="1195"/>
      <c r="U7" s="222">
        <v>33</v>
      </c>
      <c r="V7" s="728">
        <v>197</v>
      </c>
      <c r="W7" s="222">
        <v>28</v>
      </c>
      <c r="X7" s="728">
        <v>189</v>
      </c>
      <c r="Y7" s="222">
        <v>5</v>
      </c>
      <c r="Z7" s="1195">
        <v>165</v>
      </c>
      <c r="AA7" s="1195"/>
      <c r="AB7" s="1195"/>
      <c r="AC7" s="222">
        <v>7</v>
      </c>
      <c r="AD7" s="728">
        <v>89</v>
      </c>
      <c r="AE7" s="222">
        <v>5</v>
      </c>
      <c r="AF7" s="728">
        <v>76</v>
      </c>
      <c r="AG7" s="222">
        <v>2</v>
      </c>
      <c r="AH7" s="1191">
        <v>37.542635658914726</v>
      </c>
      <c r="AI7" s="1191"/>
      <c r="AJ7" s="1192">
        <v>23.75</v>
      </c>
      <c r="AK7" s="1192"/>
      <c r="AL7" s="1193">
        <v>12.546632124352332</v>
      </c>
      <c r="AM7" s="1193"/>
      <c r="AN7" s="1193">
        <v>8.6363636363636367</v>
      </c>
      <c r="AO7" s="1194"/>
    </row>
    <row r="8" spans="1:41" ht="18" customHeight="1">
      <c r="A8" s="58">
        <v>29</v>
      </c>
      <c r="B8" s="219">
        <v>6</v>
      </c>
      <c r="C8" s="220">
        <v>-1</v>
      </c>
      <c r="D8" s="221">
        <v>289</v>
      </c>
      <c r="E8" s="225">
        <v>16</v>
      </c>
      <c r="F8" s="441">
        <v>133</v>
      </c>
      <c r="G8" s="225">
        <v>16</v>
      </c>
      <c r="H8" s="441">
        <v>156</v>
      </c>
      <c r="I8" s="226">
        <v>0</v>
      </c>
      <c r="J8" s="224">
        <v>132</v>
      </c>
      <c r="K8" s="223">
        <v>16</v>
      </c>
      <c r="L8" s="441">
        <v>4867</v>
      </c>
      <c r="M8" s="223">
        <v>287</v>
      </c>
      <c r="N8" s="441">
        <v>2293</v>
      </c>
      <c r="O8" s="223">
        <v>284</v>
      </c>
      <c r="P8" s="441">
        <v>2574</v>
      </c>
      <c r="Q8" s="223">
        <v>3</v>
      </c>
      <c r="R8" s="227"/>
      <c r="S8" s="1195">
        <v>404</v>
      </c>
      <c r="T8" s="1195"/>
      <c r="U8" s="222">
        <v>46</v>
      </c>
      <c r="V8" s="728">
        <v>202</v>
      </c>
      <c r="W8" s="222">
        <v>38</v>
      </c>
      <c r="X8" s="728">
        <v>202</v>
      </c>
      <c r="Y8" s="222">
        <v>8</v>
      </c>
      <c r="Z8" s="1195">
        <v>174</v>
      </c>
      <c r="AA8" s="1195"/>
      <c r="AB8" s="1195"/>
      <c r="AC8" s="222">
        <v>14</v>
      </c>
      <c r="AD8" s="728">
        <v>81</v>
      </c>
      <c r="AE8" s="222">
        <v>8</v>
      </c>
      <c r="AF8" s="728">
        <v>93</v>
      </c>
      <c r="AG8" s="222">
        <v>6</v>
      </c>
      <c r="AH8" s="1191">
        <v>37</v>
      </c>
      <c r="AI8" s="1191"/>
      <c r="AJ8" s="1192">
        <v>18</v>
      </c>
      <c r="AK8" s="1192"/>
      <c r="AL8" s="1193">
        <v>12</v>
      </c>
      <c r="AM8" s="1193"/>
      <c r="AN8" s="1193">
        <v>6</v>
      </c>
      <c r="AO8" s="1197"/>
    </row>
    <row r="9" spans="1:41" ht="18" customHeight="1">
      <c r="A9" s="331">
        <v>30</v>
      </c>
      <c r="B9" s="333">
        <v>6</v>
      </c>
      <c r="C9" s="368">
        <v>-1</v>
      </c>
      <c r="D9" s="335">
        <f t="shared" ref="D9:J9" si="0">SUM(D11:D16)</f>
        <v>283</v>
      </c>
      <c r="E9" s="332">
        <f>SUM(E11:E16)</f>
        <v>15</v>
      </c>
      <c r="F9" s="337">
        <f t="shared" si="0"/>
        <v>128</v>
      </c>
      <c r="G9" s="332">
        <f t="shared" si="0"/>
        <v>15</v>
      </c>
      <c r="H9" s="337">
        <f t="shared" si="0"/>
        <v>155</v>
      </c>
      <c r="I9" s="369">
        <f>SUM(I11:I16)</f>
        <v>0</v>
      </c>
      <c r="J9" s="338">
        <f t="shared" si="0"/>
        <v>127</v>
      </c>
      <c r="K9" s="336">
        <f>SUM(K11:K16)</f>
        <v>15</v>
      </c>
      <c r="L9" s="337">
        <f t="shared" ref="L9:Q9" si="1">SUM(L11:L16)</f>
        <v>4721</v>
      </c>
      <c r="M9" s="336">
        <f t="shared" si="1"/>
        <v>235</v>
      </c>
      <c r="N9" s="337">
        <f t="shared" si="1"/>
        <v>2230</v>
      </c>
      <c r="O9" s="336">
        <f>SUM(O11:O16)</f>
        <v>232</v>
      </c>
      <c r="P9" s="337">
        <f t="shared" si="1"/>
        <v>2491</v>
      </c>
      <c r="Q9" s="336">
        <f t="shared" si="1"/>
        <v>3</v>
      </c>
      <c r="R9" s="227"/>
      <c r="S9" s="1204">
        <f>SUM(S11:T16)</f>
        <v>381</v>
      </c>
      <c r="T9" s="1204"/>
      <c r="U9" s="402">
        <f>SUM(U11:U16)</f>
        <v>44</v>
      </c>
      <c r="V9" s="560">
        <f>SUM(V11:V16)</f>
        <v>195</v>
      </c>
      <c r="W9" s="402">
        <f>SUM(W11:W16)</f>
        <v>34</v>
      </c>
      <c r="X9" s="560">
        <f>SUM(X11:X16)</f>
        <v>186</v>
      </c>
      <c r="Y9" s="402">
        <f>SUM(Y11:Y16)</f>
        <v>10</v>
      </c>
      <c r="Z9" s="1204">
        <f>SUM(AA11:AB16)</f>
        <v>229</v>
      </c>
      <c r="AA9" s="1204"/>
      <c r="AB9" s="1204"/>
      <c r="AC9" s="402">
        <f>SUM(AC11:AC16)</f>
        <v>7</v>
      </c>
      <c r="AD9" s="560">
        <f>SUM(AD11:AD16)</f>
        <v>107</v>
      </c>
      <c r="AE9" s="402">
        <f>SUM(AE11:AE16)</f>
        <v>5</v>
      </c>
      <c r="AF9" s="560">
        <f>SUM(AF11:AF16)</f>
        <v>122</v>
      </c>
      <c r="AG9" s="402">
        <f>SUM(AG11:AG16)</f>
        <v>2</v>
      </c>
      <c r="AH9" s="1205">
        <f>L9/J9</f>
        <v>37.173228346456696</v>
      </c>
      <c r="AI9" s="1205"/>
      <c r="AJ9" s="1206">
        <f>M9/K9</f>
        <v>15.666666666666666</v>
      </c>
      <c r="AK9" s="1206"/>
      <c r="AL9" s="1207">
        <f>L9/S9</f>
        <v>12.391076115485564</v>
      </c>
      <c r="AM9" s="1207"/>
      <c r="AN9" s="1207">
        <f>M9/U9</f>
        <v>5.3409090909090908</v>
      </c>
      <c r="AO9" s="1208"/>
    </row>
    <row r="10" spans="1:41" ht="9" customHeight="1">
      <c r="A10" s="331"/>
      <c r="B10" s="333"/>
      <c r="C10" s="334"/>
      <c r="D10" s="335"/>
      <c r="E10" s="336"/>
      <c r="F10" s="337"/>
      <c r="G10" s="336"/>
      <c r="H10" s="337"/>
      <c r="I10" s="336"/>
      <c r="J10" s="338"/>
      <c r="K10" s="336"/>
      <c r="L10" s="337"/>
      <c r="M10" s="336"/>
      <c r="N10" s="337"/>
      <c r="O10" s="336"/>
      <c r="P10" s="337"/>
      <c r="Q10" s="336"/>
      <c r="R10" s="319"/>
      <c r="S10" s="310"/>
      <c r="T10" s="310"/>
      <c r="U10" s="313"/>
      <c r="V10" s="310"/>
      <c r="W10" s="313"/>
      <c r="X10" s="310"/>
      <c r="Y10" s="313"/>
      <c r="Z10" s="313"/>
      <c r="AA10" s="310"/>
      <c r="AB10" s="310"/>
      <c r="AC10" s="313"/>
      <c r="AD10" s="310"/>
      <c r="AE10" s="311"/>
      <c r="AF10" s="310"/>
      <c r="AG10" s="313"/>
      <c r="AH10" s="313"/>
      <c r="AI10" s="314"/>
      <c r="AJ10" s="314"/>
      <c r="AK10" s="320"/>
      <c r="AL10" s="314"/>
      <c r="AM10" s="314"/>
      <c r="AN10" s="320"/>
      <c r="AO10" s="321"/>
    </row>
    <row r="11" spans="1:41" ht="21.75" customHeight="1">
      <c r="A11" s="339" t="s">
        <v>445</v>
      </c>
      <c r="B11" s="469">
        <v>1</v>
      </c>
      <c r="C11" s="471">
        <v>0</v>
      </c>
      <c r="D11" s="470">
        <f>SUM(F11,H11)</f>
        <v>71</v>
      </c>
      <c r="E11" s="471">
        <v>0</v>
      </c>
      <c r="F11" s="472">
        <v>30</v>
      </c>
      <c r="G11" s="475">
        <v>0</v>
      </c>
      <c r="H11" s="472">
        <v>41</v>
      </c>
      <c r="I11" s="475">
        <v>0</v>
      </c>
      <c r="J11" s="474">
        <v>30</v>
      </c>
      <c r="K11" s="475">
        <v>0</v>
      </c>
      <c r="L11" s="747">
        <v>1197</v>
      </c>
      <c r="M11" s="475">
        <v>0</v>
      </c>
      <c r="N11" s="472">
        <v>492</v>
      </c>
      <c r="O11" s="475">
        <v>0</v>
      </c>
      <c r="P11" s="472">
        <v>705</v>
      </c>
      <c r="Q11" s="475">
        <v>0</v>
      </c>
      <c r="R11" s="276"/>
      <c r="S11" s="1198">
        <v>73</v>
      </c>
      <c r="T11" s="1198"/>
      <c r="U11" s="471">
        <f t="shared" ref="U11" si="2">W11+Y11</f>
        <v>0</v>
      </c>
      <c r="V11" s="747">
        <v>36</v>
      </c>
      <c r="W11" s="484">
        <v>0</v>
      </c>
      <c r="X11" s="747">
        <v>37</v>
      </c>
      <c r="Y11" s="484">
        <v>0</v>
      </c>
      <c r="Z11" s="480"/>
      <c r="AA11" s="1198">
        <v>92</v>
      </c>
      <c r="AB11" s="1198"/>
      <c r="AC11" s="471">
        <f t="shared" ref="AC11" si="3">AE11+AG11</f>
        <v>0</v>
      </c>
      <c r="AD11" s="747">
        <v>47</v>
      </c>
      <c r="AE11" s="484">
        <v>0</v>
      </c>
      <c r="AF11" s="747">
        <v>45</v>
      </c>
      <c r="AG11" s="484">
        <v>0</v>
      </c>
      <c r="AH11" s="1199">
        <f>L11/J11</f>
        <v>39.9</v>
      </c>
      <c r="AI11" s="1199"/>
      <c r="AJ11" s="1200" t="s">
        <v>128</v>
      </c>
      <c r="AK11" s="1200"/>
      <c r="AL11" s="1201">
        <f t="shared" ref="AL11" si="4">L11/S11</f>
        <v>16.397260273972602</v>
      </c>
      <c r="AM11" s="1201"/>
      <c r="AN11" s="1202">
        <v>0</v>
      </c>
      <c r="AO11" s="1203"/>
    </row>
    <row r="12" spans="1:41" s="277" customFormat="1" ht="21.75" customHeight="1">
      <c r="A12" s="339" t="s">
        <v>328</v>
      </c>
      <c r="B12" s="469">
        <v>1</v>
      </c>
      <c r="C12" s="471">
        <v>0</v>
      </c>
      <c r="D12" s="470">
        <f>SUM(F12,H12)</f>
        <v>58</v>
      </c>
      <c r="E12" s="471">
        <v>0</v>
      </c>
      <c r="F12" s="472">
        <v>23</v>
      </c>
      <c r="G12" s="475">
        <v>0</v>
      </c>
      <c r="H12" s="472">
        <v>35</v>
      </c>
      <c r="I12" s="475">
        <v>0</v>
      </c>
      <c r="J12" s="474">
        <v>22</v>
      </c>
      <c r="K12" s="475">
        <v>0</v>
      </c>
      <c r="L12" s="558">
        <f t="shared" ref="L12" si="5">SUM(N12,P12)</f>
        <v>790</v>
      </c>
      <c r="M12" s="475">
        <v>0</v>
      </c>
      <c r="N12" s="472">
        <v>203</v>
      </c>
      <c r="O12" s="475">
        <v>0</v>
      </c>
      <c r="P12" s="472">
        <v>587</v>
      </c>
      <c r="Q12" s="475">
        <v>0</v>
      </c>
      <c r="R12" s="276"/>
      <c r="S12" s="1198">
        <f t="shared" ref="S12:S16" si="6">SUM(V12,X12)</f>
        <v>56</v>
      </c>
      <c r="T12" s="1198"/>
      <c r="U12" s="471">
        <f t="shared" ref="U12:U16" si="7">W12+Y12</f>
        <v>0</v>
      </c>
      <c r="V12" s="558">
        <v>16</v>
      </c>
      <c r="W12" s="484">
        <v>0</v>
      </c>
      <c r="X12" s="558">
        <v>40</v>
      </c>
      <c r="Y12" s="484">
        <v>0</v>
      </c>
      <c r="Z12" s="480"/>
      <c r="AA12" s="1198">
        <f t="shared" ref="AA12:AA16" si="8">SUM(AD12,AF12)</f>
        <v>13</v>
      </c>
      <c r="AB12" s="1198"/>
      <c r="AC12" s="471">
        <f t="shared" ref="AC12:AC16" si="9">AE12+AG12</f>
        <v>0</v>
      </c>
      <c r="AD12" s="558">
        <v>5</v>
      </c>
      <c r="AE12" s="484">
        <v>0</v>
      </c>
      <c r="AF12" s="558">
        <v>8</v>
      </c>
      <c r="AG12" s="484">
        <v>0</v>
      </c>
      <c r="AH12" s="1199">
        <f t="shared" ref="AH12:AH16" si="10">L12/J12</f>
        <v>35.909090909090907</v>
      </c>
      <c r="AI12" s="1199"/>
      <c r="AJ12" s="1200" t="s">
        <v>128</v>
      </c>
      <c r="AK12" s="1200"/>
      <c r="AL12" s="1201">
        <f t="shared" ref="AL12:AL16" si="11">L12/S12</f>
        <v>14.107142857142858</v>
      </c>
      <c r="AM12" s="1201"/>
      <c r="AN12" s="1202">
        <v>0</v>
      </c>
      <c r="AO12" s="1210"/>
    </row>
    <row r="13" spans="1:41" ht="21.75" customHeight="1">
      <c r="A13" s="339" t="s">
        <v>330</v>
      </c>
      <c r="B13" s="469">
        <v>1</v>
      </c>
      <c r="C13" s="570">
        <v>1</v>
      </c>
      <c r="D13" s="470">
        <f t="shared" ref="D13:D16" si="12">SUM(F13,H13)</f>
        <v>27</v>
      </c>
      <c r="E13" s="539">
        <f t="shared" ref="E13:E16" si="13">SUM(G13+I13)</f>
        <v>15</v>
      </c>
      <c r="F13" s="472">
        <v>21</v>
      </c>
      <c r="G13" s="539">
        <v>15</v>
      </c>
      <c r="H13" s="472">
        <v>6</v>
      </c>
      <c r="I13" s="475">
        <v>0</v>
      </c>
      <c r="J13" s="474">
        <v>21</v>
      </c>
      <c r="K13" s="539">
        <v>15</v>
      </c>
      <c r="L13" s="558">
        <f>SUM(N13,P13)</f>
        <v>669</v>
      </c>
      <c r="M13" s="539">
        <f>O13+Q13</f>
        <v>235</v>
      </c>
      <c r="N13" s="472">
        <v>535</v>
      </c>
      <c r="O13" s="539">
        <v>232</v>
      </c>
      <c r="P13" s="472">
        <v>134</v>
      </c>
      <c r="Q13" s="539">
        <v>3</v>
      </c>
      <c r="R13" s="282"/>
      <c r="S13" s="1198">
        <f t="shared" si="6"/>
        <v>75</v>
      </c>
      <c r="T13" s="1198"/>
      <c r="U13" s="540">
        <f t="shared" si="7"/>
        <v>44</v>
      </c>
      <c r="V13" s="558">
        <v>43</v>
      </c>
      <c r="W13" s="480">
        <v>34</v>
      </c>
      <c r="X13" s="558">
        <v>32</v>
      </c>
      <c r="Y13" s="480">
        <v>10</v>
      </c>
      <c r="Z13" s="540"/>
      <c r="AA13" s="1198">
        <f t="shared" si="8"/>
        <v>19</v>
      </c>
      <c r="AB13" s="1198"/>
      <c r="AC13" s="540">
        <f t="shared" si="9"/>
        <v>7</v>
      </c>
      <c r="AD13" s="558">
        <v>10</v>
      </c>
      <c r="AE13" s="480">
        <v>5</v>
      </c>
      <c r="AF13" s="558">
        <v>9</v>
      </c>
      <c r="AG13" s="480">
        <v>2</v>
      </c>
      <c r="AH13" s="1199">
        <f t="shared" si="10"/>
        <v>31.857142857142858</v>
      </c>
      <c r="AI13" s="1199"/>
      <c r="AJ13" s="1199">
        <f>M13/K13</f>
        <v>15.666666666666666</v>
      </c>
      <c r="AK13" s="1199"/>
      <c r="AL13" s="1201">
        <f t="shared" si="11"/>
        <v>8.92</v>
      </c>
      <c r="AM13" s="1201"/>
      <c r="AN13" s="1201">
        <f>M13/U13</f>
        <v>5.3409090909090908</v>
      </c>
      <c r="AO13" s="1209"/>
    </row>
    <row r="14" spans="1:41" ht="21.75" customHeight="1">
      <c r="A14" s="339" t="s">
        <v>331</v>
      </c>
      <c r="B14" s="469">
        <v>1</v>
      </c>
      <c r="C14" s="471">
        <v>0</v>
      </c>
      <c r="D14" s="470">
        <f>SUM(F14,H14)</f>
        <v>54</v>
      </c>
      <c r="E14" s="471">
        <f t="shared" si="13"/>
        <v>0</v>
      </c>
      <c r="F14" s="472">
        <v>18</v>
      </c>
      <c r="G14" s="473">
        <v>0</v>
      </c>
      <c r="H14" s="472">
        <v>36</v>
      </c>
      <c r="I14" s="473">
        <v>0</v>
      </c>
      <c r="J14" s="474">
        <v>18</v>
      </c>
      <c r="K14" s="473">
        <v>0</v>
      </c>
      <c r="L14" s="685">
        <f t="shared" ref="L14:L15" si="14">SUM(N14,P14)</f>
        <v>709</v>
      </c>
      <c r="M14" s="475">
        <v>0</v>
      </c>
      <c r="N14" s="472">
        <v>285</v>
      </c>
      <c r="O14" s="473">
        <v>0</v>
      </c>
      <c r="P14" s="472">
        <v>424</v>
      </c>
      <c r="Q14" s="473">
        <v>0</v>
      </c>
      <c r="R14" s="276"/>
      <c r="S14" s="1211">
        <f t="shared" si="6"/>
        <v>64</v>
      </c>
      <c r="T14" s="1211"/>
      <c r="U14" s="406">
        <f t="shared" si="7"/>
        <v>0</v>
      </c>
      <c r="V14" s="686">
        <v>30</v>
      </c>
      <c r="W14" s="575">
        <v>0</v>
      </c>
      <c r="X14" s="686">
        <v>34</v>
      </c>
      <c r="Y14" s="575">
        <v>0</v>
      </c>
      <c r="Z14" s="344"/>
      <c r="AA14" s="1211">
        <f t="shared" si="8"/>
        <v>82</v>
      </c>
      <c r="AB14" s="1211"/>
      <c r="AC14" s="406">
        <f t="shared" si="9"/>
        <v>0</v>
      </c>
      <c r="AD14" s="686">
        <v>35</v>
      </c>
      <c r="AE14" s="575">
        <v>0</v>
      </c>
      <c r="AF14" s="686">
        <v>47</v>
      </c>
      <c r="AG14" s="575">
        <v>0</v>
      </c>
      <c r="AH14" s="1212">
        <f>L14/J14</f>
        <v>39.388888888888886</v>
      </c>
      <c r="AI14" s="1212"/>
      <c r="AJ14" s="1213" t="s">
        <v>128</v>
      </c>
      <c r="AK14" s="1213"/>
      <c r="AL14" s="1214">
        <f t="shared" si="11"/>
        <v>11.078125</v>
      </c>
      <c r="AM14" s="1214"/>
      <c r="AN14" s="1215">
        <v>0</v>
      </c>
      <c r="AO14" s="1216"/>
    </row>
    <row r="15" spans="1:41" ht="21.75" customHeight="1">
      <c r="A15" s="339" t="s">
        <v>332</v>
      </c>
      <c r="B15" s="469">
        <v>1</v>
      </c>
      <c r="C15" s="471">
        <v>0</v>
      </c>
      <c r="D15" s="470">
        <f t="shared" si="12"/>
        <v>42</v>
      </c>
      <c r="E15" s="471">
        <f t="shared" si="13"/>
        <v>0</v>
      </c>
      <c r="F15" s="472">
        <v>21</v>
      </c>
      <c r="G15" s="475">
        <v>0</v>
      </c>
      <c r="H15" s="472">
        <v>21</v>
      </c>
      <c r="I15" s="475">
        <v>0</v>
      </c>
      <c r="J15" s="474">
        <v>21</v>
      </c>
      <c r="K15" s="475">
        <v>0</v>
      </c>
      <c r="L15" s="558">
        <f t="shared" si="14"/>
        <v>731</v>
      </c>
      <c r="M15" s="475">
        <v>0</v>
      </c>
      <c r="N15" s="472">
        <v>414</v>
      </c>
      <c r="O15" s="475">
        <v>0</v>
      </c>
      <c r="P15" s="472">
        <v>317</v>
      </c>
      <c r="Q15" s="475">
        <v>0</v>
      </c>
      <c r="R15" s="309"/>
      <c r="S15" s="1198">
        <f t="shared" si="6"/>
        <v>82</v>
      </c>
      <c r="T15" s="1198"/>
      <c r="U15" s="471">
        <f t="shared" si="7"/>
        <v>0</v>
      </c>
      <c r="V15" s="558">
        <v>45</v>
      </c>
      <c r="W15" s="484">
        <v>0</v>
      </c>
      <c r="X15" s="558">
        <v>37</v>
      </c>
      <c r="Y15" s="484">
        <v>0</v>
      </c>
      <c r="Z15" s="484"/>
      <c r="AA15" s="1198">
        <f t="shared" si="8"/>
        <v>18</v>
      </c>
      <c r="AB15" s="1198"/>
      <c r="AC15" s="471">
        <f t="shared" si="9"/>
        <v>0</v>
      </c>
      <c r="AD15" s="558">
        <v>8</v>
      </c>
      <c r="AE15" s="484">
        <v>0</v>
      </c>
      <c r="AF15" s="558">
        <v>10</v>
      </c>
      <c r="AG15" s="484">
        <v>0</v>
      </c>
      <c r="AH15" s="1199">
        <f t="shared" si="10"/>
        <v>34.80952380952381</v>
      </c>
      <c r="AI15" s="1199"/>
      <c r="AJ15" s="1200" t="s">
        <v>128</v>
      </c>
      <c r="AK15" s="1200"/>
      <c r="AL15" s="1201">
        <f t="shared" si="11"/>
        <v>8.9146341463414629</v>
      </c>
      <c r="AM15" s="1201"/>
      <c r="AN15" s="1202">
        <v>0</v>
      </c>
      <c r="AO15" s="1210"/>
    </row>
    <row r="16" spans="1:41" ht="21.75" customHeight="1" thickBot="1">
      <c r="A16" s="341" t="s">
        <v>333</v>
      </c>
      <c r="B16" s="520">
        <v>1</v>
      </c>
      <c r="C16" s="522">
        <v>0</v>
      </c>
      <c r="D16" s="521">
        <f t="shared" si="12"/>
        <v>31</v>
      </c>
      <c r="E16" s="522">
        <f t="shared" si="13"/>
        <v>0</v>
      </c>
      <c r="F16" s="526">
        <v>15</v>
      </c>
      <c r="G16" s="527">
        <v>0</v>
      </c>
      <c r="H16" s="526">
        <v>16</v>
      </c>
      <c r="I16" s="527">
        <v>0</v>
      </c>
      <c r="J16" s="528">
        <v>15</v>
      </c>
      <c r="K16" s="527">
        <v>0</v>
      </c>
      <c r="L16" s="523">
        <f>SUM(N16,P16)</f>
        <v>625</v>
      </c>
      <c r="M16" s="527">
        <v>0</v>
      </c>
      <c r="N16" s="526">
        <v>301</v>
      </c>
      <c r="O16" s="529">
        <v>0</v>
      </c>
      <c r="P16" s="526">
        <v>324</v>
      </c>
      <c r="Q16" s="527">
        <v>0</v>
      </c>
      <c r="R16" s="307"/>
      <c r="S16" s="1217">
        <f t="shared" si="6"/>
        <v>31</v>
      </c>
      <c r="T16" s="1217"/>
      <c r="U16" s="524">
        <f t="shared" si="7"/>
        <v>0</v>
      </c>
      <c r="V16" s="557">
        <v>25</v>
      </c>
      <c r="W16" s="530">
        <v>0</v>
      </c>
      <c r="X16" s="557">
        <v>6</v>
      </c>
      <c r="Y16" s="530">
        <v>0</v>
      </c>
      <c r="Z16" s="525"/>
      <c r="AA16" s="1217">
        <f t="shared" si="8"/>
        <v>5</v>
      </c>
      <c r="AB16" s="1217"/>
      <c r="AC16" s="522">
        <f t="shared" si="9"/>
        <v>0</v>
      </c>
      <c r="AD16" s="523">
        <v>2</v>
      </c>
      <c r="AE16" s="531">
        <v>0</v>
      </c>
      <c r="AF16" s="523">
        <v>3</v>
      </c>
      <c r="AG16" s="531">
        <v>0</v>
      </c>
      <c r="AH16" s="1218">
        <f t="shared" si="10"/>
        <v>41.666666666666664</v>
      </c>
      <c r="AI16" s="1218"/>
      <c r="AJ16" s="1219" t="s">
        <v>128</v>
      </c>
      <c r="AK16" s="1219"/>
      <c r="AL16" s="1220">
        <f t="shared" si="11"/>
        <v>20.161290322580644</v>
      </c>
      <c r="AM16" s="1220"/>
      <c r="AN16" s="1221">
        <v>0</v>
      </c>
      <c r="AO16" s="1222"/>
    </row>
    <row r="17" spans="1:41" ht="18" customHeight="1">
      <c r="A17" s="4" t="s">
        <v>143</v>
      </c>
      <c r="B17" s="4"/>
      <c r="C17" s="4"/>
      <c r="D17" s="4"/>
      <c r="E17" s="9"/>
      <c r="F17" s="4"/>
      <c r="G17" s="4"/>
      <c r="H17" s="4"/>
      <c r="I17" s="4"/>
      <c r="J17" s="4"/>
      <c r="K17" s="4"/>
      <c r="L17" s="4"/>
      <c r="M17" s="4"/>
      <c r="N17" s="4"/>
      <c r="O17" s="4"/>
      <c r="P17" s="4"/>
      <c r="Q17" s="4"/>
      <c r="R17" s="54"/>
      <c r="S17" s="61"/>
      <c r="T17" s="61"/>
      <c r="U17" s="61"/>
      <c r="V17" s="61"/>
      <c r="W17" s="61"/>
      <c r="X17" s="61"/>
      <c r="Y17" s="61"/>
      <c r="Z17" s="61"/>
      <c r="AA17" s="61"/>
      <c r="AB17" s="61"/>
      <c r="AC17" s="61"/>
      <c r="AD17" s="61"/>
      <c r="AE17" s="61"/>
      <c r="AF17" s="61"/>
      <c r="AG17" s="61"/>
      <c r="AH17" s="61"/>
      <c r="AI17" s="61"/>
      <c r="AJ17" s="61"/>
      <c r="AK17" s="61"/>
      <c r="AM17" s="61"/>
      <c r="AN17" s="61"/>
      <c r="AO17" s="56" t="s">
        <v>144</v>
      </c>
    </row>
    <row r="18" spans="1:41" ht="18" customHeight="1">
      <c r="A18" s="4" t="s">
        <v>444</v>
      </c>
      <c r="B18" s="4"/>
      <c r="C18" s="4"/>
      <c r="D18" s="4"/>
      <c r="E18" s="9"/>
      <c r="F18" s="4"/>
      <c r="G18" s="4"/>
      <c r="H18" s="4"/>
      <c r="I18" s="4"/>
      <c r="J18" s="4"/>
      <c r="K18" s="4"/>
      <c r="L18" s="4"/>
      <c r="M18" s="4"/>
      <c r="N18" s="4"/>
      <c r="O18" s="4"/>
      <c r="P18" s="4"/>
      <c r="Q18" s="4"/>
      <c r="R18" s="54"/>
      <c r="S18" s="61"/>
      <c r="T18" s="61"/>
      <c r="U18" s="61"/>
      <c r="V18" s="61"/>
      <c r="W18" s="61"/>
      <c r="X18" s="61"/>
      <c r="Y18" s="61"/>
      <c r="Z18" s="61"/>
      <c r="AA18" s="61"/>
      <c r="AB18" s="61"/>
      <c r="AC18" s="61"/>
      <c r="AD18" s="61"/>
      <c r="AE18" s="61"/>
      <c r="AF18" s="61"/>
      <c r="AG18" s="61"/>
      <c r="AH18" s="61"/>
      <c r="AI18" s="61"/>
      <c r="AJ18" s="61"/>
      <c r="AK18" s="61"/>
      <c r="AL18" s="61"/>
      <c r="AM18" s="61"/>
      <c r="AN18" s="61"/>
      <c r="AO18" s="62"/>
    </row>
    <row r="19" spans="1:41" ht="18" customHeight="1">
      <c r="A19" s="4"/>
      <c r="B19" s="4"/>
      <c r="C19" s="4"/>
      <c r="D19" s="4"/>
      <c r="E19" s="9"/>
      <c r="F19" s="4"/>
      <c r="G19" s="4"/>
      <c r="H19" s="4"/>
      <c r="I19" s="4"/>
      <c r="J19" s="4"/>
      <c r="K19" s="4"/>
      <c r="L19" s="4"/>
      <c r="M19" s="4"/>
      <c r="N19" s="4"/>
      <c r="O19" s="4"/>
      <c r="P19" s="4"/>
      <c r="Q19" s="4"/>
      <c r="R19" s="54"/>
      <c r="S19" s="61"/>
      <c r="T19" s="61"/>
      <c r="U19" s="61"/>
      <c r="V19" s="61"/>
      <c r="W19" s="61"/>
      <c r="X19" s="61"/>
      <c r="Y19" s="61"/>
      <c r="Z19" s="61"/>
      <c r="AA19" s="61"/>
      <c r="AB19" s="61"/>
      <c r="AC19" s="61"/>
      <c r="AD19" s="61"/>
      <c r="AE19" s="61"/>
      <c r="AF19" s="61"/>
      <c r="AG19" s="61"/>
      <c r="AH19" s="61"/>
      <c r="AI19" s="61"/>
      <c r="AJ19" s="61"/>
      <c r="AK19" s="61"/>
      <c r="AL19" s="61"/>
      <c r="AM19" s="61"/>
      <c r="AN19" s="61"/>
      <c r="AO19" s="62"/>
    </row>
    <row r="20" spans="1:41" ht="18" customHeight="1" thickBot="1">
      <c r="A20" s="4" t="s">
        <v>504</v>
      </c>
      <c r="B20" s="4"/>
      <c r="C20" s="4"/>
      <c r="D20" s="4"/>
      <c r="E20" s="4"/>
      <c r="F20" s="4"/>
      <c r="G20" s="4"/>
      <c r="H20" s="4"/>
      <c r="I20" s="4"/>
      <c r="J20" s="4"/>
      <c r="K20" s="4"/>
      <c r="L20" s="4"/>
      <c r="M20" s="4"/>
      <c r="N20" s="4"/>
      <c r="O20" s="4"/>
      <c r="P20" s="4"/>
      <c r="Q20" s="4"/>
      <c r="R20" s="54"/>
      <c r="S20" s="61"/>
      <c r="T20" s="61"/>
      <c r="U20" s="61"/>
      <c r="V20" s="61"/>
      <c r="W20" s="61"/>
      <c r="X20" s="61"/>
      <c r="Y20" s="61"/>
      <c r="Z20" s="61"/>
      <c r="AA20" s="61"/>
      <c r="AB20" s="61"/>
      <c r="AC20" s="61"/>
      <c r="AD20" s="61"/>
      <c r="AE20" s="61"/>
      <c r="AF20" s="61"/>
      <c r="AG20" s="61"/>
      <c r="AH20" s="61"/>
      <c r="AI20" s="61"/>
      <c r="AJ20" s="61"/>
      <c r="AL20" s="61"/>
      <c r="AM20" s="61"/>
      <c r="AN20" s="61"/>
      <c r="AO20" s="56" t="s">
        <v>82</v>
      </c>
    </row>
    <row r="21" spans="1:41" ht="18" customHeight="1" thickBot="1">
      <c r="A21" s="972" t="s">
        <v>310</v>
      </c>
      <c r="B21" s="866" t="s">
        <v>145</v>
      </c>
      <c r="C21" s="866"/>
      <c r="D21" s="866"/>
      <c r="E21" s="866"/>
      <c r="F21" s="866"/>
      <c r="G21" s="866"/>
      <c r="H21" s="866"/>
      <c r="I21" s="866"/>
      <c r="J21" s="984" t="s">
        <v>130</v>
      </c>
      <c r="K21" s="984"/>
      <c r="L21" s="984"/>
      <c r="M21" s="984"/>
      <c r="N21" s="984"/>
      <c r="O21" s="984"/>
      <c r="P21" s="984"/>
      <c r="Q21" s="984"/>
      <c r="R21" s="1180" t="s">
        <v>146</v>
      </c>
      <c r="S21" s="1181"/>
      <c r="T21" s="1181"/>
      <c r="U21" s="1181"/>
      <c r="V21" s="1181"/>
      <c r="W21" s="1181"/>
      <c r="X21" s="1181"/>
      <c r="Y21" s="1182"/>
      <c r="Z21" s="1180" t="s">
        <v>147</v>
      </c>
      <c r="AA21" s="1181"/>
      <c r="AB21" s="1181"/>
      <c r="AC21" s="1181"/>
      <c r="AD21" s="1181"/>
      <c r="AE21" s="1181"/>
      <c r="AF21" s="1181"/>
      <c r="AG21" s="1182"/>
      <c r="AH21" s="1180" t="s">
        <v>148</v>
      </c>
      <c r="AI21" s="1181"/>
      <c r="AJ21" s="1181"/>
      <c r="AK21" s="1181"/>
      <c r="AL21" s="1181"/>
      <c r="AM21" s="1181"/>
      <c r="AN21" s="1181"/>
      <c r="AO21" s="1186"/>
    </row>
    <row r="22" spans="1:41" ht="18" customHeight="1">
      <c r="A22" s="973"/>
      <c r="B22" s="980" t="s">
        <v>51</v>
      </c>
      <c r="C22" s="980"/>
      <c r="D22" s="1102" t="s">
        <v>90</v>
      </c>
      <c r="E22" s="1102"/>
      <c r="F22" s="980" t="s">
        <v>53</v>
      </c>
      <c r="G22" s="980"/>
      <c r="H22" s="980" t="s">
        <v>54</v>
      </c>
      <c r="I22" s="980"/>
      <c r="J22" s="980" t="s">
        <v>51</v>
      </c>
      <c r="K22" s="980"/>
      <c r="L22" s="1102" t="s">
        <v>90</v>
      </c>
      <c r="M22" s="1102"/>
      <c r="N22" s="980" t="s">
        <v>53</v>
      </c>
      <c r="O22" s="980"/>
      <c r="P22" s="980" t="s">
        <v>54</v>
      </c>
      <c r="Q22" s="980"/>
      <c r="R22" s="1183" t="s">
        <v>51</v>
      </c>
      <c r="S22" s="1184"/>
      <c r="T22" s="1183" t="s">
        <v>90</v>
      </c>
      <c r="U22" s="1184"/>
      <c r="V22" s="1183" t="s">
        <v>53</v>
      </c>
      <c r="W22" s="1184"/>
      <c r="X22" s="1183" t="s">
        <v>54</v>
      </c>
      <c r="Y22" s="1184"/>
      <c r="Z22" s="1183" t="s">
        <v>51</v>
      </c>
      <c r="AA22" s="1184"/>
      <c r="AB22" s="1183" t="s">
        <v>90</v>
      </c>
      <c r="AC22" s="1184"/>
      <c r="AD22" s="1183" t="s">
        <v>53</v>
      </c>
      <c r="AE22" s="1184"/>
      <c r="AF22" s="1183" t="s">
        <v>54</v>
      </c>
      <c r="AG22" s="1184"/>
      <c r="AH22" s="1183" t="s">
        <v>51</v>
      </c>
      <c r="AI22" s="1184"/>
      <c r="AJ22" s="1183" t="s">
        <v>90</v>
      </c>
      <c r="AK22" s="1184"/>
      <c r="AL22" s="1183" t="s">
        <v>53</v>
      </c>
      <c r="AM22" s="1184"/>
      <c r="AN22" s="1183" t="s">
        <v>54</v>
      </c>
      <c r="AO22" s="1190"/>
    </row>
    <row r="23" spans="1:41" ht="18" customHeight="1">
      <c r="A23" s="342" t="s">
        <v>430</v>
      </c>
      <c r="B23" s="343">
        <v>129</v>
      </c>
      <c r="C23" s="344">
        <v>12</v>
      </c>
      <c r="D23" s="345">
        <v>4893</v>
      </c>
      <c r="E23" s="346">
        <v>361</v>
      </c>
      <c r="F23" s="345">
        <v>2398</v>
      </c>
      <c r="G23" s="344">
        <v>352</v>
      </c>
      <c r="H23" s="345">
        <v>2495</v>
      </c>
      <c r="I23" s="344">
        <v>9</v>
      </c>
      <c r="J23" s="347">
        <v>43</v>
      </c>
      <c r="K23" s="344">
        <v>3</v>
      </c>
      <c r="L23" s="340">
        <v>1654</v>
      </c>
      <c r="M23" s="344">
        <v>77</v>
      </c>
      <c r="N23" s="348">
        <v>796</v>
      </c>
      <c r="O23" s="349">
        <v>75</v>
      </c>
      <c r="P23" s="348">
        <v>858</v>
      </c>
      <c r="Q23" s="349">
        <v>2</v>
      </c>
      <c r="R23" s="229">
        <v>43</v>
      </c>
      <c r="S23" s="230">
        <v>3</v>
      </c>
      <c r="T23" s="231">
        <v>1605</v>
      </c>
      <c r="U23" s="223">
        <v>119</v>
      </c>
      <c r="V23" s="232">
        <v>778</v>
      </c>
      <c r="W23" s="233">
        <v>117</v>
      </c>
      <c r="X23" s="232">
        <v>827</v>
      </c>
      <c r="Y23" s="230">
        <v>2</v>
      </c>
      <c r="Z23" s="232">
        <v>43</v>
      </c>
      <c r="AA23" s="230">
        <v>3</v>
      </c>
      <c r="AB23" s="221">
        <v>1634</v>
      </c>
      <c r="AC23" s="223">
        <v>77</v>
      </c>
      <c r="AD23" s="232">
        <v>824</v>
      </c>
      <c r="AE23" s="233">
        <v>75</v>
      </c>
      <c r="AF23" s="234">
        <v>810</v>
      </c>
      <c r="AG23" s="230">
        <v>2</v>
      </c>
      <c r="AH23" s="235">
        <v>0</v>
      </c>
      <c r="AI23" s="233">
        <v>3</v>
      </c>
      <c r="AJ23" s="236">
        <v>0</v>
      </c>
      <c r="AK23" s="223">
        <v>88</v>
      </c>
      <c r="AL23" s="235">
        <v>0</v>
      </c>
      <c r="AM23" s="233">
        <v>85</v>
      </c>
      <c r="AN23" s="235">
        <v>0</v>
      </c>
      <c r="AO23" s="237">
        <v>3</v>
      </c>
    </row>
    <row r="24" spans="1:41" ht="18" customHeight="1">
      <c r="A24" s="29">
        <v>27</v>
      </c>
      <c r="B24" s="343">
        <v>129</v>
      </c>
      <c r="C24" s="344">
        <v>12</v>
      </c>
      <c r="D24" s="345">
        <v>4810</v>
      </c>
      <c r="E24" s="346">
        <v>324</v>
      </c>
      <c r="F24" s="345">
        <v>2276</v>
      </c>
      <c r="G24" s="344">
        <v>318</v>
      </c>
      <c r="H24" s="345">
        <v>2534</v>
      </c>
      <c r="I24" s="344">
        <v>6</v>
      </c>
      <c r="J24" s="347">
        <v>43</v>
      </c>
      <c r="K24" s="344">
        <v>3</v>
      </c>
      <c r="L24" s="340">
        <v>1651</v>
      </c>
      <c r="M24" s="344">
        <v>49</v>
      </c>
      <c r="N24" s="348">
        <v>772</v>
      </c>
      <c r="O24" s="344">
        <v>49</v>
      </c>
      <c r="P24" s="348">
        <v>879</v>
      </c>
      <c r="Q24" s="349">
        <v>0</v>
      </c>
      <c r="R24" s="228">
        <v>43</v>
      </c>
      <c r="S24" s="223">
        <v>3</v>
      </c>
      <c r="T24" s="238">
        <v>1623</v>
      </c>
      <c r="U24" s="239">
        <v>115</v>
      </c>
      <c r="V24" s="228">
        <v>769</v>
      </c>
      <c r="W24" s="223">
        <v>113</v>
      </c>
      <c r="X24" s="228">
        <v>854</v>
      </c>
      <c r="Y24" s="223">
        <v>2</v>
      </c>
      <c r="Z24" s="228">
        <v>43</v>
      </c>
      <c r="AA24" s="223">
        <v>3</v>
      </c>
      <c r="AB24" s="238">
        <v>1536</v>
      </c>
      <c r="AC24" s="239">
        <v>69</v>
      </c>
      <c r="AD24" s="228">
        <v>735</v>
      </c>
      <c r="AE24" s="223">
        <v>68</v>
      </c>
      <c r="AF24" s="228">
        <v>801</v>
      </c>
      <c r="AG24" s="223">
        <v>1</v>
      </c>
      <c r="AH24" s="236">
        <v>0</v>
      </c>
      <c r="AI24" s="223">
        <v>3</v>
      </c>
      <c r="AJ24" s="236">
        <v>0</v>
      </c>
      <c r="AK24" s="223">
        <v>91</v>
      </c>
      <c r="AL24" s="236">
        <v>0</v>
      </c>
      <c r="AM24" s="223">
        <v>88</v>
      </c>
      <c r="AN24" s="236">
        <v>0</v>
      </c>
      <c r="AO24" s="240">
        <v>3</v>
      </c>
    </row>
    <row r="25" spans="1:41" s="63" customFormat="1" ht="18" customHeight="1">
      <c r="A25" s="29">
        <v>28</v>
      </c>
      <c r="B25" s="350">
        <v>129</v>
      </c>
      <c r="C25" s="351">
        <v>12</v>
      </c>
      <c r="D25" s="352">
        <v>4843</v>
      </c>
      <c r="E25" s="353">
        <v>285</v>
      </c>
      <c r="F25" s="352">
        <v>2279</v>
      </c>
      <c r="G25" s="353">
        <v>281</v>
      </c>
      <c r="H25" s="352">
        <v>2564</v>
      </c>
      <c r="I25" s="353">
        <v>4</v>
      </c>
      <c r="J25" s="347">
        <v>43</v>
      </c>
      <c r="K25" s="346">
        <v>3</v>
      </c>
      <c r="L25" s="352">
        <v>1665</v>
      </c>
      <c r="M25" s="353">
        <v>56</v>
      </c>
      <c r="N25" s="352">
        <v>799</v>
      </c>
      <c r="O25" s="353">
        <v>55</v>
      </c>
      <c r="P25" s="352">
        <v>866</v>
      </c>
      <c r="Q25" s="353">
        <v>1</v>
      </c>
      <c r="R25" s="228">
        <v>43</v>
      </c>
      <c r="S25" s="223">
        <v>3</v>
      </c>
      <c r="T25" s="238">
        <v>1596</v>
      </c>
      <c r="U25" s="239">
        <v>87</v>
      </c>
      <c r="V25" s="228">
        <v>737</v>
      </c>
      <c r="W25" s="223">
        <v>86</v>
      </c>
      <c r="X25" s="228">
        <v>859</v>
      </c>
      <c r="Y25" s="223">
        <v>1</v>
      </c>
      <c r="Z25" s="228">
        <v>43</v>
      </c>
      <c r="AA25" s="223">
        <v>3</v>
      </c>
      <c r="AB25" s="238">
        <v>1582</v>
      </c>
      <c r="AC25" s="239">
        <v>65</v>
      </c>
      <c r="AD25" s="228">
        <v>743</v>
      </c>
      <c r="AE25" s="223">
        <v>65</v>
      </c>
      <c r="AF25" s="228">
        <v>839</v>
      </c>
      <c r="AG25" s="223">
        <v>0</v>
      </c>
      <c r="AH25" s="236">
        <v>0</v>
      </c>
      <c r="AI25" s="223">
        <v>3</v>
      </c>
      <c r="AJ25" s="236">
        <v>0</v>
      </c>
      <c r="AK25" s="223">
        <v>77</v>
      </c>
      <c r="AL25" s="236">
        <v>0</v>
      </c>
      <c r="AM25" s="223">
        <v>75</v>
      </c>
      <c r="AN25" s="236">
        <v>0</v>
      </c>
      <c r="AO25" s="240">
        <v>2</v>
      </c>
    </row>
    <row r="26" spans="1:41" s="63" customFormat="1" ht="18" customHeight="1">
      <c r="A26" s="29">
        <v>29</v>
      </c>
      <c r="B26" s="350">
        <v>132</v>
      </c>
      <c r="C26" s="351">
        <v>16</v>
      </c>
      <c r="D26" s="352">
        <v>4867</v>
      </c>
      <c r="E26" s="353">
        <v>287</v>
      </c>
      <c r="F26" s="352">
        <v>2293</v>
      </c>
      <c r="G26" s="353">
        <v>284</v>
      </c>
      <c r="H26" s="352">
        <v>2574</v>
      </c>
      <c r="I26" s="353">
        <v>3</v>
      </c>
      <c r="J26" s="347">
        <v>44</v>
      </c>
      <c r="K26" s="346">
        <v>5</v>
      </c>
      <c r="L26" s="352">
        <v>1674</v>
      </c>
      <c r="M26" s="353">
        <v>65</v>
      </c>
      <c r="N26" s="352">
        <v>800</v>
      </c>
      <c r="O26" s="353">
        <v>65</v>
      </c>
      <c r="P26" s="352">
        <v>874</v>
      </c>
      <c r="Q26" s="353">
        <v>0</v>
      </c>
      <c r="R26" s="228">
        <v>44</v>
      </c>
      <c r="S26" s="223">
        <v>4</v>
      </c>
      <c r="T26" s="238">
        <v>1632</v>
      </c>
      <c r="U26" s="239">
        <v>82</v>
      </c>
      <c r="V26" s="228">
        <v>782</v>
      </c>
      <c r="W26" s="223">
        <v>80</v>
      </c>
      <c r="X26" s="228">
        <v>850</v>
      </c>
      <c r="Y26" s="223">
        <v>2</v>
      </c>
      <c r="Z26" s="228">
        <v>44</v>
      </c>
      <c r="AA26" s="223">
        <v>3</v>
      </c>
      <c r="AB26" s="238">
        <v>1561</v>
      </c>
      <c r="AC26" s="239">
        <v>57</v>
      </c>
      <c r="AD26" s="228">
        <v>711</v>
      </c>
      <c r="AE26" s="223">
        <v>57</v>
      </c>
      <c r="AF26" s="228">
        <v>850</v>
      </c>
      <c r="AG26" s="223">
        <v>0</v>
      </c>
      <c r="AH26" s="236">
        <v>0</v>
      </c>
      <c r="AI26" s="223">
        <v>4</v>
      </c>
      <c r="AJ26" s="236">
        <v>0</v>
      </c>
      <c r="AK26" s="223">
        <v>83</v>
      </c>
      <c r="AL26" s="236">
        <v>0</v>
      </c>
      <c r="AM26" s="223">
        <v>82</v>
      </c>
      <c r="AN26" s="236">
        <v>0</v>
      </c>
      <c r="AO26" s="240">
        <v>1</v>
      </c>
    </row>
    <row r="27" spans="1:41" s="63" customFormat="1" ht="18" customHeight="1">
      <c r="A27" s="331">
        <v>30</v>
      </c>
      <c r="B27" s="355">
        <f t="shared" ref="B27:AB27" si="15">SUM(B29:B34)</f>
        <v>127</v>
      </c>
      <c r="C27" s="370">
        <f t="shared" si="15"/>
        <v>15</v>
      </c>
      <c r="D27" s="371">
        <f t="shared" si="15"/>
        <v>4721</v>
      </c>
      <c r="E27" s="372">
        <f t="shared" si="15"/>
        <v>235</v>
      </c>
      <c r="F27" s="371">
        <f t="shared" si="15"/>
        <v>2230</v>
      </c>
      <c r="G27" s="372">
        <f t="shared" si="15"/>
        <v>232</v>
      </c>
      <c r="H27" s="371">
        <f t="shared" si="15"/>
        <v>2491</v>
      </c>
      <c r="I27" s="372">
        <f t="shared" si="15"/>
        <v>3</v>
      </c>
      <c r="J27" s="373">
        <f t="shared" si="15"/>
        <v>42</v>
      </c>
      <c r="K27" s="336">
        <f t="shared" si="15"/>
        <v>3</v>
      </c>
      <c r="L27" s="371">
        <f t="shared" si="15"/>
        <v>1553</v>
      </c>
      <c r="M27" s="372">
        <f t="shared" si="15"/>
        <v>34</v>
      </c>
      <c r="N27" s="371">
        <f t="shared" si="15"/>
        <v>728</v>
      </c>
      <c r="O27" s="372">
        <f t="shared" si="15"/>
        <v>34</v>
      </c>
      <c r="P27" s="371">
        <f t="shared" si="15"/>
        <v>825</v>
      </c>
      <c r="Q27" s="677">
        <f t="shared" si="15"/>
        <v>0</v>
      </c>
      <c r="R27" s="312">
        <f t="shared" si="15"/>
        <v>42</v>
      </c>
      <c r="S27" s="313">
        <f t="shared" si="15"/>
        <v>5</v>
      </c>
      <c r="T27" s="403">
        <f t="shared" si="15"/>
        <v>1608</v>
      </c>
      <c r="U27" s="404">
        <f t="shared" si="15"/>
        <v>72</v>
      </c>
      <c r="V27" s="312">
        <f t="shared" si="15"/>
        <v>761</v>
      </c>
      <c r="W27" s="313">
        <f t="shared" si="15"/>
        <v>72</v>
      </c>
      <c r="X27" s="312">
        <f t="shared" si="15"/>
        <v>847</v>
      </c>
      <c r="Y27" s="313">
        <f t="shared" si="15"/>
        <v>0</v>
      </c>
      <c r="Z27" s="312">
        <f t="shared" si="15"/>
        <v>43</v>
      </c>
      <c r="AA27" s="313">
        <f t="shared" si="15"/>
        <v>3</v>
      </c>
      <c r="AB27" s="403">
        <f t="shared" si="15"/>
        <v>1560</v>
      </c>
      <c r="AC27" s="404">
        <f>SUM(AC29:AC34)</f>
        <v>55</v>
      </c>
      <c r="AD27" s="312">
        <f t="shared" ref="AD27:AI27" si="16">SUM(AD29:AD34)</f>
        <v>741</v>
      </c>
      <c r="AE27" s="313">
        <f>SUM(AE29:AE34)</f>
        <v>53</v>
      </c>
      <c r="AF27" s="312">
        <f t="shared" si="16"/>
        <v>819</v>
      </c>
      <c r="AG27" s="820">
        <f>SUM(AG29:AG34)</f>
        <v>2</v>
      </c>
      <c r="AH27" s="315">
        <f t="shared" si="16"/>
        <v>0</v>
      </c>
      <c r="AI27" s="313">
        <f t="shared" si="16"/>
        <v>4</v>
      </c>
      <c r="AJ27" s="236">
        <v>0</v>
      </c>
      <c r="AK27" s="313">
        <f>SUM(AK29:AK34)</f>
        <v>74</v>
      </c>
      <c r="AL27" s="236">
        <v>0</v>
      </c>
      <c r="AM27" s="313">
        <f>SUM(AM29:AM34)</f>
        <v>73</v>
      </c>
      <c r="AN27" s="236">
        <v>0</v>
      </c>
      <c r="AO27" s="405">
        <f>SUM(AO29:AO34)</f>
        <v>1</v>
      </c>
    </row>
    <row r="28" spans="1:41" ht="9" customHeight="1">
      <c r="A28" s="354"/>
      <c r="B28" s="355"/>
      <c r="C28" s="356"/>
      <c r="D28" s="337"/>
      <c r="E28" s="357"/>
      <c r="F28" s="337"/>
      <c r="G28" s="357"/>
      <c r="H28" s="358"/>
      <c r="I28" s="357"/>
      <c r="J28" s="359"/>
      <c r="K28" s="357"/>
      <c r="L28" s="337"/>
      <c r="M28" s="357"/>
      <c r="N28" s="337"/>
      <c r="O28" s="357"/>
      <c r="P28" s="337"/>
      <c r="Q28" s="357"/>
      <c r="R28" s="312"/>
      <c r="S28" s="313"/>
      <c r="T28" s="310"/>
      <c r="U28" s="313"/>
      <c r="V28" s="312"/>
      <c r="W28" s="313"/>
      <c r="X28" s="312"/>
      <c r="Y28" s="313"/>
      <c r="Z28" s="312"/>
      <c r="AA28" s="314"/>
      <c r="AB28" s="310"/>
      <c r="AC28" s="313"/>
      <c r="AD28" s="312"/>
      <c r="AE28" s="311"/>
      <c r="AF28" s="312"/>
      <c r="AG28" s="313"/>
      <c r="AH28" s="315"/>
      <c r="AI28" s="313"/>
      <c r="AJ28" s="315"/>
      <c r="AK28" s="313"/>
      <c r="AL28" s="316"/>
      <c r="AM28" s="317"/>
      <c r="AN28" s="316"/>
      <c r="AO28" s="318"/>
    </row>
    <row r="29" spans="1:41" s="64" customFormat="1" ht="21" customHeight="1">
      <c r="A29" s="339" t="s">
        <v>446</v>
      </c>
      <c r="B29" s="476">
        <f t="shared" ref="B29" si="17">+J29+R29+Z29</f>
        <v>30</v>
      </c>
      <c r="C29" s="475">
        <f>SUM(K29+S29+AA29+AI29)</f>
        <v>0</v>
      </c>
      <c r="D29" s="477">
        <f t="shared" ref="D29" si="18">SUM(F29,H29)</f>
        <v>1197</v>
      </c>
      <c r="E29" s="475">
        <f>SUM(M29+U29+AC29+AK29)</f>
        <v>0</v>
      </c>
      <c r="F29" s="747">
        <v>492</v>
      </c>
      <c r="G29" s="475">
        <f>SUM(O29+W29+AE29+AM29)</f>
        <v>0</v>
      </c>
      <c r="H29" s="747">
        <v>705</v>
      </c>
      <c r="I29" s="475">
        <f>SUM(Q29+Y29+AG29+AO29)</f>
        <v>0</v>
      </c>
      <c r="J29" s="476">
        <v>10</v>
      </c>
      <c r="K29" s="478">
        <v>0</v>
      </c>
      <c r="L29" s="747">
        <v>399</v>
      </c>
      <c r="M29" s="478">
        <v>0</v>
      </c>
      <c r="N29" s="747">
        <v>165</v>
      </c>
      <c r="O29" s="478">
        <v>0</v>
      </c>
      <c r="P29" s="747">
        <v>234</v>
      </c>
      <c r="Q29" s="478">
        <v>0</v>
      </c>
      <c r="R29" s="476" ph="1">
        <v>10</v>
      </c>
      <c r="S29" s="478">
        <v>0</v>
      </c>
      <c r="T29" s="476">
        <v>402</v>
      </c>
      <c r="U29" s="478">
        <f>SUM(W29+Y29)</f>
        <v>0</v>
      </c>
      <c r="V29" s="476">
        <v>156</v>
      </c>
      <c r="W29" s="478">
        <v>0</v>
      </c>
      <c r="X29" s="476">
        <v>246</v>
      </c>
      <c r="Y29" s="478">
        <v>0</v>
      </c>
      <c r="Z29" s="476">
        <v>10</v>
      </c>
      <c r="AA29" s="484">
        <v>0</v>
      </c>
      <c r="AB29" s="476">
        <v>396</v>
      </c>
      <c r="AC29" s="478">
        <f>SUM(AE29+AG29)</f>
        <v>0</v>
      </c>
      <c r="AD29" s="476">
        <v>171</v>
      </c>
      <c r="AE29" s="478">
        <v>0</v>
      </c>
      <c r="AF29" s="476">
        <v>225</v>
      </c>
      <c r="AG29" s="478">
        <v>0</v>
      </c>
      <c r="AH29" s="479">
        <v>0</v>
      </c>
      <c r="AI29" s="478">
        <v>0</v>
      </c>
      <c r="AJ29" s="479">
        <v>0</v>
      </c>
      <c r="AK29" s="478">
        <v>0</v>
      </c>
      <c r="AL29" s="479">
        <v>0</v>
      </c>
      <c r="AM29" s="478">
        <v>0</v>
      </c>
      <c r="AN29" s="479">
        <v>0</v>
      </c>
      <c r="AO29" s="776">
        <v>0</v>
      </c>
    </row>
    <row r="30" spans="1:41" s="64" customFormat="1" ht="21" customHeight="1">
      <c r="A30" s="339" t="s">
        <v>328</v>
      </c>
      <c r="B30" s="347">
        <f t="shared" ref="B30:B34" si="19">+J30+R30+Z30</f>
        <v>22</v>
      </c>
      <c r="C30" s="409">
        <f>SUM(K30+S30+AA30+AI30)</f>
        <v>0</v>
      </c>
      <c r="D30" s="352">
        <f t="shared" ref="D30:D34" si="20">SUM(F30,H30)</f>
        <v>790</v>
      </c>
      <c r="E30" s="409">
        <f>SUM(M30+U30+AC30+AK30)</f>
        <v>0</v>
      </c>
      <c r="F30" s="559">
        <f t="shared" ref="F30" si="21">+N30+V30+AD30</f>
        <v>203</v>
      </c>
      <c r="G30" s="409">
        <f>SUM(O30+W30+AE30+AM30)</f>
        <v>0</v>
      </c>
      <c r="H30" s="559">
        <f t="shared" ref="H30" si="22">+P30+X30+AF30</f>
        <v>587</v>
      </c>
      <c r="I30" s="409">
        <f>SUM(Q30+Y30+AG30+AO30)</f>
        <v>0</v>
      </c>
      <c r="J30" s="347">
        <v>7</v>
      </c>
      <c r="K30" s="360">
        <v>0</v>
      </c>
      <c r="L30" s="559">
        <f>SUM(N30+P30)</f>
        <v>264</v>
      </c>
      <c r="M30" s="360">
        <v>0</v>
      </c>
      <c r="N30" s="559">
        <v>72</v>
      </c>
      <c r="O30" s="360">
        <v>0</v>
      </c>
      <c r="P30" s="559">
        <v>192</v>
      </c>
      <c r="Q30" s="360">
        <v>0</v>
      </c>
      <c r="R30" s="347" ph="1">
        <v>7</v>
      </c>
      <c r="S30" s="360">
        <v>0</v>
      </c>
      <c r="T30" s="347">
        <f>SUM(V30+X30)</f>
        <v>260</v>
      </c>
      <c r="U30" s="360">
        <f>SUM(W30+Y30)</f>
        <v>0</v>
      </c>
      <c r="V30" s="347">
        <v>72</v>
      </c>
      <c r="W30" s="360">
        <v>0</v>
      </c>
      <c r="X30" s="347">
        <v>188</v>
      </c>
      <c r="Y30" s="360">
        <v>0</v>
      </c>
      <c r="Z30" s="347">
        <v>8</v>
      </c>
      <c r="AA30" s="571">
        <v>0</v>
      </c>
      <c r="AB30" s="347">
        <f>SUM(AD30+AF30)</f>
        <v>266</v>
      </c>
      <c r="AC30" s="360">
        <f>SUM(AE30+AG30)</f>
        <v>0</v>
      </c>
      <c r="AD30" s="347">
        <v>59</v>
      </c>
      <c r="AE30" s="360">
        <v>0</v>
      </c>
      <c r="AF30" s="347">
        <v>207</v>
      </c>
      <c r="AG30" s="360">
        <v>0</v>
      </c>
      <c r="AH30" s="407">
        <v>0</v>
      </c>
      <c r="AI30" s="360">
        <v>0</v>
      </c>
      <c r="AJ30" s="407">
        <v>0</v>
      </c>
      <c r="AK30" s="360">
        <v>0</v>
      </c>
      <c r="AL30" s="407">
        <v>0</v>
      </c>
      <c r="AM30" s="360">
        <v>0</v>
      </c>
      <c r="AN30" s="407">
        <v>0</v>
      </c>
      <c r="AO30" s="572">
        <v>0</v>
      </c>
    </row>
    <row r="31" spans="1:41" s="64" customFormat="1" ht="21" customHeight="1">
      <c r="A31" s="339" t="s">
        <v>330</v>
      </c>
      <c r="B31" s="347">
        <f t="shared" si="19"/>
        <v>21</v>
      </c>
      <c r="C31" s="556">
        <f t="shared" ref="C31:C34" si="23">SUM(K31+S31+AA31+AI31)</f>
        <v>15</v>
      </c>
      <c r="D31" s="352">
        <f t="shared" si="20"/>
        <v>669</v>
      </c>
      <c r="E31" s="556">
        <f>SUM(M31+U31+AC31+AK31)</f>
        <v>235</v>
      </c>
      <c r="F31" s="559">
        <f t="shared" ref="F31:F34" si="24">+N31+V31+AD31</f>
        <v>535</v>
      </c>
      <c r="G31" s="556">
        <f t="shared" ref="G31:G34" si="25">SUM(O31+W31+AE31+AM31)</f>
        <v>232</v>
      </c>
      <c r="H31" s="559">
        <f t="shared" ref="H31:H34" si="26">+P31+X31+AF31</f>
        <v>134</v>
      </c>
      <c r="I31" s="556">
        <f t="shared" ref="I31:I34" si="27">SUM(Q31+Y31+AG31+AO31)</f>
        <v>3</v>
      </c>
      <c r="J31" s="347">
        <v>7</v>
      </c>
      <c r="K31" s="408">
        <v>3</v>
      </c>
      <c r="L31" s="559">
        <f t="shared" ref="L31:L34" si="28">SUM(N31+P31)</f>
        <v>212</v>
      </c>
      <c r="M31" s="408">
        <f>SUM(O31+Q31)</f>
        <v>34</v>
      </c>
      <c r="N31" s="559">
        <v>178</v>
      </c>
      <c r="O31" s="408">
        <v>34</v>
      </c>
      <c r="P31" s="559">
        <v>34</v>
      </c>
      <c r="Q31" s="573">
        <v>0</v>
      </c>
      <c r="R31" s="347">
        <v>7</v>
      </c>
      <c r="S31" s="408">
        <v>5</v>
      </c>
      <c r="T31" s="347">
        <f t="shared" ref="T31:T34" si="29">SUM(V31+X31)</f>
        <v>244</v>
      </c>
      <c r="U31" s="408">
        <f>SUM(W31+Y31)</f>
        <v>72</v>
      </c>
      <c r="V31" s="347">
        <v>193</v>
      </c>
      <c r="W31" s="408">
        <v>72</v>
      </c>
      <c r="X31" s="347">
        <v>51</v>
      </c>
      <c r="Y31" s="573">
        <v>0</v>
      </c>
      <c r="Z31" s="347">
        <v>7</v>
      </c>
      <c r="AA31" s="344">
        <v>3</v>
      </c>
      <c r="AB31" s="347">
        <f t="shared" ref="AB31:AC34" si="30">SUM(AD31+AF31)</f>
        <v>213</v>
      </c>
      <c r="AC31" s="408">
        <f t="shared" si="30"/>
        <v>55</v>
      </c>
      <c r="AD31" s="347">
        <v>164</v>
      </c>
      <c r="AE31" s="408">
        <v>53</v>
      </c>
      <c r="AF31" s="347">
        <v>49</v>
      </c>
      <c r="AG31" s="365">
        <v>2</v>
      </c>
      <c r="AH31" s="407">
        <v>0</v>
      </c>
      <c r="AI31" s="408">
        <v>4</v>
      </c>
      <c r="AJ31" s="407">
        <f>AL31+AN31</f>
        <v>0</v>
      </c>
      <c r="AK31" s="408">
        <f>AM31+AO31</f>
        <v>74</v>
      </c>
      <c r="AL31" s="407">
        <v>0</v>
      </c>
      <c r="AM31" s="408">
        <v>73</v>
      </c>
      <c r="AN31" s="407">
        <v>0</v>
      </c>
      <c r="AO31" s="574">
        <v>1</v>
      </c>
    </row>
    <row r="32" spans="1:41" s="64" customFormat="1" ht="21" customHeight="1">
      <c r="A32" s="339" t="s">
        <v>331</v>
      </c>
      <c r="B32" s="476">
        <f>+J32+R32+Z32</f>
        <v>18</v>
      </c>
      <c r="C32" s="475">
        <f t="shared" si="23"/>
        <v>0</v>
      </c>
      <c r="D32" s="477">
        <f t="shared" si="20"/>
        <v>709</v>
      </c>
      <c r="E32" s="475">
        <f t="shared" ref="E32:E34" si="31">SUM(M32+U32+AC32+AK32)</f>
        <v>0</v>
      </c>
      <c r="F32" s="558">
        <f t="shared" si="24"/>
        <v>285</v>
      </c>
      <c r="G32" s="475">
        <f t="shared" si="25"/>
        <v>0</v>
      </c>
      <c r="H32" s="558">
        <f t="shared" si="26"/>
        <v>424</v>
      </c>
      <c r="I32" s="475">
        <f t="shared" si="27"/>
        <v>0</v>
      </c>
      <c r="J32" s="476">
        <v>6</v>
      </c>
      <c r="K32" s="475">
        <v>0</v>
      </c>
      <c r="L32" s="558">
        <f t="shared" si="28"/>
        <v>235</v>
      </c>
      <c r="M32" s="478">
        <v>0</v>
      </c>
      <c r="N32" s="558">
        <v>85</v>
      </c>
      <c r="O32" s="475">
        <v>0</v>
      </c>
      <c r="P32" s="558">
        <v>150</v>
      </c>
      <c r="Q32" s="475">
        <v>0</v>
      </c>
      <c r="R32" s="476">
        <v>6</v>
      </c>
      <c r="S32" s="475">
        <v>0</v>
      </c>
      <c r="T32" s="476">
        <f t="shared" si="29"/>
        <v>238</v>
      </c>
      <c r="U32" s="478">
        <v>0</v>
      </c>
      <c r="V32" s="476">
        <v>94</v>
      </c>
      <c r="W32" s="475">
        <v>0</v>
      </c>
      <c r="X32" s="476">
        <v>144</v>
      </c>
      <c r="Y32" s="475">
        <v>0</v>
      </c>
      <c r="Z32" s="476">
        <v>6</v>
      </c>
      <c r="AA32" s="475">
        <v>0</v>
      </c>
      <c r="AB32" s="476">
        <f t="shared" si="30"/>
        <v>236</v>
      </c>
      <c r="AC32" s="478">
        <f t="shared" si="30"/>
        <v>0</v>
      </c>
      <c r="AD32" s="476">
        <v>106</v>
      </c>
      <c r="AE32" s="475">
        <v>0</v>
      </c>
      <c r="AF32" s="476">
        <v>130</v>
      </c>
      <c r="AG32" s="475">
        <v>0</v>
      </c>
      <c r="AH32" s="479">
        <v>0</v>
      </c>
      <c r="AI32" s="478">
        <v>0</v>
      </c>
      <c r="AJ32" s="479">
        <v>0</v>
      </c>
      <c r="AK32" s="478">
        <v>0</v>
      </c>
      <c r="AL32" s="479">
        <v>0</v>
      </c>
      <c r="AM32" s="478">
        <v>0</v>
      </c>
      <c r="AN32" s="479">
        <v>0</v>
      </c>
      <c r="AO32" s="483">
        <v>0</v>
      </c>
    </row>
    <row r="33" spans="1:41" s="64" customFormat="1" ht="21" customHeight="1">
      <c r="A33" s="538" t="s">
        <v>369</v>
      </c>
      <c r="B33" s="476">
        <f>+J33+R33+Z33</f>
        <v>21</v>
      </c>
      <c r="C33" s="475">
        <f t="shared" si="23"/>
        <v>0</v>
      </c>
      <c r="D33" s="477">
        <f t="shared" si="20"/>
        <v>731</v>
      </c>
      <c r="E33" s="475">
        <f t="shared" si="31"/>
        <v>0</v>
      </c>
      <c r="F33" s="558">
        <v>414</v>
      </c>
      <c r="G33" s="475">
        <f t="shared" si="25"/>
        <v>0</v>
      </c>
      <c r="H33" s="558">
        <v>317</v>
      </c>
      <c r="I33" s="475">
        <f t="shared" si="27"/>
        <v>0</v>
      </c>
      <c r="J33" s="476">
        <v>7</v>
      </c>
      <c r="K33" s="478">
        <v>0</v>
      </c>
      <c r="L33" s="558">
        <f>SUM(N33+P33)</f>
        <v>234</v>
      </c>
      <c r="M33" s="478">
        <v>0</v>
      </c>
      <c r="N33" s="558">
        <v>128</v>
      </c>
      <c r="O33" s="478">
        <v>0</v>
      </c>
      <c r="P33" s="558">
        <v>106</v>
      </c>
      <c r="Q33" s="478">
        <v>0</v>
      </c>
      <c r="R33" s="476">
        <v>7</v>
      </c>
      <c r="S33" s="478">
        <v>0</v>
      </c>
      <c r="T33" s="476">
        <f>SUM(V33+X33)</f>
        <v>256</v>
      </c>
      <c r="U33" s="478">
        <v>0</v>
      </c>
      <c r="V33" s="476">
        <v>146</v>
      </c>
      <c r="W33" s="478">
        <v>0</v>
      </c>
      <c r="X33" s="476">
        <v>110</v>
      </c>
      <c r="Y33" s="478">
        <v>0</v>
      </c>
      <c r="Z33" s="476">
        <v>7</v>
      </c>
      <c r="AA33" s="484">
        <v>0</v>
      </c>
      <c r="AB33" s="476">
        <f t="shared" si="30"/>
        <v>241</v>
      </c>
      <c r="AC33" s="478">
        <f t="shared" si="30"/>
        <v>0</v>
      </c>
      <c r="AD33" s="476">
        <v>140</v>
      </c>
      <c r="AE33" s="478">
        <v>0</v>
      </c>
      <c r="AF33" s="476">
        <v>101</v>
      </c>
      <c r="AG33" s="478">
        <v>0</v>
      </c>
      <c r="AH33" s="479">
        <v>0</v>
      </c>
      <c r="AI33" s="478">
        <v>0</v>
      </c>
      <c r="AJ33" s="479">
        <v>0</v>
      </c>
      <c r="AK33" s="478">
        <v>0</v>
      </c>
      <c r="AL33" s="479">
        <v>0</v>
      </c>
      <c r="AM33" s="478">
        <v>0</v>
      </c>
      <c r="AN33" s="479">
        <v>0</v>
      </c>
      <c r="AO33" s="483">
        <v>0</v>
      </c>
    </row>
    <row r="34" spans="1:41" s="64" customFormat="1" ht="21" customHeight="1" thickBot="1">
      <c r="A34" s="341" t="s">
        <v>333</v>
      </c>
      <c r="B34" s="532">
        <f t="shared" si="19"/>
        <v>15</v>
      </c>
      <c r="C34" s="527">
        <f t="shared" si="23"/>
        <v>0</v>
      </c>
      <c r="D34" s="533">
        <f t="shared" si="20"/>
        <v>625</v>
      </c>
      <c r="E34" s="527">
        <f t="shared" si="31"/>
        <v>0</v>
      </c>
      <c r="F34" s="534">
        <f t="shared" si="24"/>
        <v>301</v>
      </c>
      <c r="G34" s="527">
        <f t="shared" si="25"/>
        <v>0</v>
      </c>
      <c r="H34" s="534">
        <f t="shared" si="26"/>
        <v>324</v>
      </c>
      <c r="I34" s="527">
        <f t="shared" si="27"/>
        <v>0</v>
      </c>
      <c r="J34" s="534">
        <v>5</v>
      </c>
      <c r="K34" s="535">
        <v>0</v>
      </c>
      <c r="L34" s="523">
        <f t="shared" si="28"/>
        <v>209</v>
      </c>
      <c r="M34" s="535">
        <v>0</v>
      </c>
      <c r="N34" s="523">
        <v>100</v>
      </c>
      <c r="O34" s="535">
        <v>0</v>
      </c>
      <c r="P34" s="523">
        <v>109</v>
      </c>
      <c r="Q34" s="535">
        <v>0</v>
      </c>
      <c r="R34" s="536">
        <v>5</v>
      </c>
      <c r="S34" s="535">
        <v>0</v>
      </c>
      <c r="T34" s="534">
        <f t="shared" si="29"/>
        <v>208</v>
      </c>
      <c r="U34" s="535">
        <v>0</v>
      </c>
      <c r="V34" s="534">
        <v>100</v>
      </c>
      <c r="W34" s="535">
        <v>0</v>
      </c>
      <c r="X34" s="534">
        <v>108</v>
      </c>
      <c r="Y34" s="535">
        <v>0</v>
      </c>
      <c r="Z34" s="534">
        <v>5</v>
      </c>
      <c r="AA34" s="531">
        <v>0</v>
      </c>
      <c r="AB34" s="534">
        <f t="shared" si="30"/>
        <v>208</v>
      </c>
      <c r="AC34" s="535">
        <f t="shared" si="30"/>
        <v>0</v>
      </c>
      <c r="AD34" s="534">
        <v>101</v>
      </c>
      <c r="AE34" s="535">
        <v>0</v>
      </c>
      <c r="AF34" s="534">
        <v>107</v>
      </c>
      <c r="AG34" s="535">
        <v>0</v>
      </c>
      <c r="AH34" s="479">
        <v>0</v>
      </c>
      <c r="AI34" s="478">
        <v>0</v>
      </c>
      <c r="AJ34" s="479">
        <v>0</v>
      </c>
      <c r="AK34" s="478">
        <v>0</v>
      </c>
      <c r="AL34" s="479">
        <v>0</v>
      </c>
      <c r="AM34" s="478">
        <v>0</v>
      </c>
      <c r="AN34" s="479">
        <v>0</v>
      </c>
      <c r="AO34" s="483">
        <v>0</v>
      </c>
    </row>
    <row r="35" spans="1:41" ht="18" customHeight="1">
      <c r="A35" s="4" t="s">
        <v>143</v>
      </c>
      <c r="B35" s="4"/>
      <c r="C35" s="4"/>
      <c r="D35" s="4"/>
      <c r="E35" s="4"/>
      <c r="F35" s="4"/>
      <c r="G35" s="4"/>
      <c r="H35" s="4"/>
      <c r="I35" s="4"/>
      <c r="J35" s="4"/>
      <c r="K35" s="4"/>
      <c r="L35" s="4"/>
      <c r="M35" s="555"/>
      <c r="N35" s="4"/>
      <c r="O35" s="4"/>
      <c r="P35" s="4"/>
      <c r="Q35" s="4"/>
      <c r="R35" s="54"/>
      <c r="S35" s="61"/>
      <c r="T35" s="61"/>
      <c r="U35" s="61"/>
      <c r="V35" s="61"/>
      <c r="W35" s="61"/>
      <c r="X35" s="61"/>
      <c r="Y35" s="61"/>
      <c r="Z35" s="61"/>
      <c r="AA35" s="61"/>
      <c r="AB35" s="61"/>
      <c r="AC35" s="61"/>
      <c r="AD35" s="61"/>
      <c r="AE35" s="61"/>
      <c r="AF35" s="61"/>
      <c r="AG35" s="61"/>
      <c r="AH35" s="66"/>
      <c r="AI35" s="66"/>
      <c r="AJ35" s="66"/>
      <c r="AK35" s="67"/>
      <c r="AL35" s="68"/>
      <c r="AM35" s="66"/>
      <c r="AN35" s="66"/>
      <c r="AO35" s="69" t="s">
        <v>144</v>
      </c>
    </row>
    <row r="36" spans="1:41" ht="18" customHeight="1">
      <c r="A36" s="4"/>
      <c r="B36" s="4"/>
      <c r="C36" s="4"/>
      <c r="D36" s="4"/>
      <c r="E36" s="4"/>
      <c r="F36" s="9"/>
      <c r="G36" s="4"/>
      <c r="H36" s="4"/>
      <c r="I36" s="4"/>
      <c r="J36" s="4"/>
      <c r="K36" s="4"/>
      <c r="L36" s="4"/>
      <c r="M36" s="4"/>
      <c r="N36" s="4"/>
      <c r="O36" s="4"/>
      <c r="P36" s="4"/>
      <c r="Q36" s="4"/>
      <c r="R36" s="54"/>
      <c r="S36" s="61"/>
      <c r="T36" s="61"/>
      <c r="U36" s="61"/>
      <c r="V36" s="61"/>
      <c r="W36" s="61"/>
      <c r="X36" s="61"/>
      <c r="Y36" s="61"/>
      <c r="Z36" s="61"/>
      <c r="AA36" s="61"/>
      <c r="AB36" s="61"/>
      <c r="AC36" s="61"/>
      <c r="AD36" s="61"/>
      <c r="AE36" s="61"/>
      <c r="AF36" s="61"/>
      <c r="AG36" s="61"/>
      <c r="AH36" s="61"/>
      <c r="AI36" s="61"/>
      <c r="AJ36" s="61"/>
      <c r="AK36" s="54"/>
      <c r="AL36" s="54"/>
      <c r="AM36" s="61"/>
      <c r="AN36" s="61"/>
      <c r="AO36" s="62"/>
    </row>
    <row r="37" spans="1:41" ht="18" customHeight="1" thickBot="1">
      <c r="A37" s="4" t="s">
        <v>505</v>
      </c>
      <c r="B37" s="4"/>
      <c r="C37" s="4"/>
      <c r="D37" s="4"/>
      <c r="E37" s="4"/>
      <c r="F37" s="4"/>
      <c r="G37" s="4"/>
      <c r="H37" s="4"/>
      <c r="I37" s="4"/>
      <c r="J37" s="4"/>
      <c r="K37" s="4"/>
      <c r="L37" s="4"/>
      <c r="M37" s="4"/>
      <c r="N37" s="4"/>
      <c r="O37" s="4"/>
      <c r="P37" s="4"/>
      <c r="Q37" s="4"/>
      <c r="R37" s="54"/>
      <c r="S37" s="61"/>
      <c r="T37" s="61"/>
      <c r="U37" s="61"/>
      <c r="V37" s="61"/>
      <c r="W37" s="61"/>
      <c r="X37" s="61"/>
      <c r="Y37" s="61"/>
      <c r="Z37" s="61"/>
      <c r="AA37" s="61"/>
      <c r="AB37" s="61"/>
      <c r="AC37" s="61"/>
      <c r="AD37" s="61"/>
      <c r="AE37" s="61"/>
      <c r="AF37" s="61"/>
      <c r="AG37" s="61"/>
      <c r="AH37" s="61"/>
      <c r="AI37" s="61"/>
      <c r="AJ37" s="61"/>
      <c r="AL37" s="54"/>
      <c r="AM37" s="61"/>
      <c r="AN37" s="61"/>
      <c r="AO37" s="56" t="s">
        <v>66</v>
      </c>
    </row>
    <row r="38" spans="1:41" ht="18" customHeight="1" thickBot="1">
      <c r="A38" s="835" t="s">
        <v>311</v>
      </c>
      <c r="B38" s="1230" t="s">
        <v>339</v>
      </c>
      <c r="C38" s="1230"/>
      <c r="D38" s="1230"/>
      <c r="E38" s="1230"/>
      <c r="F38" s="1230"/>
      <c r="G38" s="1230"/>
      <c r="H38" s="1230"/>
      <c r="I38" s="1230"/>
      <c r="J38" s="1231" t="s">
        <v>340</v>
      </c>
      <c r="K38" s="1232"/>
      <c r="L38" s="1232"/>
      <c r="M38" s="1232"/>
      <c r="N38" s="1232"/>
      <c r="O38" s="1232"/>
      <c r="P38" s="1232"/>
      <c r="Q38" s="1233"/>
      <c r="R38" s="1231" t="s">
        <v>344</v>
      </c>
      <c r="S38" s="1232"/>
      <c r="T38" s="1232"/>
      <c r="U38" s="1232"/>
      <c r="V38" s="1232"/>
      <c r="W38" s="1232"/>
      <c r="X38" s="1232"/>
      <c r="Y38" s="1233"/>
      <c r="Z38" s="1231" t="s">
        <v>431</v>
      </c>
      <c r="AA38" s="1232"/>
      <c r="AB38" s="1232"/>
      <c r="AC38" s="1232"/>
      <c r="AD38" s="1232"/>
      <c r="AE38" s="1232"/>
      <c r="AF38" s="1232"/>
      <c r="AG38" s="1233"/>
      <c r="AH38" s="1226" t="s">
        <v>432</v>
      </c>
      <c r="AI38" s="1227"/>
      <c r="AJ38" s="1227"/>
      <c r="AK38" s="1227"/>
      <c r="AL38" s="1227"/>
      <c r="AM38" s="1227"/>
      <c r="AN38" s="1227"/>
      <c r="AO38" s="1228"/>
    </row>
    <row r="39" spans="1:41" ht="18" customHeight="1">
      <c r="A39" s="836"/>
      <c r="B39" s="1102" t="s">
        <v>137</v>
      </c>
      <c r="C39" s="1102"/>
      <c r="D39" s="1102"/>
      <c r="E39" s="1102"/>
      <c r="F39" s="1102" t="s">
        <v>53</v>
      </c>
      <c r="G39" s="1102"/>
      <c r="H39" s="1229" t="s">
        <v>54</v>
      </c>
      <c r="I39" s="1102"/>
      <c r="J39" s="1102" t="s">
        <v>137</v>
      </c>
      <c r="K39" s="1102"/>
      <c r="L39" s="1102"/>
      <c r="M39" s="1102"/>
      <c r="N39" s="1183" t="s">
        <v>53</v>
      </c>
      <c r="O39" s="1184"/>
      <c r="P39" s="1183" t="s">
        <v>54</v>
      </c>
      <c r="Q39" s="1184"/>
      <c r="R39" s="1183" t="s">
        <v>137</v>
      </c>
      <c r="S39" s="1185"/>
      <c r="T39" s="1185"/>
      <c r="U39" s="1184"/>
      <c r="V39" s="1183" t="s">
        <v>53</v>
      </c>
      <c r="W39" s="1184"/>
      <c r="X39" s="1183" t="s">
        <v>54</v>
      </c>
      <c r="Y39" s="1184"/>
      <c r="Z39" s="1183" t="s">
        <v>137</v>
      </c>
      <c r="AA39" s="1185"/>
      <c r="AB39" s="1185"/>
      <c r="AC39" s="1184"/>
      <c r="AD39" s="1248" t="s">
        <v>53</v>
      </c>
      <c r="AE39" s="1249"/>
      <c r="AF39" s="1248" t="s">
        <v>54</v>
      </c>
      <c r="AG39" s="1249"/>
      <c r="AH39" s="1238" t="s">
        <v>137</v>
      </c>
      <c r="AI39" s="1238"/>
      <c r="AJ39" s="1238"/>
      <c r="AK39" s="1239"/>
      <c r="AL39" s="1223" t="s">
        <v>53</v>
      </c>
      <c r="AM39" s="1224"/>
      <c r="AN39" s="1223" t="s">
        <v>54</v>
      </c>
      <c r="AO39" s="1225"/>
    </row>
    <row r="40" spans="1:41" ht="21" customHeight="1">
      <c r="A40" s="339" t="s">
        <v>445</v>
      </c>
      <c r="B40" s="1245">
        <f t="shared" ref="B40" si="32">+F40+H40</f>
        <v>1201</v>
      </c>
      <c r="C40" s="1245"/>
      <c r="D40" s="1245"/>
      <c r="E40" s="361">
        <v>0</v>
      </c>
      <c r="F40" s="362">
        <v>538</v>
      </c>
      <c r="G40" s="363">
        <v>0</v>
      </c>
      <c r="H40" s="362">
        <v>663</v>
      </c>
      <c r="I40" s="363">
        <v>0</v>
      </c>
      <c r="J40" s="1245">
        <f t="shared" ref="J40" si="33">+N40+P40</f>
        <v>1197</v>
      </c>
      <c r="K40" s="1245"/>
      <c r="L40" s="1245"/>
      <c r="M40" s="360">
        <f>O40+Q40</f>
        <v>0</v>
      </c>
      <c r="N40" s="201">
        <v>495</v>
      </c>
      <c r="O40" s="202">
        <v>0</v>
      </c>
      <c r="P40" s="201">
        <v>702</v>
      </c>
      <c r="Q40" s="202">
        <v>0</v>
      </c>
      <c r="R40" s="1255">
        <f t="shared" ref="R40" si="34">SUM(V40,X40)</f>
        <v>1200</v>
      </c>
      <c r="S40" s="1255"/>
      <c r="T40" s="1255"/>
      <c r="U40" s="71">
        <f t="shared" ref="U40" si="35">W40+Y40</f>
        <v>0</v>
      </c>
      <c r="V40" s="201">
        <v>495</v>
      </c>
      <c r="W40" s="202">
        <v>0</v>
      </c>
      <c r="X40" s="201">
        <v>705</v>
      </c>
      <c r="Y40" s="202">
        <v>0</v>
      </c>
      <c r="Z40" s="1240">
        <f t="shared" ref="Z40" si="36">SUM(AD40,AF40)</f>
        <v>1199</v>
      </c>
      <c r="AA40" s="1240"/>
      <c r="AB40" s="1241">
        <f t="shared" ref="AB40" si="37">AE40+AG40</f>
        <v>0</v>
      </c>
      <c r="AC40" s="1241"/>
      <c r="AD40" s="201">
        <v>485</v>
      </c>
      <c r="AE40" s="202">
        <v>0</v>
      </c>
      <c r="AF40" s="201">
        <v>714</v>
      </c>
      <c r="AG40" s="202">
        <v>0</v>
      </c>
      <c r="AH40" s="1246">
        <v>1197</v>
      </c>
      <c r="AI40" s="1246"/>
      <c r="AJ40" s="1247">
        <f t="shared" ref="AJ40" si="38">AM40+AO40</f>
        <v>0</v>
      </c>
      <c r="AK40" s="1247"/>
      <c r="AL40" s="481">
        <v>492</v>
      </c>
      <c r="AM40" s="485">
        <v>0</v>
      </c>
      <c r="AN40" s="481">
        <v>705</v>
      </c>
      <c r="AO40" s="777">
        <v>0</v>
      </c>
    </row>
    <row r="41" spans="1:41" ht="21" customHeight="1">
      <c r="A41" s="339" t="s">
        <v>328</v>
      </c>
      <c r="B41" s="1235">
        <f t="shared" ref="B41:B45" si="39">+F41+H41</f>
        <v>865</v>
      </c>
      <c r="C41" s="1235"/>
      <c r="D41" s="1235"/>
      <c r="E41" s="361">
        <v>0</v>
      </c>
      <c r="F41" s="201">
        <v>251</v>
      </c>
      <c r="G41" s="202">
        <v>0</v>
      </c>
      <c r="H41" s="201">
        <v>614</v>
      </c>
      <c r="I41" s="202">
        <v>0</v>
      </c>
      <c r="J41" s="1235">
        <f t="shared" ref="J41:J45" si="40">+N41+P41</f>
        <v>837</v>
      </c>
      <c r="K41" s="1235"/>
      <c r="L41" s="1235"/>
      <c r="M41" s="360">
        <f>O41+Q41</f>
        <v>0</v>
      </c>
      <c r="N41" s="201">
        <v>223</v>
      </c>
      <c r="O41" s="202">
        <v>0</v>
      </c>
      <c r="P41" s="201">
        <v>614</v>
      </c>
      <c r="Q41" s="202">
        <v>0</v>
      </c>
      <c r="R41" s="1256">
        <f t="shared" ref="R41:R45" si="41">SUM(V41,X41)</f>
        <v>843</v>
      </c>
      <c r="S41" s="1256"/>
      <c r="T41" s="1256"/>
      <c r="U41" s="70">
        <f t="shared" ref="U41:U45" si="42">W41+Y41</f>
        <v>0</v>
      </c>
      <c r="V41" s="201">
        <v>208</v>
      </c>
      <c r="W41" s="202">
        <v>0</v>
      </c>
      <c r="X41" s="201">
        <v>635</v>
      </c>
      <c r="Y41" s="202">
        <v>0</v>
      </c>
      <c r="Z41" s="1242">
        <f>SUM(AD41,AF41)</f>
        <v>841</v>
      </c>
      <c r="AA41" s="1242"/>
      <c r="AB41" s="1243">
        <f t="shared" ref="AB41:AB45" si="43">AE41+AG41</f>
        <v>0</v>
      </c>
      <c r="AC41" s="1243"/>
      <c r="AD41" s="201">
        <v>208</v>
      </c>
      <c r="AE41" s="202">
        <v>0</v>
      </c>
      <c r="AF41" s="201">
        <v>633</v>
      </c>
      <c r="AG41" s="202">
        <v>0</v>
      </c>
      <c r="AH41" s="1236">
        <f>SUM(AL41,AN41)</f>
        <v>790</v>
      </c>
      <c r="AI41" s="1236"/>
      <c r="AJ41" s="1237">
        <f t="shared" ref="AJ41:AJ45" si="44">AM41+AO41</f>
        <v>0</v>
      </c>
      <c r="AK41" s="1237"/>
      <c r="AL41" s="481">
        <v>203</v>
      </c>
      <c r="AM41" s="485">
        <v>0</v>
      </c>
      <c r="AN41" s="481">
        <v>587</v>
      </c>
      <c r="AO41" s="486">
        <v>0</v>
      </c>
    </row>
    <row r="42" spans="1:41" ht="21" customHeight="1">
      <c r="A42" s="339" t="s">
        <v>330</v>
      </c>
      <c r="B42" s="1235">
        <f t="shared" si="39"/>
        <v>725</v>
      </c>
      <c r="C42" s="1235"/>
      <c r="D42" s="1235"/>
      <c r="E42" s="364">
        <f>+G42+I42</f>
        <v>361</v>
      </c>
      <c r="F42" s="201">
        <v>568</v>
      </c>
      <c r="G42" s="203">
        <v>352</v>
      </c>
      <c r="H42" s="201">
        <v>157</v>
      </c>
      <c r="I42" s="203">
        <v>9</v>
      </c>
      <c r="J42" s="1235">
        <f t="shared" si="40"/>
        <v>690</v>
      </c>
      <c r="K42" s="1235"/>
      <c r="L42" s="1235"/>
      <c r="M42" s="365">
        <f>+O42+Q42</f>
        <v>324</v>
      </c>
      <c r="N42" s="201">
        <v>531</v>
      </c>
      <c r="O42" s="203">
        <v>318</v>
      </c>
      <c r="P42" s="201">
        <v>159</v>
      </c>
      <c r="Q42" s="203">
        <v>6</v>
      </c>
      <c r="R42" s="1256">
        <f t="shared" si="41"/>
        <v>699</v>
      </c>
      <c r="S42" s="1256"/>
      <c r="T42" s="1256"/>
      <c r="U42" s="200">
        <f t="shared" si="42"/>
        <v>285</v>
      </c>
      <c r="V42" s="201">
        <v>537</v>
      </c>
      <c r="W42" s="203">
        <v>281</v>
      </c>
      <c r="X42" s="201">
        <v>162</v>
      </c>
      <c r="Y42" s="203">
        <v>4</v>
      </c>
      <c r="Z42" s="1242">
        <f>SUM(AD42,AF42)</f>
        <v>698</v>
      </c>
      <c r="AA42" s="1242"/>
      <c r="AB42" s="1244">
        <f t="shared" si="43"/>
        <v>287</v>
      </c>
      <c r="AC42" s="1244"/>
      <c r="AD42" s="201">
        <v>542</v>
      </c>
      <c r="AE42" s="203">
        <v>284</v>
      </c>
      <c r="AF42" s="201">
        <v>156</v>
      </c>
      <c r="AG42" s="203">
        <v>3</v>
      </c>
      <c r="AH42" s="1251">
        <f>SUM(AL42,AN42)</f>
        <v>669</v>
      </c>
      <c r="AI42" s="1251"/>
      <c r="AJ42" s="1234">
        <f t="shared" si="44"/>
        <v>235</v>
      </c>
      <c r="AK42" s="1234"/>
      <c r="AL42" s="567">
        <v>535</v>
      </c>
      <c r="AM42" s="568">
        <v>232</v>
      </c>
      <c r="AN42" s="567">
        <v>134</v>
      </c>
      <c r="AO42" s="569">
        <v>3</v>
      </c>
    </row>
    <row r="43" spans="1:41" ht="21" customHeight="1">
      <c r="A43" s="339" t="s">
        <v>331</v>
      </c>
      <c r="B43" s="1235">
        <f t="shared" si="39"/>
        <v>660</v>
      </c>
      <c r="C43" s="1235"/>
      <c r="D43" s="1235"/>
      <c r="E43" s="361">
        <v>0</v>
      </c>
      <c r="F43" s="201">
        <v>299</v>
      </c>
      <c r="G43" s="202">
        <v>0</v>
      </c>
      <c r="H43" s="201">
        <v>361</v>
      </c>
      <c r="I43" s="202">
        <v>0</v>
      </c>
      <c r="J43" s="1235">
        <f t="shared" si="40"/>
        <v>658</v>
      </c>
      <c r="K43" s="1235"/>
      <c r="L43" s="1235"/>
      <c r="M43" s="360">
        <f>O43+Q43</f>
        <v>0</v>
      </c>
      <c r="N43" s="201">
        <v>289</v>
      </c>
      <c r="O43" s="202">
        <v>0</v>
      </c>
      <c r="P43" s="201">
        <v>369</v>
      </c>
      <c r="Q43" s="202">
        <v>0</v>
      </c>
      <c r="R43" s="1256">
        <f t="shared" si="41"/>
        <v>687</v>
      </c>
      <c r="S43" s="1256"/>
      <c r="T43" s="1256"/>
      <c r="U43" s="70">
        <f t="shared" si="42"/>
        <v>0</v>
      </c>
      <c r="V43" s="201">
        <v>307</v>
      </c>
      <c r="W43" s="202">
        <v>0</v>
      </c>
      <c r="X43" s="201">
        <v>380</v>
      </c>
      <c r="Y43" s="202">
        <v>0</v>
      </c>
      <c r="Z43" s="1242">
        <f t="shared" ref="Z43:Z45" si="45">SUM(AD43,AF43)</f>
        <v>731</v>
      </c>
      <c r="AA43" s="1242"/>
      <c r="AB43" s="1243">
        <f t="shared" si="43"/>
        <v>0</v>
      </c>
      <c r="AC43" s="1243"/>
      <c r="AD43" s="201">
        <v>321</v>
      </c>
      <c r="AE43" s="409">
        <v>0</v>
      </c>
      <c r="AF43" s="201">
        <v>410</v>
      </c>
      <c r="AG43" s="409">
        <v>0</v>
      </c>
      <c r="AH43" s="1251">
        <f t="shared" ref="AH43:AH44" si="46">SUM(AL43,AN43)</f>
        <v>709</v>
      </c>
      <c r="AI43" s="1251"/>
      <c r="AJ43" s="1252">
        <f t="shared" si="44"/>
        <v>0</v>
      </c>
      <c r="AK43" s="1252"/>
      <c r="AL43" s="481">
        <v>285</v>
      </c>
      <c r="AM43" s="741">
        <v>0</v>
      </c>
      <c r="AN43" s="481">
        <v>424</v>
      </c>
      <c r="AO43" s="482">
        <v>0</v>
      </c>
    </row>
    <row r="44" spans="1:41" ht="21" customHeight="1">
      <c r="A44" s="339" t="s">
        <v>332</v>
      </c>
      <c r="B44" s="1235">
        <f t="shared" si="39"/>
        <v>794</v>
      </c>
      <c r="C44" s="1235"/>
      <c r="D44" s="1235"/>
      <c r="E44" s="361">
        <v>0</v>
      </c>
      <c r="F44" s="201">
        <v>410</v>
      </c>
      <c r="G44" s="202">
        <v>0</v>
      </c>
      <c r="H44" s="201">
        <v>384</v>
      </c>
      <c r="I44" s="202">
        <v>0</v>
      </c>
      <c r="J44" s="1235">
        <f t="shared" si="40"/>
        <v>786</v>
      </c>
      <c r="K44" s="1235"/>
      <c r="L44" s="1235"/>
      <c r="M44" s="360">
        <f>O44+Q44</f>
        <v>0</v>
      </c>
      <c r="N44" s="201">
        <v>407</v>
      </c>
      <c r="O44" s="202">
        <v>0</v>
      </c>
      <c r="P44" s="201">
        <v>379</v>
      </c>
      <c r="Q44" s="202">
        <v>0</v>
      </c>
      <c r="R44" s="1256">
        <f t="shared" si="41"/>
        <v>763</v>
      </c>
      <c r="S44" s="1256"/>
      <c r="T44" s="1256"/>
      <c r="U44" s="70">
        <f t="shared" si="42"/>
        <v>0</v>
      </c>
      <c r="V44" s="201">
        <v>412</v>
      </c>
      <c r="W44" s="202">
        <v>0</v>
      </c>
      <c r="X44" s="201">
        <v>351</v>
      </c>
      <c r="Y44" s="202">
        <v>0</v>
      </c>
      <c r="Z44" s="1242">
        <f t="shared" si="45"/>
        <v>764</v>
      </c>
      <c r="AA44" s="1242"/>
      <c r="AB44" s="1243">
        <f t="shared" si="43"/>
        <v>0</v>
      </c>
      <c r="AC44" s="1243"/>
      <c r="AD44" s="201">
        <v>429</v>
      </c>
      <c r="AE44" s="202">
        <v>0</v>
      </c>
      <c r="AF44" s="201">
        <v>335</v>
      </c>
      <c r="AG44" s="202">
        <v>0</v>
      </c>
      <c r="AH44" s="1236">
        <f t="shared" si="46"/>
        <v>731</v>
      </c>
      <c r="AI44" s="1236"/>
      <c r="AJ44" s="1237">
        <f t="shared" si="44"/>
        <v>0</v>
      </c>
      <c r="AK44" s="1237"/>
      <c r="AL44" s="481">
        <v>414</v>
      </c>
      <c r="AM44" s="485">
        <v>0</v>
      </c>
      <c r="AN44" s="481">
        <v>317</v>
      </c>
      <c r="AO44" s="486">
        <v>0</v>
      </c>
    </row>
    <row r="45" spans="1:41" ht="21" customHeight="1" thickBot="1">
      <c r="A45" s="341" t="s">
        <v>333</v>
      </c>
      <c r="B45" s="1258">
        <f t="shared" si="39"/>
        <v>648</v>
      </c>
      <c r="C45" s="1258"/>
      <c r="D45" s="1258"/>
      <c r="E45" s="366">
        <v>0</v>
      </c>
      <c r="F45" s="295">
        <v>332</v>
      </c>
      <c r="G45" s="296">
        <v>0</v>
      </c>
      <c r="H45" s="295">
        <v>316</v>
      </c>
      <c r="I45" s="296">
        <v>0</v>
      </c>
      <c r="J45" s="1258">
        <f t="shared" si="40"/>
        <v>642</v>
      </c>
      <c r="K45" s="1258"/>
      <c r="L45" s="1258"/>
      <c r="M45" s="367">
        <f>O45+Q45</f>
        <v>0</v>
      </c>
      <c r="N45" s="295">
        <v>331</v>
      </c>
      <c r="O45" s="296">
        <v>0</v>
      </c>
      <c r="P45" s="295">
        <v>311</v>
      </c>
      <c r="Q45" s="296">
        <v>0</v>
      </c>
      <c r="R45" s="1257">
        <f t="shared" si="41"/>
        <v>631</v>
      </c>
      <c r="S45" s="1257"/>
      <c r="T45" s="1257"/>
      <c r="U45" s="72">
        <f t="shared" si="42"/>
        <v>0</v>
      </c>
      <c r="V45" s="295">
        <v>320</v>
      </c>
      <c r="W45" s="296">
        <v>0</v>
      </c>
      <c r="X45" s="295">
        <v>311</v>
      </c>
      <c r="Y45" s="296">
        <v>0</v>
      </c>
      <c r="Z45" s="1253">
        <f t="shared" si="45"/>
        <v>634</v>
      </c>
      <c r="AA45" s="1253"/>
      <c r="AB45" s="1254">
        <f t="shared" si="43"/>
        <v>0</v>
      </c>
      <c r="AC45" s="1254"/>
      <c r="AD45" s="295">
        <v>308</v>
      </c>
      <c r="AE45" s="296">
        <v>0</v>
      </c>
      <c r="AF45" s="295">
        <v>326</v>
      </c>
      <c r="AG45" s="296">
        <v>0</v>
      </c>
      <c r="AH45" s="1259">
        <f>SUM(AL45,AN45)</f>
        <v>625</v>
      </c>
      <c r="AI45" s="1259"/>
      <c r="AJ45" s="1250">
        <f t="shared" si="44"/>
        <v>0</v>
      </c>
      <c r="AK45" s="1250"/>
      <c r="AL45" s="564">
        <v>301</v>
      </c>
      <c r="AM45" s="565">
        <v>0</v>
      </c>
      <c r="AN45" s="564">
        <v>324</v>
      </c>
      <c r="AO45" s="566">
        <v>0</v>
      </c>
    </row>
    <row r="46" spans="1:41" ht="15" customHeight="1">
      <c r="A46" s="4" t="s">
        <v>149</v>
      </c>
      <c r="B46" s="31"/>
      <c r="C46" s="31"/>
      <c r="D46" s="31"/>
      <c r="E46" s="31"/>
      <c r="F46" s="31"/>
      <c r="G46" s="31"/>
      <c r="H46" s="31"/>
      <c r="I46" s="31"/>
      <c r="J46" s="31"/>
      <c r="K46" s="31"/>
      <c r="L46" s="31"/>
      <c r="M46" s="31"/>
      <c r="N46" s="31"/>
      <c r="O46" s="31"/>
      <c r="P46" s="31"/>
      <c r="Q46" s="31"/>
      <c r="R46" s="54"/>
      <c r="S46" s="54"/>
      <c r="T46" s="54"/>
      <c r="U46" s="54"/>
      <c r="V46" s="54"/>
      <c r="W46" s="54"/>
      <c r="X46" s="54"/>
      <c r="Y46" s="54"/>
      <c r="Z46" s="54"/>
      <c r="AA46" s="54"/>
      <c r="AB46" s="67"/>
      <c r="AC46" s="67"/>
      <c r="AD46" s="67"/>
      <c r="AE46" s="67"/>
      <c r="AF46" s="67"/>
      <c r="AG46" s="67"/>
      <c r="AH46" s="67"/>
      <c r="AI46" s="67"/>
      <c r="AJ46" s="67"/>
      <c r="AK46" s="67"/>
      <c r="AM46" s="54"/>
      <c r="AN46" s="54"/>
      <c r="AO46" s="56" t="s">
        <v>144</v>
      </c>
    </row>
    <row r="47" spans="1:41" ht="17.100000000000001" customHeight="1">
      <c r="A47" s="1"/>
      <c r="B47" s="1"/>
      <c r="C47" s="4"/>
      <c r="D47" s="4"/>
      <c r="E47" s="4"/>
      <c r="F47" s="4"/>
      <c r="G47" s="4"/>
      <c r="H47" s="4"/>
      <c r="I47" s="4"/>
      <c r="J47" s="4"/>
      <c r="K47" s="4"/>
      <c r="L47" s="4"/>
      <c r="M47" s="4"/>
      <c r="N47" s="4"/>
      <c r="O47" s="4"/>
      <c r="P47" s="4"/>
      <c r="Q47" s="4"/>
      <c r="R47" s="54"/>
      <c r="S47" s="54"/>
      <c r="T47" s="54"/>
      <c r="U47" s="54"/>
      <c r="V47" s="54"/>
      <c r="W47" s="54"/>
      <c r="X47" s="54"/>
      <c r="Y47" s="54"/>
      <c r="Z47" s="54"/>
      <c r="AA47" s="54"/>
      <c r="AB47" s="54"/>
      <c r="AC47" s="54"/>
      <c r="AD47" s="54"/>
      <c r="AE47" s="54"/>
      <c r="AF47" s="54"/>
      <c r="AG47" s="54"/>
      <c r="AH47" s="54"/>
      <c r="AI47" s="54"/>
      <c r="AJ47" s="54"/>
      <c r="AK47" s="54"/>
      <c r="AL47" s="54"/>
      <c r="AM47" s="54"/>
      <c r="AN47" s="54"/>
    </row>
    <row r="48" spans="1:41" ht="17.100000000000001"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row>
    <row r="49" spans="1:41" ht="17.100000000000001"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row>
    <row r="50" spans="1:41" ht="17.100000000000001" customHeight="1">
      <c r="S50" s="54"/>
      <c r="T50" s="54"/>
      <c r="U50" s="54"/>
      <c r="V50" s="54"/>
      <c r="W50" s="54"/>
      <c r="X50" s="54"/>
      <c r="Y50" s="54"/>
      <c r="Z50" s="54"/>
    </row>
    <row r="51" spans="1:41" ht="17.100000000000001" customHeight="1">
      <c r="S51" s="54"/>
      <c r="T51" s="54"/>
      <c r="U51" s="54"/>
      <c r="V51" s="54"/>
      <c r="W51" s="54"/>
      <c r="X51" s="54"/>
      <c r="Y51" s="54"/>
      <c r="Z51" s="54"/>
    </row>
    <row r="52" spans="1:41" ht="17.100000000000001" customHeight="1">
      <c r="S52" s="54"/>
      <c r="T52" s="54"/>
      <c r="U52" s="54"/>
      <c r="V52" s="54"/>
      <c r="W52" s="54"/>
      <c r="X52" s="54"/>
      <c r="Y52" s="54"/>
      <c r="Z52" s="54"/>
    </row>
  </sheetData>
  <sheetProtection sheet="1" objects="1" scenarios="1"/>
  <mergeCells count="180">
    <mergeCell ref="R40:T40"/>
    <mergeCell ref="R41:T41"/>
    <mergeCell ref="R42:T42"/>
    <mergeCell ref="R43:T43"/>
    <mergeCell ref="R44:T44"/>
    <mergeCell ref="R45:T45"/>
    <mergeCell ref="B45:D45"/>
    <mergeCell ref="J45:L45"/>
    <mergeCell ref="AH45:AI45"/>
    <mergeCell ref="B42:D42"/>
    <mergeCell ref="J42:L42"/>
    <mergeCell ref="AH42:AI42"/>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S16:T16"/>
    <mergeCell ref="AA16:AB16"/>
    <mergeCell ref="AH16:AI16"/>
    <mergeCell ref="AJ16:AK16"/>
    <mergeCell ref="AL16:AM16"/>
    <mergeCell ref="AN16:AO16"/>
    <mergeCell ref="AH22:AI22"/>
    <mergeCell ref="AJ22:AK22"/>
    <mergeCell ref="AL22:AM22"/>
    <mergeCell ref="AN22:AO22"/>
    <mergeCell ref="T22:U22"/>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AH6:AI6"/>
    <mergeCell ref="AJ6:AK6"/>
    <mergeCell ref="AL6:AM6"/>
    <mergeCell ref="AN6:AO6"/>
    <mergeCell ref="Z6:AB6"/>
    <mergeCell ref="S6:T6"/>
    <mergeCell ref="S5:T5"/>
    <mergeCell ref="Z5:AB5"/>
    <mergeCell ref="AH5:AI5"/>
    <mergeCell ref="AJ5:AK5"/>
    <mergeCell ref="AL5:AM5"/>
    <mergeCell ref="AN5:AO5"/>
    <mergeCell ref="AH4:AI4"/>
    <mergeCell ref="AJ4:AK4"/>
    <mergeCell ref="AL4:AM4"/>
    <mergeCell ref="AH3:AK3"/>
    <mergeCell ref="AL3:AO3"/>
    <mergeCell ref="D4:E4"/>
    <mergeCell ref="F4:G4"/>
    <mergeCell ref="H4:I4"/>
    <mergeCell ref="L4:M4"/>
    <mergeCell ref="N4:O4"/>
    <mergeCell ref="P4:Q4"/>
    <mergeCell ref="R4:U4"/>
    <mergeCell ref="AN4:AO4"/>
    <mergeCell ref="A3:A4"/>
    <mergeCell ref="B3:C4"/>
    <mergeCell ref="D3:I3"/>
    <mergeCell ref="J3:K4"/>
    <mergeCell ref="L3:Q3"/>
    <mergeCell ref="R3:Y3"/>
    <mergeCell ref="V4:W4"/>
    <mergeCell ref="X4:Y4"/>
    <mergeCell ref="Z3:AG3"/>
    <mergeCell ref="Z4:AC4"/>
    <mergeCell ref="AD4:AE4"/>
    <mergeCell ref="AF4:AG4"/>
  </mergeCells>
  <phoneticPr fontId="5"/>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colBreaks count="1" manualBreakCount="1">
    <brk id="17" max="45" man="1"/>
  </colBreaks>
  <ignoredErrors>
    <ignoredError sqref="M42" formula="1"/>
  </ignoredError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52"/>
  <sheetViews>
    <sheetView view="pageBreakPreview" zoomScale="120" zoomScaleNormal="90" zoomScaleSheetLayoutView="120" zoomScalePageLayoutView="90" workbookViewId="0">
      <pane xSplit="1" topLeftCell="B1" activePane="topRight" state="frozen"/>
      <selection activeCell="AC13" sqref="AC13"/>
      <selection pane="topRight" sqref="A1:Q1048576"/>
    </sheetView>
  </sheetViews>
  <sheetFormatPr defaultColWidth="8.85546875" defaultRowHeight="17.100000000000001" customHeight="1"/>
  <cols>
    <col min="1" max="1" width="10.7109375" style="55" hidden="1" customWidth="1"/>
    <col min="2" max="2" width="4.28515625" style="55" hidden="1" customWidth="1"/>
    <col min="3" max="3" width="6.7109375" style="55" hidden="1" customWidth="1"/>
    <col min="4" max="4" width="5.7109375" style="55" hidden="1" customWidth="1"/>
    <col min="5" max="5" width="5.42578125" style="55" hidden="1" customWidth="1"/>
    <col min="6" max="6" width="5.7109375" style="55" hidden="1" customWidth="1"/>
    <col min="7" max="7" width="5.85546875" style="55" hidden="1" customWidth="1"/>
    <col min="8" max="8" width="5.42578125" style="55" hidden="1" customWidth="1"/>
    <col min="9" max="9" width="5.28515625" style="55" hidden="1" customWidth="1"/>
    <col min="10" max="10" width="4.42578125" style="55" hidden="1" customWidth="1"/>
    <col min="11" max="11" width="4.85546875" style="55" hidden="1" customWidth="1"/>
    <col min="12" max="12" width="5.7109375" style="55" hidden="1" customWidth="1"/>
    <col min="13" max="13" width="6.42578125" style="55" hidden="1" customWidth="1"/>
    <col min="14" max="16" width="6.7109375" style="55" hidden="1" customWidth="1"/>
    <col min="17" max="17" width="4.85546875" style="55" hidden="1" customWidth="1"/>
    <col min="18" max="18" width="3.7109375" style="55" customWidth="1"/>
    <col min="19" max="19" width="4.28515625" style="55" customWidth="1"/>
    <col min="20" max="20" width="5.28515625" style="55" customWidth="1"/>
    <col min="21" max="21" width="4.28515625" style="55" customWidth="1"/>
    <col min="22" max="22" width="4.7109375" style="55" customWidth="1"/>
    <col min="23" max="23" width="5.28515625" style="55" customWidth="1"/>
    <col min="24" max="24" width="4.7109375" style="55" customWidth="1"/>
    <col min="25" max="25" width="5.42578125" style="55" customWidth="1"/>
    <col min="26" max="26" width="3.7109375" style="55" customWidth="1"/>
    <col min="27" max="27" width="4.7109375" style="55" customWidth="1"/>
    <col min="28" max="28" width="5.42578125" style="55" customWidth="1"/>
    <col min="29" max="29" width="4.28515625" style="55" customWidth="1"/>
    <col min="30" max="30" width="3.7109375" style="55" customWidth="1"/>
    <col min="31" max="31" width="4.28515625" style="55" customWidth="1"/>
    <col min="32" max="32" width="3.7109375" style="55" customWidth="1"/>
    <col min="33" max="33" width="4.28515625" style="55" customWidth="1"/>
    <col min="34" max="34" width="3.7109375" style="55" customWidth="1"/>
    <col min="35" max="35" width="4.28515625" style="55" customWidth="1"/>
    <col min="36" max="36" width="3.7109375" style="55" customWidth="1"/>
    <col min="37" max="37" width="4.28515625" style="55" customWidth="1"/>
    <col min="38" max="38" width="5.140625" style="55" customWidth="1"/>
    <col min="39" max="39" width="5.28515625" style="55" customWidth="1"/>
    <col min="40" max="40" width="4.7109375" style="55" customWidth="1"/>
    <col min="41" max="41" width="4.140625" style="55" customWidth="1"/>
    <col min="42" max="16384" width="8.85546875" style="55"/>
  </cols>
  <sheetData>
    <row r="1" spans="1:41" ht="5.0999999999999996"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L1" s="54"/>
      <c r="AM1" s="54"/>
      <c r="AN1" s="54"/>
      <c r="AO1" s="56"/>
    </row>
    <row r="2" spans="1:41" ht="15" customHeight="1" thickBot="1">
      <c r="A2" s="54" t="s">
        <v>506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L2" s="54"/>
      <c r="AM2" s="54"/>
      <c r="AN2" s="54"/>
      <c r="AO2" s="56" t="s">
        <v>115</v>
      </c>
    </row>
    <row r="3" spans="1:41" ht="18.75" customHeight="1" thickBot="1">
      <c r="A3" s="1170" t="s">
        <v>268</v>
      </c>
      <c r="B3" s="1172" t="s">
        <v>84</v>
      </c>
      <c r="C3" s="1173"/>
      <c r="D3" s="1176" t="s">
        <v>138</v>
      </c>
      <c r="E3" s="1176"/>
      <c r="F3" s="1176"/>
      <c r="G3" s="1176"/>
      <c r="H3" s="1176"/>
      <c r="I3" s="1176"/>
      <c r="J3" s="1177" t="s">
        <v>51</v>
      </c>
      <c r="K3" s="1177"/>
      <c r="L3" s="1179" t="s">
        <v>117</v>
      </c>
      <c r="M3" s="1179"/>
      <c r="N3" s="1179"/>
      <c r="O3" s="1179"/>
      <c r="P3" s="1179"/>
      <c r="Q3" s="1177"/>
      <c r="R3" s="1180" t="s">
        <v>139</v>
      </c>
      <c r="S3" s="1181"/>
      <c r="T3" s="1181"/>
      <c r="U3" s="1181"/>
      <c r="V3" s="1181"/>
      <c r="W3" s="1181"/>
      <c r="X3" s="1181"/>
      <c r="Y3" s="1182"/>
      <c r="Z3" s="1180" t="s">
        <v>119</v>
      </c>
      <c r="AA3" s="1181"/>
      <c r="AB3" s="1181"/>
      <c r="AC3" s="1181"/>
      <c r="AD3" s="1181"/>
      <c r="AE3" s="1181"/>
      <c r="AF3" s="1181"/>
      <c r="AG3" s="1182"/>
      <c r="AH3" s="1180" t="s">
        <v>120</v>
      </c>
      <c r="AI3" s="1181"/>
      <c r="AJ3" s="1181"/>
      <c r="AK3" s="1182"/>
      <c r="AL3" s="1180" t="s">
        <v>121</v>
      </c>
      <c r="AM3" s="1181"/>
      <c r="AN3" s="1181"/>
      <c r="AO3" s="1186"/>
    </row>
    <row r="4" spans="1:41" ht="18.75" customHeight="1">
      <c r="A4" s="1171"/>
      <c r="B4" s="1174"/>
      <c r="C4" s="1175"/>
      <c r="D4" s="1187" t="s">
        <v>90</v>
      </c>
      <c r="E4" s="1187"/>
      <c r="F4" s="1187" t="s">
        <v>91</v>
      </c>
      <c r="G4" s="1187"/>
      <c r="H4" s="1187" t="s">
        <v>92</v>
      </c>
      <c r="I4" s="1187"/>
      <c r="J4" s="1178"/>
      <c r="K4" s="1178"/>
      <c r="L4" s="1188" t="s">
        <v>90</v>
      </c>
      <c r="M4" s="1188"/>
      <c r="N4" s="1187" t="s">
        <v>53</v>
      </c>
      <c r="O4" s="1187"/>
      <c r="P4" s="1189" t="s">
        <v>54</v>
      </c>
      <c r="Q4" s="1187"/>
      <c r="R4" s="1183" t="s">
        <v>80</v>
      </c>
      <c r="S4" s="1185"/>
      <c r="T4" s="1185"/>
      <c r="U4" s="1184"/>
      <c r="V4" s="1183" t="s">
        <v>53</v>
      </c>
      <c r="W4" s="1184"/>
      <c r="X4" s="1183" t="s">
        <v>54</v>
      </c>
      <c r="Y4" s="1184"/>
      <c r="Z4" s="1183" t="s">
        <v>80</v>
      </c>
      <c r="AA4" s="1185"/>
      <c r="AB4" s="1185"/>
      <c r="AC4" s="1184"/>
      <c r="AD4" s="1183" t="s">
        <v>53</v>
      </c>
      <c r="AE4" s="1184"/>
      <c r="AF4" s="1183" t="s">
        <v>54</v>
      </c>
      <c r="AG4" s="1184"/>
      <c r="AH4" s="1183" t="s">
        <v>140</v>
      </c>
      <c r="AI4" s="1184"/>
      <c r="AJ4" s="1183" t="s">
        <v>141</v>
      </c>
      <c r="AK4" s="1184"/>
      <c r="AL4" s="1183" t="s">
        <v>140</v>
      </c>
      <c r="AM4" s="1184"/>
      <c r="AN4" s="1183" t="s">
        <v>141</v>
      </c>
      <c r="AO4" s="1190"/>
    </row>
    <row r="5" spans="1:41" ht="18" customHeight="1">
      <c r="A5" s="57" t="s">
        <v>422</v>
      </c>
      <c r="B5" s="219">
        <v>6</v>
      </c>
      <c r="C5" s="220">
        <v>-1</v>
      </c>
      <c r="D5" s="221">
        <v>269</v>
      </c>
      <c r="E5" s="676">
        <v>0</v>
      </c>
      <c r="F5" s="441">
        <v>133</v>
      </c>
      <c r="G5" s="676">
        <v>0</v>
      </c>
      <c r="H5" s="441">
        <v>136</v>
      </c>
      <c r="I5" s="226">
        <v>0</v>
      </c>
      <c r="J5" s="224">
        <v>129</v>
      </c>
      <c r="K5" s="223">
        <v>12</v>
      </c>
      <c r="L5" s="441">
        <v>4893</v>
      </c>
      <c r="M5" s="223">
        <v>361</v>
      </c>
      <c r="N5" s="441">
        <v>2398</v>
      </c>
      <c r="O5" s="223">
        <v>352</v>
      </c>
      <c r="P5" s="441">
        <v>2495</v>
      </c>
      <c r="Q5" s="223">
        <v>9</v>
      </c>
      <c r="R5" s="227"/>
      <c r="S5" s="1195">
        <v>381</v>
      </c>
      <c r="T5" s="1195"/>
      <c r="U5" s="222">
        <v>41</v>
      </c>
      <c r="V5" s="750">
        <v>194</v>
      </c>
      <c r="W5" s="222">
        <v>34</v>
      </c>
      <c r="X5" s="750">
        <v>172</v>
      </c>
      <c r="Y5" s="222">
        <v>7</v>
      </c>
      <c r="Z5" s="1195">
        <v>212</v>
      </c>
      <c r="AA5" s="1195"/>
      <c r="AB5" s="1195"/>
      <c r="AC5" s="222">
        <v>7</v>
      </c>
      <c r="AD5" s="750">
        <v>98</v>
      </c>
      <c r="AE5" s="222">
        <v>5</v>
      </c>
      <c r="AF5" s="750">
        <v>114</v>
      </c>
      <c r="AG5" s="222">
        <v>2</v>
      </c>
      <c r="AH5" s="1191">
        <v>38</v>
      </c>
      <c r="AI5" s="1191"/>
      <c r="AJ5" s="1196">
        <v>30</v>
      </c>
      <c r="AK5" s="1196"/>
      <c r="AL5" s="1193">
        <v>13</v>
      </c>
      <c r="AM5" s="1193"/>
      <c r="AN5" s="1193">
        <v>9</v>
      </c>
      <c r="AO5" s="1194"/>
    </row>
    <row r="6" spans="1:41" ht="18" customHeight="1">
      <c r="A6" s="58">
        <v>27</v>
      </c>
      <c r="B6" s="219">
        <v>6</v>
      </c>
      <c r="C6" s="220">
        <v>-1</v>
      </c>
      <c r="D6" s="221">
        <v>275</v>
      </c>
      <c r="E6" s="226">
        <v>0</v>
      </c>
      <c r="F6" s="441">
        <v>134</v>
      </c>
      <c r="G6" s="226">
        <v>0</v>
      </c>
      <c r="H6" s="441">
        <v>141</v>
      </c>
      <c r="I6" s="226">
        <v>0</v>
      </c>
      <c r="J6" s="224">
        <v>129</v>
      </c>
      <c r="K6" s="223">
        <v>12</v>
      </c>
      <c r="L6" s="441">
        <v>4810</v>
      </c>
      <c r="M6" s="223">
        <v>324</v>
      </c>
      <c r="N6" s="441">
        <v>2276</v>
      </c>
      <c r="O6" s="223">
        <v>318</v>
      </c>
      <c r="P6" s="441">
        <v>2534</v>
      </c>
      <c r="Q6" s="223">
        <v>6</v>
      </c>
      <c r="R6" s="227"/>
      <c r="S6" s="1195">
        <v>381</v>
      </c>
      <c r="T6" s="1195"/>
      <c r="U6" s="222">
        <v>36</v>
      </c>
      <c r="V6" s="750">
        <v>200</v>
      </c>
      <c r="W6" s="222">
        <v>30</v>
      </c>
      <c r="X6" s="750">
        <v>181</v>
      </c>
      <c r="Y6" s="222">
        <v>6</v>
      </c>
      <c r="Z6" s="1195">
        <v>164</v>
      </c>
      <c r="AA6" s="1195"/>
      <c r="AB6" s="1195"/>
      <c r="AC6" s="222">
        <v>7</v>
      </c>
      <c r="AD6" s="750">
        <v>71</v>
      </c>
      <c r="AE6" s="222">
        <v>5</v>
      </c>
      <c r="AF6" s="750">
        <v>93</v>
      </c>
      <c r="AG6" s="222">
        <v>2</v>
      </c>
      <c r="AH6" s="1191">
        <v>37</v>
      </c>
      <c r="AI6" s="1191"/>
      <c r="AJ6" s="1192">
        <v>27</v>
      </c>
      <c r="AK6" s="1192"/>
      <c r="AL6" s="1193">
        <v>13</v>
      </c>
      <c r="AM6" s="1193"/>
      <c r="AN6" s="1193">
        <v>9</v>
      </c>
      <c r="AO6" s="1194"/>
    </row>
    <row r="7" spans="1:41" ht="18" customHeight="1">
      <c r="A7" s="58">
        <v>28</v>
      </c>
      <c r="B7" s="219">
        <v>6</v>
      </c>
      <c r="C7" s="220">
        <v>-1</v>
      </c>
      <c r="D7" s="221">
        <v>289</v>
      </c>
      <c r="E7" s="225">
        <v>12</v>
      </c>
      <c r="F7" s="441">
        <v>134</v>
      </c>
      <c r="G7" s="225">
        <v>12</v>
      </c>
      <c r="H7" s="441">
        <v>155</v>
      </c>
      <c r="I7" s="226">
        <v>0</v>
      </c>
      <c r="J7" s="224">
        <v>129</v>
      </c>
      <c r="K7" s="223">
        <v>12</v>
      </c>
      <c r="L7" s="441">
        <v>4843</v>
      </c>
      <c r="M7" s="223">
        <v>285</v>
      </c>
      <c r="N7" s="441">
        <v>2279</v>
      </c>
      <c r="O7" s="223">
        <v>281</v>
      </c>
      <c r="P7" s="441">
        <v>2564</v>
      </c>
      <c r="Q7" s="223">
        <v>4</v>
      </c>
      <c r="R7" s="227"/>
      <c r="S7" s="1195">
        <v>386</v>
      </c>
      <c r="T7" s="1195"/>
      <c r="U7" s="222">
        <v>33</v>
      </c>
      <c r="V7" s="750">
        <v>197</v>
      </c>
      <c r="W7" s="222">
        <v>28</v>
      </c>
      <c r="X7" s="750">
        <v>189</v>
      </c>
      <c r="Y7" s="222">
        <v>5</v>
      </c>
      <c r="Z7" s="1195">
        <v>165</v>
      </c>
      <c r="AA7" s="1195"/>
      <c r="AB7" s="1195"/>
      <c r="AC7" s="222">
        <v>7</v>
      </c>
      <c r="AD7" s="750">
        <v>89</v>
      </c>
      <c r="AE7" s="222">
        <v>5</v>
      </c>
      <c r="AF7" s="750">
        <v>76</v>
      </c>
      <c r="AG7" s="222">
        <v>2</v>
      </c>
      <c r="AH7" s="1191">
        <v>37.542635658914726</v>
      </c>
      <c r="AI7" s="1191"/>
      <c r="AJ7" s="1192">
        <v>23.75</v>
      </c>
      <c r="AK7" s="1192"/>
      <c r="AL7" s="1193">
        <v>12.546632124352332</v>
      </c>
      <c r="AM7" s="1193"/>
      <c r="AN7" s="1193">
        <v>8.6363636363636367</v>
      </c>
      <c r="AO7" s="1194"/>
    </row>
    <row r="8" spans="1:41" ht="18" customHeight="1">
      <c r="A8" s="58">
        <v>29</v>
      </c>
      <c r="B8" s="219">
        <v>6</v>
      </c>
      <c r="C8" s="220">
        <v>-1</v>
      </c>
      <c r="D8" s="221">
        <v>289</v>
      </c>
      <c r="E8" s="225">
        <v>16</v>
      </c>
      <c r="F8" s="441">
        <v>133</v>
      </c>
      <c r="G8" s="225">
        <v>16</v>
      </c>
      <c r="H8" s="441">
        <v>156</v>
      </c>
      <c r="I8" s="226">
        <v>0</v>
      </c>
      <c r="J8" s="224">
        <v>132</v>
      </c>
      <c r="K8" s="223">
        <v>16</v>
      </c>
      <c r="L8" s="441">
        <v>4867</v>
      </c>
      <c r="M8" s="223">
        <v>287</v>
      </c>
      <c r="N8" s="441">
        <v>2293</v>
      </c>
      <c r="O8" s="223">
        <v>284</v>
      </c>
      <c r="P8" s="441">
        <v>2574</v>
      </c>
      <c r="Q8" s="223">
        <v>3</v>
      </c>
      <c r="R8" s="227"/>
      <c r="S8" s="1195">
        <v>404</v>
      </c>
      <c r="T8" s="1195"/>
      <c r="U8" s="222">
        <v>46</v>
      </c>
      <c r="V8" s="750">
        <v>202</v>
      </c>
      <c r="W8" s="222">
        <v>38</v>
      </c>
      <c r="X8" s="750">
        <v>202</v>
      </c>
      <c r="Y8" s="222">
        <v>8</v>
      </c>
      <c r="Z8" s="1195">
        <v>174</v>
      </c>
      <c r="AA8" s="1195"/>
      <c r="AB8" s="1195"/>
      <c r="AC8" s="222">
        <v>14</v>
      </c>
      <c r="AD8" s="750">
        <v>81</v>
      </c>
      <c r="AE8" s="222">
        <v>8</v>
      </c>
      <c r="AF8" s="750">
        <v>93</v>
      </c>
      <c r="AG8" s="222">
        <v>6</v>
      </c>
      <c r="AH8" s="1191">
        <v>37</v>
      </c>
      <c r="AI8" s="1191"/>
      <c r="AJ8" s="1192">
        <v>18</v>
      </c>
      <c r="AK8" s="1192"/>
      <c r="AL8" s="1193">
        <v>12</v>
      </c>
      <c r="AM8" s="1193"/>
      <c r="AN8" s="1193">
        <v>6</v>
      </c>
      <c r="AO8" s="1197"/>
    </row>
    <row r="9" spans="1:41" ht="18" customHeight="1">
      <c r="A9" s="331">
        <v>30</v>
      </c>
      <c r="B9" s="333">
        <v>6</v>
      </c>
      <c r="C9" s="368">
        <v>-1</v>
      </c>
      <c r="D9" s="335">
        <f t="shared" ref="D9:J9" si="0">SUM(D11:D16)</f>
        <v>283</v>
      </c>
      <c r="E9" s="332">
        <f>SUM(E11:E16)</f>
        <v>15</v>
      </c>
      <c r="F9" s="337">
        <f t="shared" si="0"/>
        <v>128</v>
      </c>
      <c r="G9" s="332">
        <f t="shared" si="0"/>
        <v>15</v>
      </c>
      <c r="H9" s="337">
        <f t="shared" si="0"/>
        <v>155</v>
      </c>
      <c r="I9" s="369">
        <f>SUM(I11:I16)</f>
        <v>0</v>
      </c>
      <c r="J9" s="338">
        <f t="shared" si="0"/>
        <v>127</v>
      </c>
      <c r="K9" s="336">
        <f>SUM(K11:K16)</f>
        <v>15</v>
      </c>
      <c r="L9" s="337">
        <f t="shared" ref="L9:Q9" si="1">SUM(L11:L16)</f>
        <v>4721</v>
      </c>
      <c r="M9" s="336">
        <f t="shared" si="1"/>
        <v>235</v>
      </c>
      <c r="N9" s="337">
        <f t="shared" si="1"/>
        <v>2230</v>
      </c>
      <c r="O9" s="336">
        <f>SUM(O11:O16)</f>
        <v>232</v>
      </c>
      <c r="P9" s="337">
        <f t="shared" si="1"/>
        <v>2491</v>
      </c>
      <c r="Q9" s="336">
        <f t="shared" si="1"/>
        <v>3</v>
      </c>
      <c r="R9" s="227"/>
      <c r="S9" s="1204">
        <f>SUM(S11:T16)</f>
        <v>381</v>
      </c>
      <c r="T9" s="1204"/>
      <c r="U9" s="402">
        <f>SUM(U11:U16)</f>
        <v>44</v>
      </c>
      <c r="V9" s="749">
        <f>SUM(V11:V16)</f>
        <v>195</v>
      </c>
      <c r="W9" s="402">
        <f>SUM(W11:W16)</f>
        <v>34</v>
      </c>
      <c r="X9" s="749">
        <f>SUM(X11:X16)</f>
        <v>186</v>
      </c>
      <c r="Y9" s="402">
        <f>SUM(Y11:Y16)</f>
        <v>10</v>
      </c>
      <c r="Z9" s="1204">
        <f>SUM(AA11:AB16)</f>
        <v>229</v>
      </c>
      <c r="AA9" s="1204"/>
      <c r="AB9" s="1204"/>
      <c r="AC9" s="402">
        <f>SUM(AC11:AC16)</f>
        <v>7</v>
      </c>
      <c r="AD9" s="749">
        <f>SUM(AD11:AD16)</f>
        <v>107</v>
      </c>
      <c r="AE9" s="402">
        <f>SUM(AE11:AE16)</f>
        <v>5</v>
      </c>
      <c r="AF9" s="749">
        <f>SUM(AF11:AF16)</f>
        <v>122</v>
      </c>
      <c r="AG9" s="402">
        <f>SUM(AG11:AG16)</f>
        <v>2</v>
      </c>
      <c r="AH9" s="1205">
        <f>L9/J9</f>
        <v>37.173228346456696</v>
      </c>
      <c r="AI9" s="1205"/>
      <c r="AJ9" s="1206">
        <f>M9/K9</f>
        <v>15.666666666666666</v>
      </c>
      <c r="AK9" s="1206"/>
      <c r="AL9" s="1207">
        <f>L9/S9</f>
        <v>12.391076115485564</v>
      </c>
      <c r="AM9" s="1207"/>
      <c r="AN9" s="1207">
        <f>M9/U9</f>
        <v>5.3409090909090908</v>
      </c>
      <c r="AO9" s="1208"/>
    </row>
    <row r="10" spans="1:41" ht="9" customHeight="1">
      <c r="A10" s="331"/>
      <c r="B10" s="333"/>
      <c r="C10" s="334"/>
      <c r="D10" s="335"/>
      <c r="E10" s="336"/>
      <c r="F10" s="337"/>
      <c r="G10" s="336"/>
      <c r="H10" s="337"/>
      <c r="I10" s="336"/>
      <c r="J10" s="338"/>
      <c r="K10" s="336"/>
      <c r="L10" s="337"/>
      <c r="M10" s="336"/>
      <c r="N10" s="337"/>
      <c r="O10" s="336"/>
      <c r="P10" s="337"/>
      <c r="Q10" s="336"/>
      <c r="R10" s="319"/>
      <c r="S10" s="310"/>
      <c r="T10" s="310"/>
      <c r="U10" s="313"/>
      <c r="V10" s="310"/>
      <c r="W10" s="313"/>
      <c r="X10" s="310"/>
      <c r="Y10" s="313"/>
      <c r="Z10" s="313"/>
      <c r="AA10" s="310"/>
      <c r="AB10" s="310"/>
      <c r="AC10" s="313"/>
      <c r="AD10" s="310"/>
      <c r="AE10" s="311"/>
      <c r="AF10" s="310"/>
      <c r="AG10" s="313"/>
      <c r="AH10" s="313"/>
      <c r="AI10" s="314"/>
      <c r="AJ10" s="314"/>
      <c r="AK10" s="320"/>
      <c r="AL10" s="314"/>
      <c r="AM10" s="314"/>
      <c r="AN10" s="320"/>
      <c r="AO10" s="321"/>
    </row>
    <row r="11" spans="1:41" ht="21.75" customHeight="1">
      <c r="A11" s="339" t="s">
        <v>329</v>
      </c>
      <c r="B11" s="469">
        <v>1</v>
      </c>
      <c r="C11" s="471">
        <v>0</v>
      </c>
      <c r="D11" s="470">
        <f>SUM(F11,H11)</f>
        <v>71</v>
      </c>
      <c r="E11" s="471">
        <v>0</v>
      </c>
      <c r="F11" s="472">
        <v>30</v>
      </c>
      <c r="G11" s="475">
        <v>0</v>
      </c>
      <c r="H11" s="472">
        <v>41</v>
      </c>
      <c r="I11" s="475">
        <v>0</v>
      </c>
      <c r="J11" s="474">
        <v>30</v>
      </c>
      <c r="K11" s="475">
        <v>0</v>
      </c>
      <c r="L11" s="747">
        <f t="shared" ref="L11:L15" si="2">SUM(N11,P11)</f>
        <v>1197</v>
      </c>
      <c r="M11" s="475">
        <v>0</v>
      </c>
      <c r="N11" s="472">
        <v>492</v>
      </c>
      <c r="O11" s="475">
        <v>0</v>
      </c>
      <c r="P11" s="472">
        <v>705</v>
      </c>
      <c r="Q11" s="475">
        <v>0</v>
      </c>
      <c r="R11" s="276"/>
      <c r="S11" s="1198">
        <f t="shared" ref="S11:S16" si="3">SUM(V11,X11)</f>
        <v>73</v>
      </c>
      <c r="T11" s="1198"/>
      <c r="U11" s="471">
        <f t="shared" ref="U11:U16" si="4">W11+Y11</f>
        <v>0</v>
      </c>
      <c r="V11" s="747">
        <v>36</v>
      </c>
      <c r="W11" s="484">
        <v>0</v>
      </c>
      <c r="X11" s="747">
        <v>37</v>
      </c>
      <c r="Y11" s="484">
        <v>0</v>
      </c>
      <c r="Z11" s="480"/>
      <c r="AA11" s="1198">
        <f t="shared" ref="AA11:AA16" si="5">SUM(AD11,AF11)</f>
        <v>92</v>
      </c>
      <c r="AB11" s="1198"/>
      <c r="AC11" s="471">
        <f t="shared" ref="AC11:AC16" si="6">AE11+AG11</f>
        <v>0</v>
      </c>
      <c r="AD11" s="747">
        <v>47</v>
      </c>
      <c r="AE11" s="484">
        <v>0</v>
      </c>
      <c r="AF11" s="747">
        <v>45</v>
      </c>
      <c r="AG11" s="484"/>
      <c r="AH11" s="1199">
        <f>L11/J11</f>
        <v>39.9</v>
      </c>
      <c r="AI11" s="1199"/>
      <c r="AJ11" s="1200" t="s">
        <v>128</v>
      </c>
      <c r="AK11" s="1200"/>
      <c r="AL11" s="1201">
        <f t="shared" ref="AL11:AL16" si="7">L11/S11</f>
        <v>16.397260273972602</v>
      </c>
      <c r="AM11" s="1201"/>
      <c r="AN11" s="1202">
        <v>0</v>
      </c>
      <c r="AO11" s="1210"/>
    </row>
    <row r="12" spans="1:41" s="277" customFormat="1" ht="21.75" customHeight="1">
      <c r="A12" s="339" t="s">
        <v>328</v>
      </c>
      <c r="B12" s="469">
        <v>1</v>
      </c>
      <c r="C12" s="471">
        <v>0</v>
      </c>
      <c r="D12" s="470">
        <f>SUM(F12,H12)</f>
        <v>58</v>
      </c>
      <c r="E12" s="471">
        <v>0</v>
      </c>
      <c r="F12" s="472">
        <v>23</v>
      </c>
      <c r="G12" s="475">
        <v>0</v>
      </c>
      <c r="H12" s="472">
        <v>35</v>
      </c>
      <c r="I12" s="475">
        <v>0</v>
      </c>
      <c r="J12" s="474">
        <v>22</v>
      </c>
      <c r="K12" s="475">
        <v>0</v>
      </c>
      <c r="L12" s="747">
        <f t="shared" si="2"/>
        <v>790</v>
      </c>
      <c r="M12" s="475">
        <v>0</v>
      </c>
      <c r="N12" s="472">
        <v>203</v>
      </c>
      <c r="O12" s="475">
        <v>0</v>
      </c>
      <c r="P12" s="472">
        <v>587</v>
      </c>
      <c r="Q12" s="475">
        <v>0</v>
      </c>
      <c r="R12" s="276"/>
      <c r="S12" s="1198">
        <f t="shared" si="3"/>
        <v>56</v>
      </c>
      <c r="T12" s="1198"/>
      <c r="U12" s="471">
        <f t="shared" si="4"/>
        <v>0</v>
      </c>
      <c r="V12" s="747">
        <v>16</v>
      </c>
      <c r="W12" s="484">
        <v>0</v>
      </c>
      <c r="X12" s="747">
        <v>40</v>
      </c>
      <c r="Y12" s="484">
        <v>0</v>
      </c>
      <c r="Z12" s="480"/>
      <c r="AA12" s="1198">
        <f t="shared" si="5"/>
        <v>13</v>
      </c>
      <c r="AB12" s="1198"/>
      <c r="AC12" s="471">
        <f t="shared" si="6"/>
        <v>0</v>
      </c>
      <c r="AD12" s="747">
        <v>5</v>
      </c>
      <c r="AE12" s="484">
        <v>0</v>
      </c>
      <c r="AF12" s="747">
        <v>8</v>
      </c>
      <c r="AG12" s="484">
        <v>0</v>
      </c>
      <c r="AH12" s="1199">
        <f t="shared" ref="AH12" si="8">L12/J12</f>
        <v>35.909090909090907</v>
      </c>
      <c r="AI12" s="1199"/>
      <c r="AJ12" s="1200" t="s">
        <v>128</v>
      </c>
      <c r="AK12" s="1200"/>
      <c r="AL12" s="1201">
        <f t="shared" si="7"/>
        <v>14.107142857142858</v>
      </c>
      <c r="AM12" s="1201"/>
      <c r="AN12" s="1202">
        <v>0</v>
      </c>
      <c r="AO12" s="1210"/>
    </row>
    <row r="13" spans="1:41" ht="21.75" customHeight="1">
      <c r="A13" s="339" t="s">
        <v>330</v>
      </c>
      <c r="B13" s="469">
        <v>1</v>
      </c>
      <c r="C13" s="570">
        <v>1</v>
      </c>
      <c r="D13" s="470">
        <f t="shared" ref="D13" si="9">SUM(F13,H13)</f>
        <v>27</v>
      </c>
      <c r="E13" s="539">
        <f t="shared" ref="E13:E16" si="10">SUM(G13+I13)</f>
        <v>15</v>
      </c>
      <c r="F13" s="472">
        <v>21</v>
      </c>
      <c r="G13" s="539">
        <v>15</v>
      </c>
      <c r="H13" s="472">
        <v>6</v>
      </c>
      <c r="I13" s="475">
        <v>0</v>
      </c>
      <c r="J13" s="474">
        <v>21</v>
      </c>
      <c r="K13" s="539">
        <v>15</v>
      </c>
      <c r="L13" s="747">
        <f>SUM(N13,P13)</f>
        <v>669</v>
      </c>
      <c r="M13" s="539">
        <f>O13+Q13</f>
        <v>235</v>
      </c>
      <c r="N13" s="472">
        <v>535</v>
      </c>
      <c r="O13" s="539">
        <v>232</v>
      </c>
      <c r="P13" s="472">
        <v>134</v>
      </c>
      <c r="Q13" s="539">
        <v>3</v>
      </c>
      <c r="R13" s="282"/>
      <c r="S13" s="1198">
        <f t="shared" si="3"/>
        <v>75</v>
      </c>
      <c r="T13" s="1198"/>
      <c r="U13" s="540">
        <f t="shared" si="4"/>
        <v>44</v>
      </c>
      <c r="V13" s="747">
        <v>43</v>
      </c>
      <c r="W13" s="480">
        <v>34</v>
      </c>
      <c r="X13" s="747">
        <v>32</v>
      </c>
      <c r="Y13" s="480">
        <v>10</v>
      </c>
      <c r="Z13" s="540"/>
      <c r="AA13" s="1198">
        <f t="shared" si="5"/>
        <v>19</v>
      </c>
      <c r="AB13" s="1198"/>
      <c r="AC13" s="540">
        <f t="shared" si="6"/>
        <v>7</v>
      </c>
      <c r="AD13" s="747">
        <v>10</v>
      </c>
      <c r="AE13" s="480">
        <v>5</v>
      </c>
      <c r="AF13" s="747">
        <v>9</v>
      </c>
      <c r="AG13" s="480">
        <v>2</v>
      </c>
      <c r="AH13" s="1199">
        <f t="shared" ref="AH13" si="11">L13/J13</f>
        <v>31.857142857142858</v>
      </c>
      <c r="AI13" s="1199"/>
      <c r="AJ13" s="1199">
        <f>M13/K13</f>
        <v>15.666666666666666</v>
      </c>
      <c r="AK13" s="1199"/>
      <c r="AL13" s="1201">
        <f t="shared" si="7"/>
        <v>8.92</v>
      </c>
      <c r="AM13" s="1201"/>
      <c r="AN13" s="1201">
        <f>M13/U13</f>
        <v>5.3409090909090908</v>
      </c>
      <c r="AO13" s="1209"/>
    </row>
    <row r="14" spans="1:41" ht="21.75" customHeight="1">
      <c r="A14" s="339" t="s">
        <v>331</v>
      </c>
      <c r="B14" s="469">
        <v>1</v>
      </c>
      <c r="C14" s="471">
        <v>0</v>
      </c>
      <c r="D14" s="470">
        <f>SUM(F14,H14)</f>
        <v>54</v>
      </c>
      <c r="E14" s="471">
        <f t="shared" si="10"/>
        <v>0</v>
      </c>
      <c r="F14" s="472">
        <v>18</v>
      </c>
      <c r="G14" s="473">
        <v>0</v>
      </c>
      <c r="H14" s="472">
        <v>36</v>
      </c>
      <c r="I14" s="473">
        <v>0</v>
      </c>
      <c r="J14" s="474">
        <v>18</v>
      </c>
      <c r="K14" s="473">
        <v>0</v>
      </c>
      <c r="L14" s="747">
        <f t="shared" si="2"/>
        <v>709</v>
      </c>
      <c r="M14" s="475">
        <v>0</v>
      </c>
      <c r="N14" s="472">
        <v>285</v>
      </c>
      <c r="O14" s="473">
        <v>0</v>
      </c>
      <c r="P14" s="472">
        <v>424</v>
      </c>
      <c r="Q14" s="473">
        <v>0</v>
      </c>
      <c r="R14" s="276"/>
      <c r="S14" s="1211">
        <f t="shared" si="3"/>
        <v>64</v>
      </c>
      <c r="T14" s="1211"/>
      <c r="U14" s="406">
        <f t="shared" si="4"/>
        <v>0</v>
      </c>
      <c r="V14" s="748">
        <v>30</v>
      </c>
      <c r="W14" s="575">
        <v>0</v>
      </c>
      <c r="X14" s="748">
        <v>34</v>
      </c>
      <c r="Y14" s="575">
        <v>0</v>
      </c>
      <c r="Z14" s="344"/>
      <c r="AA14" s="1211">
        <f t="shared" si="5"/>
        <v>82</v>
      </c>
      <c r="AB14" s="1211"/>
      <c r="AC14" s="406">
        <f t="shared" si="6"/>
        <v>0</v>
      </c>
      <c r="AD14" s="748">
        <v>35</v>
      </c>
      <c r="AE14" s="575">
        <v>0</v>
      </c>
      <c r="AF14" s="748">
        <v>47</v>
      </c>
      <c r="AG14" s="575">
        <v>0</v>
      </c>
      <c r="AH14" s="1212">
        <f>L14/J14</f>
        <v>39.388888888888886</v>
      </c>
      <c r="AI14" s="1212"/>
      <c r="AJ14" s="1213" t="s">
        <v>128</v>
      </c>
      <c r="AK14" s="1213"/>
      <c r="AL14" s="1214">
        <f t="shared" si="7"/>
        <v>11.078125</v>
      </c>
      <c r="AM14" s="1214"/>
      <c r="AN14" s="1215">
        <v>0</v>
      </c>
      <c r="AO14" s="1216"/>
    </row>
    <row r="15" spans="1:41" ht="21.75" customHeight="1">
      <c r="A15" s="339" t="s">
        <v>332</v>
      </c>
      <c r="B15" s="469">
        <v>1</v>
      </c>
      <c r="C15" s="471">
        <v>0</v>
      </c>
      <c r="D15" s="470">
        <f t="shared" ref="D15:D16" si="12">SUM(F15,H15)</f>
        <v>42</v>
      </c>
      <c r="E15" s="471">
        <f t="shared" si="10"/>
        <v>0</v>
      </c>
      <c r="F15" s="472">
        <v>21</v>
      </c>
      <c r="G15" s="475">
        <v>0</v>
      </c>
      <c r="H15" s="472">
        <v>21</v>
      </c>
      <c r="I15" s="475">
        <v>0</v>
      </c>
      <c r="J15" s="474">
        <v>21</v>
      </c>
      <c r="K15" s="475">
        <v>0</v>
      </c>
      <c r="L15" s="747">
        <f t="shared" si="2"/>
        <v>731</v>
      </c>
      <c r="M15" s="475">
        <v>0</v>
      </c>
      <c r="N15" s="472">
        <v>414</v>
      </c>
      <c r="O15" s="475">
        <v>0</v>
      </c>
      <c r="P15" s="472">
        <v>317</v>
      </c>
      <c r="Q15" s="475">
        <v>0</v>
      </c>
      <c r="R15" s="309"/>
      <c r="S15" s="1198">
        <f t="shared" si="3"/>
        <v>82</v>
      </c>
      <c r="T15" s="1198"/>
      <c r="U15" s="471">
        <f t="shared" si="4"/>
        <v>0</v>
      </c>
      <c r="V15" s="747">
        <v>45</v>
      </c>
      <c r="W15" s="484">
        <v>0</v>
      </c>
      <c r="X15" s="747">
        <v>37</v>
      </c>
      <c r="Y15" s="484">
        <v>0</v>
      </c>
      <c r="Z15" s="484"/>
      <c r="AA15" s="1198">
        <f t="shared" si="5"/>
        <v>18</v>
      </c>
      <c r="AB15" s="1198"/>
      <c r="AC15" s="471">
        <f t="shared" si="6"/>
        <v>0</v>
      </c>
      <c r="AD15" s="747">
        <v>8</v>
      </c>
      <c r="AE15" s="484">
        <v>0</v>
      </c>
      <c r="AF15" s="747">
        <v>10</v>
      </c>
      <c r="AG15" s="484">
        <v>0</v>
      </c>
      <c r="AH15" s="1199">
        <f t="shared" ref="AH15:AH16" si="13">L15/J15</f>
        <v>34.80952380952381</v>
      </c>
      <c r="AI15" s="1199"/>
      <c r="AJ15" s="1200" t="s">
        <v>128</v>
      </c>
      <c r="AK15" s="1200"/>
      <c r="AL15" s="1201">
        <f t="shared" si="7"/>
        <v>8.9146341463414629</v>
      </c>
      <c r="AM15" s="1201"/>
      <c r="AN15" s="1202">
        <v>0</v>
      </c>
      <c r="AO15" s="1210"/>
    </row>
    <row r="16" spans="1:41" ht="21.75" customHeight="1" thickBot="1">
      <c r="A16" s="341" t="s">
        <v>333</v>
      </c>
      <c r="B16" s="520">
        <v>1</v>
      </c>
      <c r="C16" s="522">
        <v>0</v>
      </c>
      <c r="D16" s="521">
        <f t="shared" si="12"/>
        <v>31</v>
      </c>
      <c r="E16" s="522">
        <f t="shared" si="10"/>
        <v>0</v>
      </c>
      <c r="F16" s="526">
        <v>15</v>
      </c>
      <c r="G16" s="527">
        <v>0</v>
      </c>
      <c r="H16" s="526">
        <v>16</v>
      </c>
      <c r="I16" s="527">
        <v>0</v>
      </c>
      <c r="J16" s="528">
        <v>15</v>
      </c>
      <c r="K16" s="527">
        <v>0</v>
      </c>
      <c r="L16" s="523">
        <f>SUM(N16,P16)</f>
        <v>625</v>
      </c>
      <c r="M16" s="527">
        <v>0</v>
      </c>
      <c r="N16" s="526">
        <v>301</v>
      </c>
      <c r="O16" s="742">
        <v>0</v>
      </c>
      <c r="P16" s="526">
        <v>324</v>
      </c>
      <c r="Q16" s="527">
        <v>0</v>
      </c>
      <c r="R16" s="307"/>
      <c r="S16" s="1217">
        <f t="shared" si="3"/>
        <v>31</v>
      </c>
      <c r="T16" s="1217"/>
      <c r="U16" s="524">
        <f t="shared" si="4"/>
        <v>0</v>
      </c>
      <c r="V16" s="746">
        <v>25</v>
      </c>
      <c r="W16" s="530">
        <v>0</v>
      </c>
      <c r="X16" s="746">
        <v>6</v>
      </c>
      <c r="Y16" s="530">
        <v>0</v>
      </c>
      <c r="Z16" s="525"/>
      <c r="AA16" s="1217">
        <f t="shared" si="5"/>
        <v>5</v>
      </c>
      <c r="AB16" s="1217"/>
      <c r="AC16" s="522">
        <f t="shared" si="6"/>
        <v>0</v>
      </c>
      <c r="AD16" s="523">
        <v>2</v>
      </c>
      <c r="AE16" s="531">
        <v>0</v>
      </c>
      <c r="AF16" s="523">
        <v>3</v>
      </c>
      <c r="AG16" s="531">
        <v>0</v>
      </c>
      <c r="AH16" s="1218">
        <f t="shared" si="13"/>
        <v>41.666666666666664</v>
      </c>
      <c r="AI16" s="1218"/>
      <c r="AJ16" s="1219" t="s">
        <v>128</v>
      </c>
      <c r="AK16" s="1219"/>
      <c r="AL16" s="1220">
        <f t="shared" si="7"/>
        <v>20.161290322580644</v>
      </c>
      <c r="AM16" s="1220"/>
      <c r="AN16" s="1221">
        <v>0</v>
      </c>
      <c r="AO16" s="1222"/>
    </row>
    <row r="17" spans="1:41" ht="18" customHeight="1">
      <c r="A17" s="4" t="s">
        <v>143</v>
      </c>
      <c r="B17" s="4"/>
      <c r="C17" s="4"/>
      <c r="D17" s="4"/>
      <c r="E17" s="9"/>
      <c r="F17" s="4"/>
      <c r="G17" s="4"/>
      <c r="H17" s="4"/>
      <c r="I17" s="4"/>
      <c r="J17" s="4"/>
      <c r="K17" s="4"/>
      <c r="L17" s="4"/>
      <c r="M17" s="4"/>
      <c r="N17" s="4"/>
      <c r="O17" s="4"/>
      <c r="P17" s="4"/>
      <c r="Q17" s="4"/>
      <c r="R17" s="54"/>
      <c r="S17" s="61"/>
      <c r="T17" s="61"/>
      <c r="U17" s="61"/>
      <c r="V17" s="61"/>
      <c r="W17" s="61"/>
      <c r="X17" s="61"/>
      <c r="Y17" s="61"/>
      <c r="Z17" s="61"/>
      <c r="AA17" s="61"/>
      <c r="AB17" s="61"/>
      <c r="AC17" s="61"/>
      <c r="AD17" s="61"/>
      <c r="AE17" s="61"/>
      <c r="AF17" s="61"/>
      <c r="AG17" s="61"/>
      <c r="AH17" s="61"/>
      <c r="AI17" s="61"/>
      <c r="AJ17" s="61"/>
      <c r="AK17" s="61"/>
      <c r="AM17" s="61"/>
      <c r="AN17" s="61"/>
      <c r="AO17" s="56" t="s">
        <v>144</v>
      </c>
    </row>
    <row r="18" spans="1:41" ht="18" customHeight="1">
      <c r="A18" s="4" t="s">
        <v>444</v>
      </c>
      <c r="B18" s="4"/>
      <c r="C18" s="4"/>
      <c r="D18" s="4"/>
      <c r="E18" s="9"/>
      <c r="F18" s="4"/>
      <c r="G18" s="4"/>
      <c r="H18" s="4"/>
      <c r="I18" s="4"/>
      <c r="J18" s="4"/>
      <c r="K18" s="4"/>
      <c r="L18" s="4"/>
      <c r="M18" s="4"/>
      <c r="N18" s="4"/>
      <c r="O18" s="4"/>
      <c r="P18" s="4"/>
      <c r="Q18" s="4"/>
      <c r="R18" s="54"/>
      <c r="S18" s="61"/>
      <c r="T18" s="61"/>
      <c r="U18" s="61"/>
      <c r="V18" s="61"/>
      <c r="W18" s="61"/>
      <c r="X18" s="61"/>
      <c r="Y18" s="61"/>
      <c r="Z18" s="61"/>
      <c r="AA18" s="61"/>
      <c r="AB18" s="61"/>
      <c r="AC18" s="61"/>
      <c r="AD18" s="61"/>
      <c r="AE18" s="61"/>
      <c r="AF18" s="61"/>
      <c r="AG18" s="61"/>
      <c r="AH18" s="61"/>
      <c r="AI18" s="61"/>
      <c r="AJ18" s="61"/>
      <c r="AK18" s="61"/>
      <c r="AL18" s="61"/>
      <c r="AM18" s="61"/>
      <c r="AN18" s="61"/>
      <c r="AO18" s="62"/>
    </row>
    <row r="19" spans="1:41" ht="18" customHeight="1">
      <c r="A19" s="4"/>
      <c r="B19" s="4"/>
      <c r="C19" s="4"/>
      <c r="D19" s="4"/>
      <c r="E19" s="9"/>
      <c r="F19" s="4"/>
      <c r="G19" s="4"/>
      <c r="H19" s="4"/>
      <c r="I19" s="4"/>
      <c r="J19" s="4"/>
      <c r="K19" s="4"/>
      <c r="L19" s="4"/>
      <c r="M19" s="4"/>
      <c r="N19" s="4"/>
      <c r="O19" s="4"/>
      <c r="P19" s="4"/>
      <c r="Q19" s="4"/>
      <c r="R19" s="54"/>
      <c r="S19" s="61"/>
      <c r="T19" s="61"/>
      <c r="U19" s="61"/>
      <c r="V19" s="61"/>
      <c r="W19" s="61"/>
      <c r="X19" s="61"/>
      <c r="Y19" s="61"/>
      <c r="Z19" s="61"/>
      <c r="AA19" s="61"/>
      <c r="AB19" s="61"/>
      <c r="AC19" s="61"/>
      <c r="AD19" s="61"/>
      <c r="AE19" s="61"/>
      <c r="AF19" s="61"/>
      <c r="AG19" s="61"/>
      <c r="AH19" s="61"/>
      <c r="AI19" s="61"/>
      <c r="AJ19" s="61"/>
      <c r="AK19" s="61"/>
      <c r="AL19" s="61"/>
      <c r="AM19" s="61"/>
      <c r="AN19" s="61"/>
      <c r="AO19" s="62"/>
    </row>
    <row r="20" spans="1:41" ht="18" customHeight="1" thickBot="1">
      <c r="A20" s="4" t="s">
        <v>504</v>
      </c>
      <c r="B20" s="4"/>
      <c r="C20" s="4"/>
      <c r="D20" s="4"/>
      <c r="E20" s="4"/>
      <c r="F20" s="4"/>
      <c r="G20" s="4"/>
      <c r="H20" s="4"/>
      <c r="I20" s="4"/>
      <c r="J20" s="4"/>
      <c r="K20" s="4"/>
      <c r="L20" s="4"/>
      <c r="M20" s="4"/>
      <c r="N20" s="4"/>
      <c r="O20" s="4"/>
      <c r="P20" s="4"/>
      <c r="Q20" s="4"/>
      <c r="R20" s="54"/>
      <c r="S20" s="61"/>
      <c r="T20" s="61"/>
      <c r="U20" s="61"/>
      <c r="V20" s="61"/>
      <c r="W20" s="61"/>
      <c r="X20" s="61"/>
      <c r="Y20" s="61"/>
      <c r="Z20" s="61"/>
      <c r="AA20" s="61"/>
      <c r="AB20" s="61"/>
      <c r="AC20" s="61"/>
      <c r="AD20" s="61"/>
      <c r="AE20" s="61"/>
      <c r="AF20" s="61"/>
      <c r="AG20" s="61"/>
      <c r="AH20" s="61"/>
      <c r="AI20" s="61"/>
      <c r="AJ20" s="61"/>
      <c r="AL20" s="61"/>
      <c r="AM20" s="61"/>
      <c r="AN20" s="61"/>
      <c r="AO20" s="56" t="s">
        <v>82</v>
      </c>
    </row>
    <row r="21" spans="1:41" ht="18" customHeight="1" thickBot="1">
      <c r="A21" s="972" t="s">
        <v>310</v>
      </c>
      <c r="B21" s="866" t="s">
        <v>145</v>
      </c>
      <c r="C21" s="866"/>
      <c r="D21" s="866"/>
      <c r="E21" s="866"/>
      <c r="F21" s="866"/>
      <c r="G21" s="866"/>
      <c r="H21" s="866"/>
      <c r="I21" s="866"/>
      <c r="J21" s="984" t="s">
        <v>130</v>
      </c>
      <c r="K21" s="984"/>
      <c r="L21" s="984"/>
      <c r="M21" s="984"/>
      <c r="N21" s="984"/>
      <c r="O21" s="984"/>
      <c r="P21" s="984"/>
      <c r="Q21" s="984"/>
      <c r="R21" s="1180" t="s">
        <v>146</v>
      </c>
      <c r="S21" s="1181"/>
      <c r="T21" s="1181"/>
      <c r="U21" s="1181"/>
      <c r="V21" s="1181"/>
      <c r="W21" s="1181"/>
      <c r="X21" s="1181"/>
      <c r="Y21" s="1182"/>
      <c r="Z21" s="1180" t="s">
        <v>147</v>
      </c>
      <c r="AA21" s="1181"/>
      <c r="AB21" s="1181"/>
      <c r="AC21" s="1181"/>
      <c r="AD21" s="1181"/>
      <c r="AE21" s="1181"/>
      <c r="AF21" s="1181"/>
      <c r="AG21" s="1182"/>
      <c r="AH21" s="1180" t="s">
        <v>148</v>
      </c>
      <c r="AI21" s="1181"/>
      <c r="AJ21" s="1181"/>
      <c r="AK21" s="1181"/>
      <c r="AL21" s="1181"/>
      <c r="AM21" s="1181"/>
      <c r="AN21" s="1181"/>
      <c r="AO21" s="1186"/>
    </row>
    <row r="22" spans="1:41" ht="18" customHeight="1">
      <c r="A22" s="973"/>
      <c r="B22" s="980" t="s">
        <v>51</v>
      </c>
      <c r="C22" s="980"/>
      <c r="D22" s="1102" t="s">
        <v>90</v>
      </c>
      <c r="E22" s="1102"/>
      <c r="F22" s="980" t="s">
        <v>53</v>
      </c>
      <c r="G22" s="980"/>
      <c r="H22" s="980" t="s">
        <v>54</v>
      </c>
      <c r="I22" s="980"/>
      <c r="J22" s="980" t="s">
        <v>51</v>
      </c>
      <c r="K22" s="980"/>
      <c r="L22" s="1102" t="s">
        <v>90</v>
      </c>
      <c r="M22" s="1102"/>
      <c r="N22" s="980" t="s">
        <v>53</v>
      </c>
      <c r="O22" s="980"/>
      <c r="P22" s="980" t="s">
        <v>54</v>
      </c>
      <c r="Q22" s="980"/>
      <c r="R22" s="1183" t="s">
        <v>51</v>
      </c>
      <c r="S22" s="1184"/>
      <c r="T22" s="1183" t="s">
        <v>90</v>
      </c>
      <c r="U22" s="1184"/>
      <c r="V22" s="1183" t="s">
        <v>53</v>
      </c>
      <c r="W22" s="1184"/>
      <c r="X22" s="1183" t="s">
        <v>54</v>
      </c>
      <c r="Y22" s="1184"/>
      <c r="Z22" s="1183" t="s">
        <v>51</v>
      </c>
      <c r="AA22" s="1184"/>
      <c r="AB22" s="1183" t="s">
        <v>90</v>
      </c>
      <c r="AC22" s="1184"/>
      <c r="AD22" s="1183" t="s">
        <v>53</v>
      </c>
      <c r="AE22" s="1184"/>
      <c r="AF22" s="1183" t="s">
        <v>54</v>
      </c>
      <c r="AG22" s="1184"/>
      <c r="AH22" s="1183" t="s">
        <v>51</v>
      </c>
      <c r="AI22" s="1184"/>
      <c r="AJ22" s="1183" t="s">
        <v>90</v>
      </c>
      <c r="AK22" s="1184"/>
      <c r="AL22" s="1183" t="s">
        <v>53</v>
      </c>
      <c r="AM22" s="1184"/>
      <c r="AN22" s="1183" t="s">
        <v>54</v>
      </c>
      <c r="AO22" s="1190"/>
    </row>
    <row r="23" spans="1:41" ht="18" customHeight="1">
      <c r="A23" s="342" t="s">
        <v>422</v>
      </c>
      <c r="B23" s="343">
        <v>129</v>
      </c>
      <c r="C23" s="344">
        <v>12</v>
      </c>
      <c r="D23" s="345">
        <v>4893</v>
      </c>
      <c r="E23" s="346">
        <v>361</v>
      </c>
      <c r="F23" s="345">
        <v>2398</v>
      </c>
      <c r="G23" s="344">
        <v>352</v>
      </c>
      <c r="H23" s="345">
        <v>2495</v>
      </c>
      <c r="I23" s="344">
        <v>9</v>
      </c>
      <c r="J23" s="347">
        <v>43</v>
      </c>
      <c r="K23" s="344">
        <v>3</v>
      </c>
      <c r="L23" s="340">
        <v>1654</v>
      </c>
      <c r="M23" s="344">
        <v>77</v>
      </c>
      <c r="N23" s="348">
        <v>796</v>
      </c>
      <c r="O23" s="349">
        <v>75</v>
      </c>
      <c r="P23" s="348">
        <v>858</v>
      </c>
      <c r="Q23" s="349">
        <v>2</v>
      </c>
      <c r="R23" s="229">
        <v>43</v>
      </c>
      <c r="S23" s="230">
        <v>3</v>
      </c>
      <c r="T23" s="231">
        <v>1605</v>
      </c>
      <c r="U23" s="223">
        <v>119</v>
      </c>
      <c r="V23" s="232">
        <v>778</v>
      </c>
      <c r="W23" s="233">
        <v>117</v>
      </c>
      <c r="X23" s="232">
        <v>827</v>
      </c>
      <c r="Y23" s="230">
        <v>2</v>
      </c>
      <c r="Z23" s="232">
        <v>43</v>
      </c>
      <c r="AA23" s="230">
        <v>3</v>
      </c>
      <c r="AB23" s="221">
        <v>1634</v>
      </c>
      <c r="AC23" s="223">
        <v>77</v>
      </c>
      <c r="AD23" s="232">
        <v>824</v>
      </c>
      <c r="AE23" s="233">
        <v>75</v>
      </c>
      <c r="AF23" s="234">
        <v>810</v>
      </c>
      <c r="AG23" s="230">
        <v>2</v>
      </c>
      <c r="AH23" s="235">
        <v>0</v>
      </c>
      <c r="AI23" s="233">
        <v>3</v>
      </c>
      <c r="AJ23" s="236">
        <v>0</v>
      </c>
      <c r="AK23" s="223">
        <v>88</v>
      </c>
      <c r="AL23" s="235">
        <v>0</v>
      </c>
      <c r="AM23" s="233">
        <v>85</v>
      </c>
      <c r="AN23" s="235">
        <v>0</v>
      </c>
      <c r="AO23" s="237">
        <v>3</v>
      </c>
    </row>
    <row r="24" spans="1:41" ht="18" customHeight="1">
      <c r="A24" s="29">
        <v>27</v>
      </c>
      <c r="B24" s="343">
        <v>129</v>
      </c>
      <c r="C24" s="344">
        <v>12</v>
      </c>
      <c r="D24" s="345">
        <v>4810</v>
      </c>
      <c r="E24" s="346">
        <v>324</v>
      </c>
      <c r="F24" s="345">
        <v>2276</v>
      </c>
      <c r="G24" s="344">
        <v>318</v>
      </c>
      <c r="H24" s="345">
        <v>2534</v>
      </c>
      <c r="I24" s="344">
        <v>6</v>
      </c>
      <c r="J24" s="347">
        <v>43</v>
      </c>
      <c r="K24" s="344">
        <v>3</v>
      </c>
      <c r="L24" s="340">
        <v>1651</v>
      </c>
      <c r="M24" s="344">
        <v>49</v>
      </c>
      <c r="N24" s="348">
        <v>772</v>
      </c>
      <c r="O24" s="344">
        <v>49</v>
      </c>
      <c r="P24" s="348">
        <v>879</v>
      </c>
      <c r="Q24" s="349">
        <v>0</v>
      </c>
      <c r="R24" s="228">
        <v>43</v>
      </c>
      <c r="S24" s="223">
        <v>3</v>
      </c>
      <c r="T24" s="238">
        <v>1623</v>
      </c>
      <c r="U24" s="239">
        <v>115</v>
      </c>
      <c r="V24" s="228">
        <v>769</v>
      </c>
      <c r="W24" s="223">
        <v>113</v>
      </c>
      <c r="X24" s="228">
        <v>854</v>
      </c>
      <c r="Y24" s="223">
        <v>2</v>
      </c>
      <c r="Z24" s="228">
        <v>43</v>
      </c>
      <c r="AA24" s="223">
        <v>3</v>
      </c>
      <c r="AB24" s="238">
        <v>1536</v>
      </c>
      <c r="AC24" s="239">
        <v>69</v>
      </c>
      <c r="AD24" s="228">
        <v>735</v>
      </c>
      <c r="AE24" s="223">
        <v>68</v>
      </c>
      <c r="AF24" s="228">
        <v>801</v>
      </c>
      <c r="AG24" s="223">
        <v>1</v>
      </c>
      <c r="AH24" s="236">
        <v>0</v>
      </c>
      <c r="AI24" s="223">
        <v>3</v>
      </c>
      <c r="AJ24" s="236">
        <v>0</v>
      </c>
      <c r="AK24" s="223">
        <v>91</v>
      </c>
      <c r="AL24" s="236">
        <v>0</v>
      </c>
      <c r="AM24" s="223">
        <v>88</v>
      </c>
      <c r="AN24" s="236">
        <v>0</v>
      </c>
      <c r="AO24" s="240">
        <v>3</v>
      </c>
    </row>
    <row r="25" spans="1:41" s="63" customFormat="1" ht="18" customHeight="1">
      <c r="A25" s="29">
        <v>28</v>
      </c>
      <c r="B25" s="350">
        <v>129</v>
      </c>
      <c r="C25" s="351">
        <v>12</v>
      </c>
      <c r="D25" s="352">
        <v>4843</v>
      </c>
      <c r="E25" s="353">
        <v>285</v>
      </c>
      <c r="F25" s="352">
        <v>2279</v>
      </c>
      <c r="G25" s="353">
        <v>281</v>
      </c>
      <c r="H25" s="352">
        <v>2564</v>
      </c>
      <c r="I25" s="353">
        <v>4</v>
      </c>
      <c r="J25" s="347">
        <v>43</v>
      </c>
      <c r="K25" s="346">
        <v>3</v>
      </c>
      <c r="L25" s="352">
        <v>1665</v>
      </c>
      <c r="M25" s="353">
        <v>56</v>
      </c>
      <c r="N25" s="352">
        <v>799</v>
      </c>
      <c r="O25" s="353">
        <v>55</v>
      </c>
      <c r="P25" s="352">
        <v>866</v>
      </c>
      <c r="Q25" s="353">
        <v>1</v>
      </c>
      <c r="R25" s="228">
        <v>43</v>
      </c>
      <c r="S25" s="223">
        <v>3</v>
      </c>
      <c r="T25" s="238">
        <v>1596</v>
      </c>
      <c r="U25" s="239">
        <v>87</v>
      </c>
      <c r="V25" s="228">
        <v>737</v>
      </c>
      <c r="W25" s="223">
        <v>86</v>
      </c>
      <c r="X25" s="228">
        <v>859</v>
      </c>
      <c r="Y25" s="223">
        <v>1</v>
      </c>
      <c r="Z25" s="228">
        <v>43</v>
      </c>
      <c r="AA25" s="223">
        <v>3</v>
      </c>
      <c r="AB25" s="238">
        <v>1582</v>
      </c>
      <c r="AC25" s="239">
        <v>65</v>
      </c>
      <c r="AD25" s="228">
        <v>743</v>
      </c>
      <c r="AE25" s="223">
        <v>65</v>
      </c>
      <c r="AF25" s="228">
        <v>839</v>
      </c>
      <c r="AG25" s="223">
        <v>0</v>
      </c>
      <c r="AH25" s="236">
        <v>0</v>
      </c>
      <c r="AI25" s="223">
        <v>3</v>
      </c>
      <c r="AJ25" s="236">
        <v>0</v>
      </c>
      <c r="AK25" s="223">
        <v>77</v>
      </c>
      <c r="AL25" s="236">
        <v>0</v>
      </c>
      <c r="AM25" s="223">
        <v>75</v>
      </c>
      <c r="AN25" s="236">
        <v>0</v>
      </c>
      <c r="AO25" s="240">
        <v>2</v>
      </c>
    </row>
    <row r="26" spans="1:41" s="63" customFormat="1" ht="18" customHeight="1">
      <c r="A26" s="29">
        <v>29</v>
      </c>
      <c r="B26" s="350">
        <v>132</v>
      </c>
      <c r="C26" s="351">
        <v>16</v>
      </c>
      <c r="D26" s="352">
        <v>4867</v>
      </c>
      <c r="E26" s="353">
        <v>287</v>
      </c>
      <c r="F26" s="352">
        <v>2293</v>
      </c>
      <c r="G26" s="353">
        <v>284</v>
      </c>
      <c r="H26" s="352">
        <v>2574</v>
      </c>
      <c r="I26" s="353">
        <v>3</v>
      </c>
      <c r="J26" s="347">
        <v>44</v>
      </c>
      <c r="K26" s="346">
        <v>5</v>
      </c>
      <c r="L26" s="352">
        <v>1674</v>
      </c>
      <c r="M26" s="353">
        <v>65</v>
      </c>
      <c r="N26" s="352">
        <v>800</v>
      </c>
      <c r="O26" s="353">
        <v>65</v>
      </c>
      <c r="P26" s="352">
        <v>874</v>
      </c>
      <c r="Q26" s="353">
        <v>0</v>
      </c>
      <c r="R26" s="228">
        <v>44</v>
      </c>
      <c r="S26" s="223">
        <v>4</v>
      </c>
      <c r="T26" s="238">
        <v>1632</v>
      </c>
      <c r="U26" s="239">
        <v>82</v>
      </c>
      <c r="V26" s="228">
        <v>782</v>
      </c>
      <c r="W26" s="223">
        <v>80</v>
      </c>
      <c r="X26" s="228">
        <v>850</v>
      </c>
      <c r="Y26" s="223">
        <v>2</v>
      </c>
      <c r="Z26" s="228">
        <v>44</v>
      </c>
      <c r="AA26" s="223">
        <v>3</v>
      </c>
      <c r="AB26" s="238">
        <v>1561</v>
      </c>
      <c r="AC26" s="239">
        <v>57</v>
      </c>
      <c r="AD26" s="228">
        <v>711</v>
      </c>
      <c r="AE26" s="223">
        <v>57</v>
      </c>
      <c r="AF26" s="228">
        <v>850</v>
      </c>
      <c r="AG26" s="223">
        <v>0</v>
      </c>
      <c r="AH26" s="236">
        <v>0</v>
      </c>
      <c r="AI26" s="223">
        <v>4</v>
      </c>
      <c r="AJ26" s="236">
        <v>0</v>
      </c>
      <c r="AK26" s="223">
        <v>83</v>
      </c>
      <c r="AL26" s="236">
        <v>0</v>
      </c>
      <c r="AM26" s="223">
        <v>82</v>
      </c>
      <c r="AN26" s="236">
        <v>0</v>
      </c>
      <c r="AO26" s="240">
        <v>1</v>
      </c>
    </row>
    <row r="27" spans="1:41" s="63" customFormat="1" ht="18" customHeight="1">
      <c r="A27" s="331">
        <v>30</v>
      </c>
      <c r="B27" s="355">
        <f t="shared" ref="B27:AB27" si="14">SUM(B29:B34)</f>
        <v>127</v>
      </c>
      <c r="C27" s="370">
        <f t="shared" si="14"/>
        <v>15</v>
      </c>
      <c r="D27" s="371">
        <f t="shared" si="14"/>
        <v>4721</v>
      </c>
      <c r="E27" s="372">
        <f t="shared" si="14"/>
        <v>235</v>
      </c>
      <c r="F27" s="371">
        <f t="shared" si="14"/>
        <v>2230</v>
      </c>
      <c r="G27" s="372">
        <f t="shared" si="14"/>
        <v>232</v>
      </c>
      <c r="H27" s="371">
        <f t="shared" si="14"/>
        <v>2491</v>
      </c>
      <c r="I27" s="372">
        <f t="shared" si="14"/>
        <v>3</v>
      </c>
      <c r="J27" s="373">
        <f t="shared" si="14"/>
        <v>42</v>
      </c>
      <c r="K27" s="336">
        <f t="shared" si="14"/>
        <v>3</v>
      </c>
      <c r="L27" s="371">
        <f t="shared" si="14"/>
        <v>1553</v>
      </c>
      <c r="M27" s="372">
        <f t="shared" si="14"/>
        <v>34</v>
      </c>
      <c r="N27" s="371">
        <f t="shared" si="14"/>
        <v>728</v>
      </c>
      <c r="O27" s="372">
        <f t="shared" si="14"/>
        <v>34</v>
      </c>
      <c r="P27" s="371">
        <f t="shared" si="14"/>
        <v>825</v>
      </c>
      <c r="Q27" s="677">
        <f t="shared" si="14"/>
        <v>0</v>
      </c>
      <c r="R27" s="312">
        <f t="shared" si="14"/>
        <v>42</v>
      </c>
      <c r="S27" s="313">
        <f t="shared" si="14"/>
        <v>5</v>
      </c>
      <c r="T27" s="403">
        <f t="shared" si="14"/>
        <v>1608</v>
      </c>
      <c r="U27" s="404">
        <f t="shared" si="14"/>
        <v>72</v>
      </c>
      <c r="V27" s="312">
        <f t="shared" si="14"/>
        <v>761</v>
      </c>
      <c r="W27" s="313">
        <f t="shared" si="14"/>
        <v>72</v>
      </c>
      <c r="X27" s="312">
        <f t="shared" si="14"/>
        <v>847</v>
      </c>
      <c r="Y27" s="313">
        <f t="shared" si="14"/>
        <v>0</v>
      </c>
      <c r="Z27" s="312">
        <f t="shared" si="14"/>
        <v>43</v>
      </c>
      <c r="AA27" s="313">
        <f t="shared" si="14"/>
        <v>3</v>
      </c>
      <c r="AB27" s="403">
        <f t="shared" si="14"/>
        <v>1560</v>
      </c>
      <c r="AC27" s="404">
        <f>SUM(AC29:AC34)</f>
        <v>55</v>
      </c>
      <c r="AD27" s="312">
        <f t="shared" ref="AD27:AI27" si="15">SUM(AD29:AD34)</f>
        <v>741</v>
      </c>
      <c r="AE27" s="313">
        <f>SUM(AE29:AE34)</f>
        <v>53</v>
      </c>
      <c r="AF27" s="312">
        <f t="shared" si="15"/>
        <v>819</v>
      </c>
      <c r="AG27" s="821">
        <f>SUM(AG29:AG34)</f>
        <v>2</v>
      </c>
      <c r="AH27" s="315">
        <f t="shared" si="15"/>
        <v>0</v>
      </c>
      <c r="AI27" s="313">
        <f t="shared" si="15"/>
        <v>4</v>
      </c>
      <c r="AJ27" s="236">
        <v>0</v>
      </c>
      <c r="AK27" s="313">
        <f>SUM(AK29:AK34)</f>
        <v>74</v>
      </c>
      <c r="AL27" s="236">
        <v>0</v>
      </c>
      <c r="AM27" s="313">
        <f>SUM(AM29:AM34)</f>
        <v>73</v>
      </c>
      <c r="AN27" s="236">
        <v>0</v>
      </c>
      <c r="AO27" s="405">
        <f>SUM(AO29:AO34)</f>
        <v>1</v>
      </c>
    </row>
    <row r="28" spans="1:41" ht="9" customHeight="1">
      <c r="A28" s="354"/>
      <c r="B28" s="355"/>
      <c r="C28" s="356"/>
      <c r="D28" s="337"/>
      <c r="E28" s="357"/>
      <c r="F28" s="337"/>
      <c r="G28" s="357"/>
      <c r="H28" s="358"/>
      <c r="I28" s="357"/>
      <c r="J28" s="359"/>
      <c r="K28" s="357"/>
      <c r="L28" s="337"/>
      <c r="M28" s="357"/>
      <c r="N28" s="337"/>
      <c r="O28" s="357"/>
      <c r="P28" s="337"/>
      <c r="Q28" s="357"/>
      <c r="R28" s="312"/>
      <c r="S28" s="313"/>
      <c r="T28" s="310"/>
      <c r="U28" s="313"/>
      <c r="V28" s="312"/>
      <c r="W28" s="313"/>
      <c r="X28" s="312"/>
      <c r="Y28" s="313"/>
      <c r="Z28" s="312"/>
      <c r="AA28" s="314"/>
      <c r="AB28" s="310"/>
      <c r="AC28" s="313"/>
      <c r="AD28" s="312"/>
      <c r="AE28" s="311"/>
      <c r="AF28" s="312"/>
      <c r="AG28" s="313"/>
      <c r="AH28" s="315"/>
      <c r="AI28" s="313"/>
      <c r="AJ28" s="315"/>
      <c r="AK28" s="313"/>
      <c r="AL28" s="316"/>
      <c r="AM28" s="317"/>
      <c r="AN28" s="316"/>
      <c r="AO28" s="318"/>
    </row>
    <row r="29" spans="1:41" s="64" customFormat="1" ht="21" customHeight="1">
      <c r="A29" s="339" t="s">
        <v>329</v>
      </c>
      <c r="B29" s="476">
        <f t="shared" ref="B29" si="16">+J29+R29+Z29</f>
        <v>30</v>
      </c>
      <c r="C29" s="475">
        <f>SUM(K29+S29+AA29+AI29)</f>
        <v>0</v>
      </c>
      <c r="D29" s="477">
        <f t="shared" ref="D29" si="17">SUM(F29,H29)</f>
        <v>1197</v>
      </c>
      <c r="E29" s="475">
        <f>SUM(M29+U29+AC29+AK29)</f>
        <v>0</v>
      </c>
      <c r="F29" s="747">
        <v>492</v>
      </c>
      <c r="G29" s="475">
        <f>SUM(O29+W29+AE29+AM29)</f>
        <v>0</v>
      </c>
      <c r="H29" s="747">
        <v>705</v>
      </c>
      <c r="I29" s="475">
        <f>SUM(Q29+Y29+AG29+AO29)</f>
        <v>0</v>
      </c>
      <c r="J29" s="476">
        <v>10</v>
      </c>
      <c r="K29" s="478">
        <v>0</v>
      </c>
      <c r="L29" s="747">
        <v>399</v>
      </c>
      <c r="M29" s="478">
        <v>0</v>
      </c>
      <c r="N29" s="747">
        <v>165</v>
      </c>
      <c r="O29" s="478">
        <v>0</v>
      </c>
      <c r="P29" s="747">
        <v>234</v>
      </c>
      <c r="Q29" s="478">
        <v>0</v>
      </c>
      <c r="R29" s="476" ph="1">
        <v>10</v>
      </c>
      <c r="S29" s="478">
        <v>0</v>
      </c>
      <c r="T29" s="476">
        <v>402</v>
      </c>
      <c r="U29" s="478">
        <f>SUM(W29+Y29)</f>
        <v>0</v>
      </c>
      <c r="V29" s="476">
        <v>156</v>
      </c>
      <c r="W29" s="478">
        <v>0</v>
      </c>
      <c r="X29" s="476">
        <v>246</v>
      </c>
      <c r="Y29" s="478">
        <v>0</v>
      </c>
      <c r="Z29" s="476">
        <v>10</v>
      </c>
      <c r="AA29" s="484">
        <v>0</v>
      </c>
      <c r="AB29" s="476">
        <v>396</v>
      </c>
      <c r="AC29" s="478">
        <f>SUM(AE29+AG29)</f>
        <v>0</v>
      </c>
      <c r="AD29" s="476">
        <v>171</v>
      </c>
      <c r="AE29" s="478">
        <v>0</v>
      </c>
      <c r="AF29" s="476">
        <v>225</v>
      </c>
      <c r="AG29" s="478">
        <v>0</v>
      </c>
      <c r="AH29" s="479">
        <v>0</v>
      </c>
      <c r="AI29" s="478">
        <v>0</v>
      </c>
      <c r="AJ29" s="479">
        <v>0</v>
      </c>
      <c r="AK29" s="478">
        <v>0</v>
      </c>
      <c r="AL29" s="479">
        <v>0</v>
      </c>
      <c r="AM29" s="478">
        <v>0</v>
      </c>
      <c r="AN29" s="479">
        <v>0</v>
      </c>
      <c r="AO29" s="483">
        <v>0</v>
      </c>
    </row>
    <row r="30" spans="1:41" s="64" customFormat="1" ht="21" customHeight="1">
      <c r="A30" s="339" t="s">
        <v>328</v>
      </c>
      <c r="B30" s="347">
        <f t="shared" ref="B30:B31" si="18">+J30+R30+Z30</f>
        <v>22</v>
      </c>
      <c r="C30" s="409">
        <f>SUM(K30+S30+AA30+AI30)</f>
        <v>0</v>
      </c>
      <c r="D30" s="352">
        <f t="shared" ref="D30:D34" si="19">SUM(F30,H30)</f>
        <v>790</v>
      </c>
      <c r="E30" s="409">
        <f>SUM(M30+U30+AC30+AK30)</f>
        <v>0</v>
      </c>
      <c r="F30" s="748">
        <f t="shared" ref="F30:F32" si="20">+N30+V30+AD30</f>
        <v>203</v>
      </c>
      <c r="G30" s="409">
        <f>SUM(O30+W30+AE30+AM30)</f>
        <v>0</v>
      </c>
      <c r="H30" s="748">
        <f t="shared" ref="H30:H32" si="21">+P30+X30+AF30</f>
        <v>587</v>
      </c>
      <c r="I30" s="409">
        <f>SUM(Q30+Y30+AG30+AO30)</f>
        <v>0</v>
      </c>
      <c r="J30" s="347">
        <v>7</v>
      </c>
      <c r="K30" s="360">
        <v>0</v>
      </c>
      <c r="L30" s="748">
        <f>SUM(N30+P30)</f>
        <v>264</v>
      </c>
      <c r="M30" s="360">
        <v>0</v>
      </c>
      <c r="N30" s="748">
        <v>72</v>
      </c>
      <c r="O30" s="360">
        <v>0</v>
      </c>
      <c r="P30" s="748">
        <v>192</v>
      </c>
      <c r="Q30" s="360">
        <v>0</v>
      </c>
      <c r="R30" s="347" ph="1">
        <v>7</v>
      </c>
      <c r="S30" s="360">
        <v>0</v>
      </c>
      <c r="T30" s="347">
        <f>SUM(V30+X30)</f>
        <v>260</v>
      </c>
      <c r="U30" s="360">
        <f>SUM(W30+Y30)</f>
        <v>0</v>
      </c>
      <c r="V30" s="347">
        <v>72</v>
      </c>
      <c r="W30" s="360">
        <v>0</v>
      </c>
      <c r="X30" s="347">
        <v>188</v>
      </c>
      <c r="Y30" s="360">
        <v>0</v>
      </c>
      <c r="Z30" s="347">
        <v>8</v>
      </c>
      <c r="AA30" s="571">
        <v>0</v>
      </c>
      <c r="AB30" s="347">
        <f>SUM(AD30+AF30)</f>
        <v>266</v>
      </c>
      <c r="AC30" s="360">
        <f>SUM(AE30+AG30)</f>
        <v>0</v>
      </c>
      <c r="AD30" s="347">
        <v>59</v>
      </c>
      <c r="AE30" s="360">
        <v>0</v>
      </c>
      <c r="AF30" s="347">
        <v>207</v>
      </c>
      <c r="AG30" s="360">
        <v>0</v>
      </c>
      <c r="AH30" s="407">
        <v>0</v>
      </c>
      <c r="AI30" s="360">
        <v>0</v>
      </c>
      <c r="AJ30" s="407">
        <v>0</v>
      </c>
      <c r="AK30" s="360">
        <v>0</v>
      </c>
      <c r="AL30" s="407">
        <v>0</v>
      </c>
      <c r="AM30" s="360">
        <v>0</v>
      </c>
      <c r="AN30" s="407">
        <v>0</v>
      </c>
      <c r="AO30" s="572">
        <v>0</v>
      </c>
    </row>
    <row r="31" spans="1:41" s="64" customFormat="1" ht="21" customHeight="1">
      <c r="A31" s="339" t="s">
        <v>330</v>
      </c>
      <c r="B31" s="347">
        <f t="shared" si="18"/>
        <v>21</v>
      </c>
      <c r="C31" s="745">
        <f t="shared" ref="C31:C34" si="22">SUM(K31+S31+AA31+AI31)</f>
        <v>15</v>
      </c>
      <c r="D31" s="352">
        <f t="shared" si="19"/>
        <v>669</v>
      </c>
      <c r="E31" s="745">
        <f>SUM(M31+U31+AC31+AK31)</f>
        <v>235</v>
      </c>
      <c r="F31" s="748">
        <f t="shared" si="20"/>
        <v>535</v>
      </c>
      <c r="G31" s="745">
        <f t="shared" ref="G31:G34" si="23">SUM(O31+W31+AE31+AM31)</f>
        <v>232</v>
      </c>
      <c r="H31" s="748">
        <f t="shared" si="21"/>
        <v>134</v>
      </c>
      <c r="I31" s="745">
        <f t="shared" ref="I31:I34" si="24">SUM(Q31+Y31+AG31+AO31)</f>
        <v>3</v>
      </c>
      <c r="J31" s="347">
        <v>7</v>
      </c>
      <c r="K31" s="408">
        <v>3</v>
      </c>
      <c r="L31" s="748">
        <f t="shared" ref="L31:L32" si="25">SUM(N31+P31)</f>
        <v>212</v>
      </c>
      <c r="M31" s="408">
        <f>SUM(O31+Q31)</f>
        <v>34</v>
      </c>
      <c r="N31" s="748">
        <v>178</v>
      </c>
      <c r="O31" s="408">
        <v>34</v>
      </c>
      <c r="P31" s="748">
        <v>34</v>
      </c>
      <c r="Q31" s="573">
        <v>0</v>
      </c>
      <c r="R31" s="347">
        <v>7</v>
      </c>
      <c r="S31" s="408">
        <v>5</v>
      </c>
      <c r="T31" s="347">
        <f t="shared" ref="T31:T32" si="26">SUM(V31+X31)</f>
        <v>244</v>
      </c>
      <c r="U31" s="408">
        <f>SUM(W31+Y31)</f>
        <v>72</v>
      </c>
      <c r="V31" s="347">
        <v>193</v>
      </c>
      <c r="W31" s="408">
        <v>72</v>
      </c>
      <c r="X31" s="347">
        <v>51</v>
      </c>
      <c r="Y31" s="573">
        <v>0</v>
      </c>
      <c r="Z31" s="347">
        <v>7</v>
      </c>
      <c r="AA31" s="344">
        <v>3</v>
      </c>
      <c r="AB31" s="347">
        <f t="shared" ref="AB31:AC34" si="27">SUM(AD31+AF31)</f>
        <v>213</v>
      </c>
      <c r="AC31" s="408">
        <f t="shared" si="27"/>
        <v>55</v>
      </c>
      <c r="AD31" s="347">
        <v>164</v>
      </c>
      <c r="AE31" s="408">
        <v>53</v>
      </c>
      <c r="AF31" s="347">
        <v>49</v>
      </c>
      <c r="AG31" s="365">
        <v>2</v>
      </c>
      <c r="AH31" s="407">
        <v>0</v>
      </c>
      <c r="AI31" s="408">
        <v>4</v>
      </c>
      <c r="AJ31" s="407">
        <f>AL31+AN31</f>
        <v>0</v>
      </c>
      <c r="AK31" s="408">
        <f>AM31+AO31</f>
        <v>74</v>
      </c>
      <c r="AL31" s="407">
        <v>0</v>
      </c>
      <c r="AM31" s="408">
        <v>73</v>
      </c>
      <c r="AN31" s="407">
        <v>0</v>
      </c>
      <c r="AO31" s="574">
        <v>1</v>
      </c>
    </row>
    <row r="32" spans="1:41" s="64" customFormat="1" ht="21" customHeight="1">
      <c r="A32" s="339" t="s">
        <v>331</v>
      </c>
      <c r="B32" s="476">
        <f>+J32+R32+Z32</f>
        <v>18</v>
      </c>
      <c r="C32" s="475">
        <f t="shared" si="22"/>
        <v>0</v>
      </c>
      <c r="D32" s="477">
        <f t="shared" si="19"/>
        <v>709</v>
      </c>
      <c r="E32" s="475">
        <f t="shared" ref="E32:E34" si="28">SUM(M32+U32+AC32+AK32)</f>
        <v>0</v>
      </c>
      <c r="F32" s="747">
        <f t="shared" si="20"/>
        <v>285</v>
      </c>
      <c r="G32" s="475">
        <f t="shared" si="23"/>
        <v>0</v>
      </c>
      <c r="H32" s="747">
        <f t="shared" si="21"/>
        <v>424</v>
      </c>
      <c r="I32" s="475">
        <f t="shared" si="24"/>
        <v>0</v>
      </c>
      <c r="J32" s="476">
        <v>6</v>
      </c>
      <c r="K32" s="475">
        <v>0</v>
      </c>
      <c r="L32" s="747">
        <f t="shared" si="25"/>
        <v>235</v>
      </c>
      <c r="M32" s="478">
        <v>0</v>
      </c>
      <c r="N32" s="747">
        <v>85</v>
      </c>
      <c r="O32" s="475">
        <v>0</v>
      </c>
      <c r="P32" s="747">
        <v>150</v>
      </c>
      <c r="Q32" s="475">
        <v>0</v>
      </c>
      <c r="R32" s="476">
        <v>6</v>
      </c>
      <c r="S32" s="475">
        <v>0</v>
      </c>
      <c r="T32" s="476">
        <f t="shared" si="26"/>
        <v>238</v>
      </c>
      <c r="U32" s="478">
        <v>0</v>
      </c>
      <c r="V32" s="476">
        <v>94</v>
      </c>
      <c r="W32" s="475">
        <v>0</v>
      </c>
      <c r="X32" s="476">
        <v>144</v>
      </c>
      <c r="Y32" s="475">
        <v>0</v>
      </c>
      <c r="Z32" s="476">
        <v>6</v>
      </c>
      <c r="AA32" s="475">
        <v>0</v>
      </c>
      <c r="AB32" s="476">
        <f t="shared" si="27"/>
        <v>236</v>
      </c>
      <c r="AC32" s="478">
        <f t="shared" si="27"/>
        <v>0</v>
      </c>
      <c r="AD32" s="476">
        <v>106</v>
      </c>
      <c r="AE32" s="475">
        <v>0</v>
      </c>
      <c r="AF32" s="476">
        <v>130</v>
      </c>
      <c r="AG32" s="475">
        <v>0</v>
      </c>
      <c r="AH32" s="479">
        <v>0</v>
      </c>
      <c r="AI32" s="478">
        <v>0</v>
      </c>
      <c r="AJ32" s="479">
        <v>0</v>
      </c>
      <c r="AK32" s="478">
        <v>0</v>
      </c>
      <c r="AL32" s="479">
        <v>0</v>
      </c>
      <c r="AM32" s="478">
        <v>0</v>
      </c>
      <c r="AN32" s="479">
        <v>0</v>
      </c>
      <c r="AO32" s="483">
        <v>0</v>
      </c>
    </row>
    <row r="33" spans="1:41" s="64" customFormat="1" ht="21" customHeight="1">
      <c r="A33" s="538" t="s">
        <v>369</v>
      </c>
      <c r="B33" s="476">
        <f>+J33+R33+Z33</f>
        <v>21</v>
      </c>
      <c r="C33" s="475">
        <f t="shared" si="22"/>
        <v>0</v>
      </c>
      <c r="D33" s="477">
        <f t="shared" si="19"/>
        <v>731</v>
      </c>
      <c r="E33" s="475">
        <f t="shared" si="28"/>
        <v>0</v>
      </c>
      <c r="F33" s="747">
        <v>414</v>
      </c>
      <c r="G33" s="475">
        <f t="shared" si="23"/>
        <v>0</v>
      </c>
      <c r="H33" s="747">
        <v>317</v>
      </c>
      <c r="I33" s="475">
        <f t="shared" si="24"/>
        <v>0</v>
      </c>
      <c r="J33" s="476">
        <v>7</v>
      </c>
      <c r="K33" s="478">
        <v>0</v>
      </c>
      <c r="L33" s="747">
        <f>SUM(N33+P33)</f>
        <v>234</v>
      </c>
      <c r="M33" s="478">
        <v>0</v>
      </c>
      <c r="N33" s="747">
        <v>128</v>
      </c>
      <c r="O33" s="478">
        <v>0</v>
      </c>
      <c r="P33" s="747">
        <v>106</v>
      </c>
      <c r="Q33" s="478">
        <v>0</v>
      </c>
      <c r="R33" s="476">
        <v>7</v>
      </c>
      <c r="S33" s="478">
        <v>0</v>
      </c>
      <c r="T33" s="476">
        <f>SUM(V33+X33)</f>
        <v>256</v>
      </c>
      <c r="U33" s="478">
        <v>0</v>
      </c>
      <c r="V33" s="476">
        <v>146</v>
      </c>
      <c r="W33" s="478">
        <v>0</v>
      </c>
      <c r="X33" s="476">
        <v>110</v>
      </c>
      <c r="Y33" s="478">
        <v>0</v>
      </c>
      <c r="Z33" s="476">
        <v>7</v>
      </c>
      <c r="AA33" s="484">
        <v>0</v>
      </c>
      <c r="AB33" s="476">
        <f t="shared" si="27"/>
        <v>241</v>
      </c>
      <c r="AC33" s="478">
        <f t="shared" si="27"/>
        <v>0</v>
      </c>
      <c r="AD33" s="476">
        <v>140</v>
      </c>
      <c r="AE33" s="478">
        <v>0</v>
      </c>
      <c r="AF33" s="476">
        <v>101</v>
      </c>
      <c r="AG33" s="478">
        <v>0</v>
      </c>
      <c r="AH33" s="479">
        <v>0</v>
      </c>
      <c r="AI33" s="478">
        <v>0</v>
      </c>
      <c r="AJ33" s="479">
        <v>0</v>
      </c>
      <c r="AK33" s="478">
        <v>0</v>
      </c>
      <c r="AL33" s="479">
        <v>0</v>
      </c>
      <c r="AM33" s="478">
        <v>0</v>
      </c>
      <c r="AN33" s="479">
        <v>0</v>
      </c>
      <c r="AO33" s="483">
        <v>0</v>
      </c>
    </row>
    <row r="34" spans="1:41" s="64" customFormat="1" ht="21" customHeight="1" thickBot="1">
      <c r="A34" s="341" t="s">
        <v>333</v>
      </c>
      <c r="B34" s="532">
        <f t="shared" ref="B34" si="29">+J34+R34+Z34</f>
        <v>15</v>
      </c>
      <c r="C34" s="527">
        <f t="shared" si="22"/>
        <v>0</v>
      </c>
      <c r="D34" s="533">
        <f t="shared" si="19"/>
        <v>625</v>
      </c>
      <c r="E34" s="527">
        <f t="shared" si="28"/>
        <v>0</v>
      </c>
      <c r="F34" s="534">
        <f t="shared" ref="F34" si="30">+N34+V34+AD34</f>
        <v>301</v>
      </c>
      <c r="G34" s="527">
        <f t="shared" si="23"/>
        <v>0</v>
      </c>
      <c r="H34" s="534">
        <f t="shared" ref="H34" si="31">+P34+X34+AF34</f>
        <v>324</v>
      </c>
      <c r="I34" s="527">
        <f t="shared" si="24"/>
        <v>0</v>
      </c>
      <c r="J34" s="534">
        <v>5</v>
      </c>
      <c r="K34" s="535">
        <v>0</v>
      </c>
      <c r="L34" s="523">
        <f t="shared" ref="L34" si="32">SUM(N34+P34)</f>
        <v>209</v>
      </c>
      <c r="M34" s="535">
        <v>0</v>
      </c>
      <c r="N34" s="523">
        <v>100</v>
      </c>
      <c r="O34" s="535">
        <v>0</v>
      </c>
      <c r="P34" s="523">
        <v>109</v>
      </c>
      <c r="Q34" s="535">
        <v>0</v>
      </c>
      <c r="R34" s="536">
        <v>5</v>
      </c>
      <c r="S34" s="535">
        <v>0</v>
      </c>
      <c r="T34" s="534">
        <f t="shared" ref="T34" si="33">SUM(V34+X34)</f>
        <v>208</v>
      </c>
      <c r="U34" s="535">
        <v>0</v>
      </c>
      <c r="V34" s="534">
        <v>100</v>
      </c>
      <c r="W34" s="535">
        <v>0</v>
      </c>
      <c r="X34" s="534">
        <v>108</v>
      </c>
      <c r="Y34" s="535">
        <v>0</v>
      </c>
      <c r="Z34" s="534">
        <v>5</v>
      </c>
      <c r="AA34" s="531">
        <v>0</v>
      </c>
      <c r="AB34" s="534">
        <f t="shared" si="27"/>
        <v>208</v>
      </c>
      <c r="AC34" s="535">
        <f t="shared" si="27"/>
        <v>0</v>
      </c>
      <c r="AD34" s="534">
        <v>101</v>
      </c>
      <c r="AE34" s="535">
        <v>0</v>
      </c>
      <c r="AF34" s="534">
        <v>107</v>
      </c>
      <c r="AG34" s="535">
        <v>0</v>
      </c>
      <c r="AH34" s="479">
        <v>0</v>
      </c>
      <c r="AI34" s="478">
        <v>0</v>
      </c>
      <c r="AJ34" s="479">
        <v>0</v>
      </c>
      <c r="AK34" s="478">
        <v>0</v>
      </c>
      <c r="AL34" s="479">
        <v>0</v>
      </c>
      <c r="AM34" s="478">
        <v>0</v>
      </c>
      <c r="AN34" s="479">
        <v>0</v>
      </c>
      <c r="AO34" s="483">
        <v>0</v>
      </c>
    </row>
    <row r="35" spans="1:41" ht="18" customHeight="1">
      <c r="A35" s="4" t="s">
        <v>143</v>
      </c>
      <c r="B35" s="4"/>
      <c r="C35" s="4"/>
      <c r="D35" s="4"/>
      <c r="E35" s="4"/>
      <c r="F35" s="4"/>
      <c r="G35" s="4"/>
      <c r="H35" s="4"/>
      <c r="I35" s="4"/>
      <c r="J35" s="4"/>
      <c r="K35" s="4"/>
      <c r="L35" s="4"/>
      <c r="M35" s="743"/>
      <c r="N35" s="4"/>
      <c r="O35" s="4"/>
      <c r="P35" s="4"/>
      <c r="Q35" s="4"/>
      <c r="R35" s="54"/>
      <c r="S35" s="61"/>
      <c r="T35" s="61"/>
      <c r="U35" s="61"/>
      <c r="V35" s="61"/>
      <c r="W35" s="61"/>
      <c r="X35" s="61"/>
      <c r="Y35" s="61"/>
      <c r="Z35" s="61"/>
      <c r="AA35" s="61"/>
      <c r="AB35" s="61"/>
      <c r="AC35" s="61"/>
      <c r="AD35" s="61"/>
      <c r="AE35" s="61"/>
      <c r="AF35" s="61"/>
      <c r="AG35" s="61"/>
      <c r="AH35" s="66"/>
      <c r="AI35" s="66"/>
      <c r="AJ35" s="66"/>
      <c r="AK35" s="67"/>
      <c r="AL35" s="68"/>
      <c r="AM35" s="66"/>
      <c r="AN35" s="66"/>
      <c r="AO35" s="69" t="s">
        <v>144</v>
      </c>
    </row>
    <row r="36" spans="1:41" ht="18" customHeight="1">
      <c r="A36" s="4"/>
      <c r="B36" s="4"/>
      <c r="C36" s="4"/>
      <c r="D36" s="4"/>
      <c r="E36" s="4"/>
      <c r="F36" s="9"/>
      <c r="G36" s="4"/>
      <c r="H36" s="4"/>
      <c r="I36" s="4"/>
      <c r="J36" s="4"/>
      <c r="K36" s="4"/>
      <c r="L36" s="4"/>
      <c r="M36" s="4"/>
      <c r="N36" s="4"/>
      <c r="O36" s="4"/>
      <c r="P36" s="4"/>
      <c r="Q36" s="4"/>
      <c r="R36" s="54"/>
      <c r="S36" s="61"/>
      <c r="T36" s="61"/>
      <c r="U36" s="61"/>
      <c r="V36" s="61"/>
      <c r="W36" s="61"/>
      <c r="X36" s="61"/>
      <c r="Y36" s="61"/>
      <c r="Z36" s="61"/>
      <c r="AA36" s="61"/>
      <c r="AB36" s="61"/>
      <c r="AC36" s="61"/>
      <c r="AD36" s="61"/>
      <c r="AE36" s="61"/>
      <c r="AF36" s="61"/>
      <c r="AG36" s="61"/>
      <c r="AH36" s="61"/>
      <c r="AI36" s="61"/>
      <c r="AJ36" s="61"/>
      <c r="AK36" s="54"/>
      <c r="AL36" s="54"/>
      <c r="AM36" s="61"/>
      <c r="AN36" s="61"/>
      <c r="AO36" s="62"/>
    </row>
    <row r="37" spans="1:41" ht="18" customHeight="1" thickBot="1">
      <c r="A37" s="4" t="s">
        <v>505</v>
      </c>
      <c r="B37" s="4"/>
      <c r="C37" s="4"/>
      <c r="D37" s="4"/>
      <c r="E37" s="4"/>
      <c r="F37" s="4"/>
      <c r="G37" s="4"/>
      <c r="H37" s="4"/>
      <c r="I37" s="4"/>
      <c r="J37" s="4"/>
      <c r="K37" s="4"/>
      <c r="L37" s="4"/>
      <c r="M37" s="4"/>
      <c r="N37" s="4"/>
      <c r="O37" s="4"/>
      <c r="P37" s="4"/>
      <c r="Q37" s="4"/>
      <c r="R37" s="54"/>
      <c r="S37" s="61"/>
      <c r="T37" s="61"/>
      <c r="U37" s="61"/>
      <c r="V37" s="61"/>
      <c r="W37" s="61"/>
      <c r="X37" s="61"/>
      <c r="Y37" s="61"/>
      <c r="Z37" s="61"/>
      <c r="AA37" s="61"/>
      <c r="AB37" s="61"/>
      <c r="AC37" s="61"/>
      <c r="AD37" s="61"/>
      <c r="AE37" s="61"/>
      <c r="AF37" s="61"/>
      <c r="AG37" s="61"/>
      <c r="AH37" s="61"/>
      <c r="AI37" s="61"/>
      <c r="AJ37" s="61"/>
      <c r="AL37" s="54"/>
      <c r="AM37" s="61"/>
      <c r="AN37" s="61"/>
      <c r="AO37" s="56" t="s">
        <v>66</v>
      </c>
    </row>
    <row r="38" spans="1:41" ht="18" customHeight="1" thickBot="1">
      <c r="A38" s="835" t="s">
        <v>311</v>
      </c>
      <c r="B38" s="1230" t="s">
        <v>339</v>
      </c>
      <c r="C38" s="1230"/>
      <c r="D38" s="1230"/>
      <c r="E38" s="1230"/>
      <c r="F38" s="1230"/>
      <c r="G38" s="1230"/>
      <c r="H38" s="1230"/>
      <c r="I38" s="1230"/>
      <c r="J38" s="1231" t="s">
        <v>340</v>
      </c>
      <c r="K38" s="1232"/>
      <c r="L38" s="1232"/>
      <c r="M38" s="1232"/>
      <c r="N38" s="1232"/>
      <c r="O38" s="1232"/>
      <c r="P38" s="1232"/>
      <c r="Q38" s="1233"/>
      <c r="R38" s="1231" t="s">
        <v>344</v>
      </c>
      <c r="S38" s="1232"/>
      <c r="T38" s="1232"/>
      <c r="U38" s="1232"/>
      <c r="V38" s="1232"/>
      <c r="W38" s="1232"/>
      <c r="X38" s="1232"/>
      <c r="Y38" s="1233"/>
      <c r="Z38" s="1231" t="s">
        <v>431</v>
      </c>
      <c r="AA38" s="1232"/>
      <c r="AB38" s="1232"/>
      <c r="AC38" s="1232"/>
      <c r="AD38" s="1232"/>
      <c r="AE38" s="1232"/>
      <c r="AF38" s="1232"/>
      <c r="AG38" s="1233"/>
      <c r="AH38" s="1226" t="s">
        <v>432</v>
      </c>
      <c r="AI38" s="1227"/>
      <c r="AJ38" s="1227"/>
      <c r="AK38" s="1227"/>
      <c r="AL38" s="1227"/>
      <c r="AM38" s="1227"/>
      <c r="AN38" s="1227"/>
      <c r="AO38" s="1228"/>
    </row>
    <row r="39" spans="1:41" ht="18" customHeight="1">
      <c r="A39" s="836"/>
      <c r="B39" s="1102" t="s">
        <v>137</v>
      </c>
      <c r="C39" s="1102"/>
      <c r="D39" s="1102"/>
      <c r="E39" s="1102"/>
      <c r="F39" s="1102" t="s">
        <v>53</v>
      </c>
      <c r="G39" s="1102"/>
      <c r="H39" s="1229" t="s">
        <v>54</v>
      </c>
      <c r="I39" s="1102"/>
      <c r="J39" s="1102" t="s">
        <v>137</v>
      </c>
      <c r="K39" s="1102"/>
      <c r="L39" s="1102"/>
      <c r="M39" s="1102"/>
      <c r="N39" s="1183" t="s">
        <v>53</v>
      </c>
      <c r="O39" s="1184"/>
      <c r="P39" s="1183" t="s">
        <v>54</v>
      </c>
      <c r="Q39" s="1184"/>
      <c r="R39" s="1183" t="s">
        <v>137</v>
      </c>
      <c r="S39" s="1185"/>
      <c r="T39" s="1185"/>
      <c r="U39" s="1184"/>
      <c r="V39" s="1183" t="s">
        <v>53</v>
      </c>
      <c r="W39" s="1184"/>
      <c r="X39" s="1183" t="s">
        <v>54</v>
      </c>
      <c r="Y39" s="1184"/>
      <c r="Z39" s="1183" t="s">
        <v>137</v>
      </c>
      <c r="AA39" s="1185"/>
      <c r="AB39" s="1185"/>
      <c r="AC39" s="1184"/>
      <c r="AD39" s="1248" t="s">
        <v>53</v>
      </c>
      <c r="AE39" s="1249"/>
      <c r="AF39" s="1248" t="s">
        <v>54</v>
      </c>
      <c r="AG39" s="1249"/>
      <c r="AH39" s="1238" t="s">
        <v>137</v>
      </c>
      <c r="AI39" s="1238"/>
      <c r="AJ39" s="1238"/>
      <c r="AK39" s="1239"/>
      <c r="AL39" s="1223" t="s">
        <v>53</v>
      </c>
      <c r="AM39" s="1224"/>
      <c r="AN39" s="1223" t="s">
        <v>54</v>
      </c>
      <c r="AO39" s="1225"/>
    </row>
    <row r="40" spans="1:41" ht="21" customHeight="1">
      <c r="A40" s="339" t="s">
        <v>329</v>
      </c>
      <c r="B40" s="1245">
        <f t="shared" ref="B40:B45" si="34">+F40+H40</f>
        <v>1201</v>
      </c>
      <c r="C40" s="1245"/>
      <c r="D40" s="1245"/>
      <c r="E40" s="361">
        <v>0</v>
      </c>
      <c r="F40" s="362">
        <v>538</v>
      </c>
      <c r="G40" s="363">
        <v>0</v>
      </c>
      <c r="H40" s="362">
        <v>663</v>
      </c>
      <c r="I40" s="363">
        <v>0</v>
      </c>
      <c r="J40" s="1245">
        <f t="shared" ref="J40:J45" si="35">+N40+P40</f>
        <v>1197</v>
      </c>
      <c r="K40" s="1245"/>
      <c r="L40" s="1245"/>
      <c r="M40" s="360">
        <f>O40+Q40</f>
        <v>0</v>
      </c>
      <c r="N40" s="201">
        <v>495</v>
      </c>
      <c r="O40" s="202">
        <v>0</v>
      </c>
      <c r="P40" s="201">
        <v>702</v>
      </c>
      <c r="Q40" s="202">
        <v>0</v>
      </c>
      <c r="R40" s="1255">
        <f t="shared" ref="R40:R45" si="36">SUM(V40,X40)</f>
        <v>1200</v>
      </c>
      <c r="S40" s="1255"/>
      <c r="T40" s="1255"/>
      <c r="U40" s="71">
        <f t="shared" ref="U40:U45" si="37">W40+Y40</f>
        <v>0</v>
      </c>
      <c r="V40" s="201">
        <v>495</v>
      </c>
      <c r="W40" s="202">
        <v>0</v>
      </c>
      <c r="X40" s="201">
        <v>705</v>
      </c>
      <c r="Y40" s="202">
        <v>0</v>
      </c>
      <c r="Z40" s="1240">
        <f t="shared" ref="Z40" si="38">SUM(AD40,AF40)</f>
        <v>1199</v>
      </c>
      <c r="AA40" s="1240"/>
      <c r="AB40" s="1241">
        <f t="shared" ref="AB40:AB45" si="39">AE40+AG40</f>
        <v>0</v>
      </c>
      <c r="AC40" s="1241"/>
      <c r="AD40" s="201">
        <v>485</v>
      </c>
      <c r="AE40" s="202">
        <v>0</v>
      </c>
      <c r="AF40" s="201">
        <v>714</v>
      </c>
      <c r="AG40" s="202">
        <v>0</v>
      </c>
      <c r="AH40" s="1261">
        <f>SUM(AL40,AN40)</f>
        <v>1197</v>
      </c>
      <c r="AI40" s="1261"/>
      <c r="AJ40" s="1260">
        <f t="shared" ref="AJ40:AJ45" si="40">AM40+AO40</f>
        <v>0</v>
      </c>
      <c r="AK40" s="1260"/>
      <c r="AL40" s="481">
        <v>492</v>
      </c>
      <c r="AM40" s="485">
        <v>0</v>
      </c>
      <c r="AN40" s="481">
        <v>705</v>
      </c>
      <c r="AO40" s="486">
        <v>0</v>
      </c>
    </row>
    <row r="41" spans="1:41" ht="21" customHeight="1">
      <c r="A41" s="339" t="s">
        <v>328</v>
      </c>
      <c r="B41" s="1235">
        <f t="shared" si="34"/>
        <v>865</v>
      </c>
      <c r="C41" s="1235"/>
      <c r="D41" s="1235"/>
      <c r="E41" s="361">
        <v>0</v>
      </c>
      <c r="F41" s="201">
        <v>251</v>
      </c>
      <c r="G41" s="202">
        <v>0</v>
      </c>
      <c r="H41" s="201">
        <v>614</v>
      </c>
      <c r="I41" s="202">
        <v>0</v>
      </c>
      <c r="J41" s="1235">
        <f t="shared" si="35"/>
        <v>837</v>
      </c>
      <c r="K41" s="1235"/>
      <c r="L41" s="1235"/>
      <c r="M41" s="360">
        <f>O41+Q41</f>
        <v>0</v>
      </c>
      <c r="N41" s="201">
        <v>223</v>
      </c>
      <c r="O41" s="202">
        <v>0</v>
      </c>
      <c r="P41" s="201">
        <v>614</v>
      </c>
      <c r="Q41" s="202">
        <v>0</v>
      </c>
      <c r="R41" s="1256">
        <f t="shared" si="36"/>
        <v>843</v>
      </c>
      <c r="S41" s="1256"/>
      <c r="T41" s="1256"/>
      <c r="U41" s="70">
        <f t="shared" si="37"/>
        <v>0</v>
      </c>
      <c r="V41" s="201">
        <v>208</v>
      </c>
      <c r="W41" s="202">
        <v>0</v>
      </c>
      <c r="X41" s="201">
        <v>635</v>
      </c>
      <c r="Y41" s="202">
        <v>0</v>
      </c>
      <c r="Z41" s="1242">
        <f>SUM(AD41,AF41)</f>
        <v>841</v>
      </c>
      <c r="AA41" s="1242"/>
      <c r="AB41" s="1243">
        <f t="shared" si="39"/>
        <v>0</v>
      </c>
      <c r="AC41" s="1243"/>
      <c r="AD41" s="201">
        <v>208</v>
      </c>
      <c r="AE41" s="202">
        <v>0</v>
      </c>
      <c r="AF41" s="201">
        <v>633</v>
      </c>
      <c r="AG41" s="202">
        <v>0</v>
      </c>
      <c r="AH41" s="1236">
        <f>SUM(AL41,AN41)</f>
        <v>790</v>
      </c>
      <c r="AI41" s="1236"/>
      <c r="AJ41" s="1237">
        <f t="shared" si="40"/>
        <v>0</v>
      </c>
      <c r="AK41" s="1237"/>
      <c r="AL41" s="481">
        <v>203</v>
      </c>
      <c r="AM41" s="485">
        <v>0</v>
      </c>
      <c r="AN41" s="481">
        <v>587</v>
      </c>
      <c r="AO41" s="486">
        <v>0</v>
      </c>
    </row>
    <row r="42" spans="1:41" ht="21" customHeight="1">
      <c r="A42" s="339" t="s">
        <v>330</v>
      </c>
      <c r="B42" s="1235">
        <f t="shared" si="34"/>
        <v>725</v>
      </c>
      <c r="C42" s="1235"/>
      <c r="D42" s="1235"/>
      <c r="E42" s="364">
        <f>+G42+I42</f>
        <v>361</v>
      </c>
      <c r="F42" s="201">
        <v>568</v>
      </c>
      <c r="G42" s="203">
        <v>352</v>
      </c>
      <c r="H42" s="201">
        <v>157</v>
      </c>
      <c r="I42" s="203">
        <v>9</v>
      </c>
      <c r="J42" s="1235">
        <f t="shared" si="35"/>
        <v>690</v>
      </c>
      <c r="K42" s="1235"/>
      <c r="L42" s="1235"/>
      <c r="M42" s="365">
        <f>+O42+Q42</f>
        <v>324</v>
      </c>
      <c r="N42" s="201">
        <v>531</v>
      </c>
      <c r="O42" s="203">
        <v>318</v>
      </c>
      <c r="P42" s="201">
        <v>159</v>
      </c>
      <c r="Q42" s="203">
        <v>6</v>
      </c>
      <c r="R42" s="1256">
        <f t="shared" si="36"/>
        <v>699</v>
      </c>
      <c r="S42" s="1256"/>
      <c r="T42" s="1256"/>
      <c r="U42" s="200">
        <f t="shared" si="37"/>
        <v>285</v>
      </c>
      <c r="V42" s="201">
        <v>537</v>
      </c>
      <c r="W42" s="203">
        <v>281</v>
      </c>
      <c r="X42" s="201">
        <v>162</v>
      </c>
      <c r="Y42" s="203">
        <v>4</v>
      </c>
      <c r="Z42" s="1242">
        <f>SUM(AD42,AF42)</f>
        <v>698</v>
      </c>
      <c r="AA42" s="1242"/>
      <c r="AB42" s="1244">
        <f t="shared" si="39"/>
        <v>287</v>
      </c>
      <c r="AC42" s="1244"/>
      <c r="AD42" s="201">
        <v>542</v>
      </c>
      <c r="AE42" s="203">
        <v>284</v>
      </c>
      <c r="AF42" s="201">
        <v>156</v>
      </c>
      <c r="AG42" s="203">
        <v>3</v>
      </c>
      <c r="AH42" s="1251">
        <f>SUM(AL42,AN42)</f>
        <v>669</v>
      </c>
      <c r="AI42" s="1251"/>
      <c r="AJ42" s="1234">
        <f t="shared" si="40"/>
        <v>235</v>
      </c>
      <c r="AK42" s="1234"/>
      <c r="AL42" s="567">
        <v>535</v>
      </c>
      <c r="AM42" s="568">
        <v>232</v>
      </c>
      <c r="AN42" s="567">
        <v>134</v>
      </c>
      <c r="AO42" s="569">
        <v>3</v>
      </c>
    </row>
    <row r="43" spans="1:41" ht="21" customHeight="1">
      <c r="A43" s="339" t="s">
        <v>331</v>
      </c>
      <c r="B43" s="1235">
        <f t="shared" si="34"/>
        <v>660</v>
      </c>
      <c r="C43" s="1235"/>
      <c r="D43" s="1235"/>
      <c r="E43" s="361">
        <v>0</v>
      </c>
      <c r="F43" s="201">
        <v>299</v>
      </c>
      <c r="G43" s="202">
        <v>0</v>
      </c>
      <c r="H43" s="201">
        <v>361</v>
      </c>
      <c r="I43" s="202">
        <v>0</v>
      </c>
      <c r="J43" s="1235">
        <f t="shared" si="35"/>
        <v>658</v>
      </c>
      <c r="K43" s="1235"/>
      <c r="L43" s="1235"/>
      <c r="M43" s="360">
        <f>O43+Q43</f>
        <v>0</v>
      </c>
      <c r="N43" s="201">
        <v>289</v>
      </c>
      <c r="O43" s="202">
        <v>0</v>
      </c>
      <c r="P43" s="201">
        <v>369</v>
      </c>
      <c r="Q43" s="202">
        <v>0</v>
      </c>
      <c r="R43" s="1256">
        <f t="shared" si="36"/>
        <v>687</v>
      </c>
      <c r="S43" s="1256"/>
      <c r="T43" s="1256"/>
      <c r="U43" s="70">
        <f t="shared" si="37"/>
        <v>0</v>
      </c>
      <c r="V43" s="201">
        <v>307</v>
      </c>
      <c r="W43" s="202">
        <v>0</v>
      </c>
      <c r="X43" s="201">
        <v>380</v>
      </c>
      <c r="Y43" s="202">
        <v>0</v>
      </c>
      <c r="Z43" s="1242">
        <f t="shared" ref="Z43:Z45" si="41">SUM(AD43,AF43)</f>
        <v>731</v>
      </c>
      <c r="AA43" s="1242"/>
      <c r="AB43" s="1243">
        <f t="shared" si="39"/>
        <v>0</v>
      </c>
      <c r="AC43" s="1243"/>
      <c r="AD43" s="201">
        <v>321</v>
      </c>
      <c r="AE43" s="409">
        <v>0</v>
      </c>
      <c r="AF43" s="201">
        <v>410</v>
      </c>
      <c r="AG43" s="409">
        <v>0</v>
      </c>
      <c r="AH43" s="1251">
        <f t="shared" ref="AH43:AH44" si="42">SUM(AL43,AN43)</f>
        <v>709</v>
      </c>
      <c r="AI43" s="1251"/>
      <c r="AJ43" s="1252">
        <f t="shared" si="40"/>
        <v>0</v>
      </c>
      <c r="AK43" s="1252"/>
      <c r="AL43" s="481">
        <v>285</v>
      </c>
      <c r="AM43" s="744">
        <v>0</v>
      </c>
      <c r="AN43" s="481">
        <v>424</v>
      </c>
      <c r="AO43" s="482">
        <v>0</v>
      </c>
    </row>
    <row r="44" spans="1:41" ht="21" customHeight="1">
      <c r="A44" s="339" t="s">
        <v>332</v>
      </c>
      <c r="B44" s="1235">
        <f t="shared" si="34"/>
        <v>794</v>
      </c>
      <c r="C44" s="1235"/>
      <c r="D44" s="1235"/>
      <c r="E44" s="361">
        <v>0</v>
      </c>
      <c r="F44" s="201">
        <v>410</v>
      </c>
      <c r="G44" s="202">
        <v>0</v>
      </c>
      <c r="H44" s="201">
        <v>384</v>
      </c>
      <c r="I44" s="202">
        <v>0</v>
      </c>
      <c r="J44" s="1235">
        <f t="shared" si="35"/>
        <v>786</v>
      </c>
      <c r="K44" s="1235"/>
      <c r="L44" s="1235"/>
      <c r="M44" s="360">
        <f>O44+Q44</f>
        <v>0</v>
      </c>
      <c r="N44" s="201">
        <v>407</v>
      </c>
      <c r="O44" s="202">
        <v>0</v>
      </c>
      <c r="P44" s="201">
        <v>379</v>
      </c>
      <c r="Q44" s="202">
        <v>0</v>
      </c>
      <c r="R44" s="1256">
        <f t="shared" si="36"/>
        <v>763</v>
      </c>
      <c r="S44" s="1256"/>
      <c r="T44" s="1256"/>
      <c r="U44" s="70">
        <f t="shared" si="37"/>
        <v>0</v>
      </c>
      <c r="V44" s="201">
        <v>412</v>
      </c>
      <c r="W44" s="202">
        <v>0</v>
      </c>
      <c r="X44" s="201">
        <v>351</v>
      </c>
      <c r="Y44" s="202">
        <v>0</v>
      </c>
      <c r="Z44" s="1242">
        <f t="shared" si="41"/>
        <v>764</v>
      </c>
      <c r="AA44" s="1242"/>
      <c r="AB44" s="1243">
        <f t="shared" si="39"/>
        <v>0</v>
      </c>
      <c r="AC44" s="1243"/>
      <c r="AD44" s="201">
        <v>429</v>
      </c>
      <c r="AE44" s="202">
        <v>0</v>
      </c>
      <c r="AF44" s="201">
        <v>335</v>
      </c>
      <c r="AG44" s="202">
        <v>0</v>
      </c>
      <c r="AH44" s="1236">
        <f t="shared" si="42"/>
        <v>731</v>
      </c>
      <c r="AI44" s="1236"/>
      <c r="AJ44" s="1237">
        <f t="shared" si="40"/>
        <v>0</v>
      </c>
      <c r="AK44" s="1237"/>
      <c r="AL44" s="481">
        <v>414</v>
      </c>
      <c r="AM44" s="485">
        <v>0</v>
      </c>
      <c r="AN44" s="481">
        <v>317</v>
      </c>
      <c r="AO44" s="486">
        <v>0</v>
      </c>
    </row>
    <row r="45" spans="1:41" ht="21" customHeight="1" thickBot="1">
      <c r="A45" s="341" t="s">
        <v>333</v>
      </c>
      <c r="B45" s="1258">
        <f t="shared" si="34"/>
        <v>648</v>
      </c>
      <c r="C45" s="1258"/>
      <c r="D45" s="1258"/>
      <c r="E45" s="366">
        <v>0</v>
      </c>
      <c r="F45" s="295">
        <v>332</v>
      </c>
      <c r="G45" s="296">
        <v>0</v>
      </c>
      <c r="H45" s="295">
        <v>316</v>
      </c>
      <c r="I45" s="296">
        <v>0</v>
      </c>
      <c r="J45" s="1258">
        <f t="shared" si="35"/>
        <v>642</v>
      </c>
      <c r="K45" s="1258"/>
      <c r="L45" s="1258"/>
      <c r="M45" s="367">
        <f>O45+Q45</f>
        <v>0</v>
      </c>
      <c r="N45" s="295">
        <v>331</v>
      </c>
      <c r="O45" s="296">
        <v>0</v>
      </c>
      <c r="P45" s="295">
        <v>311</v>
      </c>
      <c r="Q45" s="296">
        <v>0</v>
      </c>
      <c r="R45" s="1257">
        <f t="shared" si="36"/>
        <v>631</v>
      </c>
      <c r="S45" s="1257"/>
      <c r="T45" s="1257"/>
      <c r="U45" s="72">
        <f t="shared" si="37"/>
        <v>0</v>
      </c>
      <c r="V45" s="295">
        <v>320</v>
      </c>
      <c r="W45" s="296">
        <v>0</v>
      </c>
      <c r="X45" s="295">
        <v>311</v>
      </c>
      <c r="Y45" s="296">
        <v>0</v>
      </c>
      <c r="Z45" s="1253">
        <f t="shared" si="41"/>
        <v>634</v>
      </c>
      <c r="AA45" s="1253"/>
      <c r="AB45" s="1254">
        <f t="shared" si="39"/>
        <v>0</v>
      </c>
      <c r="AC45" s="1254"/>
      <c r="AD45" s="295">
        <v>308</v>
      </c>
      <c r="AE45" s="296">
        <v>0</v>
      </c>
      <c r="AF45" s="295">
        <v>326</v>
      </c>
      <c r="AG45" s="296">
        <v>0</v>
      </c>
      <c r="AH45" s="1259">
        <f>SUM(AL45,AN45)</f>
        <v>625</v>
      </c>
      <c r="AI45" s="1259"/>
      <c r="AJ45" s="1250">
        <f t="shared" si="40"/>
        <v>0</v>
      </c>
      <c r="AK45" s="1250"/>
      <c r="AL45" s="564">
        <v>301</v>
      </c>
      <c r="AM45" s="565">
        <v>0</v>
      </c>
      <c r="AN45" s="564">
        <v>324</v>
      </c>
      <c r="AO45" s="566">
        <v>0</v>
      </c>
    </row>
    <row r="46" spans="1:41" ht="15" customHeight="1">
      <c r="A46" s="4" t="s">
        <v>149</v>
      </c>
      <c r="B46" s="31"/>
      <c r="C46" s="31"/>
      <c r="D46" s="31"/>
      <c r="E46" s="31"/>
      <c r="F46" s="31"/>
      <c r="G46" s="31"/>
      <c r="H46" s="31"/>
      <c r="I46" s="31"/>
      <c r="J46" s="31"/>
      <c r="K46" s="31"/>
      <c r="L46" s="31"/>
      <c r="M46" s="31"/>
      <c r="N46" s="31"/>
      <c r="O46" s="31"/>
      <c r="P46" s="31"/>
      <c r="Q46" s="31"/>
      <c r="R46" s="54"/>
      <c r="S46" s="54"/>
      <c r="T46" s="54"/>
      <c r="U46" s="54"/>
      <c r="V46" s="54"/>
      <c r="W46" s="54"/>
      <c r="X46" s="54"/>
      <c r="Y46" s="54"/>
      <c r="Z46" s="54"/>
      <c r="AA46" s="54"/>
      <c r="AB46" s="67"/>
      <c r="AC46" s="67"/>
      <c r="AD46" s="67"/>
      <c r="AE46" s="67"/>
      <c r="AF46" s="67"/>
      <c r="AG46" s="67"/>
      <c r="AH46" s="67"/>
      <c r="AI46" s="67"/>
      <c r="AJ46" s="67"/>
      <c r="AK46" s="67"/>
      <c r="AM46" s="54"/>
      <c r="AN46" s="54"/>
      <c r="AO46" s="56" t="s">
        <v>144</v>
      </c>
    </row>
    <row r="47" spans="1:41" ht="17.100000000000001" customHeight="1">
      <c r="A47" s="1"/>
      <c r="B47" s="1"/>
      <c r="C47" s="4"/>
      <c r="D47" s="4"/>
      <c r="E47" s="4"/>
      <c r="F47" s="4"/>
      <c r="G47" s="4"/>
      <c r="H47" s="4"/>
      <c r="I47" s="4"/>
      <c r="J47" s="4"/>
      <c r="K47" s="4"/>
      <c r="L47" s="4"/>
      <c r="M47" s="4"/>
      <c r="N47" s="4"/>
      <c r="O47" s="4"/>
      <c r="P47" s="4"/>
      <c r="Q47" s="4"/>
      <c r="R47" s="54"/>
      <c r="S47" s="54"/>
      <c r="T47" s="54"/>
      <c r="U47" s="54"/>
      <c r="V47" s="54"/>
      <c r="W47" s="54"/>
      <c r="X47" s="54"/>
      <c r="Y47" s="54"/>
      <c r="Z47" s="54"/>
      <c r="AA47" s="54"/>
      <c r="AB47" s="54"/>
      <c r="AC47" s="54"/>
      <c r="AD47" s="54"/>
      <c r="AE47" s="54"/>
      <c r="AF47" s="54"/>
      <c r="AG47" s="54"/>
      <c r="AH47" s="54"/>
      <c r="AI47" s="54"/>
      <c r="AJ47" s="54"/>
      <c r="AK47" s="54"/>
      <c r="AL47" s="54"/>
      <c r="AM47" s="54"/>
      <c r="AN47" s="54"/>
    </row>
    <row r="48" spans="1:41" ht="17.100000000000001"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row>
    <row r="49" spans="1:41" ht="17.100000000000001"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row>
    <row r="50" spans="1:41" ht="17.100000000000001" customHeight="1">
      <c r="S50" s="54"/>
      <c r="T50" s="54"/>
      <c r="U50" s="54"/>
      <c r="V50" s="54"/>
      <c r="W50" s="54"/>
      <c r="X50" s="54"/>
      <c r="Y50" s="54"/>
      <c r="Z50" s="54"/>
    </row>
    <row r="51" spans="1:41" ht="17.100000000000001" customHeight="1">
      <c r="S51" s="54"/>
      <c r="T51" s="54"/>
      <c r="U51" s="54"/>
      <c r="V51" s="54"/>
      <c r="W51" s="54"/>
      <c r="X51" s="54"/>
      <c r="Y51" s="54"/>
      <c r="Z51" s="54"/>
    </row>
    <row r="52" spans="1:41" ht="17.100000000000001" customHeight="1">
      <c r="S52" s="54"/>
      <c r="T52" s="54"/>
      <c r="U52" s="54"/>
      <c r="V52" s="54"/>
      <c r="W52" s="54"/>
      <c r="X52" s="54"/>
      <c r="Y52" s="54"/>
      <c r="Z52" s="54"/>
    </row>
  </sheetData>
  <sheetProtection sheet="1" objects="1" scenarios="1"/>
  <mergeCells count="180">
    <mergeCell ref="AB42:AC42"/>
    <mergeCell ref="Z43:AA43"/>
    <mergeCell ref="AB43:AC43"/>
    <mergeCell ref="Z44:AA44"/>
    <mergeCell ref="AB44:AC44"/>
    <mergeCell ref="Z45:AA45"/>
    <mergeCell ref="AB45:AC45"/>
    <mergeCell ref="B43:D43"/>
    <mergeCell ref="J43:L43"/>
    <mergeCell ref="B42:D42"/>
    <mergeCell ref="J42:L42"/>
    <mergeCell ref="B45:D45"/>
    <mergeCell ref="J45:L45"/>
    <mergeCell ref="B44:D44"/>
    <mergeCell ref="J44:L44"/>
    <mergeCell ref="Z42:AA42"/>
    <mergeCell ref="R42:T42"/>
    <mergeCell ref="R43:T43"/>
    <mergeCell ref="R44:T44"/>
    <mergeCell ref="R45:T45"/>
    <mergeCell ref="J41:L41"/>
    <mergeCell ref="Z39:AC39"/>
    <mergeCell ref="B41:D41"/>
    <mergeCell ref="AH40:AI40"/>
    <mergeCell ref="V39:W39"/>
    <mergeCell ref="AD39:AE39"/>
    <mergeCell ref="R39:U39"/>
    <mergeCell ref="X39:Y39"/>
    <mergeCell ref="Z40:AA40"/>
    <mergeCell ref="AB40:AC40"/>
    <mergeCell ref="Z41:AA41"/>
    <mergeCell ref="AB41:AC41"/>
    <mergeCell ref="AH39:AK39"/>
    <mergeCell ref="B40:D40"/>
    <mergeCell ref="J40:L40"/>
    <mergeCell ref="AF39:AG39"/>
    <mergeCell ref="R40:T40"/>
    <mergeCell ref="R41:T41"/>
    <mergeCell ref="T22:U22"/>
    <mergeCell ref="V22:W22"/>
    <mergeCell ref="R22:S22"/>
    <mergeCell ref="R38:Y38"/>
    <mergeCell ref="Z22:AA22"/>
    <mergeCell ref="X22:Y22"/>
    <mergeCell ref="Z38:AG38"/>
    <mergeCell ref="AD22:AE22"/>
    <mergeCell ref="AB22:AC22"/>
    <mergeCell ref="AF22:AG22"/>
    <mergeCell ref="A38:A39"/>
    <mergeCell ref="B38:I38"/>
    <mergeCell ref="J38:Q38"/>
    <mergeCell ref="B39:E39"/>
    <mergeCell ref="F39:G39"/>
    <mergeCell ref="P39:Q39"/>
    <mergeCell ref="H39:I39"/>
    <mergeCell ref="J39:M39"/>
    <mergeCell ref="N39:O39"/>
    <mergeCell ref="A21:A22"/>
    <mergeCell ref="B21:I21"/>
    <mergeCell ref="J21:Q21"/>
    <mergeCell ref="B22:C22"/>
    <mergeCell ref="D22:E22"/>
    <mergeCell ref="F22:G22"/>
    <mergeCell ref="H22:I22"/>
    <mergeCell ref="J22:K22"/>
    <mergeCell ref="L22:M22"/>
    <mergeCell ref="N22:O22"/>
    <mergeCell ref="P22:Q22"/>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J8:AK8"/>
    <mergeCell ref="AJ9:AK9"/>
    <mergeCell ref="AN11:AO11"/>
    <mergeCell ref="AN6:AO6"/>
    <mergeCell ref="AJ6:AK6"/>
    <mergeCell ref="AH6:AI6"/>
    <mergeCell ref="AJ5:AK5"/>
    <mergeCell ref="R21:Y21"/>
    <mergeCell ref="S14:T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AH5:AI5"/>
    <mergeCell ref="AA15:AB15"/>
    <mergeCell ref="AA14:AB14"/>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Z6:AB6"/>
    <mergeCell ref="AL8:AM8"/>
    <mergeCell ref="S6:T6"/>
    <mergeCell ref="S7:T7"/>
    <mergeCell ref="AH8:AI8"/>
    <mergeCell ref="S15:T15"/>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H42:AI42"/>
    <mergeCell ref="AJ40:AK40"/>
    <mergeCell ref="AN22:AO22"/>
    <mergeCell ref="AL22:AM22"/>
    <mergeCell ref="AJ22:AK22"/>
    <mergeCell ref="AH22:AI22"/>
    <mergeCell ref="AH38:AO38"/>
    <mergeCell ref="AN39:AO39"/>
    <mergeCell ref="AL39:AM39"/>
  </mergeCells>
  <phoneticPr fontId="5"/>
  <printOptions horizontalCentered="1"/>
  <pageMargins left="0.59055118110236227" right="0.59055118110236227" top="0.59055118110236227" bottom="0.59055118110236227" header="0.39370078740157483" footer="0.39370078740157483"/>
  <pageSetup paperSize="9" scale="94" firstPageNumber="139" orientation="portrait" useFirstPageNumber="1" verticalDpi="300"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52"/>
  <sheetViews>
    <sheetView view="pageBreakPreview" zoomScale="90" zoomScaleNormal="80" zoomScaleSheetLayoutView="90" zoomScalePageLayoutView="80" workbookViewId="0">
      <pane xSplit="1" topLeftCell="B1" activePane="topRight" state="frozen"/>
      <selection activeCell="O31" sqref="O31:R31"/>
      <selection pane="topRight" activeCell="L1" sqref="L1:AC1048576"/>
    </sheetView>
  </sheetViews>
  <sheetFormatPr defaultColWidth="8.85546875" defaultRowHeight="17.45" customHeight="1"/>
  <cols>
    <col min="1" max="1" width="26.42578125" style="55" customWidth="1"/>
    <col min="2" max="3" width="7.42578125" style="55" customWidth="1"/>
    <col min="4" max="5" width="7.7109375" style="55" customWidth="1"/>
    <col min="6" max="7" width="7.42578125" style="55" customWidth="1"/>
    <col min="8" max="11" width="7.28515625" style="55" customWidth="1"/>
    <col min="12" max="16" width="6.7109375" style="55" hidden="1" customWidth="1"/>
    <col min="17" max="17" width="6" style="55" hidden="1" customWidth="1"/>
    <col min="18" max="18" width="3.7109375" style="55" hidden="1" customWidth="1"/>
    <col min="19" max="19" width="3.42578125" style="55" hidden="1" customWidth="1"/>
    <col min="20" max="20" width="6.28515625" style="55" hidden="1" customWidth="1"/>
    <col min="21" max="21" width="7.140625" style="55" hidden="1" customWidth="1"/>
    <col min="22" max="23" width="6.7109375" style="55" hidden="1" customWidth="1"/>
    <col min="24" max="24" width="7.42578125" style="55" hidden="1" customWidth="1"/>
    <col min="25" max="25" width="4" style="55" hidden="1" customWidth="1"/>
    <col min="26" max="26" width="3" style="55" hidden="1" customWidth="1"/>
    <col min="27" max="27" width="6.7109375" style="55" hidden="1" customWidth="1"/>
    <col min="28" max="28" width="3.85546875" style="55" hidden="1" customWidth="1"/>
    <col min="29" max="29" width="0" style="55" hidden="1" customWidth="1"/>
    <col min="30" max="16384" width="8.85546875" style="55"/>
  </cols>
  <sheetData>
    <row r="1" spans="1:29" ht="5.0999999999999996" customHeight="1">
      <c r="A1" s="54"/>
      <c r="B1" s="54"/>
      <c r="C1" s="54"/>
      <c r="D1" s="54"/>
      <c r="E1" s="54"/>
      <c r="F1" s="54"/>
      <c r="G1" s="54"/>
      <c r="H1" s="54"/>
      <c r="I1" s="54"/>
      <c r="J1" s="54"/>
      <c r="K1" s="54"/>
      <c r="L1" s="54"/>
      <c r="M1" s="54"/>
      <c r="N1" s="54"/>
      <c r="O1" s="54"/>
      <c r="P1" s="54"/>
      <c r="Q1" s="54"/>
      <c r="R1" s="54"/>
      <c r="S1" s="54"/>
      <c r="T1" s="54"/>
      <c r="U1" s="54"/>
      <c r="V1" s="54"/>
      <c r="X1" s="54"/>
      <c r="Y1" s="54"/>
      <c r="Z1" s="54"/>
      <c r="AA1" s="56"/>
      <c r="AB1" s="56"/>
    </row>
    <row r="2" spans="1:29" ht="15" customHeight="1" thickBot="1">
      <c r="A2" s="54" t="s">
        <v>507</v>
      </c>
      <c r="B2" s="54"/>
      <c r="C2" s="54"/>
      <c r="D2" s="54"/>
      <c r="E2" s="54"/>
      <c r="F2" s="54"/>
      <c r="G2" s="54"/>
      <c r="H2" s="54"/>
      <c r="I2" s="54"/>
      <c r="J2" s="54"/>
      <c r="K2" s="54"/>
      <c r="L2" s="54"/>
      <c r="M2" s="54"/>
      <c r="N2" s="54"/>
      <c r="O2" s="54"/>
      <c r="P2" s="54"/>
      <c r="Q2" s="54"/>
      <c r="R2" s="54"/>
      <c r="S2" s="54"/>
      <c r="T2" s="54"/>
      <c r="U2" s="54"/>
      <c r="V2" s="54"/>
      <c r="X2" s="54"/>
      <c r="Y2" s="54"/>
      <c r="Z2" s="54"/>
      <c r="AA2" s="56" t="s">
        <v>115</v>
      </c>
      <c r="AB2" s="56"/>
    </row>
    <row r="3" spans="1:29" ht="24.95" customHeight="1" thickBot="1">
      <c r="A3" s="1265" t="s">
        <v>116</v>
      </c>
      <c r="B3" s="1177" t="s">
        <v>84</v>
      </c>
      <c r="C3" s="73" t="s">
        <v>150</v>
      </c>
      <c r="D3" s="68"/>
      <c r="E3" s="67"/>
      <c r="F3" s="74"/>
      <c r="G3" s="1177" t="s">
        <v>51</v>
      </c>
      <c r="H3" s="1177" t="s">
        <v>151</v>
      </c>
      <c r="I3" s="1177"/>
      <c r="J3" s="1177"/>
      <c r="K3" s="1177"/>
      <c r="L3" s="1177" t="s">
        <v>139</v>
      </c>
      <c r="M3" s="1177"/>
      <c r="N3" s="1177"/>
      <c r="O3" s="1177"/>
      <c r="P3" s="1176" t="s">
        <v>152</v>
      </c>
      <c r="Q3" s="1176"/>
      <c r="R3" s="1176"/>
      <c r="S3" s="1176"/>
      <c r="T3" s="1176"/>
      <c r="U3" s="1176" t="s">
        <v>153</v>
      </c>
      <c r="V3" s="1176"/>
      <c r="W3" s="1176"/>
      <c r="X3" s="1289" t="s">
        <v>154</v>
      </c>
      <c r="Y3" s="1289"/>
      <c r="Z3" s="1289"/>
      <c r="AA3" s="1290"/>
      <c r="AB3" s="75"/>
      <c r="AC3" s="54"/>
    </row>
    <row r="4" spans="1:29" ht="24.95" customHeight="1">
      <c r="A4" s="1266"/>
      <c r="B4" s="1178"/>
      <c r="C4" s="1187" t="s">
        <v>155</v>
      </c>
      <c r="D4" s="1187"/>
      <c r="E4" s="140" t="s">
        <v>91</v>
      </c>
      <c r="F4" s="140" t="s">
        <v>92</v>
      </c>
      <c r="G4" s="1178"/>
      <c r="H4" s="1267" t="s">
        <v>155</v>
      </c>
      <c r="I4" s="1267"/>
      <c r="J4" s="141" t="s">
        <v>53</v>
      </c>
      <c r="K4" s="142" t="s">
        <v>54</v>
      </c>
      <c r="L4" s="1189" t="s">
        <v>156</v>
      </c>
      <c r="M4" s="1189"/>
      <c r="N4" s="442" t="s">
        <v>53</v>
      </c>
      <c r="O4" s="443" t="s">
        <v>54</v>
      </c>
      <c r="P4" s="1189" t="s">
        <v>2</v>
      </c>
      <c r="Q4" s="1189"/>
      <c r="R4" s="1187" t="s">
        <v>53</v>
      </c>
      <c r="S4" s="1187"/>
      <c r="T4" s="442" t="s">
        <v>54</v>
      </c>
      <c r="U4" s="1267" t="s">
        <v>157</v>
      </c>
      <c r="V4" s="1267"/>
      <c r="W4" s="1267"/>
      <c r="X4" s="1291" t="s">
        <v>157</v>
      </c>
      <c r="Y4" s="1291"/>
      <c r="Z4" s="1291"/>
      <c r="AA4" s="1292"/>
      <c r="AB4" s="75"/>
      <c r="AC4" s="54"/>
    </row>
    <row r="5" spans="1:29" ht="18.95" customHeight="1">
      <c r="A5" s="58" t="s">
        <v>433</v>
      </c>
      <c r="B5" s="218">
        <v>3</v>
      </c>
      <c r="C5" s="1273">
        <v>150</v>
      </c>
      <c r="D5" s="1273"/>
      <c r="E5" s="733">
        <v>99</v>
      </c>
      <c r="F5" s="733">
        <v>51</v>
      </c>
      <c r="G5" s="733">
        <v>127</v>
      </c>
      <c r="H5" s="1268">
        <v>440</v>
      </c>
      <c r="I5" s="1268"/>
      <c r="J5" s="733">
        <v>278</v>
      </c>
      <c r="K5" s="733">
        <v>162</v>
      </c>
      <c r="L5" s="1268">
        <v>294</v>
      </c>
      <c r="M5" s="1268"/>
      <c r="N5" s="733">
        <v>107</v>
      </c>
      <c r="O5" s="733">
        <v>173</v>
      </c>
      <c r="P5" s="1268">
        <v>80</v>
      </c>
      <c r="Q5" s="1268"/>
      <c r="R5" s="1268">
        <v>94</v>
      </c>
      <c r="S5" s="1268"/>
      <c r="T5" s="733">
        <v>138</v>
      </c>
      <c r="U5" s="1288">
        <v>3.3</v>
      </c>
      <c r="V5" s="1288"/>
      <c r="W5" s="1288"/>
      <c r="X5" s="1294">
        <v>1.5</v>
      </c>
      <c r="Y5" s="1294"/>
      <c r="Z5" s="1294"/>
      <c r="AA5" s="1295"/>
      <c r="AB5" s="77"/>
      <c r="AC5" s="54"/>
    </row>
    <row r="6" spans="1:29" ht="18.95" customHeight="1">
      <c r="A6" s="58">
        <v>28</v>
      </c>
      <c r="B6" s="218">
        <v>3</v>
      </c>
      <c r="C6" s="1273">
        <v>138</v>
      </c>
      <c r="D6" s="1273"/>
      <c r="E6" s="733">
        <v>99</v>
      </c>
      <c r="F6" s="733">
        <v>39</v>
      </c>
      <c r="G6" s="733">
        <v>130</v>
      </c>
      <c r="H6" s="1268">
        <v>430</v>
      </c>
      <c r="I6" s="1268"/>
      <c r="J6" s="733">
        <v>272</v>
      </c>
      <c r="K6" s="733">
        <v>158</v>
      </c>
      <c r="L6" s="1268">
        <v>280</v>
      </c>
      <c r="M6" s="1268"/>
      <c r="N6" s="733">
        <v>116</v>
      </c>
      <c r="O6" s="733">
        <v>186</v>
      </c>
      <c r="P6" s="1268">
        <v>232</v>
      </c>
      <c r="Q6" s="1268"/>
      <c r="R6" s="1268">
        <v>25</v>
      </c>
      <c r="S6" s="1268"/>
      <c r="T6" s="733">
        <v>49</v>
      </c>
      <c r="U6" s="1288">
        <v>3.4</v>
      </c>
      <c r="V6" s="1288"/>
      <c r="W6" s="1288"/>
      <c r="X6" s="1294">
        <v>1.4</v>
      </c>
      <c r="Y6" s="1294"/>
      <c r="Z6" s="1294"/>
      <c r="AA6" s="1295"/>
      <c r="AB6" s="77"/>
      <c r="AC6" s="54"/>
    </row>
    <row r="7" spans="1:29" ht="18.95" customHeight="1">
      <c r="A7" s="58">
        <v>29</v>
      </c>
      <c r="B7" s="218">
        <v>4</v>
      </c>
      <c r="C7" s="1273" t="s">
        <v>439</v>
      </c>
      <c r="D7" s="1273"/>
      <c r="E7" s="681">
        <v>142</v>
      </c>
      <c r="F7" s="681">
        <v>72</v>
      </c>
      <c r="G7" s="681">
        <v>126</v>
      </c>
      <c r="H7" s="1268">
        <v>449</v>
      </c>
      <c r="I7" s="1268"/>
      <c r="J7" s="681">
        <v>274</v>
      </c>
      <c r="K7" s="681">
        <v>155</v>
      </c>
      <c r="L7" s="1268">
        <v>265</v>
      </c>
      <c r="M7" s="1268"/>
      <c r="N7" s="681">
        <v>103</v>
      </c>
      <c r="O7" s="681">
        <v>162</v>
      </c>
      <c r="P7" s="1268">
        <v>73</v>
      </c>
      <c r="Q7" s="1268"/>
      <c r="R7" s="1268">
        <v>28</v>
      </c>
      <c r="S7" s="1268"/>
      <c r="T7" s="681">
        <v>45</v>
      </c>
      <c r="U7" s="1288">
        <v>3.6</v>
      </c>
      <c r="V7" s="1288"/>
      <c r="W7" s="1288"/>
      <c r="X7" s="1294">
        <v>1.7</v>
      </c>
      <c r="Y7" s="1294"/>
      <c r="Z7" s="1294"/>
      <c r="AA7" s="1295"/>
      <c r="AB7" s="77"/>
      <c r="AC7" s="54"/>
    </row>
    <row r="8" spans="1:29" ht="18.95" customHeight="1">
      <c r="A8" s="59">
        <v>30</v>
      </c>
      <c r="B8" s="398">
        <f>SUM(B9:B12)</f>
        <v>4</v>
      </c>
      <c r="C8" s="1275">
        <f>SUM(C9:D12)</f>
        <v>197</v>
      </c>
      <c r="D8" s="1275"/>
      <c r="E8" s="682">
        <f>SUM(E9:E12)</f>
        <v>118</v>
      </c>
      <c r="F8" s="682">
        <f>SUM(F9:F12)</f>
        <v>79</v>
      </c>
      <c r="G8" s="682">
        <f>SUM(G9:G12)</f>
        <v>114</v>
      </c>
      <c r="H8" s="1284">
        <f>SUM(H9:I12)</f>
        <v>481</v>
      </c>
      <c r="I8" s="1284"/>
      <c r="J8" s="682">
        <f>SUM(J9:J12)</f>
        <v>313</v>
      </c>
      <c r="K8" s="682">
        <f>SUM(K9:K12)</f>
        <v>168</v>
      </c>
      <c r="L8" s="1284">
        <f>SUM(L9:M12)</f>
        <v>271</v>
      </c>
      <c r="M8" s="1284"/>
      <c r="N8" s="684">
        <f>SUM(N9:N12)</f>
        <v>105</v>
      </c>
      <c r="O8" s="684">
        <f>SUM(O9:O12)</f>
        <v>166</v>
      </c>
      <c r="P8" s="1284">
        <f>SUM(P9:Q12)</f>
        <v>227</v>
      </c>
      <c r="Q8" s="1284"/>
      <c r="R8" s="1284">
        <f>SUM(R9:S12)</f>
        <v>86</v>
      </c>
      <c r="S8" s="1284"/>
      <c r="T8" s="682">
        <f>SUM(T9:T12)</f>
        <v>141</v>
      </c>
      <c r="U8" s="1293">
        <f>H8/G8</f>
        <v>4.2192982456140351</v>
      </c>
      <c r="V8" s="1293"/>
      <c r="W8" s="1293"/>
      <c r="X8" s="1309">
        <f>H8/L8</f>
        <v>1.7749077490774907</v>
      </c>
      <c r="Y8" s="1309"/>
      <c r="Z8" s="1309"/>
      <c r="AA8" s="1310"/>
      <c r="AB8" s="77"/>
      <c r="AC8" s="54"/>
    </row>
    <row r="9" spans="1:29" ht="18.95" customHeight="1">
      <c r="A9" s="187" t="s">
        <v>158</v>
      </c>
      <c r="B9" s="512">
        <v>1</v>
      </c>
      <c r="C9" s="1274">
        <f>SUM(E9:F9)</f>
        <v>76</v>
      </c>
      <c r="D9" s="1274"/>
      <c r="E9" s="650">
        <v>55</v>
      </c>
      <c r="F9" s="650">
        <v>21</v>
      </c>
      <c r="G9" s="650">
        <v>55</v>
      </c>
      <c r="H9" s="1283">
        <f>SUM(J9:K9)</f>
        <v>299</v>
      </c>
      <c r="I9" s="1283"/>
      <c r="J9" s="650">
        <v>204</v>
      </c>
      <c r="K9" s="650">
        <v>95</v>
      </c>
      <c r="L9" s="1282">
        <f>SUM(N9:O9)</f>
        <v>137</v>
      </c>
      <c r="M9" s="1282"/>
      <c r="N9" s="670">
        <v>51</v>
      </c>
      <c r="O9" s="670">
        <v>86</v>
      </c>
      <c r="P9" s="1282">
        <f>SUM(R9:T9)</f>
        <v>186</v>
      </c>
      <c r="Q9" s="1282"/>
      <c r="R9" s="1282">
        <v>66</v>
      </c>
      <c r="S9" s="1282"/>
      <c r="T9" s="670">
        <v>120</v>
      </c>
      <c r="U9" s="1300">
        <f>H9/G9</f>
        <v>5.4363636363636365</v>
      </c>
      <c r="V9" s="1300"/>
      <c r="W9" s="1300"/>
      <c r="X9" s="1311">
        <f>H9/L9</f>
        <v>2.1824817518248176</v>
      </c>
      <c r="Y9" s="1311"/>
      <c r="Z9" s="1311"/>
      <c r="AA9" s="1312"/>
      <c r="AB9" s="77"/>
      <c r="AC9" s="54"/>
    </row>
    <row r="10" spans="1:29" ht="18.95" customHeight="1">
      <c r="A10" s="187" t="s">
        <v>159</v>
      </c>
      <c r="B10" s="512">
        <v>1</v>
      </c>
      <c r="C10" s="1274">
        <f>SUM(E10:F10)</f>
        <v>60</v>
      </c>
      <c r="D10" s="1274"/>
      <c r="E10" s="650">
        <v>35</v>
      </c>
      <c r="F10" s="650">
        <v>25</v>
      </c>
      <c r="G10" s="650">
        <v>50</v>
      </c>
      <c r="H10" s="1283">
        <f>SUM(J10:K10)</f>
        <v>133</v>
      </c>
      <c r="I10" s="1283"/>
      <c r="J10" s="650">
        <v>73</v>
      </c>
      <c r="K10" s="650">
        <v>60</v>
      </c>
      <c r="L10" s="1282">
        <f>SUM(N10:O10)</f>
        <v>108</v>
      </c>
      <c r="M10" s="1282"/>
      <c r="N10" s="687">
        <v>43</v>
      </c>
      <c r="O10" s="687">
        <v>65</v>
      </c>
      <c r="P10" s="1282">
        <f>SUM(R10:T10)</f>
        <v>37</v>
      </c>
      <c r="Q10" s="1282"/>
      <c r="R10" s="1282">
        <v>18</v>
      </c>
      <c r="S10" s="1282"/>
      <c r="T10" s="687">
        <v>19</v>
      </c>
      <c r="U10" s="1308">
        <f>H10/G10</f>
        <v>2.66</v>
      </c>
      <c r="V10" s="1308"/>
      <c r="W10" s="1308"/>
      <c r="X10" s="1306">
        <f>H10/L10</f>
        <v>1.2314814814814814</v>
      </c>
      <c r="Y10" s="1306"/>
      <c r="Z10" s="1306"/>
      <c r="AA10" s="1307"/>
      <c r="AB10" s="77"/>
      <c r="AC10" s="54"/>
    </row>
    <row r="11" spans="1:29" ht="18.95" customHeight="1">
      <c r="A11" s="790" t="s">
        <v>160</v>
      </c>
      <c r="B11" s="512">
        <v>1</v>
      </c>
      <c r="C11" s="1274">
        <f>SUM(E11:F11)</f>
        <v>9</v>
      </c>
      <c r="D11" s="1274"/>
      <c r="E11" s="650">
        <v>5</v>
      </c>
      <c r="F11" s="650">
        <v>4</v>
      </c>
      <c r="G11" s="650">
        <v>5</v>
      </c>
      <c r="H11" s="1283">
        <f>SUM(J11:K11)</f>
        <v>9</v>
      </c>
      <c r="I11" s="1283"/>
      <c r="J11" s="650">
        <v>4</v>
      </c>
      <c r="K11" s="650">
        <v>5</v>
      </c>
      <c r="L11" s="1282">
        <f>SUM(N11:O11)</f>
        <v>12</v>
      </c>
      <c r="M11" s="1282"/>
      <c r="N11" s="670">
        <v>5</v>
      </c>
      <c r="O11" s="670">
        <v>7</v>
      </c>
      <c r="P11" s="1282">
        <f>SUM(R11:T11)</f>
        <v>2</v>
      </c>
      <c r="Q11" s="1282"/>
      <c r="R11" s="1282">
        <v>0</v>
      </c>
      <c r="S11" s="1282"/>
      <c r="T11" s="670">
        <v>2</v>
      </c>
      <c r="U11" s="1300">
        <f>H11/G11</f>
        <v>1.8</v>
      </c>
      <c r="V11" s="1300"/>
      <c r="W11" s="1300"/>
      <c r="X11" s="1301">
        <f>H11/L11</f>
        <v>0.75</v>
      </c>
      <c r="Y11" s="1301"/>
      <c r="Z11" s="1301"/>
      <c r="AA11" s="1302"/>
      <c r="AB11" s="77"/>
      <c r="AC11" s="54"/>
    </row>
    <row r="12" spans="1:29" ht="18.95" customHeight="1" thickBot="1">
      <c r="A12" s="663" t="s">
        <v>400</v>
      </c>
      <c r="B12" s="791">
        <v>1</v>
      </c>
      <c r="C12" s="1276">
        <f>SUM(E12:F12)</f>
        <v>52</v>
      </c>
      <c r="D12" s="1028"/>
      <c r="E12" s="662">
        <v>23</v>
      </c>
      <c r="F12" s="662">
        <v>29</v>
      </c>
      <c r="G12" s="662">
        <v>4</v>
      </c>
      <c r="H12" s="1285">
        <f>SUM(J12:K12)</f>
        <v>40</v>
      </c>
      <c r="I12" s="1286"/>
      <c r="J12" s="662">
        <v>32</v>
      </c>
      <c r="K12" s="662">
        <v>8</v>
      </c>
      <c r="L12" s="1296">
        <f>SUM(N12:O12)</f>
        <v>14</v>
      </c>
      <c r="M12" s="1297"/>
      <c r="N12" s="671">
        <v>6</v>
      </c>
      <c r="O12" s="671">
        <v>8</v>
      </c>
      <c r="P12" s="1296">
        <f>SUM(R12:T12)</f>
        <v>2</v>
      </c>
      <c r="Q12" s="1297"/>
      <c r="R12" s="1269">
        <v>2</v>
      </c>
      <c r="S12" s="1269"/>
      <c r="T12" s="671">
        <v>0</v>
      </c>
      <c r="U12" s="1298">
        <f>H12/G12</f>
        <v>10</v>
      </c>
      <c r="V12" s="1298"/>
      <c r="W12" s="1298"/>
      <c r="X12" s="1298">
        <f>H12/L12</f>
        <v>2.8571428571428572</v>
      </c>
      <c r="Y12" s="1298"/>
      <c r="Z12" s="1298"/>
      <c r="AA12" s="1342"/>
      <c r="AB12" s="77"/>
      <c r="AC12" s="54"/>
    </row>
    <row r="13" spans="1:29" ht="25.5" customHeight="1">
      <c r="A13" s="1287" t="s">
        <v>410</v>
      </c>
      <c r="B13" s="1287"/>
      <c r="C13" s="1287"/>
      <c r="D13" s="1287"/>
      <c r="E13" s="1287"/>
      <c r="F13" s="1287"/>
      <c r="G13" s="1287"/>
      <c r="H13" s="1287"/>
      <c r="I13" s="1287"/>
      <c r="J13" s="1287"/>
      <c r="K13" s="1287"/>
      <c r="L13" s="54"/>
      <c r="M13" s="54"/>
      <c r="N13" s="54"/>
      <c r="O13" s="54"/>
      <c r="P13" s="54"/>
      <c r="Q13" s="54"/>
      <c r="R13" s="54"/>
      <c r="S13" s="54"/>
      <c r="T13" s="54"/>
      <c r="U13" s="54"/>
      <c r="V13" s="54"/>
      <c r="W13" s="54"/>
      <c r="Y13" s="54"/>
      <c r="Z13" s="54"/>
      <c r="AA13" s="56" t="s">
        <v>161</v>
      </c>
      <c r="AB13" s="56"/>
    </row>
    <row r="14" spans="1:29" ht="18.9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row>
    <row r="15" spans="1:29" ht="18.95" customHeight="1" thickBot="1">
      <c r="A15" s="54" t="s">
        <v>508</v>
      </c>
      <c r="O15" s="54"/>
      <c r="P15" s="54"/>
      <c r="Q15" s="54"/>
      <c r="R15" s="54"/>
      <c r="S15" s="54"/>
      <c r="T15" s="54"/>
      <c r="X15" s="54"/>
      <c r="Y15" s="54"/>
      <c r="Z15" s="54"/>
      <c r="AA15" s="56" t="s">
        <v>82</v>
      </c>
      <c r="AB15" s="56"/>
    </row>
    <row r="16" spans="1:29" ht="24.95" customHeight="1" thickBot="1">
      <c r="A16" s="1262" t="s">
        <v>116</v>
      </c>
      <c r="B16" s="1264" t="s">
        <v>145</v>
      </c>
      <c r="C16" s="1177"/>
      <c r="D16" s="1177"/>
      <c r="E16" s="1177"/>
      <c r="F16" s="1177" t="s">
        <v>130</v>
      </c>
      <c r="G16" s="1177"/>
      <c r="H16" s="1177"/>
      <c r="I16" s="1177"/>
      <c r="J16" s="73" t="s">
        <v>162</v>
      </c>
      <c r="K16" s="67"/>
      <c r="L16" s="445" t="s">
        <v>163</v>
      </c>
      <c r="M16" s="446"/>
      <c r="N16" s="1177" t="s">
        <v>164</v>
      </c>
      <c r="O16" s="1177"/>
      <c r="P16" s="1177"/>
      <c r="Q16" s="1177"/>
      <c r="R16" s="1177" t="s">
        <v>165</v>
      </c>
      <c r="S16" s="1177"/>
      <c r="T16" s="1177"/>
      <c r="U16" s="1177"/>
      <c r="V16" s="1177"/>
      <c r="W16" s="1304" t="s">
        <v>166</v>
      </c>
      <c r="X16" s="1304"/>
      <c r="Y16" s="1304"/>
      <c r="Z16" s="1304"/>
      <c r="AA16" s="1305"/>
      <c r="AB16" s="75"/>
    </row>
    <row r="17" spans="1:28" ht="24.95" customHeight="1">
      <c r="A17" s="1263"/>
      <c r="B17" s="172" t="s">
        <v>51</v>
      </c>
      <c r="C17" s="207" t="s">
        <v>90</v>
      </c>
      <c r="D17" s="209" t="s">
        <v>53</v>
      </c>
      <c r="E17" s="209" t="s">
        <v>54</v>
      </c>
      <c r="F17" s="209" t="s">
        <v>51</v>
      </c>
      <c r="G17" s="207" t="s">
        <v>90</v>
      </c>
      <c r="H17" s="209" t="s">
        <v>53</v>
      </c>
      <c r="I17" s="209" t="s">
        <v>54</v>
      </c>
      <c r="J17" s="209" t="s">
        <v>51</v>
      </c>
      <c r="K17" s="208" t="s">
        <v>90</v>
      </c>
      <c r="L17" s="443" t="s">
        <v>53</v>
      </c>
      <c r="M17" s="443" t="s">
        <v>54</v>
      </c>
      <c r="N17" s="443" t="s">
        <v>51</v>
      </c>
      <c r="O17" s="440" t="s">
        <v>90</v>
      </c>
      <c r="P17" s="440" t="s">
        <v>53</v>
      </c>
      <c r="Q17" s="442" t="s">
        <v>54</v>
      </c>
      <c r="R17" s="1187" t="s">
        <v>51</v>
      </c>
      <c r="S17" s="1187"/>
      <c r="T17" s="442" t="s">
        <v>52</v>
      </c>
      <c r="U17" s="442" t="s">
        <v>53</v>
      </c>
      <c r="V17" s="442" t="s">
        <v>54</v>
      </c>
      <c r="W17" s="79" t="s">
        <v>51</v>
      </c>
      <c r="X17" s="442" t="s">
        <v>52</v>
      </c>
      <c r="Y17" s="1187" t="s">
        <v>53</v>
      </c>
      <c r="Z17" s="1187"/>
      <c r="AA17" s="450" t="s">
        <v>54</v>
      </c>
      <c r="AB17" s="75"/>
    </row>
    <row r="18" spans="1:28" ht="18.95" customHeight="1">
      <c r="A18" s="58" t="s">
        <v>434</v>
      </c>
      <c r="B18" s="732">
        <v>130</v>
      </c>
      <c r="C18" s="732">
        <v>430</v>
      </c>
      <c r="D18" s="732">
        <v>272</v>
      </c>
      <c r="E18" s="732">
        <v>158</v>
      </c>
      <c r="F18" s="732">
        <v>6</v>
      </c>
      <c r="G18" s="732">
        <v>21</v>
      </c>
      <c r="H18" s="732">
        <v>13</v>
      </c>
      <c r="I18" s="732">
        <v>8</v>
      </c>
      <c r="J18" s="732">
        <v>6</v>
      </c>
      <c r="K18" s="732">
        <v>22</v>
      </c>
      <c r="L18" s="732">
        <v>15</v>
      </c>
      <c r="M18" s="732">
        <v>12</v>
      </c>
      <c r="N18" s="732">
        <v>8</v>
      </c>
      <c r="O18" s="732">
        <v>23</v>
      </c>
      <c r="P18" s="732">
        <v>15</v>
      </c>
      <c r="Q18" s="732">
        <v>8</v>
      </c>
      <c r="R18" s="1281">
        <v>10</v>
      </c>
      <c r="S18" s="1281"/>
      <c r="T18" s="78">
        <v>34</v>
      </c>
      <c r="U18" s="78">
        <v>22</v>
      </c>
      <c r="V18" s="78">
        <v>12</v>
      </c>
      <c r="W18" s="732">
        <v>13</v>
      </c>
      <c r="X18" s="732">
        <v>30</v>
      </c>
      <c r="Y18" s="1273">
        <v>18</v>
      </c>
      <c r="Z18" s="1273"/>
      <c r="AA18" s="308">
        <v>12</v>
      </c>
      <c r="AB18" s="80"/>
    </row>
    <row r="19" spans="1:28" ht="18.95" customHeight="1">
      <c r="A19" s="58">
        <v>28</v>
      </c>
      <c r="B19" s="732">
        <v>123</v>
      </c>
      <c r="C19" s="732">
        <v>417</v>
      </c>
      <c r="D19" s="732">
        <v>266</v>
      </c>
      <c r="E19" s="732">
        <v>151</v>
      </c>
      <c r="F19" s="732">
        <v>6</v>
      </c>
      <c r="G19" s="732">
        <v>23</v>
      </c>
      <c r="H19" s="732">
        <v>16</v>
      </c>
      <c r="I19" s="732">
        <v>7</v>
      </c>
      <c r="J19" s="732">
        <v>6</v>
      </c>
      <c r="K19" s="732">
        <v>18</v>
      </c>
      <c r="L19" s="732">
        <v>14</v>
      </c>
      <c r="M19" s="732">
        <v>8</v>
      </c>
      <c r="N19" s="732">
        <v>9</v>
      </c>
      <c r="O19" s="732">
        <v>27</v>
      </c>
      <c r="P19" s="732">
        <v>15</v>
      </c>
      <c r="Q19" s="732">
        <v>12</v>
      </c>
      <c r="R19" s="1281">
        <v>10</v>
      </c>
      <c r="S19" s="1281"/>
      <c r="T19" s="78">
        <v>24</v>
      </c>
      <c r="U19" s="78">
        <v>16</v>
      </c>
      <c r="V19" s="78">
        <v>8</v>
      </c>
      <c r="W19" s="732">
        <v>10</v>
      </c>
      <c r="X19" s="732">
        <v>33</v>
      </c>
      <c r="Y19" s="1273">
        <v>21</v>
      </c>
      <c r="Z19" s="1273"/>
      <c r="AA19" s="308">
        <v>12</v>
      </c>
      <c r="AB19" s="143"/>
    </row>
    <row r="20" spans="1:28" ht="18.95" customHeight="1">
      <c r="A20" s="58">
        <v>29</v>
      </c>
      <c r="B20" s="265">
        <v>123</v>
      </c>
      <c r="C20" s="265">
        <v>429</v>
      </c>
      <c r="D20" s="265">
        <v>274</v>
      </c>
      <c r="E20" s="265">
        <v>155</v>
      </c>
      <c r="F20" s="265">
        <v>9</v>
      </c>
      <c r="G20" s="265">
        <v>27</v>
      </c>
      <c r="H20" s="265">
        <v>15</v>
      </c>
      <c r="I20" s="265">
        <v>12</v>
      </c>
      <c r="J20" s="265">
        <v>6</v>
      </c>
      <c r="K20" s="265">
        <v>23</v>
      </c>
      <c r="L20" s="447">
        <v>16</v>
      </c>
      <c r="M20" s="447">
        <v>7</v>
      </c>
      <c r="N20" s="447">
        <v>5</v>
      </c>
      <c r="O20" s="447">
        <v>20</v>
      </c>
      <c r="P20" s="447">
        <v>14</v>
      </c>
      <c r="Q20" s="447">
        <v>6</v>
      </c>
      <c r="R20" s="1281">
        <v>8</v>
      </c>
      <c r="S20" s="1281"/>
      <c r="T20" s="78">
        <v>24</v>
      </c>
      <c r="U20" s="78">
        <v>16</v>
      </c>
      <c r="V20" s="78">
        <v>8</v>
      </c>
      <c r="W20" s="447">
        <v>8</v>
      </c>
      <c r="X20" s="447">
        <v>32</v>
      </c>
      <c r="Y20" s="1273">
        <v>19</v>
      </c>
      <c r="Z20" s="1273"/>
      <c r="AA20" s="308">
        <v>13</v>
      </c>
      <c r="AB20" s="143"/>
    </row>
    <row r="21" spans="1:28" ht="18.95" customHeight="1">
      <c r="A21" s="59">
        <v>30</v>
      </c>
      <c r="B21" s="399">
        <f>SUM(B22:B24)</f>
        <v>110</v>
      </c>
      <c r="C21" s="399">
        <f>SUM(C22:C24)</f>
        <v>441</v>
      </c>
      <c r="D21" s="399">
        <f t="shared" ref="D21:Q21" si="0">SUM(D22:D24)</f>
        <v>281</v>
      </c>
      <c r="E21" s="399">
        <f t="shared" si="0"/>
        <v>160</v>
      </c>
      <c r="F21" s="399">
        <f t="shared" si="0"/>
        <v>7</v>
      </c>
      <c r="G21" s="399">
        <f t="shared" si="0"/>
        <v>35</v>
      </c>
      <c r="H21" s="399">
        <f t="shared" si="0"/>
        <v>25</v>
      </c>
      <c r="I21" s="399">
        <f t="shared" si="0"/>
        <v>10</v>
      </c>
      <c r="J21" s="399">
        <f t="shared" si="0"/>
        <v>7</v>
      </c>
      <c r="K21" s="399">
        <f t="shared" si="0"/>
        <v>28</v>
      </c>
      <c r="L21" s="449">
        <f t="shared" si="0"/>
        <v>16</v>
      </c>
      <c r="M21" s="449">
        <f t="shared" si="0"/>
        <v>12</v>
      </c>
      <c r="N21" s="449">
        <f t="shared" si="0"/>
        <v>5</v>
      </c>
      <c r="O21" s="449">
        <f t="shared" si="0"/>
        <v>23</v>
      </c>
      <c r="P21" s="449">
        <f t="shared" si="0"/>
        <v>16</v>
      </c>
      <c r="Q21" s="449">
        <f t="shared" si="0"/>
        <v>7</v>
      </c>
      <c r="R21" s="1277">
        <f>SUM(R22:S24)</f>
        <v>5</v>
      </c>
      <c r="S21" s="1277"/>
      <c r="T21" s="400">
        <f>SUM(T22:T24)</f>
        <v>20</v>
      </c>
      <c r="U21" s="400">
        <f>SUM(U22:U24)</f>
        <v>13</v>
      </c>
      <c r="V21" s="400">
        <f>SUM(V22:V24)</f>
        <v>7</v>
      </c>
      <c r="W21" s="449">
        <f>SUM(W22:W24)</f>
        <v>6</v>
      </c>
      <c r="X21" s="449">
        <f>SUM(X22:X24)</f>
        <v>25</v>
      </c>
      <c r="Y21" s="1275">
        <f>SUM(Y22:Z24)</f>
        <v>16</v>
      </c>
      <c r="Z21" s="1275"/>
      <c r="AA21" s="401">
        <f>SUM(AA22:AA24)</f>
        <v>9</v>
      </c>
      <c r="AB21" s="143"/>
    </row>
    <row r="22" spans="1:28" ht="18.95" customHeight="1">
      <c r="A22" s="81" t="s">
        <v>158</v>
      </c>
      <c r="B22" s="280">
        <f>SUM(F22,J22,N22,R22,W22,B35,F35,J35,N35,U35)</f>
        <v>55</v>
      </c>
      <c r="C22" s="280">
        <f>SUM(G22,K22,O22,T22,X22,C35,G35,K35,O35,V35)</f>
        <v>299</v>
      </c>
      <c r="D22" s="280">
        <f>SUM(H22,L22,P22,U22,Y22,D35,H35,L35,Q35,X35)</f>
        <v>204</v>
      </c>
      <c r="E22" s="280">
        <f>SUM(I22,M22,Q22,V22,AA22,E35,I35,M35,S35,Z35)</f>
        <v>95</v>
      </c>
      <c r="F22" s="467">
        <v>5</v>
      </c>
      <c r="G22" s="280">
        <f>SUM(H22:I22)</f>
        <v>29</v>
      </c>
      <c r="H22" s="280">
        <v>22</v>
      </c>
      <c r="I22" s="280">
        <v>7</v>
      </c>
      <c r="J22" s="280">
        <v>2</v>
      </c>
      <c r="K22" s="280">
        <f>SUM(L22:M22)</f>
        <v>12</v>
      </c>
      <c r="L22" s="280">
        <v>10</v>
      </c>
      <c r="M22" s="467">
        <v>2</v>
      </c>
      <c r="N22" s="467">
        <v>3</v>
      </c>
      <c r="O22" s="280">
        <f>SUM(P22:Q22)</f>
        <v>17</v>
      </c>
      <c r="P22" s="280">
        <v>11</v>
      </c>
      <c r="Q22" s="513">
        <v>6</v>
      </c>
      <c r="R22" s="1279">
        <v>3</v>
      </c>
      <c r="S22" s="1279"/>
      <c r="T22" s="280">
        <f>SUM(U22:V22)</f>
        <v>14</v>
      </c>
      <c r="U22" s="280">
        <v>10</v>
      </c>
      <c r="V22" s="280">
        <v>4</v>
      </c>
      <c r="W22" s="280">
        <v>3</v>
      </c>
      <c r="X22" s="280">
        <f>SUM(Y22:AA22)</f>
        <v>15</v>
      </c>
      <c r="Y22" s="1278">
        <v>10</v>
      </c>
      <c r="Z22" s="1278"/>
      <c r="AA22" s="514">
        <v>5</v>
      </c>
      <c r="AB22" s="144"/>
    </row>
    <row r="23" spans="1:28" ht="18.95" customHeight="1">
      <c r="A23" s="561" t="s">
        <v>159</v>
      </c>
      <c r="B23" s="547">
        <f t="shared" ref="B23" si="1">SUM(F23,J23,N23,R23,W23,B36,F36,J36,N36,U36)</f>
        <v>50</v>
      </c>
      <c r="C23" s="547">
        <f>SUM(G23,K23,O23,T23,X23,C36,G36,K36,O36,V36)</f>
        <v>133</v>
      </c>
      <c r="D23" s="547">
        <f>SUM(H23,L23,P23,U23,Y23,D36,H36,L36,Q36,X36)</f>
        <v>73</v>
      </c>
      <c r="E23" s="547">
        <f>SUM(I23,M23,Q23,V23,AA23,E36,I36,M36,S36,Z36)</f>
        <v>60</v>
      </c>
      <c r="F23" s="467">
        <v>2</v>
      </c>
      <c r="G23" s="547">
        <f t="shared" ref="G23" si="2">SUM(H23:I23)</f>
        <v>6</v>
      </c>
      <c r="H23" s="547">
        <v>3</v>
      </c>
      <c r="I23" s="547">
        <v>3</v>
      </c>
      <c r="J23" s="547">
        <v>5</v>
      </c>
      <c r="K23" s="547">
        <f t="shared" ref="K23" si="3">SUM(L23:M23)</f>
        <v>16</v>
      </c>
      <c r="L23" s="547">
        <v>6</v>
      </c>
      <c r="M23" s="467">
        <v>10</v>
      </c>
      <c r="N23" s="467">
        <v>2</v>
      </c>
      <c r="O23" s="547">
        <f t="shared" ref="O23" si="4">SUM(P23:Q23)</f>
        <v>6</v>
      </c>
      <c r="P23" s="547">
        <v>5</v>
      </c>
      <c r="Q23" s="548">
        <v>1</v>
      </c>
      <c r="R23" s="1279">
        <v>2</v>
      </c>
      <c r="S23" s="1279"/>
      <c r="T23" s="547">
        <f t="shared" ref="T23" si="5">SUM(U23:V23)</f>
        <v>5</v>
      </c>
      <c r="U23" s="547">
        <v>3</v>
      </c>
      <c r="V23" s="547">
        <v>2</v>
      </c>
      <c r="W23" s="547">
        <v>3</v>
      </c>
      <c r="X23" s="547">
        <f t="shared" ref="X23" si="6">SUM(Y23:AA23)</f>
        <v>10</v>
      </c>
      <c r="Y23" s="1278">
        <v>6</v>
      </c>
      <c r="Z23" s="1278"/>
      <c r="AA23" s="563">
        <v>4</v>
      </c>
      <c r="AB23" s="144"/>
    </row>
    <row r="24" spans="1:28" ht="18.95" customHeight="1">
      <c r="A24" s="790" t="s">
        <v>160</v>
      </c>
      <c r="B24" s="653">
        <f>SUM(F24,J24,N24,R24,W24,B37,F37,J37,N37,U37)</f>
        <v>5</v>
      </c>
      <c r="C24" s="646">
        <f>SUM(G24,K24,O24,T24,X24,C37,G37,K37,O37,V37)</f>
        <v>9</v>
      </c>
      <c r="D24" s="646">
        <f>SUM(H24,L24,P24,U24,Y24,D37,H37,L37,Q37,X37)</f>
        <v>4</v>
      </c>
      <c r="E24" s="646">
        <f>SUM(I24,M24,Q24,V24,AA24,E37,I37,M37,S37,Z37)</f>
        <v>5</v>
      </c>
      <c r="F24" s="651">
        <v>0</v>
      </c>
      <c r="G24" s="651">
        <f t="shared" ref="G24:G25" si="7">SUM(H24:I24)</f>
        <v>0</v>
      </c>
      <c r="H24" s="651">
        <v>0</v>
      </c>
      <c r="I24" s="651">
        <v>0</v>
      </c>
      <c r="J24" s="651">
        <v>0</v>
      </c>
      <c r="K24" s="652">
        <f t="shared" ref="K24" si="8">SUM(L24:M24)</f>
        <v>0</v>
      </c>
      <c r="L24" s="645">
        <v>0</v>
      </c>
      <c r="M24" s="652">
        <v>0</v>
      </c>
      <c r="N24" s="645">
        <v>0</v>
      </c>
      <c r="O24" s="664">
        <f>SUM(P24:Q24)</f>
        <v>0</v>
      </c>
      <c r="P24" s="651">
        <v>0</v>
      </c>
      <c r="Q24" s="645">
        <v>0</v>
      </c>
      <c r="R24" s="1303">
        <v>0</v>
      </c>
      <c r="S24" s="1303"/>
      <c r="T24" s="664">
        <f t="shared" ref="T24" si="9">SUM(U24:V24)</f>
        <v>1</v>
      </c>
      <c r="U24" s="652">
        <v>0</v>
      </c>
      <c r="V24" s="763">
        <v>1</v>
      </c>
      <c r="W24" s="652">
        <v>0</v>
      </c>
      <c r="X24" s="652">
        <f t="shared" ref="X24:X25" si="10">SUM(Y24:AA24)</f>
        <v>0</v>
      </c>
      <c r="Y24" s="1299">
        <v>0</v>
      </c>
      <c r="Z24" s="1299"/>
      <c r="AA24" s="654">
        <v>0</v>
      </c>
      <c r="AB24" s="82"/>
    </row>
    <row r="25" spans="1:28" ht="18.95" customHeight="1" thickBot="1">
      <c r="A25" s="663" t="s">
        <v>400</v>
      </c>
      <c r="B25" s="792">
        <f>SUM(F25,J25,N25,R25,W25,B38,F38,J38,N38,U38)</f>
        <v>4</v>
      </c>
      <c r="C25" s="655">
        <f>SUM(G25,K25,O25,T25,X25,C38,G38,K38,O38,V38)</f>
        <v>40</v>
      </c>
      <c r="D25" s="655">
        <f>SUM(H25,L25,P25,U25,Y25,D38,H38,L38,Q38:R38,X38:Y38)</f>
        <v>32</v>
      </c>
      <c r="E25" s="655">
        <f>SUM(I25,M25,Q25,V25,AA25,E38,I38,M38,S38:T38,Z38:AA38)</f>
        <v>8</v>
      </c>
      <c r="F25" s="656">
        <v>0</v>
      </c>
      <c r="G25" s="656">
        <f t="shared" si="7"/>
        <v>0</v>
      </c>
      <c r="H25" s="656">
        <v>0</v>
      </c>
      <c r="I25" s="656">
        <v>0</v>
      </c>
      <c r="J25" s="656">
        <f t="shared" ref="J25" si="11">SUM(K25:L25)</f>
        <v>0</v>
      </c>
      <c r="K25" s="657">
        <v>0</v>
      </c>
      <c r="L25" s="658">
        <v>0</v>
      </c>
      <c r="M25" s="657">
        <v>0</v>
      </c>
      <c r="N25" s="658">
        <v>0</v>
      </c>
      <c r="O25" s="656">
        <v>0</v>
      </c>
      <c r="P25" s="656">
        <v>0</v>
      </c>
      <c r="Q25" s="658">
        <v>0</v>
      </c>
      <c r="R25" s="1348">
        <f t="shared" ref="R25" si="12">SUM(S25:T25)</f>
        <v>0</v>
      </c>
      <c r="S25" s="1349"/>
      <c r="T25" s="665">
        <v>0</v>
      </c>
      <c r="U25" s="657">
        <v>0</v>
      </c>
      <c r="V25" s="656">
        <v>0</v>
      </c>
      <c r="W25" s="657">
        <v>0</v>
      </c>
      <c r="X25" s="657">
        <f t="shared" si="10"/>
        <v>0</v>
      </c>
      <c r="Y25" s="1350">
        <v>0</v>
      </c>
      <c r="Z25" s="1344"/>
      <c r="AA25" s="659">
        <v>0</v>
      </c>
      <c r="AB25" s="82"/>
    </row>
    <row r="26" spans="1:28" ht="18.95" customHeight="1">
      <c r="A26" s="4" t="s">
        <v>345</v>
      </c>
      <c r="B26" s="278"/>
      <c r="C26" s="278"/>
      <c r="D26" s="278"/>
      <c r="E26" s="278"/>
      <c r="F26" s="54"/>
      <c r="G26" s="54"/>
      <c r="H26" s="54"/>
      <c r="I26" s="54"/>
      <c r="J26" s="54"/>
      <c r="K26" s="54"/>
      <c r="L26" s="54"/>
      <c r="M26" s="54"/>
      <c r="N26" s="54"/>
      <c r="O26" s="54"/>
      <c r="P26" s="54"/>
      <c r="Q26" s="54"/>
      <c r="R26" s="54"/>
      <c r="S26" s="54"/>
      <c r="T26" s="54"/>
      <c r="U26" s="54"/>
      <c r="V26" s="54"/>
      <c r="W26" s="54"/>
      <c r="X26" s="54"/>
      <c r="Z26" s="54"/>
      <c r="AA26" s="56"/>
      <c r="AB26" s="56"/>
    </row>
    <row r="27" spans="1:28" ht="18.95" customHeight="1">
      <c r="A27" s="4" t="s">
        <v>447</v>
      </c>
      <c r="B27" s="4"/>
      <c r="C27" s="4"/>
      <c r="D27" s="4"/>
      <c r="E27" s="4"/>
      <c r="F27" s="4"/>
      <c r="G27" s="4"/>
      <c r="H27" s="4"/>
      <c r="I27" s="4"/>
      <c r="J27" s="4"/>
      <c r="K27" s="4"/>
      <c r="L27" s="4"/>
      <c r="M27" s="4"/>
      <c r="N27" s="4"/>
      <c r="O27" s="4"/>
      <c r="P27" s="4"/>
      <c r="Q27" s="4"/>
      <c r="R27" s="4"/>
      <c r="S27" s="4"/>
      <c r="T27" s="4"/>
      <c r="U27" s="4"/>
      <c r="V27" s="4"/>
      <c r="W27" s="4"/>
      <c r="X27" s="54"/>
      <c r="Y27" s="54"/>
      <c r="Z27" s="54"/>
      <c r="AA27" s="54"/>
      <c r="AB27" s="54"/>
    </row>
    <row r="28" spans="1:28" ht="18.95" customHeight="1" thickBot="1">
      <c r="A28" s="4" t="s">
        <v>448</v>
      </c>
      <c r="B28" s="4"/>
      <c r="C28" s="4"/>
      <c r="D28" s="4"/>
      <c r="E28" s="4"/>
      <c r="F28" s="4"/>
      <c r="G28" s="4"/>
      <c r="H28" s="4"/>
      <c r="I28" s="4"/>
      <c r="J28" s="4"/>
      <c r="K28" s="54"/>
      <c r="L28" s="54"/>
      <c r="M28" s="54"/>
      <c r="N28" s="54"/>
      <c r="O28" s="54"/>
      <c r="P28" s="54"/>
      <c r="Q28" s="54"/>
      <c r="R28" s="54"/>
      <c r="S28" s="54"/>
      <c r="T28" s="54"/>
      <c r="U28" s="54"/>
      <c r="V28" s="54"/>
      <c r="W28" s="54"/>
      <c r="X28" s="54"/>
      <c r="Y28" s="54"/>
      <c r="Z28" s="54"/>
      <c r="AA28" s="56" t="s">
        <v>82</v>
      </c>
      <c r="AB28" s="56"/>
    </row>
    <row r="29" spans="1:28" ht="24.95" customHeight="1" thickBot="1">
      <c r="A29" s="1262" t="s">
        <v>116</v>
      </c>
      <c r="B29" s="1264" t="s">
        <v>167</v>
      </c>
      <c r="C29" s="1177"/>
      <c r="D29" s="1177"/>
      <c r="E29" s="1177"/>
      <c r="F29" s="1177" t="s">
        <v>168</v>
      </c>
      <c r="G29" s="1177"/>
      <c r="H29" s="1177"/>
      <c r="I29" s="1177"/>
      <c r="J29" s="73" t="s">
        <v>169</v>
      </c>
      <c r="K29" s="210" t="s">
        <v>170</v>
      </c>
      <c r="L29" s="83" t="s">
        <v>171</v>
      </c>
      <c r="M29" s="444" t="s">
        <v>172</v>
      </c>
      <c r="N29" s="1177" t="s">
        <v>173</v>
      </c>
      <c r="O29" s="1177"/>
      <c r="P29" s="1177"/>
      <c r="Q29" s="1177"/>
      <c r="R29" s="1177"/>
      <c r="S29" s="1177"/>
      <c r="T29" s="1177"/>
      <c r="U29" s="1304" t="s">
        <v>174</v>
      </c>
      <c r="V29" s="1304"/>
      <c r="W29" s="1304"/>
      <c r="X29" s="1304"/>
      <c r="Y29" s="1304"/>
      <c r="Z29" s="1304"/>
      <c r="AA29" s="1305"/>
      <c r="AB29" s="75"/>
    </row>
    <row r="30" spans="1:28" ht="24.95" customHeight="1">
      <c r="A30" s="1263"/>
      <c r="B30" s="172" t="s">
        <v>51</v>
      </c>
      <c r="C30" s="207" t="s">
        <v>90</v>
      </c>
      <c r="D30" s="209" t="s">
        <v>53</v>
      </c>
      <c r="E30" s="209" t="s">
        <v>54</v>
      </c>
      <c r="F30" s="209" t="s">
        <v>51</v>
      </c>
      <c r="G30" s="207" t="s">
        <v>90</v>
      </c>
      <c r="H30" s="209" t="s">
        <v>53</v>
      </c>
      <c r="I30" s="209" t="s">
        <v>54</v>
      </c>
      <c r="J30" s="209" t="s">
        <v>51</v>
      </c>
      <c r="K30" s="208" t="s">
        <v>90</v>
      </c>
      <c r="L30" s="443" t="s">
        <v>53</v>
      </c>
      <c r="M30" s="442" t="s">
        <v>54</v>
      </c>
      <c r="N30" s="443" t="s">
        <v>51</v>
      </c>
      <c r="O30" s="1189" t="s">
        <v>175</v>
      </c>
      <c r="P30" s="1189"/>
      <c r="Q30" s="1313" t="s">
        <v>53</v>
      </c>
      <c r="R30" s="1313"/>
      <c r="S30" s="1187" t="s">
        <v>54</v>
      </c>
      <c r="T30" s="1187"/>
      <c r="U30" s="443" t="s">
        <v>51</v>
      </c>
      <c r="V30" s="1189" t="s">
        <v>2</v>
      </c>
      <c r="W30" s="1189"/>
      <c r="X30" s="1187" t="s">
        <v>53</v>
      </c>
      <c r="Y30" s="1187"/>
      <c r="Z30" s="1314" t="s">
        <v>54</v>
      </c>
      <c r="AA30" s="1315"/>
      <c r="AB30" s="75"/>
    </row>
    <row r="31" spans="1:28" ht="18.95" customHeight="1">
      <c r="A31" s="58" t="s">
        <v>434</v>
      </c>
      <c r="B31" s="732">
        <v>12</v>
      </c>
      <c r="C31" s="732">
        <v>31</v>
      </c>
      <c r="D31" s="732">
        <v>19</v>
      </c>
      <c r="E31" s="732">
        <v>12</v>
      </c>
      <c r="F31" s="732">
        <v>8</v>
      </c>
      <c r="G31" s="732">
        <v>26</v>
      </c>
      <c r="H31" s="732">
        <v>16</v>
      </c>
      <c r="I31" s="732">
        <v>10</v>
      </c>
      <c r="J31" s="732">
        <v>14</v>
      </c>
      <c r="K31" s="732">
        <v>42</v>
      </c>
      <c r="L31" s="732">
        <v>27</v>
      </c>
      <c r="M31" s="732">
        <v>9</v>
      </c>
      <c r="N31" s="732">
        <v>14</v>
      </c>
      <c r="O31" s="1273">
        <v>39</v>
      </c>
      <c r="P31" s="1273"/>
      <c r="Q31" s="1281">
        <v>28</v>
      </c>
      <c r="R31" s="1281"/>
      <c r="S31" s="1281">
        <v>11</v>
      </c>
      <c r="T31" s="1281"/>
      <c r="U31" s="732">
        <v>39</v>
      </c>
      <c r="V31" s="1273">
        <v>166</v>
      </c>
      <c r="W31" s="1273"/>
      <c r="X31" s="1281">
        <v>97</v>
      </c>
      <c r="Y31" s="1281"/>
      <c r="Z31" s="1316">
        <v>69</v>
      </c>
      <c r="AA31" s="1317"/>
      <c r="AB31" s="145"/>
    </row>
    <row r="32" spans="1:28" ht="18.95" customHeight="1">
      <c r="A32" s="58">
        <v>28</v>
      </c>
      <c r="B32" s="732">
        <v>11</v>
      </c>
      <c r="C32" s="732">
        <v>33</v>
      </c>
      <c r="D32" s="732">
        <v>21</v>
      </c>
      <c r="E32" s="732">
        <v>12</v>
      </c>
      <c r="F32" s="732">
        <v>11</v>
      </c>
      <c r="G32" s="732">
        <v>38</v>
      </c>
      <c r="H32" s="732">
        <v>23</v>
      </c>
      <c r="I32" s="732">
        <v>15</v>
      </c>
      <c r="J32" s="732">
        <v>7</v>
      </c>
      <c r="K32" s="732">
        <v>24</v>
      </c>
      <c r="L32" s="732">
        <v>28</v>
      </c>
      <c r="M32" s="732">
        <v>14</v>
      </c>
      <c r="N32" s="732">
        <v>10</v>
      </c>
      <c r="O32" s="1273">
        <v>35</v>
      </c>
      <c r="P32" s="1273"/>
      <c r="Q32" s="1281">
        <v>26</v>
      </c>
      <c r="R32" s="1281"/>
      <c r="S32" s="1281">
        <v>9</v>
      </c>
      <c r="T32" s="1281"/>
      <c r="U32" s="732">
        <v>45</v>
      </c>
      <c r="V32" s="1273">
        <v>169</v>
      </c>
      <c r="W32" s="1273"/>
      <c r="X32" s="1281">
        <v>104</v>
      </c>
      <c r="Y32" s="1281"/>
      <c r="Z32" s="1316">
        <v>65</v>
      </c>
      <c r="AA32" s="1317"/>
      <c r="AB32" s="60"/>
    </row>
    <row r="33" spans="1:28" ht="18.95" customHeight="1">
      <c r="A33" s="58">
        <v>29</v>
      </c>
      <c r="B33" s="211">
        <v>10</v>
      </c>
      <c r="C33" s="211">
        <v>25</v>
      </c>
      <c r="D33" s="211">
        <v>14</v>
      </c>
      <c r="E33" s="211">
        <v>5</v>
      </c>
      <c r="F33" s="211">
        <v>2</v>
      </c>
      <c r="G33" s="211">
        <v>14</v>
      </c>
      <c r="H33" s="211">
        <v>30</v>
      </c>
      <c r="I33" s="211">
        <v>17</v>
      </c>
      <c r="J33" s="211">
        <v>13</v>
      </c>
      <c r="K33" s="211">
        <v>40</v>
      </c>
      <c r="L33" s="447">
        <v>23</v>
      </c>
      <c r="M33" s="447">
        <v>17</v>
      </c>
      <c r="N33" s="447">
        <v>7</v>
      </c>
      <c r="O33" s="1273">
        <v>24</v>
      </c>
      <c r="P33" s="1273"/>
      <c r="Q33" s="1281">
        <v>14</v>
      </c>
      <c r="R33" s="1281"/>
      <c r="S33" s="1281">
        <v>10</v>
      </c>
      <c r="T33" s="1281"/>
      <c r="U33" s="447">
        <v>42</v>
      </c>
      <c r="V33" s="1273">
        <v>167</v>
      </c>
      <c r="W33" s="1273"/>
      <c r="X33" s="1281">
        <v>110</v>
      </c>
      <c r="Y33" s="1281"/>
      <c r="Z33" s="1316">
        <v>57</v>
      </c>
      <c r="AA33" s="1317"/>
      <c r="AB33" s="60"/>
    </row>
    <row r="34" spans="1:28" ht="18.95" customHeight="1">
      <c r="A34" s="59">
        <v>30</v>
      </c>
      <c r="B34" s="399">
        <f t="shared" ref="B34:N34" si="13">SUM(B35:B37)</f>
        <v>9</v>
      </c>
      <c r="C34" s="399">
        <f t="shared" si="13"/>
        <v>32</v>
      </c>
      <c r="D34" s="399">
        <f t="shared" si="13"/>
        <v>19</v>
      </c>
      <c r="E34" s="399">
        <f t="shared" si="13"/>
        <v>13</v>
      </c>
      <c r="F34" s="399">
        <f t="shared" si="13"/>
        <v>9</v>
      </c>
      <c r="G34" s="399">
        <f t="shared" si="13"/>
        <v>35</v>
      </c>
      <c r="H34" s="399">
        <f t="shared" si="13"/>
        <v>22</v>
      </c>
      <c r="I34" s="399">
        <f t="shared" si="13"/>
        <v>13</v>
      </c>
      <c r="J34" s="399">
        <f t="shared" si="13"/>
        <v>13</v>
      </c>
      <c r="K34" s="399">
        <f t="shared" si="13"/>
        <v>47</v>
      </c>
      <c r="L34" s="449">
        <f t="shared" si="13"/>
        <v>30</v>
      </c>
      <c r="M34" s="449">
        <f t="shared" si="13"/>
        <v>17</v>
      </c>
      <c r="N34" s="449">
        <f t="shared" si="13"/>
        <v>13</v>
      </c>
      <c r="O34" s="1275">
        <f>SUM(O35:P37)</f>
        <v>41</v>
      </c>
      <c r="P34" s="1275"/>
      <c r="Q34" s="1277">
        <f>SUM(Q35:R37)</f>
        <v>24</v>
      </c>
      <c r="R34" s="1277"/>
      <c r="S34" s="1277">
        <f>SUM(S35:T37)</f>
        <v>17</v>
      </c>
      <c r="T34" s="1277"/>
      <c r="U34" s="449">
        <f>SUM(U35:U37)</f>
        <v>36</v>
      </c>
      <c r="V34" s="1275">
        <f>SUM(V35:W37)</f>
        <v>155</v>
      </c>
      <c r="W34" s="1275"/>
      <c r="X34" s="1277">
        <f>SUM(X35:Y37)</f>
        <v>100</v>
      </c>
      <c r="Y34" s="1277"/>
      <c r="Z34" s="1319">
        <f>SUM(Z35:AA37)</f>
        <v>55</v>
      </c>
      <c r="AA34" s="1320"/>
      <c r="AB34" s="60"/>
    </row>
    <row r="35" spans="1:28" ht="18.95" customHeight="1">
      <c r="A35" s="81" t="s">
        <v>158</v>
      </c>
      <c r="B35" s="280">
        <v>4</v>
      </c>
      <c r="C35" s="280">
        <f>SUM(D35:E35)</f>
        <v>21</v>
      </c>
      <c r="D35" s="280">
        <v>17</v>
      </c>
      <c r="E35" s="280">
        <v>4</v>
      </c>
      <c r="F35" s="280">
        <v>5</v>
      </c>
      <c r="G35" s="280">
        <f>SUM(H35:I35)</f>
        <v>25</v>
      </c>
      <c r="H35" s="280">
        <v>18</v>
      </c>
      <c r="I35" s="280">
        <v>7</v>
      </c>
      <c r="J35" s="280">
        <v>5</v>
      </c>
      <c r="K35" s="280">
        <f>SUM(L35:M35)</f>
        <v>28</v>
      </c>
      <c r="L35" s="280">
        <v>17</v>
      </c>
      <c r="M35" s="280">
        <v>11</v>
      </c>
      <c r="N35" s="280">
        <v>5</v>
      </c>
      <c r="O35" s="1278">
        <f>SUM(Q35:T35)</f>
        <v>23</v>
      </c>
      <c r="P35" s="1278"/>
      <c r="Q35" s="1279">
        <v>12</v>
      </c>
      <c r="R35" s="1279"/>
      <c r="S35" s="937">
        <v>11</v>
      </c>
      <c r="T35" s="937"/>
      <c r="U35" s="280">
        <v>20</v>
      </c>
      <c r="V35" s="1278">
        <f>SUM(X35:AA35)</f>
        <v>115</v>
      </c>
      <c r="W35" s="1278"/>
      <c r="X35" s="1279">
        <v>77</v>
      </c>
      <c r="Y35" s="1279"/>
      <c r="Z35" s="964">
        <v>38</v>
      </c>
      <c r="AA35" s="1318"/>
      <c r="AB35" s="145"/>
    </row>
    <row r="36" spans="1:28" ht="18.95" customHeight="1">
      <c r="A36" s="562" t="s">
        <v>159</v>
      </c>
      <c r="B36" s="547">
        <v>4</v>
      </c>
      <c r="C36" s="547">
        <f>SUM(D36:E36)</f>
        <v>10</v>
      </c>
      <c r="D36" s="547">
        <v>1</v>
      </c>
      <c r="E36" s="547">
        <v>9</v>
      </c>
      <c r="F36" s="547">
        <v>3</v>
      </c>
      <c r="G36" s="547">
        <f>SUM(H36:I36)</f>
        <v>9</v>
      </c>
      <c r="H36" s="547">
        <v>4</v>
      </c>
      <c r="I36" s="547">
        <v>5</v>
      </c>
      <c r="J36" s="547">
        <v>7</v>
      </c>
      <c r="K36" s="547">
        <f>SUM(L36:M36)</f>
        <v>18</v>
      </c>
      <c r="L36" s="547">
        <v>13</v>
      </c>
      <c r="M36" s="547">
        <v>5</v>
      </c>
      <c r="N36" s="547">
        <v>8</v>
      </c>
      <c r="O36" s="1278">
        <f>SUM(Q36:T36)</f>
        <v>18</v>
      </c>
      <c r="P36" s="1278"/>
      <c r="Q36" s="1279">
        <v>12</v>
      </c>
      <c r="R36" s="1279"/>
      <c r="S36" s="937">
        <v>6</v>
      </c>
      <c r="T36" s="937"/>
      <c r="U36" s="547">
        <v>14</v>
      </c>
      <c r="V36" s="1278">
        <f>SUM(X36:AA36)</f>
        <v>35</v>
      </c>
      <c r="W36" s="1278"/>
      <c r="X36" s="1279">
        <v>20</v>
      </c>
      <c r="Y36" s="1279"/>
      <c r="Z36" s="1329">
        <v>15</v>
      </c>
      <c r="AA36" s="1330"/>
      <c r="AB36" s="145"/>
    </row>
    <row r="37" spans="1:28" ht="18.95" customHeight="1">
      <c r="A37" s="790" t="s">
        <v>160</v>
      </c>
      <c r="B37" s="652">
        <v>1</v>
      </c>
      <c r="C37" s="652">
        <f>SUM(D37:E37)</f>
        <v>1</v>
      </c>
      <c r="D37" s="652">
        <v>1</v>
      </c>
      <c r="E37" s="652">
        <v>0</v>
      </c>
      <c r="F37" s="652">
        <v>1</v>
      </c>
      <c r="G37" s="652">
        <f>SUM(H37:I37)</f>
        <v>1</v>
      </c>
      <c r="H37" s="645">
        <v>0</v>
      </c>
      <c r="I37" s="645">
        <v>1</v>
      </c>
      <c r="J37" s="645">
        <v>1</v>
      </c>
      <c r="K37" s="645">
        <f>SUM(L37:M37)</f>
        <v>1</v>
      </c>
      <c r="L37" s="645">
        <v>0</v>
      </c>
      <c r="M37" s="645">
        <v>1</v>
      </c>
      <c r="N37" s="664">
        <v>0</v>
      </c>
      <c r="O37" s="1282">
        <f>SUM(Q37:T37)</f>
        <v>0</v>
      </c>
      <c r="P37" s="1282"/>
      <c r="Q37" s="1282">
        <v>0</v>
      </c>
      <c r="R37" s="1282"/>
      <c r="S37" s="1299">
        <v>0</v>
      </c>
      <c r="T37" s="1299"/>
      <c r="U37" s="647">
        <v>2</v>
      </c>
      <c r="V37" s="1279">
        <f>SUM(X37:AA37)</f>
        <v>5</v>
      </c>
      <c r="W37" s="1279"/>
      <c r="X37" s="1299">
        <v>3</v>
      </c>
      <c r="Y37" s="1299"/>
      <c r="Z37" s="1329">
        <v>2</v>
      </c>
      <c r="AA37" s="1330"/>
      <c r="AB37" s="84"/>
    </row>
    <row r="38" spans="1:28" ht="18.95" customHeight="1" thickBot="1">
      <c r="A38" s="734" t="s">
        <v>400</v>
      </c>
      <c r="B38" s="657">
        <v>0</v>
      </c>
      <c r="C38" s="657">
        <v>0</v>
      </c>
      <c r="D38" s="657">
        <v>0</v>
      </c>
      <c r="E38" s="657">
        <v>0</v>
      </c>
      <c r="F38" s="657">
        <v>0</v>
      </c>
      <c r="G38" s="657">
        <v>0</v>
      </c>
      <c r="H38" s="658">
        <v>0</v>
      </c>
      <c r="I38" s="658">
        <v>0</v>
      </c>
      <c r="J38" s="658">
        <v>0</v>
      </c>
      <c r="K38" s="658">
        <v>0</v>
      </c>
      <c r="L38" s="658">
        <v>0</v>
      </c>
      <c r="M38" s="658">
        <v>0</v>
      </c>
      <c r="N38" s="665">
        <v>0</v>
      </c>
      <c r="O38" s="1296">
        <v>0</v>
      </c>
      <c r="P38" s="1297"/>
      <c r="Q38" s="1296">
        <v>0</v>
      </c>
      <c r="R38" s="1297"/>
      <c r="S38" s="1350">
        <v>0</v>
      </c>
      <c r="T38" s="1344"/>
      <c r="U38" s="660">
        <v>4</v>
      </c>
      <c r="V38" s="1343">
        <f>SUM(X38:AA38)</f>
        <v>40</v>
      </c>
      <c r="W38" s="1344"/>
      <c r="X38" s="1350">
        <v>32</v>
      </c>
      <c r="Y38" s="1344"/>
      <c r="Z38" s="1343">
        <v>8</v>
      </c>
      <c r="AA38" s="1351"/>
      <c r="AB38" s="84"/>
    </row>
    <row r="39" spans="1:28" ht="18.95" customHeight="1">
      <c r="A39" s="278" t="s">
        <v>408</v>
      </c>
      <c r="B39" s="54"/>
      <c r="C39" s="54"/>
      <c r="D39" s="54"/>
      <c r="E39" s="54"/>
      <c r="F39" s="54"/>
      <c r="G39" s="54"/>
      <c r="H39" s="54"/>
      <c r="I39" s="54"/>
      <c r="J39" s="54"/>
      <c r="K39" s="54"/>
      <c r="L39" s="54"/>
      <c r="M39" s="54"/>
      <c r="N39" s="54"/>
      <c r="O39" s="54"/>
      <c r="P39" s="54"/>
      <c r="Q39" s="54"/>
      <c r="S39" s="54"/>
      <c r="T39" s="54"/>
      <c r="U39" s="54"/>
      <c r="V39" s="54"/>
      <c r="Y39" s="54"/>
      <c r="AA39" s="56" t="s">
        <v>161</v>
      </c>
      <c r="AB39" s="56"/>
    </row>
    <row r="40" spans="1:28" ht="18.95" customHeight="1">
      <c r="A40" s="54"/>
      <c r="B40" s="54"/>
      <c r="C40" s="54"/>
      <c r="D40" s="54"/>
      <c r="E40" s="54"/>
      <c r="F40" s="54"/>
      <c r="G40" s="54"/>
      <c r="H40" s="54"/>
      <c r="I40" s="54"/>
      <c r="J40" s="54"/>
      <c r="K40" s="54"/>
      <c r="L40" s="54"/>
      <c r="M40" s="54"/>
      <c r="N40" s="54"/>
      <c r="O40" s="60"/>
      <c r="P40" s="60"/>
      <c r="Q40" s="54"/>
      <c r="R40" s="54"/>
      <c r="S40" s="54"/>
      <c r="T40" s="54"/>
      <c r="U40" s="54"/>
      <c r="V40" s="54"/>
      <c r="W40" s="54"/>
      <c r="X40" s="54"/>
      <c r="Y40" s="54"/>
      <c r="Z40" s="54"/>
      <c r="AA40" s="54"/>
      <c r="AB40" s="54"/>
    </row>
    <row r="41" spans="1:28" ht="18.95" customHeight="1" thickBot="1">
      <c r="A41" s="54" t="s">
        <v>509</v>
      </c>
      <c r="B41" s="54"/>
      <c r="C41" s="54"/>
      <c r="D41" s="54"/>
      <c r="E41" s="54"/>
      <c r="F41" s="54"/>
      <c r="G41" s="54"/>
      <c r="H41" s="54"/>
      <c r="I41" s="54"/>
      <c r="J41" s="54"/>
      <c r="K41" s="54"/>
      <c r="L41" s="54"/>
      <c r="M41" s="54"/>
      <c r="N41" s="54"/>
      <c r="O41" s="54"/>
      <c r="P41" s="54"/>
      <c r="Q41" s="54"/>
      <c r="R41" s="54"/>
      <c r="U41" s="54"/>
      <c r="V41" s="54"/>
      <c r="X41" s="54"/>
      <c r="Y41" s="54"/>
      <c r="Z41" s="56"/>
      <c r="AA41" s="56" t="s">
        <v>82</v>
      </c>
      <c r="AB41" s="56"/>
    </row>
    <row r="42" spans="1:28" ht="24.95" customHeight="1" thickBot="1">
      <c r="A42" s="1262" t="s">
        <v>135</v>
      </c>
      <c r="B42" s="1179" t="s">
        <v>367</v>
      </c>
      <c r="C42" s="1331"/>
      <c r="D42" s="1331"/>
      <c r="E42" s="1264"/>
      <c r="F42" s="1179" t="s">
        <v>435</v>
      </c>
      <c r="G42" s="1331"/>
      <c r="H42" s="1331"/>
      <c r="I42" s="1264"/>
      <c r="J42" s="1332" t="s">
        <v>436</v>
      </c>
      <c r="K42" s="1333"/>
      <c r="L42" s="1333" t="s">
        <v>312</v>
      </c>
      <c r="M42" s="1340"/>
      <c r="N42" s="1177" t="s">
        <v>437</v>
      </c>
      <c r="O42" s="1177"/>
      <c r="P42" s="1177"/>
      <c r="Q42" s="1177"/>
      <c r="R42" s="1177"/>
      <c r="S42" s="1177"/>
      <c r="T42" s="1177"/>
      <c r="U42" s="1357" t="s">
        <v>438</v>
      </c>
      <c r="V42" s="1357"/>
      <c r="W42" s="1357"/>
      <c r="X42" s="1357"/>
      <c r="Y42" s="1357"/>
      <c r="Z42" s="1357"/>
      <c r="AA42" s="1358"/>
      <c r="AB42" s="85"/>
    </row>
    <row r="43" spans="1:28" ht="24.95" customHeight="1">
      <c r="A43" s="1263"/>
      <c r="B43" s="1187" t="s">
        <v>137</v>
      </c>
      <c r="C43" s="1187"/>
      <c r="D43" s="731" t="s">
        <v>53</v>
      </c>
      <c r="E43" s="172" t="s">
        <v>54</v>
      </c>
      <c r="F43" s="1189" t="s">
        <v>137</v>
      </c>
      <c r="G43" s="1334"/>
      <c r="H43" s="731" t="s">
        <v>53</v>
      </c>
      <c r="I43" s="172" t="s">
        <v>54</v>
      </c>
      <c r="J43" s="1189" t="s">
        <v>137</v>
      </c>
      <c r="K43" s="1334"/>
      <c r="L43" s="442" t="s">
        <v>53</v>
      </c>
      <c r="M43" s="172" t="s">
        <v>54</v>
      </c>
      <c r="N43" s="1187" t="s">
        <v>2</v>
      </c>
      <c r="O43" s="1187"/>
      <c r="P43" s="845" t="s">
        <v>53</v>
      </c>
      <c r="Q43" s="845"/>
      <c r="R43" s="845" t="s">
        <v>54</v>
      </c>
      <c r="S43" s="845"/>
      <c r="T43" s="845"/>
      <c r="U43" s="1324" t="s">
        <v>2</v>
      </c>
      <c r="V43" s="1325"/>
      <c r="W43" s="1325" t="s">
        <v>53</v>
      </c>
      <c r="X43" s="1325"/>
      <c r="Y43" s="1325" t="s">
        <v>54</v>
      </c>
      <c r="Z43" s="1325"/>
      <c r="AA43" s="1354"/>
      <c r="AB43" s="85"/>
    </row>
    <row r="44" spans="1:28" ht="18.95" customHeight="1">
      <c r="A44" s="81" t="s">
        <v>158</v>
      </c>
      <c r="B44" s="1321">
        <f>+D44+E44</f>
        <v>288</v>
      </c>
      <c r="C44" s="1321"/>
      <c r="D44" s="86">
        <v>187</v>
      </c>
      <c r="E44" s="86">
        <v>101</v>
      </c>
      <c r="F44" s="1321">
        <f>+H44+I44</f>
        <v>276</v>
      </c>
      <c r="G44" s="1321"/>
      <c r="H44" s="86">
        <v>183</v>
      </c>
      <c r="I44" s="86">
        <v>93</v>
      </c>
      <c r="J44" s="1321">
        <f>+L44+M44</f>
        <v>278</v>
      </c>
      <c r="K44" s="1321"/>
      <c r="L44" s="86">
        <v>185</v>
      </c>
      <c r="M44" s="86">
        <v>93</v>
      </c>
      <c r="N44" s="1335">
        <f>SUM(P44:T44)</f>
        <v>281</v>
      </c>
      <c r="O44" s="1335"/>
      <c r="P44" s="934">
        <v>190</v>
      </c>
      <c r="Q44" s="934"/>
      <c r="R44" s="1326">
        <v>91</v>
      </c>
      <c r="S44" s="1326"/>
      <c r="T44" s="1327"/>
      <c r="U44" s="1328">
        <f>SUM(W44:AA44)</f>
        <v>299</v>
      </c>
      <c r="V44" s="1328"/>
      <c r="W44" s="1341">
        <v>204</v>
      </c>
      <c r="X44" s="1341"/>
      <c r="Y44" s="1355">
        <v>95</v>
      </c>
      <c r="Z44" s="1355"/>
      <c r="AA44" s="1356"/>
      <c r="AB44" s="87"/>
    </row>
    <row r="45" spans="1:28" ht="18.95" customHeight="1">
      <c r="A45" s="81" t="s">
        <v>159</v>
      </c>
      <c r="B45" s="1280">
        <f>+D45+E45</f>
        <v>147</v>
      </c>
      <c r="C45" s="1280"/>
      <c r="D45" s="78">
        <v>88</v>
      </c>
      <c r="E45" s="78">
        <v>59</v>
      </c>
      <c r="F45" s="1280">
        <f>+H45+I45</f>
        <v>146</v>
      </c>
      <c r="G45" s="1280"/>
      <c r="H45" s="78">
        <v>86</v>
      </c>
      <c r="I45" s="78">
        <v>60</v>
      </c>
      <c r="J45" s="1280">
        <f>+L45+M45</f>
        <v>130</v>
      </c>
      <c r="K45" s="1280"/>
      <c r="L45" s="78">
        <v>77</v>
      </c>
      <c r="M45" s="78">
        <v>53</v>
      </c>
      <c r="N45" s="1281">
        <f>SUM(P45:T45)</f>
        <v>139</v>
      </c>
      <c r="O45" s="1281"/>
      <c r="P45" s="881">
        <v>80</v>
      </c>
      <c r="Q45" s="881"/>
      <c r="R45" s="1322">
        <v>59</v>
      </c>
      <c r="S45" s="1322"/>
      <c r="T45" s="1323"/>
      <c r="U45" s="1339">
        <f>SUM(W45:AA45)</f>
        <v>133</v>
      </c>
      <c r="V45" s="1339"/>
      <c r="W45" s="1338">
        <v>73</v>
      </c>
      <c r="X45" s="1338"/>
      <c r="Y45" s="1336">
        <v>60</v>
      </c>
      <c r="Z45" s="1336"/>
      <c r="AA45" s="1337"/>
      <c r="AB45" s="87"/>
    </row>
    <row r="46" spans="1:28" ht="18.95" customHeight="1">
      <c r="A46" s="790" t="s">
        <v>160</v>
      </c>
      <c r="B46" s="1280">
        <f>+D46+E46</f>
        <v>5</v>
      </c>
      <c r="C46" s="1280"/>
      <c r="D46" s="78">
        <v>3</v>
      </c>
      <c r="E46" s="78">
        <v>2</v>
      </c>
      <c r="F46" s="1280">
        <f>+H46+I46</f>
        <v>8</v>
      </c>
      <c r="G46" s="1280"/>
      <c r="H46" s="78">
        <v>3</v>
      </c>
      <c r="I46" s="78">
        <v>5</v>
      </c>
      <c r="J46" s="1280">
        <f>+L46+M46</f>
        <v>9</v>
      </c>
      <c r="K46" s="1280"/>
      <c r="L46" s="78">
        <v>4</v>
      </c>
      <c r="M46" s="78">
        <v>5</v>
      </c>
      <c r="N46" s="1281">
        <f>SUM(P46:T46)</f>
        <v>9</v>
      </c>
      <c r="O46" s="1281"/>
      <c r="P46" s="881">
        <v>4</v>
      </c>
      <c r="Q46" s="881"/>
      <c r="R46" s="1322">
        <v>5</v>
      </c>
      <c r="S46" s="1322"/>
      <c r="T46" s="1323"/>
      <c r="U46" s="1339">
        <v>9</v>
      </c>
      <c r="V46" s="1339"/>
      <c r="W46" s="1338">
        <v>4</v>
      </c>
      <c r="X46" s="1338"/>
      <c r="Y46" s="1336">
        <v>5</v>
      </c>
      <c r="Z46" s="1336"/>
      <c r="AA46" s="1337"/>
      <c r="AB46" s="87"/>
    </row>
    <row r="47" spans="1:28" ht="18.95" customHeight="1" thickBot="1">
      <c r="A47" s="734" t="s">
        <v>400</v>
      </c>
      <c r="B47" s="1345">
        <v>0</v>
      </c>
      <c r="C47" s="1297"/>
      <c r="D47" s="678">
        <v>0</v>
      </c>
      <c r="E47" s="678">
        <v>0</v>
      </c>
      <c r="F47" s="1345">
        <v>0</v>
      </c>
      <c r="G47" s="1297"/>
      <c r="H47" s="678">
        <v>0</v>
      </c>
      <c r="I47" s="678">
        <v>0</v>
      </c>
      <c r="J47" s="1345">
        <v>0</v>
      </c>
      <c r="K47" s="1297"/>
      <c r="L47" s="661" t="s">
        <v>407</v>
      </c>
      <c r="M47" s="661" t="s">
        <v>407</v>
      </c>
      <c r="N47" s="1346">
        <f>SUM(P47:T47)</f>
        <v>20</v>
      </c>
      <c r="O47" s="1346"/>
      <c r="P47" s="1270">
        <v>14</v>
      </c>
      <c r="Q47" s="1271"/>
      <c r="R47" s="1272">
        <v>6</v>
      </c>
      <c r="S47" s="1271"/>
      <c r="T47" s="1271"/>
      <c r="U47" s="1347">
        <f>SUM(W47:AA47)</f>
        <v>40</v>
      </c>
      <c r="V47" s="1347"/>
      <c r="W47" s="1352">
        <v>32</v>
      </c>
      <c r="X47" s="1344"/>
      <c r="Y47" s="1353">
        <v>8</v>
      </c>
      <c r="Z47" s="1344"/>
      <c r="AA47" s="1351"/>
      <c r="AB47" s="87"/>
    </row>
    <row r="48" spans="1:28" ht="18.95" customHeight="1">
      <c r="A48" s="278" t="s">
        <v>408</v>
      </c>
      <c r="K48" s="54"/>
      <c r="L48" s="54"/>
      <c r="M48" s="54"/>
      <c r="N48" s="54"/>
      <c r="O48" s="54"/>
      <c r="P48" s="54"/>
      <c r="R48" s="54"/>
      <c r="U48" s="54"/>
      <c r="V48" s="54"/>
      <c r="X48" s="54"/>
      <c r="Z48" s="60"/>
      <c r="AA48" s="56" t="s">
        <v>161</v>
      </c>
      <c r="AB48" s="56"/>
    </row>
    <row r="49" spans="12:28" ht="17.45" customHeight="1">
      <c r="L49" s="54"/>
      <c r="M49" s="54"/>
      <c r="N49" s="54"/>
      <c r="O49" s="54"/>
      <c r="P49" s="54"/>
      <c r="Q49" s="54"/>
      <c r="R49" s="54"/>
      <c r="S49" s="54"/>
      <c r="T49" s="54"/>
      <c r="U49" s="54"/>
      <c r="V49" s="54"/>
      <c r="W49" s="54"/>
      <c r="X49" s="54"/>
      <c r="Y49" s="54"/>
      <c r="Z49" s="54"/>
      <c r="AA49" s="54"/>
      <c r="AB49" s="54"/>
    </row>
    <row r="52" spans="12:28" ht="17.45" customHeight="1">
      <c r="Q52" s="75"/>
      <c r="R52" s="88"/>
      <c r="U52" s="89"/>
      <c r="V52" s="89"/>
    </row>
  </sheetData>
  <sheetProtection sheet="1" objects="1" scenarios="1"/>
  <mergeCells count="207">
    <mergeCell ref="X12:AA12"/>
    <mergeCell ref="V38:W38"/>
    <mergeCell ref="B47:C47"/>
    <mergeCell ref="F47:G47"/>
    <mergeCell ref="J47:K47"/>
    <mergeCell ref="N47:O47"/>
    <mergeCell ref="U47:V47"/>
    <mergeCell ref="R25:S25"/>
    <mergeCell ref="Y25:Z25"/>
    <mergeCell ref="O38:P38"/>
    <mergeCell ref="Q38:R38"/>
    <mergeCell ref="S38:T38"/>
    <mergeCell ref="X38:Y38"/>
    <mergeCell ref="Z38:AA38"/>
    <mergeCell ref="W47:X47"/>
    <mergeCell ref="Y47:AA47"/>
    <mergeCell ref="J44:K44"/>
    <mergeCell ref="B43:C43"/>
    <mergeCell ref="O37:P37"/>
    <mergeCell ref="Y43:AA43"/>
    <mergeCell ref="P45:Q45"/>
    <mergeCell ref="Y44:AA44"/>
    <mergeCell ref="V36:W36"/>
    <mergeCell ref="U42:AA42"/>
    <mergeCell ref="A42:A43"/>
    <mergeCell ref="B42:E42"/>
    <mergeCell ref="F42:I42"/>
    <mergeCell ref="J42:K42"/>
    <mergeCell ref="J43:K43"/>
    <mergeCell ref="N44:O44"/>
    <mergeCell ref="Y46:AA46"/>
    <mergeCell ref="W45:X45"/>
    <mergeCell ref="Y45:AA45"/>
    <mergeCell ref="P46:Q46"/>
    <mergeCell ref="R46:T46"/>
    <mergeCell ref="U46:V46"/>
    <mergeCell ref="U45:V45"/>
    <mergeCell ref="W46:X46"/>
    <mergeCell ref="F43:G43"/>
    <mergeCell ref="N42:T42"/>
    <mergeCell ref="R43:T43"/>
    <mergeCell ref="N43:O43"/>
    <mergeCell ref="L42:M42"/>
    <mergeCell ref="W44:X44"/>
    <mergeCell ref="B46:C46"/>
    <mergeCell ref="F46:G46"/>
    <mergeCell ref="J46:K46"/>
    <mergeCell ref="N46:O46"/>
    <mergeCell ref="W43:X43"/>
    <mergeCell ref="U44:V44"/>
    <mergeCell ref="Q37:R37"/>
    <mergeCell ref="Z37:AA37"/>
    <mergeCell ref="V37:W37"/>
    <mergeCell ref="X36:Y36"/>
    <mergeCell ref="Z36:AA36"/>
    <mergeCell ref="S36:T36"/>
    <mergeCell ref="S37:T37"/>
    <mergeCell ref="X37:Y37"/>
    <mergeCell ref="J45:K45"/>
    <mergeCell ref="B44:C44"/>
    <mergeCell ref="F44:G44"/>
    <mergeCell ref="P43:Q43"/>
    <mergeCell ref="R45:T45"/>
    <mergeCell ref="N45:O45"/>
    <mergeCell ref="U43:V43"/>
    <mergeCell ref="O36:P36"/>
    <mergeCell ref="Q36:R36"/>
    <mergeCell ref="P44:Q44"/>
    <mergeCell ref="R44:T44"/>
    <mergeCell ref="S32:T32"/>
    <mergeCell ref="X32:Y32"/>
    <mergeCell ref="V34:W34"/>
    <mergeCell ref="V33:W33"/>
    <mergeCell ref="X34:Y34"/>
    <mergeCell ref="S34:T34"/>
    <mergeCell ref="X35:Y35"/>
    <mergeCell ref="Z32:AA32"/>
    <mergeCell ref="V32:W32"/>
    <mergeCell ref="Z35:AA35"/>
    <mergeCell ref="V35:W35"/>
    <mergeCell ref="S33:T33"/>
    <mergeCell ref="S35:T35"/>
    <mergeCell ref="Z33:AA33"/>
    <mergeCell ref="Z34:AA34"/>
    <mergeCell ref="X33:Y33"/>
    <mergeCell ref="A29:A30"/>
    <mergeCell ref="B29:E29"/>
    <mergeCell ref="F29:I29"/>
    <mergeCell ref="N29:T29"/>
    <mergeCell ref="O30:P30"/>
    <mergeCell ref="Q30:R30"/>
    <mergeCell ref="S30:T30"/>
    <mergeCell ref="Z30:AA30"/>
    <mergeCell ref="Q31:R31"/>
    <mergeCell ref="S31:T31"/>
    <mergeCell ref="Z31:AA31"/>
    <mergeCell ref="O31:P31"/>
    <mergeCell ref="U29:AA29"/>
    <mergeCell ref="V31:W31"/>
    <mergeCell ref="X31:Y31"/>
    <mergeCell ref="V30:W30"/>
    <mergeCell ref="X30:Y30"/>
    <mergeCell ref="Y21:Z21"/>
    <mergeCell ref="R22:S22"/>
    <mergeCell ref="Y22:Z22"/>
    <mergeCell ref="R21:S21"/>
    <mergeCell ref="R23:S23"/>
    <mergeCell ref="Y23:Z23"/>
    <mergeCell ref="Y24:Z24"/>
    <mergeCell ref="X7:AA7"/>
    <mergeCell ref="R6:S6"/>
    <mergeCell ref="U11:W11"/>
    <mergeCell ref="X11:AA11"/>
    <mergeCell ref="R24:S24"/>
    <mergeCell ref="R19:S19"/>
    <mergeCell ref="Y19:Z19"/>
    <mergeCell ref="W16:AA16"/>
    <mergeCell ref="X10:AA10"/>
    <mergeCell ref="X6:AA6"/>
    <mergeCell ref="U10:W10"/>
    <mergeCell ref="U9:W9"/>
    <mergeCell ref="X8:AA8"/>
    <mergeCell ref="R20:S20"/>
    <mergeCell ref="Y20:Z20"/>
    <mergeCell ref="X9:AA9"/>
    <mergeCell ref="R7:S7"/>
    <mergeCell ref="U6:W6"/>
    <mergeCell ref="X3:AA3"/>
    <mergeCell ref="X4:AA4"/>
    <mergeCell ref="U8:W8"/>
    <mergeCell ref="U7:W7"/>
    <mergeCell ref="R18:S18"/>
    <mergeCell ref="Y18:Z18"/>
    <mergeCell ref="U4:W4"/>
    <mergeCell ref="L4:M4"/>
    <mergeCell ref="U5:W5"/>
    <mergeCell ref="X5:AA5"/>
    <mergeCell ref="U3:W3"/>
    <mergeCell ref="R10:S10"/>
    <mergeCell ref="R17:S17"/>
    <mergeCell ref="Y17:Z17"/>
    <mergeCell ref="R16:V16"/>
    <mergeCell ref="R9:S9"/>
    <mergeCell ref="R8:S8"/>
    <mergeCell ref="R11:S11"/>
    <mergeCell ref="L7:M7"/>
    <mergeCell ref="P7:Q7"/>
    <mergeCell ref="L12:M12"/>
    <mergeCell ref="P12:Q12"/>
    <mergeCell ref="U12:W12"/>
    <mergeCell ref="L3:O3"/>
    <mergeCell ref="P3:T3"/>
    <mergeCell ref="N16:Q16"/>
    <mergeCell ref="L6:M6"/>
    <mergeCell ref="P6:Q6"/>
    <mergeCell ref="H7:I7"/>
    <mergeCell ref="P9:Q9"/>
    <mergeCell ref="P10:Q10"/>
    <mergeCell ref="H10:I10"/>
    <mergeCell ref="P11:Q11"/>
    <mergeCell ref="H11:I11"/>
    <mergeCell ref="L11:M11"/>
    <mergeCell ref="H9:I9"/>
    <mergeCell ref="L9:M9"/>
    <mergeCell ref="L10:M10"/>
    <mergeCell ref="H8:I8"/>
    <mergeCell ref="L8:M8"/>
    <mergeCell ref="P8:Q8"/>
    <mergeCell ref="H12:I12"/>
    <mergeCell ref="A13:K13"/>
    <mergeCell ref="P4:Q4"/>
    <mergeCell ref="R4:S4"/>
    <mergeCell ref="L5:M5"/>
    <mergeCell ref="P5:Q5"/>
    <mergeCell ref="R5:S5"/>
    <mergeCell ref="R12:S12"/>
    <mergeCell ref="P47:Q47"/>
    <mergeCell ref="R47:T47"/>
    <mergeCell ref="C5:D5"/>
    <mergeCell ref="H5:I5"/>
    <mergeCell ref="C6:D6"/>
    <mergeCell ref="H6:I6"/>
    <mergeCell ref="C7:D7"/>
    <mergeCell ref="C10:D10"/>
    <mergeCell ref="C9:D9"/>
    <mergeCell ref="C11:D11"/>
    <mergeCell ref="C8:D8"/>
    <mergeCell ref="C12:D12"/>
    <mergeCell ref="O34:P34"/>
    <mergeCell ref="Q34:R34"/>
    <mergeCell ref="O35:P35"/>
    <mergeCell ref="Q35:R35"/>
    <mergeCell ref="B45:C45"/>
    <mergeCell ref="F45:G45"/>
    <mergeCell ref="O33:P33"/>
    <mergeCell ref="Q33:R33"/>
    <mergeCell ref="O32:P32"/>
    <mergeCell ref="Q32:R32"/>
    <mergeCell ref="A16:A17"/>
    <mergeCell ref="B16:E16"/>
    <mergeCell ref="F16:I16"/>
    <mergeCell ref="A3:A4"/>
    <mergeCell ref="B3:B4"/>
    <mergeCell ref="G3:G4"/>
    <mergeCell ref="H3:K3"/>
    <mergeCell ref="C4:D4"/>
    <mergeCell ref="H4:I4"/>
  </mergeCells>
  <phoneticPr fontId="5"/>
  <printOptions horizontalCentered="1"/>
  <pageMargins left="0.2" right="0.28000000000000003" top="0.59" bottom="0.59" header="0.39000000000000007" footer="0.39000000000000007"/>
  <pageSetup paperSize="9" scale="86" firstPageNumber="140" orientation="portrait" useFirstPageNumber="1" verticalDpi="300" r:id="rId1"/>
  <headerFooter scaleWithDoc="0" alignWithMargins="0">
    <oddHeader>&amp;L教　育</oddHeader>
    <oddFooter>&amp;C&amp;12&amp;A</oddFooter>
  </headerFooter>
  <ignoredErrors>
    <ignoredError sqref="C11:D11" formulaRange="1"/>
    <ignoredError sqref="V37" emptyCellReferenc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 </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 '!Print_Area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6</cp:revision>
  <cp:lastPrinted>2019-02-25T07:18:12Z</cp:lastPrinted>
  <dcterms:created xsi:type="dcterms:W3CDTF">2002-03-19T05:03:05Z</dcterms:created>
  <dcterms:modified xsi:type="dcterms:W3CDTF">2019-04-26T04:54:11Z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