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20490" windowHeight="7770" activeTab="8"/>
  </bookViews>
  <sheets>
    <sheet name="‐55‐" sheetId="1" r:id="rId1"/>
    <sheet name="‐56‐" sheetId="10" r:id="rId2"/>
    <sheet name="‐57‐" sheetId="11" r:id="rId3"/>
    <sheet name="‐58‐" sheetId="12" r:id="rId4"/>
    <sheet name="‐59‐" sheetId="13" r:id="rId5"/>
    <sheet name="‐60‐" sheetId="14" r:id="rId6"/>
    <sheet name="‐61‐" sheetId="15" r:id="rId7"/>
    <sheet name="‐62‐" sheetId="8" r:id="rId8"/>
    <sheet name="グラフ" sheetId="9" r:id="rId9"/>
  </sheets>
  <definedNames>
    <definedName name="_xlnm.Print_Area" localSheetId="0">‐55‐!$A$1:$K$46</definedName>
    <definedName name="_xlnm.Print_Area" localSheetId="1">‐56‐!$A$1:$L$37</definedName>
    <definedName name="_xlnm.Print_Area" localSheetId="3">‐58‐!$A$1:$H$43</definedName>
    <definedName name="_xlnm.Print_Area" localSheetId="4">‐59‐!$A$1:$I$35</definedName>
    <definedName name="_xlnm.Print_Area" localSheetId="5">‐60‐!$A$1:$L$55</definedName>
    <definedName name="_xlnm.Print_Area" localSheetId="6">‐61‐!$A$1:$G$47</definedName>
    <definedName name="_xlnm.Print_Area" localSheetId="7">‐62‐!$A$1:$I$34</definedName>
    <definedName name="_xlnm.Print_Area" localSheetId="8">グラフ!$A$1:$F$133</definedName>
  </definedNames>
  <calcPr calcId="152511"/>
</workbook>
</file>

<file path=xl/calcChain.xml><?xml version="1.0" encoding="utf-8"?>
<calcChain xmlns="http://schemas.openxmlformats.org/spreadsheetml/2006/main">
  <c r="D6" i="8" l="1"/>
  <c r="C6" i="8"/>
  <c r="B6" i="8"/>
  <c r="J39" i="9" l="1"/>
  <c r="F50" i="14"/>
  <c r="F51" i="14"/>
  <c r="F46" i="14"/>
  <c r="F28" i="13"/>
  <c r="G28" i="13"/>
  <c r="D28" i="13"/>
  <c r="C28" i="13"/>
  <c r="D25" i="15" l="1"/>
  <c r="D7" i="15" s="1"/>
  <c r="D10" i="15"/>
  <c r="D18" i="15"/>
  <c r="D9" i="15"/>
  <c r="E10" i="15"/>
  <c r="F8" i="12"/>
  <c r="E20" i="10" l="1"/>
  <c r="E24" i="10"/>
  <c r="E23" i="10"/>
  <c r="E22" i="10"/>
  <c r="E21" i="10"/>
  <c r="J24" i="10"/>
  <c r="J23" i="10"/>
  <c r="J22" i="10"/>
  <c r="J21" i="10"/>
  <c r="J20" i="10"/>
  <c r="B41" i="12" l="1"/>
  <c r="B22" i="1" l="1"/>
  <c r="J42" i="14" l="1"/>
  <c r="J32" i="14" s="1"/>
  <c r="J34" i="14"/>
  <c r="J38" i="14"/>
  <c r="G32" i="14"/>
  <c r="I78" i="9"/>
  <c r="I91" i="9"/>
  <c r="I90" i="9"/>
  <c r="I89" i="9"/>
  <c r="I88" i="9"/>
  <c r="I87" i="9"/>
  <c r="I86" i="9"/>
  <c r="I85" i="9"/>
  <c r="I84" i="9"/>
  <c r="I83" i="9"/>
  <c r="I82" i="9"/>
  <c r="I81" i="9"/>
  <c r="I80" i="9"/>
  <c r="I79" i="9"/>
  <c r="G42" i="14"/>
  <c r="K71" i="9"/>
  <c r="J73" i="9"/>
  <c r="J72" i="9"/>
  <c r="J71" i="9"/>
  <c r="I73" i="9"/>
  <c r="I72" i="9"/>
  <c r="I71" i="9"/>
  <c r="H47" i="9"/>
  <c r="J42" i="9" s="1"/>
  <c r="I42" i="9"/>
  <c r="I41" i="9"/>
  <c r="I43" i="9"/>
  <c r="I40" i="9"/>
  <c r="I44" i="9"/>
  <c r="I39" i="9"/>
  <c r="L34" i="9"/>
  <c r="K34" i="9"/>
  <c r="J34" i="9"/>
  <c r="J35" i="9"/>
  <c r="K35" i="9"/>
  <c r="I35" i="9"/>
  <c r="I34" i="9"/>
  <c r="I33" i="9"/>
  <c r="L33" i="9"/>
  <c r="L32" i="9"/>
  <c r="K32" i="9"/>
  <c r="J32" i="9"/>
  <c r="I32" i="9"/>
  <c r="K33" i="9"/>
  <c r="J33" i="9"/>
  <c r="J41" i="9" l="1"/>
  <c r="J44" i="9"/>
  <c r="J40" i="9"/>
  <c r="J43" i="9"/>
  <c r="J47" i="9"/>
  <c r="K73" i="9"/>
  <c r="G29" i="12"/>
  <c r="I23" i="11"/>
  <c r="G23" i="11"/>
  <c r="H23" i="11" l="1"/>
  <c r="C5" i="11"/>
  <c r="G5" i="11"/>
  <c r="D5" i="11"/>
  <c r="D7" i="12" l="1"/>
  <c r="H7" i="12"/>
  <c r="G7" i="12"/>
  <c r="F7" i="12"/>
  <c r="E7" i="12"/>
  <c r="B7" i="12"/>
  <c r="E22" i="1" l="1"/>
  <c r="C7" i="12"/>
  <c r="E8" i="12"/>
  <c r="B8" i="12"/>
  <c r="J41" i="12" l="1"/>
  <c r="F41" i="12"/>
  <c r="E41" i="12"/>
  <c r="D41" i="12"/>
  <c r="G40" i="12"/>
  <c r="G39" i="12"/>
  <c r="G38" i="12"/>
  <c r="G37" i="12"/>
  <c r="G36" i="12"/>
  <c r="G35" i="12"/>
  <c r="G34" i="12"/>
  <c r="G33" i="12"/>
  <c r="G32" i="12"/>
  <c r="G31" i="12"/>
  <c r="G30" i="12"/>
  <c r="C29" i="12"/>
  <c r="C30" i="12"/>
  <c r="H30" i="12" s="1"/>
  <c r="H31" i="12"/>
  <c r="D44" i="15" l="1"/>
  <c r="D43" i="15"/>
  <c r="D20" i="15"/>
  <c r="D19" i="15"/>
  <c r="F49" i="14"/>
  <c r="K20" i="14" l="1"/>
  <c r="I20" i="14"/>
  <c r="G20" i="14"/>
  <c r="E20" i="14"/>
  <c r="C20" i="14"/>
  <c r="H14" i="13"/>
  <c r="H12" i="13"/>
  <c r="H10" i="13"/>
  <c r="F22" i="12"/>
  <c r="F20" i="12"/>
  <c r="F9" i="12"/>
  <c r="F10" i="12"/>
  <c r="F11" i="12"/>
  <c r="F12" i="12"/>
  <c r="F13" i="12"/>
  <c r="F14" i="12"/>
  <c r="F15" i="12"/>
  <c r="F16" i="12"/>
  <c r="F17" i="12"/>
  <c r="F18" i="12"/>
  <c r="F19" i="12"/>
  <c r="F21" i="12"/>
  <c r="G26" i="15" l="1"/>
  <c r="F26" i="15"/>
  <c r="E26" i="15"/>
  <c r="D26" i="15"/>
  <c r="D8" i="15" s="1"/>
  <c r="G25" i="15"/>
  <c r="G7" i="15" s="1"/>
  <c r="F25" i="15"/>
  <c r="E25" i="15"/>
  <c r="G18" i="15"/>
  <c r="F18" i="15"/>
  <c r="E18" i="15"/>
  <c r="G17" i="15"/>
  <c r="F17" i="15"/>
  <c r="E17" i="15"/>
  <c r="D17" i="15"/>
  <c r="G10" i="15"/>
  <c r="F10" i="15"/>
  <c r="G9" i="15"/>
  <c r="F9" i="15"/>
  <c r="E9" i="15"/>
  <c r="G8" i="15"/>
  <c r="K42" i="14"/>
  <c r="H42" i="14"/>
  <c r="E42" i="14"/>
  <c r="D42" i="14"/>
  <c r="K38" i="14"/>
  <c r="H38" i="14"/>
  <c r="G38" i="14"/>
  <c r="E38" i="14"/>
  <c r="D38" i="14"/>
  <c r="K34" i="14"/>
  <c r="H34" i="14"/>
  <c r="H32" i="14" s="1"/>
  <c r="G34" i="14"/>
  <c r="E34" i="14"/>
  <c r="D34" i="14"/>
  <c r="E32" i="14"/>
  <c r="I32" i="13"/>
  <c r="I30" i="13"/>
  <c r="E28" i="13"/>
  <c r="I26" i="13"/>
  <c r="I24" i="13"/>
  <c r="G22" i="13"/>
  <c r="F22" i="13"/>
  <c r="E22" i="13"/>
  <c r="D22" i="13"/>
  <c r="I22" i="13" s="1"/>
  <c r="C22" i="13"/>
  <c r="D20" i="13"/>
  <c r="D18" i="13"/>
  <c r="H18" i="13" s="1"/>
  <c r="I16" i="13"/>
  <c r="D16" i="13"/>
  <c r="C16" i="13"/>
  <c r="I14" i="13"/>
  <c r="I12" i="13"/>
  <c r="I10" i="13"/>
  <c r="J16" i="15" l="1"/>
  <c r="K72" i="9"/>
  <c r="L34" i="14"/>
  <c r="I18" i="13"/>
  <c r="H16" i="13"/>
  <c r="I20" i="13"/>
  <c r="H20" i="13"/>
  <c r="I28" i="13"/>
  <c r="L35" i="9" s="1"/>
  <c r="F7" i="15"/>
  <c r="F8" i="15"/>
  <c r="E8" i="15"/>
  <c r="E7" i="15"/>
  <c r="K32" i="14"/>
  <c r="I38" i="14"/>
  <c r="D32" i="14"/>
  <c r="L43" i="14" l="1"/>
  <c r="L46" i="14"/>
  <c r="L38" i="14"/>
  <c r="L42" i="14"/>
  <c r="L37" i="14"/>
  <c r="L36" i="14"/>
  <c r="L53" i="14"/>
  <c r="L52" i="14"/>
  <c r="L41" i="14"/>
  <c r="L40" i="14"/>
  <c r="L48" i="14"/>
  <c r="L50" i="14"/>
  <c r="L49" i="14"/>
  <c r="L39" i="14"/>
  <c r="L44" i="14"/>
  <c r="L35" i="14"/>
  <c r="L51" i="14"/>
  <c r="L45" i="14"/>
  <c r="L47" i="14"/>
  <c r="F48" i="14"/>
  <c r="F45" i="14"/>
  <c r="F39" i="14"/>
  <c r="F37" i="14"/>
  <c r="F40" i="14"/>
  <c r="F35" i="14"/>
  <c r="F52" i="14"/>
  <c r="F43" i="14"/>
  <c r="F41" i="14"/>
  <c r="F53" i="14"/>
  <c r="F47" i="14"/>
  <c r="F44" i="14"/>
  <c r="F38" i="14"/>
  <c r="F42" i="14"/>
  <c r="I51" i="14"/>
  <c r="I49" i="14"/>
  <c r="I40" i="14"/>
  <c r="I35" i="14"/>
  <c r="I52" i="14"/>
  <c r="I46" i="14"/>
  <c r="I43" i="14"/>
  <c r="I41" i="14"/>
  <c r="I53" i="14"/>
  <c r="I50" i="14"/>
  <c r="I47" i="14"/>
  <c r="I44" i="14"/>
  <c r="I42" i="14"/>
  <c r="I36" i="14"/>
  <c r="I48" i="14"/>
  <c r="I45" i="14"/>
  <c r="I39" i="14"/>
  <c r="I37" i="14"/>
  <c r="I34" i="14"/>
  <c r="F34" i="14"/>
  <c r="C41" i="12" l="1"/>
  <c r="C40" i="12"/>
  <c r="C31" i="12"/>
  <c r="C32" i="12"/>
  <c r="C33" i="12"/>
  <c r="C34" i="12"/>
  <c r="C35" i="12"/>
  <c r="C36" i="12"/>
  <c r="C37" i="12"/>
  <c r="C38" i="12"/>
  <c r="C39" i="12"/>
  <c r="H32" i="12"/>
  <c r="E22" i="12"/>
  <c r="B22" i="12"/>
  <c r="E21" i="12"/>
  <c r="B21" i="12"/>
  <c r="E20" i="12"/>
  <c r="B20" i="12"/>
  <c r="E19" i="12"/>
  <c r="B19" i="12"/>
  <c r="E18" i="12"/>
  <c r="B18" i="12"/>
  <c r="E17" i="12"/>
  <c r="B17" i="12"/>
  <c r="E16" i="12"/>
  <c r="B16" i="12"/>
  <c r="E15" i="12"/>
  <c r="B15" i="12"/>
  <c r="E14" i="12"/>
  <c r="B14" i="12"/>
  <c r="E13" i="12"/>
  <c r="B13" i="12"/>
  <c r="E12" i="12"/>
  <c r="B12" i="12"/>
  <c r="E11" i="12"/>
  <c r="B11" i="12"/>
  <c r="E10" i="12"/>
  <c r="B10" i="12"/>
  <c r="E9" i="12"/>
  <c r="B9" i="12"/>
  <c r="G22" i="11"/>
  <c r="D22" i="11"/>
  <c r="G21" i="11"/>
  <c r="D21" i="11"/>
  <c r="G20" i="11"/>
  <c r="D20" i="11"/>
  <c r="G19" i="11"/>
  <c r="D19" i="11"/>
  <c r="I18" i="11"/>
  <c r="H18" i="11"/>
  <c r="F18" i="11"/>
  <c r="F23" i="11" s="1"/>
  <c r="E18" i="11"/>
  <c r="E23" i="11" s="1"/>
  <c r="D23" i="11" s="1"/>
  <c r="C23" i="11" s="1"/>
  <c r="G17" i="11"/>
  <c r="D17" i="11"/>
  <c r="G16" i="11"/>
  <c r="D16" i="11"/>
  <c r="G15" i="11"/>
  <c r="D15" i="11"/>
  <c r="G14" i="11"/>
  <c r="D14" i="11"/>
  <c r="G13" i="11"/>
  <c r="D13" i="11"/>
  <c r="G12" i="11"/>
  <c r="D12" i="11"/>
  <c r="I11" i="11"/>
  <c r="H11" i="11"/>
  <c r="F11" i="11"/>
  <c r="E11" i="11"/>
  <c r="G10" i="11"/>
  <c r="D10" i="11"/>
  <c r="G9" i="11"/>
  <c r="D9" i="11"/>
  <c r="G8" i="11"/>
  <c r="D8" i="11"/>
  <c r="I7" i="11"/>
  <c r="H7" i="11"/>
  <c r="F7" i="11"/>
  <c r="E7" i="11"/>
  <c r="G6" i="11"/>
  <c r="D6" i="11"/>
  <c r="H12" i="12" l="1"/>
  <c r="H21" i="12"/>
  <c r="H15" i="12"/>
  <c r="H13" i="12"/>
  <c r="H8" i="12"/>
  <c r="C20" i="11"/>
  <c r="C19" i="11"/>
  <c r="C15" i="11"/>
  <c r="D11" i="11"/>
  <c r="C12" i="11"/>
  <c r="D7" i="11"/>
  <c r="C17" i="11"/>
  <c r="C16" i="11"/>
  <c r="C14" i="11"/>
  <c r="C13" i="11"/>
  <c r="G11" i="11"/>
  <c r="G18" i="11"/>
  <c r="C9" i="11"/>
  <c r="H41" i="12"/>
  <c r="G41" i="12"/>
  <c r="H40" i="12"/>
  <c r="H39" i="12"/>
  <c r="H38" i="12"/>
  <c r="H37" i="12"/>
  <c r="H36" i="12"/>
  <c r="H35" i="12"/>
  <c r="H33" i="12"/>
  <c r="H29" i="12"/>
  <c r="H34" i="12"/>
  <c r="H14" i="12"/>
  <c r="H16" i="12"/>
  <c r="H18" i="12"/>
  <c r="H20" i="12"/>
  <c r="H9" i="12"/>
  <c r="H22" i="12"/>
  <c r="H17" i="12"/>
  <c r="H19" i="12"/>
  <c r="H11" i="12"/>
  <c r="H10" i="12"/>
  <c r="C6" i="11"/>
  <c r="G7" i="11"/>
  <c r="C8" i="11"/>
  <c r="C10" i="11"/>
  <c r="C22" i="11"/>
  <c r="C21" i="11"/>
  <c r="D18" i="11"/>
  <c r="C18" i="11" s="1"/>
  <c r="C7" i="11" l="1"/>
  <c r="C11" i="11"/>
  <c r="I10" i="10"/>
  <c r="I23" i="10" s="1"/>
  <c r="K32" i="10"/>
  <c r="I32" i="10" s="1"/>
  <c r="L32" i="10" s="1"/>
  <c r="J32" i="10"/>
  <c r="F32" i="10"/>
  <c r="C32" i="10"/>
  <c r="K31" i="10"/>
  <c r="J31" i="10"/>
  <c r="F31" i="10"/>
  <c r="C31" i="10"/>
  <c r="K33" i="10"/>
  <c r="J33" i="10"/>
  <c r="F33" i="10"/>
  <c r="C33" i="10"/>
  <c r="I11" i="10"/>
  <c r="H24" i="10" s="1"/>
  <c r="C11" i="10"/>
  <c r="D24" i="10" s="1"/>
  <c r="C10" i="10"/>
  <c r="D23" i="10" s="1"/>
  <c r="I9" i="10"/>
  <c r="H22" i="10" s="1"/>
  <c r="C9" i="10"/>
  <c r="D22" i="10" s="1"/>
  <c r="I8" i="10"/>
  <c r="I21" i="10" s="1"/>
  <c r="C8" i="10"/>
  <c r="I7" i="10"/>
  <c r="C7" i="10"/>
  <c r="D20" i="10" s="1"/>
  <c r="I6" i="10"/>
  <c r="H19" i="10" s="1"/>
  <c r="C6" i="10"/>
  <c r="C19" i="10" s="1"/>
  <c r="D21" i="10" l="1"/>
  <c r="C21" i="10"/>
  <c r="H20" i="10"/>
  <c r="I20" i="10"/>
  <c r="I31" i="10"/>
  <c r="L31" i="10" s="1"/>
  <c r="I33" i="10"/>
  <c r="L33" i="10" s="1"/>
  <c r="C20" i="10"/>
  <c r="C24" i="10"/>
  <c r="C22" i="10"/>
  <c r="I19" i="10"/>
  <c r="D19" i="10"/>
  <c r="H21" i="10"/>
  <c r="H23" i="10"/>
  <c r="I22" i="10"/>
  <c r="I24" i="10"/>
  <c r="C23" i="10"/>
  <c r="E42" i="1" l="1"/>
  <c r="E40" i="1"/>
  <c r="E38" i="1"/>
  <c r="E36" i="1"/>
  <c r="E34" i="1"/>
  <c r="E32" i="1"/>
  <c r="E30" i="1"/>
  <c r="E28" i="1"/>
  <c r="E26" i="1"/>
  <c r="E24" i="1"/>
  <c r="E20" i="1"/>
  <c r="E18" i="1"/>
  <c r="E16" i="1"/>
  <c r="I116" i="9" l="1"/>
  <c r="F6" i="8"/>
  <c r="I120" i="9"/>
  <c r="I119" i="9"/>
  <c r="I118" i="9"/>
  <c r="I117" i="9"/>
  <c r="B36" i="1"/>
  <c r="K36" i="1" s="1"/>
  <c r="I7" i="9" s="1"/>
  <c r="J36" i="1"/>
  <c r="B30" i="1"/>
  <c r="H30" i="1" s="1"/>
  <c r="B28" i="1"/>
  <c r="H28" i="1" s="1"/>
  <c r="B26" i="1"/>
  <c r="H26" i="1" s="1"/>
  <c r="B24" i="1"/>
  <c r="K24" i="1" s="1"/>
  <c r="I13" i="9" s="1"/>
  <c r="K22" i="1"/>
  <c r="I14" i="9" s="1"/>
  <c r="B20" i="1"/>
  <c r="H20" i="1" s="1"/>
  <c r="B18" i="1"/>
  <c r="K18" i="1" s="1"/>
  <c r="I16" i="9" s="1"/>
  <c r="B16" i="1"/>
  <c r="H16" i="1" s="1"/>
  <c r="J16" i="1"/>
  <c r="J30" i="1"/>
  <c r="J28" i="1"/>
  <c r="J26" i="1"/>
  <c r="J24" i="1"/>
  <c r="J18" i="1"/>
  <c r="J20" i="1"/>
  <c r="J22" i="1"/>
  <c r="F7" i="8"/>
  <c r="I102" i="9" s="1"/>
  <c r="F8" i="8"/>
  <c r="I103" i="9" s="1"/>
  <c r="F9" i="8"/>
  <c r="I104" i="9" s="1"/>
  <c r="F10" i="8"/>
  <c r="I105" i="9" s="1"/>
  <c r="F11" i="8"/>
  <c r="I106" i="9" s="1"/>
  <c r="F12" i="8"/>
  <c r="I107" i="9" s="1"/>
  <c r="F13" i="8"/>
  <c r="I108" i="9" s="1"/>
  <c r="F14" i="8"/>
  <c r="I109" i="9" s="1"/>
  <c r="F15" i="8"/>
  <c r="I110" i="9" s="1"/>
  <c r="F16" i="8"/>
  <c r="I111" i="9" s="1"/>
  <c r="F17" i="8"/>
  <c r="I112" i="9" s="1"/>
  <c r="F18" i="8"/>
  <c r="I113" i="9" s="1"/>
  <c r="I24" i="8"/>
  <c r="I18" i="1"/>
  <c r="I20" i="1"/>
  <c r="I22" i="1"/>
  <c r="I24" i="1"/>
  <c r="I26" i="1"/>
  <c r="I28" i="1"/>
  <c r="I30" i="1"/>
  <c r="B32" i="1"/>
  <c r="H32" i="1" s="1"/>
  <c r="I32" i="1"/>
  <c r="J32" i="1"/>
  <c r="B34" i="1"/>
  <c r="H34" i="1" s="1"/>
  <c r="I34" i="1"/>
  <c r="J34" i="1"/>
  <c r="B38" i="1"/>
  <c r="H38" i="1" s="1"/>
  <c r="I38" i="1"/>
  <c r="J38" i="1"/>
  <c r="B40" i="1"/>
  <c r="H40" i="1" s="1"/>
  <c r="I40" i="1"/>
  <c r="J40" i="1"/>
  <c r="B42" i="1"/>
  <c r="H42" i="1" s="1"/>
  <c r="I42" i="1"/>
  <c r="J42" i="1"/>
  <c r="B44" i="1"/>
  <c r="E44" i="1"/>
  <c r="H44" i="1" s="1"/>
  <c r="I44" i="1"/>
  <c r="J44" i="1"/>
  <c r="H36" i="1" l="1"/>
  <c r="K30" i="1"/>
  <c r="I10" i="9" s="1"/>
  <c r="K20" i="1"/>
  <c r="I15" i="9" s="1"/>
  <c r="I47" i="9"/>
  <c r="H22" i="1"/>
  <c r="K44" i="1"/>
  <c r="K42" i="1"/>
  <c r="I4" i="9" s="1"/>
  <c r="H18" i="1"/>
  <c r="H24" i="1"/>
  <c r="I92" i="9"/>
  <c r="J77" i="9" s="1"/>
  <c r="K28" i="1"/>
  <c r="I11" i="9" s="1"/>
  <c r="K40" i="1"/>
  <c r="I5" i="9" s="1"/>
  <c r="K38" i="1"/>
  <c r="I6" i="9" s="1"/>
  <c r="K34" i="1"/>
  <c r="I8" i="9" s="1"/>
  <c r="K26" i="1"/>
  <c r="I12" i="9" s="1"/>
  <c r="K16" i="1"/>
  <c r="I17" i="9" s="1"/>
  <c r="I121" i="9"/>
  <c r="J121" i="9" s="1"/>
  <c r="J74" i="9"/>
  <c r="K32" i="1"/>
  <c r="I9" i="9" s="1"/>
  <c r="I74" i="9"/>
  <c r="J87" i="9" l="1"/>
  <c r="J119" i="9"/>
  <c r="J116" i="9"/>
  <c r="J120" i="9"/>
  <c r="J91" i="9"/>
  <c r="J80" i="9"/>
  <c r="J81" i="9"/>
  <c r="J84" i="9"/>
  <c r="J79" i="9"/>
  <c r="J118" i="9"/>
  <c r="J117" i="9"/>
  <c r="J85" i="9"/>
  <c r="J90" i="9"/>
  <c r="J82" i="9"/>
  <c r="J86" i="9"/>
  <c r="J78" i="9"/>
  <c r="J88" i="9"/>
  <c r="J83" i="9"/>
  <c r="J89" i="9"/>
  <c r="K74" i="9"/>
  <c r="J92" i="9" l="1"/>
</calcChain>
</file>

<file path=xl/comments1.xml><?xml version="1.0" encoding="utf-8"?>
<comments xmlns="http://schemas.openxmlformats.org/spreadsheetml/2006/main">
  <authors>
    <author>金城 和樹</author>
  </authors>
  <commentList>
    <comment ref="J28" authorId="0" shapeId="0">
      <text>
        <r>
          <rPr>
            <sz val="9"/>
            <color indexed="81"/>
            <rFont val="ＭＳ Ｐゴシック"/>
            <family val="3"/>
            <charset val="128"/>
          </rPr>
          <t xml:space="preserve">労働力率を求めるために総数から不詳者数を除くので入力してください。
</t>
        </r>
      </text>
    </comment>
    <comment ref="A41" authorId="0" shapeId="0">
      <text>
        <r>
          <rPr>
            <sz val="8"/>
            <color indexed="81"/>
            <rFont val="ＭＳ Ｐゴシック"/>
            <family val="3"/>
            <charset val="128"/>
          </rPr>
          <t>その他町村に関しては県計から市部を引いた数なので沖縄県から南城市の各数字を入力すれば自動計算されます。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tedako</author>
  </authors>
  <commentList>
    <comment ref="H28" authorId="0" shapeId="0">
      <text>
        <r>
          <rPr>
            <b/>
            <sz val="9"/>
            <color indexed="81"/>
            <rFont val="ＭＳ Ｐゴシック"/>
            <family val="3"/>
            <charset val="128"/>
          </rPr>
          <t>tedako:</t>
        </r>
        <r>
          <rPr>
            <sz val="9"/>
            <color indexed="81"/>
            <rFont val="ＭＳ Ｐゴシック"/>
            <family val="3"/>
            <charset val="128"/>
          </rPr>
          <t xml:space="preserve">
「労働力率」を計算により算出すると、「不詳」を含んでしまうため、公表数値と違ってしまう
 </t>
        </r>
        <r>
          <rPr>
            <b/>
            <sz val="9"/>
            <color indexed="81"/>
            <rFont val="ＭＳ Ｐゴシック"/>
            <family val="3"/>
            <charset val="128"/>
          </rPr>
          <t>⇒ 統計の数値に合わせるため、 　Ｈ22年以降は手入力</t>
        </r>
      </text>
    </comment>
  </commentList>
</comments>
</file>

<file path=xl/sharedStrings.xml><?xml version="1.0" encoding="utf-8"?>
<sst xmlns="http://schemas.openxmlformats.org/spreadsheetml/2006/main" count="593" uniqueCount="406">
  <si>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</si>
  <si>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</si>
  <si>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</si>
  <si>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</si>
  <si>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</si>
  <si>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</si>
  <si>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</si>
  <si>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</si>
  <si>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</si>
  <si>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</si>
  <si>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</si>
  <si>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</si>
  <si>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</si>
  <si>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</si>
  <si>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他市区町村</t>
  </si>
  <si>
    <t>自市区町村</t>
  </si>
  <si>
    <t>当地で従業</t>
  </si>
  <si>
    <t>うち他市町村</t>
  </si>
  <si>
    <t>(Ｂ)+(Ｃ)=(Ａ)</t>
  </si>
  <si>
    <t>で従業(Ｂ)</t>
  </si>
  <si>
    <t>で従業(Ｃ)</t>
  </si>
  <si>
    <t>(Ｅ)+(Ｃ)=(Ｄ)</t>
  </si>
  <si>
    <t>に常住(Ｅ)</t>
  </si>
  <si>
    <t>那　覇　市</t>
  </si>
  <si>
    <t>浦　添　市</t>
  </si>
  <si>
    <t>西　原　町</t>
  </si>
  <si>
    <t>（単位：％）</t>
  </si>
  <si>
    <t>労働力</t>
  </si>
  <si>
    <t>供給率</t>
  </si>
  <si>
    <t>自給率</t>
  </si>
  <si>
    <t>吸収率</t>
  </si>
  <si>
    <t>那覇市で従業／(B)</t>
  </si>
  <si>
    <t>(C)／(D)</t>
  </si>
  <si>
    <t>(E)／(D)</t>
  </si>
  <si>
    <t>那覇市に常住／(E)</t>
  </si>
  <si>
    <t>-</t>
  </si>
  <si>
    <t>（注）（）の中の数は実数である。</t>
  </si>
  <si>
    <t>（40）昼夜間人口と流出入人口（各年共10月１日現在）</t>
  </si>
  <si>
    <t>年次</t>
  </si>
  <si>
    <t>夜間</t>
  </si>
  <si>
    <t>昼間人口</t>
  </si>
  <si>
    <t>人口</t>
  </si>
  <si>
    <t>(1)+(4)=</t>
  </si>
  <si>
    <t>(1)</t>
  </si>
  <si>
    <t>(5)</t>
  </si>
  <si>
    <t>平成17年</t>
  </si>
  <si>
    <t>市　町　村　別</t>
  </si>
  <si>
    <t>流動人口</t>
  </si>
  <si>
    <t>本市への流入（Ａ）</t>
  </si>
  <si>
    <t>本市からの流出（Ｂ）</t>
  </si>
  <si>
    <t>(Ａ)－(Ｂ)</t>
  </si>
  <si>
    <t>総　　数</t>
  </si>
  <si>
    <t>就 業 者</t>
  </si>
  <si>
    <t>通 学 者</t>
  </si>
  <si>
    <t>中　部　市　部</t>
  </si>
  <si>
    <t>沖 縄 市</t>
  </si>
  <si>
    <t>中　部　町　村</t>
  </si>
  <si>
    <t>読 谷 村</t>
  </si>
  <si>
    <t>嘉手納町</t>
  </si>
  <si>
    <t>北 谷 町</t>
  </si>
  <si>
    <t>北中城村</t>
  </si>
  <si>
    <t>中 城 村</t>
  </si>
  <si>
    <t>西 原 町</t>
  </si>
  <si>
    <t>糸 満 市</t>
  </si>
  <si>
    <t>（42）  年齢別、常住地・従業地別15歳以上の就業者数</t>
  </si>
  <si>
    <t>(単位：人）</t>
  </si>
  <si>
    <t>(Ａ)</t>
  </si>
  <si>
    <t>(Ｂ)</t>
  </si>
  <si>
    <t>(Ｃ)</t>
  </si>
  <si>
    <t>(Ｄ)</t>
  </si>
  <si>
    <t>(Ｅ)</t>
  </si>
  <si>
    <t>(Ｆ)</t>
  </si>
  <si>
    <t>移動率</t>
  </si>
  <si>
    <t>本市で</t>
  </si>
  <si>
    <t>他市町村で</t>
  </si>
  <si>
    <t>他市町村に</t>
  </si>
  <si>
    <t>(D)/(A)×100</t>
  </si>
  <si>
    <t>従業</t>
  </si>
  <si>
    <t>従業(流出)</t>
  </si>
  <si>
    <t>常住(流入)</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</si>
  <si>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</si>
  <si>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</si>
  <si>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</si>
  <si>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</si>
  <si>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</si>
  <si>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</si>
  <si>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</si>
  <si>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</si>
  <si>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</si>
  <si>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</si>
  <si>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</si>
  <si>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</si>
  <si>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</si>
  <si>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</si>
  <si>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</si>
  <si>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</si>
  <si>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</si>
  <si>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</si>
  <si>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</si>
  <si>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</si>
  <si>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</si>
  <si>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</si>
  <si>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</si>
  <si>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</si>
  <si>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沖 縄 県</t>
  </si>
  <si>
    <t>那 覇 市</t>
  </si>
  <si>
    <t>石 垣 市</t>
  </si>
  <si>
    <t>浦 添 市</t>
  </si>
  <si>
    <t>名 護 市</t>
  </si>
  <si>
    <t>労　働　力</t>
  </si>
  <si>
    <t>労　　働　　力　　人　　口</t>
  </si>
  <si>
    <t>非労働力
人　　口</t>
  </si>
  <si>
    <t>失　業　率</t>
  </si>
  <si>
    <t>区　　分</t>
  </si>
  <si>
    <t>総　　　数</t>
  </si>
  <si>
    <t>就　業　者</t>
  </si>
  <si>
    <t>総　数</t>
  </si>
  <si>
    <t>平</t>
  </si>
  <si>
    <t>成</t>
  </si>
  <si>
    <t>男</t>
  </si>
  <si>
    <t>年</t>
  </si>
  <si>
    <t>女</t>
  </si>
  <si>
    <t xml:space="preserve">（注）総数は「不詳」を含むので、内訳とは必ずしも一致しない。              　 　　　    </t>
  </si>
  <si>
    <t>産業別の就労者数</t>
  </si>
  <si>
    <t>（45）従業上の地位別就業者数（各年共10月１日現在）</t>
  </si>
  <si>
    <t>区分</t>
  </si>
  <si>
    <t>雇用者</t>
  </si>
  <si>
    <t>役員</t>
  </si>
  <si>
    <t>自営業主</t>
  </si>
  <si>
    <t>家族従業者</t>
  </si>
  <si>
    <t>（46）産業別就業者数の推移（各年10月１日現在）</t>
  </si>
  <si>
    <t>構成比</t>
  </si>
  <si>
    <t>うち男</t>
  </si>
  <si>
    <t>（％）</t>
  </si>
  <si>
    <t>第１次産業</t>
  </si>
  <si>
    <t>第２次産業</t>
  </si>
  <si>
    <t>第３次産業</t>
  </si>
  <si>
    <t>金融・保険業</t>
  </si>
  <si>
    <t>分類不能の産業</t>
  </si>
  <si>
    <t>（47）  産業（大分類）別、従業上の地位別就業者</t>
  </si>
  <si>
    <t>大　　　分　　　類</t>
  </si>
  <si>
    <t>雇　用　者</t>
  </si>
  <si>
    <t>自 営 業 主</t>
  </si>
  <si>
    <t>（役員含む）</t>
  </si>
  <si>
    <t>総　　　　　　　　数</t>
  </si>
  <si>
    <t>農　　　　　　　　業</t>
  </si>
  <si>
    <t>林　　　　　　　　業</t>
  </si>
  <si>
    <t>漁　　　　　　　　業</t>
  </si>
  <si>
    <t>鉱　　　　　　　　業</t>
  </si>
  <si>
    <t>建　　　設　　　業</t>
  </si>
  <si>
    <t>製　　　造　　　業</t>
  </si>
  <si>
    <t>電気・ガス・熱供給・水道業</t>
  </si>
  <si>
    <t>不　動　産　業</t>
  </si>
  <si>
    <t>公　　　　　　　　務</t>
  </si>
  <si>
    <t>（他に分類されないもの）</t>
  </si>
  <si>
    <t xml:space="preserve">（注）総数は「不詳」を含むので内訳とは必ずしも一致しない。                           </t>
  </si>
  <si>
    <t>（48）  市町村別駐留軍従業員数の推移（各年共３月末現在）</t>
  </si>
  <si>
    <t>諸機関労務協約</t>
  </si>
  <si>
    <t>船員契約</t>
  </si>
  <si>
    <t>沖　縄　県</t>
  </si>
  <si>
    <t>う る ま 市</t>
  </si>
  <si>
    <t>名　護　市</t>
  </si>
  <si>
    <t>糸　満　市</t>
  </si>
  <si>
    <t>沖　縄　市</t>
  </si>
  <si>
    <r>
      <t>そ</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他</t>
    </r>
    <r>
      <rPr>
        <sz val="3"/>
        <rFont val="ＭＳ 明朝"/>
        <family val="1"/>
        <charset val="128"/>
      </rPr>
      <t xml:space="preserve"> </t>
    </r>
    <r>
      <rPr>
        <sz val="10"/>
        <rFont val="ＭＳ 明朝"/>
        <family val="1"/>
        <charset val="128"/>
      </rPr>
      <t>町</t>
    </r>
    <r>
      <rPr>
        <sz val="3"/>
        <rFont val="ＭＳ 明朝"/>
        <family val="1"/>
        <charset val="128"/>
      </rPr>
      <t xml:space="preserve"> </t>
    </r>
    <r>
      <rPr>
        <sz val="10"/>
        <rFont val="ＭＳ 明朝"/>
        <family val="1"/>
        <charset val="128"/>
      </rPr>
      <t>村</t>
    </r>
  </si>
  <si>
    <t>（49）  沖縄県の軍別、契約別駐留軍従業員数の推移（各年共３月末現在）</t>
  </si>
  <si>
    <t>空　　　　　軍</t>
  </si>
  <si>
    <t>海　兵　隊</t>
  </si>
  <si>
    <t>ＯＷＥＸ</t>
  </si>
  <si>
    <t>基本労務契約</t>
  </si>
  <si>
    <t>船　員　契　約</t>
  </si>
  <si>
    <t>(注）ＯＷＥＸ＝OKINAWA EXCHANGEの略　</t>
  </si>
  <si>
    <r>
      <t>Ⅲ　　</t>
    </r>
    <r>
      <rPr>
        <b/>
        <sz val="14"/>
        <rFont val="ＭＳ 明朝"/>
        <family val="1"/>
        <charset val="128"/>
      </rPr>
      <t>労　働　力</t>
    </r>
  </si>
  <si>
    <t xml:space="preserve">         （16）市町村別、常住地及び従業・通学地による15歳以上就業者・通学者比率（Ｐ55参照）　　　　　　　　　　　　　　　　　　　　　　　　　　　　　　　　　　　　　　 　　</t>
  </si>
  <si>
    <t>(データ不明）</t>
  </si>
  <si>
    <t>Ⅲ　労　働　力</t>
    <rPh sb="2" eb="3">
      <t>ロウ</t>
    </rPh>
    <rPh sb="4" eb="5">
      <t>ドウ</t>
    </rPh>
    <rPh sb="6" eb="7">
      <t>チカラ</t>
    </rPh>
    <phoneticPr fontId="13"/>
  </si>
  <si>
    <t>就業者・通学者</t>
    <phoneticPr fontId="13"/>
  </si>
  <si>
    <t>就業者の流出入</t>
    <rPh sb="0" eb="3">
      <t>シュウギョウシャ</t>
    </rPh>
    <phoneticPr fontId="13"/>
  </si>
  <si>
    <t>（単位：人、％）</t>
    <rPh sb="1" eb="3">
      <t>タンイ</t>
    </rPh>
    <rPh sb="4" eb="5">
      <t>ヒト</t>
    </rPh>
    <phoneticPr fontId="13"/>
  </si>
  <si>
    <t>市町村別</t>
    <rPh sb="0" eb="3">
      <t>シチョウソン</t>
    </rPh>
    <rPh sb="3" eb="4">
      <t>ベツ</t>
    </rPh>
    <phoneticPr fontId="13"/>
  </si>
  <si>
    <t>当地に常住（Ａ）</t>
    <rPh sb="0" eb="2">
      <t>トウチ</t>
    </rPh>
    <rPh sb="3" eb="5">
      <t>ジョウジュウ</t>
    </rPh>
    <phoneticPr fontId="13"/>
  </si>
  <si>
    <t>当地で従業・通学（Ｂ）</t>
    <rPh sb="0" eb="2">
      <t>トウチ</t>
    </rPh>
    <rPh sb="3" eb="5">
      <t>ジュウギョウ</t>
    </rPh>
    <rPh sb="6" eb="8">
      <t>ツウガク</t>
    </rPh>
    <phoneticPr fontId="13"/>
  </si>
  <si>
    <t>流動人口（Ｂ－Ａ）＝Ｃ</t>
    <rPh sb="0" eb="2">
      <t>リュウドウ</t>
    </rPh>
    <rPh sb="2" eb="4">
      <t>ジンコウ</t>
    </rPh>
    <phoneticPr fontId="13"/>
  </si>
  <si>
    <t>総数</t>
    <phoneticPr fontId="13"/>
  </si>
  <si>
    <t>就業者</t>
    <phoneticPr fontId="13"/>
  </si>
  <si>
    <t>那覇市</t>
    <rPh sb="0" eb="3">
      <t>ナハシ</t>
    </rPh>
    <phoneticPr fontId="13"/>
  </si>
  <si>
    <t>宜野湾市</t>
    <rPh sb="0" eb="4">
      <t>ギノワンシ</t>
    </rPh>
    <phoneticPr fontId="13"/>
  </si>
  <si>
    <t>石垣市</t>
    <rPh sb="0" eb="3">
      <t>イシガキシ</t>
    </rPh>
    <phoneticPr fontId="13"/>
  </si>
  <si>
    <t>浦添市</t>
    <rPh sb="0" eb="3">
      <t>ウラソエシ</t>
    </rPh>
    <phoneticPr fontId="13"/>
  </si>
  <si>
    <t>名護市</t>
    <rPh sb="0" eb="3">
      <t>ナゴシ</t>
    </rPh>
    <phoneticPr fontId="13"/>
  </si>
  <si>
    <t>糸満市</t>
    <rPh sb="0" eb="3">
      <t>イトマンシ</t>
    </rPh>
    <phoneticPr fontId="13"/>
  </si>
  <si>
    <t>沖縄市</t>
    <rPh sb="0" eb="3">
      <t>オキナワシ</t>
    </rPh>
    <phoneticPr fontId="13"/>
  </si>
  <si>
    <t>豊見城市</t>
    <rPh sb="0" eb="3">
      <t>トミグスク</t>
    </rPh>
    <rPh sb="3" eb="4">
      <t>シ</t>
    </rPh>
    <phoneticPr fontId="13"/>
  </si>
  <si>
    <t>うるま市</t>
    <rPh sb="3" eb="4">
      <t>シ</t>
    </rPh>
    <phoneticPr fontId="13"/>
  </si>
  <si>
    <t>宮古島市</t>
    <rPh sb="0" eb="3">
      <t>ミヤコジマ</t>
    </rPh>
    <rPh sb="3" eb="4">
      <t>シ</t>
    </rPh>
    <phoneticPr fontId="13"/>
  </si>
  <si>
    <t>西原町</t>
    <rPh sb="0" eb="3">
      <t>ニシハラチョウ</t>
    </rPh>
    <phoneticPr fontId="13"/>
  </si>
  <si>
    <t>与那原町</t>
    <rPh sb="0" eb="4">
      <t>ヨナバルチョウ</t>
    </rPh>
    <phoneticPr fontId="13"/>
  </si>
  <si>
    <t>南風原町</t>
    <rPh sb="0" eb="4">
      <t>ハエバルチョウ</t>
    </rPh>
    <phoneticPr fontId="13"/>
  </si>
  <si>
    <t>南風原町</t>
    <rPh sb="0" eb="3">
      <t>ハエバル</t>
    </rPh>
    <rPh sb="3" eb="4">
      <t>チョウ</t>
    </rPh>
    <phoneticPr fontId="13"/>
  </si>
  <si>
    <t>与那原町</t>
    <rPh sb="0" eb="3">
      <t>ヨナバル</t>
    </rPh>
    <rPh sb="3" eb="4">
      <t>マチ</t>
    </rPh>
    <phoneticPr fontId="13"/>
  </si>
  <si>
    <t>西原町</t>
    <rPh sb="0" eb="2">
      <t>ニシハラ</t>
    </rPh>
    <rPh sb="2" eb="3">
      <t>チョウ</t>
    </rPh>
    <phoneticPr fontId="13"/>
  </si>
  <si>
    <t>豊見城市</t>
    <rPh sb="0" eb="3">
      <t>トミシロ</t>
    </rPh>
    <rPh sb="3" eb="4">
      <t>シ</t>
    </rPh>
    <phoneticPr fontId="13"/>
  </si>
  <si>
    <t>沖縄市</t>
    <rPh sb="0" eb="2">
      <t>オキナワ</t>
    </rPh>
    <rPh sb="2" eb="3">
      <t>シ</t>
    </rPh>
    <phoneticPr fontId="13"/>
  </si>
  <si>
    <t>名護市</t>
    <rPh sb="0" eb="2">
      <t>ナゴ</t>
    </rPh>
    <rPh sb="2" eb="3">
      <t>シ</t>
    </rPh>
    <phoneticPr fontId="13"/>
  </si>
  <si>
    <t>浦添市</t>
    <rPh sb="0" eb="2">
      <t>ウラソエ</t>
    </rPh>
    <rPh sb="2" eb="3">
      <t>シ</t>
    </rPh>
    <phoneticPr fontId="13"/>
  </si>
  <si>
    <t>石垣市</t>
    <rPh sb="0" eb="2">
      <t>イシガキ</t>
    </rPh>
    <rPh sb="2" eb="3">
      <t>シ</t>
    </rPh>
    <phoneticPr fontId="13"/>
  </si>
  <si>
    <t>宜野湾市</t>
    <rPh sb="0" eb="3">
      <t>ギノワン</t>
    </rPh>
    <rPh sb="3" eb="4">
      <t>シ</t>
    </rPh>
    <phoneticPr fontId="13"/>
  </si>
  <si>
    <t>区　　分</t>
    <phoneticPr fontId="13"/>
  </si>
  <si>
    <t>非労働力人口</t>
    <rPh sb="0" eb="1">
      <t>ヒ</t>
    </rPh>
    <rPh sb="1" eb="4">
      <t>ロウドウリョク</t>
    </rPh>
    <rPh sb="4" eb="6">
      <t>ジンコウ</t>
    </rPh>
    <phoneticPr fontId="13"/>
  </si>
  <si>
    <t>失　業　率</t>
    <rPh sb="0" eb="1">
      <t>シツ</t>
    </rPh>
    <rPh sb="2" eb="3">
      <t>ギョウ</t>
    </rPh>
    <rPh sb="4" eb="5">
      <t>リツ</t>
    </rPh>
    <phoneticPr fontId="13"/>
  </si>
  <si>
    <t>男就業者</t>
    <rPh sb="0" eb="1">
      <t>オトコ</t>
    </rPh>
    <phoneticPr fontId="12"/>
  </si>
  <si>
    <t>男完全失業者</t>
    <rPh sb="0" eb="1">
      <t>オトコ</t>
    </rPh>
    <phoneticPr fontId="12"/>
  </si>
  <si>
    <t>男非労働力人口</t>
    <rPh sb="0" eb="1">
      <t>オトコ</t>
    </rPh>
    <rPh sb="1" eb="2">
      <t>ヒ</t>
    </rPh>
    <rPh sb="2" eb="5">
      <t>ロウドウリョク</t>
    </rPh>
    <rPh sb="5" eb="7">
      <t>ジンコウ</t>
    </rPh>
    <phoneticPr fontId="13"/>
  </si>
  <si>
    <t>女非労働力人口</t>
    <rPh sb="0" eb="1">
      <t>オンナ</t>
    </rPh>
    <rPh sb="1" eb="2">
      <t>ヒ</t>
    </rPh>
    <rPh sb="2" eb="5">
      <t>ロウドウリョク</t>
    </rPh>
    <rPh sb="5" eb="7">
      <t>ジンコウ</t>
    </rPh>
    <phoneticPr fontId="12"/>
  </si>
  <si>
    <t>女完全失業者</t>
    <rPh sb="0" eb="1">
      <t>オンナ</t>
    </rPh>
    <phoneticPr fontId="12"/>
  </si>
  <si>
    <t>女就業者</t>
    <rPh sb="0" eb="1">
      <t>オンナ</t>
    </rPh>
    <rPh sb="1" eb="4">
      <t>シュウギョウシャ</t>
    </rPh>
    <phoneticPr fontId="13"/>
  </si>
  <si>
    <t>農林漁業</t>
    <rPh sb="0" eb="2">
      <t>ノウリン</t>
    </rPh>
    <rPh sb="2" eb="3">
      <t>ギョ</t>
    </rPh>
    <rPh sb="3" eb="4">
      <t>ギョウ</t>
    </rPh>
    <phoneticPr fontId="13"/>
  </si>
  <si>
    <t>鉱業</t>
    <rPh sb="0" eb="2">
      <t>コウギョウ</t>
    </rPh>
    <phoneticPr fontId="13"/>
  </si>
  <si>
    <t>建設業</t>
    <rPh sb="0" eb="3">
      <t>ケンセツギョウ</t>
    </rPh>
    <phoneticPr fontId="13"/>
  </si>
  <si>
    <t>第１次産業</t>
    <rPh sb="0" eb="1">
      <t>ダイ</t>
    </rPh>
    <rPh sb="2" eb="3">
      <t>ジ</t>
    </rPh>
    <rPh sb="3" eb="5">
      <t>サンギョウ</t>
    </rPh>
    <phoneticPr fontId="13"/>
  </si>
  <si>
    <t>製造業</t>
    <rPh sb="0" eb="3">
      <t>セイゾウギョウ</t>
    </rPh>
    <phoneticPr fontId="13"/>
  </si>
  <si>
    <t>第２次産業</t>
    <rPh sb="0" eb="1">
      <t>ダイ</t>
    </rPh>
    <rPh sb="2" eb="3">
      <t>ジ</t>
    </rPh>
    <rPh sb="3" eb="5">
      <t>サンギョウ</t>
    </rPh>
    <phoneticPr fontId="13"/>
  </si>
  <si>
    <t>電気・ガス・水道業</t>
    <rPh sb="0" eb="2">
      <t>デンキ</t>
    </rPh>
    <rPh sb="6" eb="9">
      <t>スイドウギョウ</t>
    </rPh>
    <phoneticPr fontId="13"/>
  </si>
  <si>
    <t>第３次産業</t>
    <rPh sb="0" eb="1">
      <t>ダイ</t>
    </rPh>
    <rPh sb="2" eb="3">
      <t>ジ</t>
    </rPh>
    <rPh sb="3" eb="5">
      <t>サンギョウ</t>
    </rPh>
    <phoneticPr fontId="13"/>
  </si>
  <si>
    <t>運輸・通信業</t>
    <rPh sb="0" eb="2">
      <t>ウンユ</t>
    </rPh>
    <rPh sb="3" eb="5">
      <t>ツウシン</t>
    </rPh>
    <rPh sb="5" eb="6">
      <t>ギョウ</t>
    </rPh>
    <phoneticPr fontId="13"/>
  </si>
  <si>
    <t>金融・保険業</t>
    <rPh sb="0" eb="2">
      <t>キンユウ</t>
    </rPh>
    <rPh sb="3" eb="5">
      <t>ホケン</t>
    </rPh>
    <rPh sb="5" eb="6">
      <t>ギョウ</t>
    </rPh>
    <phoneticPr fontId="13"/>
  </si>
  <si>
    <t>不動産業</t>
    <rPh sb="0" eb="3">
      <t>フドウサン</t>
    </rPh>
    <rPh sb="3" eb="4">
      <t>ギョウ</t>
    </rPh>
    <phoneticPr fontId="13"/>
  </si>
  <si>
    <t>サービス業</t>
    <rPh sb="4" eb="5">
      <t>ギョウ</t>
    </rPh>
    <phoneticPr fontId="13"/>
  </si>
  <si>
    <t>公務</t>
    <rPh sb="0" eb="2">
      <t>コウム</t>
    </rPh>
    <phoneticPr fontId="13"/>
  </si>
  <si>
    <t>分類不能の産業</t>
    <rPh sb="0" eb="2">
      <t>ブンルイ</t>
    </rPh>
    <rPh sb="2" eb="4">
      <t>フノウ</t>
    </rPh>
    <rPh sb="5" eb="7">
      <t>サンギョウ</t>
    </rPh>
    <phoneticPr fontId="13"/>
  </si>
  <si>
    <t>陸軍</t>
    <rPh sb="0" eb="2">
      <t>リクグン</t>
    </rPh>
    <phoneticPr fontId="12"/>
  </si>
  <si>
    <t>海軍</t>
    <rPh sb="0" eb="2">
      <t>カイグン</t>
    </rPh>
    <phoneticPr fontId="12"/>
  </si>
  <si>
    <t>那覇市</t>
    <phoneticPr fontId="13"/>
  </si>
  <si>
    <t>海兵隊</t>
    <rPh sb="0" eb="3">
      <t>カイヘイタイ</t>
    </rPh>
    <phoneticPr fontId="12"/>
  </si>
  <si>
    <t>ＯＷＥＸ</t>
    <phoneticPr fontId="12"/>
  </si>
  <si>
    <t>浦添市</t>
    <phoneticPr fontId="13"/>
  </si>
  <si>
    <t>名護市</t>
    <phoneticPr fontId="13"/>
  </si>
  <si>
    <t>糸満市</t>
    <phoneticPr fontId="13"/>
  </si>
  <si>
    <t>沖縄市</t>
    <phoneticPr fontId="13"/>
  </si>
  <si>
    <t>西原町</t>
    <rPh sb="0" eb="3">
      <t>ニシハラチョウ</t>
    </rPh>
    <phoneticPr fontId="12"/>
  </si>
  <si>
    <t>豊見城市</t>
    <rPh sb="0" eb="1">
      <t>ユタ</t>
    </rPh>
    <rPh sb="1" eb="2">
      <t>ミ</t>
    </rPh>
    <rPh sb="2" eb="3">
      <t>シロ</t>
    </rPh>
    <phoneticPr fontId="13"/>
  </si>
  <si>
    <t>与那原町</t>
    <rPh sb="0" eb="3">
      <t>ヨナバル</t>
    </rPh>
    <rPh sb="3" eb="4">
      <t>チョウ</t>
    </rPh>
    <phoneticPr fontId="12"/>
  </si>
  <si>
    <t>南風原町</t>
    <rPh sb="0" eb="4">
      <t>ハエバルチョウ</t>
    </rPh>
    <phoneticPr fontId="12"/>
  </si>
  <si>
    <t>市 町 村 別</t>
    <phoneticPr fontId="12"/>
  </si>
  <si>
    <t>区                 分</t>
    <phoneticPr fontId="12"/>
  </si>
  <si>
    <t>総               数</t>
    <phoneticPr fontId="12"/>
  </si>
  <si>
    <t>軍      　　別</t>
    <phoneticPr fontId="12"/>
  </si>
  <si>
    <t xml:space="preserve">   （21）市別駐留軍従業員数（Ｐ62参照）　       </t>
    <phoneticPr fontId="12"/>
  </si>
  <si>
    <t>浦添市</t>
    <phoneticPr fontId="12"/>
  </si>
  <si>
    <t>西原町</t>
    <phoneticPr fontId="12"/>
  </si>
  <si>
    <t>常　　　　住　　　　地</t>
    <phoneticPr fontId="12"/>
  </si>
  <si>
    <t>従　　　　業　　　　地</t>
    <phoneticPr fontId="12"/>
  </si>
  <si>
    <t>（17）</t>
    <phoneticPr fontId="12"/>
  </si>
  <si>
    <t>（18）</t>
    <phoneticPr fontId="12"/>
  </si>
  <si>
    <t>（16）</t>
    <phoneticPr fontId="12"/>
  </si>
  <si>
    <t>（17）15歳以上男女別労働力状態（Ｐ59参照）   　　　</t>
    <phoneticPr fontId="12"/>
  </si>
  <si>
    <t xml:space="preserve">  （18）15歳以上労働力人口の推移（Ｐ59参照）</t>
    <phoneticPr fontId="12"/>
  </si>
  <si>
    <t>　　（22）軍別駐留軍従業員数の構成（Ｐ62参照）</t>
    <phoneticPr fontId="12"/>
  </si>
  <si>
    <t>（22）</t>
    <phoneticPr fontId="12"/>
  </si>
  <si>
    <r>
      <t>南 城</t>
    </r>
    <r>
      <rPr>
        <sz val="10"/>
        <rFont val="ＭＳ 明朝"/>
        <family val="1"/>
        <charset val="128"/>
      </rPr>
      <t xml:space="preserve"> </t>
    </r>
    <r>
      <rPr>
        <sz val="10"/>
        <rFont val="ＭＳ 明朝"/>
        <family val="1"/>
        <charset val="128"/>
      </rPr>
      <t>市</t>
    </r>
    <rPh sb="0" eb="1">
      <t>ミナミ</t>
    </rPh>
    <rPh sb="2" eb="3">
      <t>シロ</t>
    </rPh>
    <rPh sb="4" eb="5">
      <t>シ</t>
    </rPh>
    <phoneticPr fontId="12"/>
  </si>
  <si>
    <t>南 城 市</t>
    <rPh sb="0" eb="1">
      <t>ミナミ</t>
    </rPh>
    <rPh sb="2" eb="3">
      <t>シロ</t>
    </rPh>
    <rPh sb="4" eb="5">
      <t>シ</t>
    </rPh>
    <phoneticPr fontId="12"/>
  </si>
  <si>
    <t>南　部　市　部</t>
    <rPh sb="0" eb="1">
      <t>ミナミ</t>
    </rPh>
    <rPh sb="2" eb="3">
      <t>ブ</t>
    </rPh>
    <rPh sb="4" eb="5">
      <t>シ</t>
    </rPh>
    <rPh sb="6" eb="7">
      <t>ブ</t>
    </rPh>
    <phoneticPr fontId="12"/>
  </si>
  <si>
    <t>完全失業率</t>
    <rPh sb="0" eb="2">
      <t>カンゼン</t>
    </rPh>
    <phoneticPr fontId="12"/>
  </si>
  <si>
    <t xml:space="preserve">（注）総数は「労働力不詳」を含むので、内訳とは必ずしも一致しない。  　　　     　            </t>
    <rPh sb="7" eb="10">
      <t>ロウドウリョク</t>
    </rPh>
    <phoneticPr fontId="12"/>
  </si>
  <si>
    <t>（44）浦添市  15歳以上男女別労働力状態（各年共10月１日現在）</t>
    <rPh sb="4" eb="7">
      <t>ウラソエシ</t>
    </rPh>
    <phoneticPr fontId="12"/>
  </si>
  <si>
    <t>情報通信・運輸業</t>
    <rPh sb="0" eb="2">
      <t>ジョウホウ</t>
    </rPh>
    <rPh sb="2" eb="4">
      <t>ツウシン</t>
    </rPh>
    <rPh sb="5" eb="7">
      <t>ウンユ</t>
    </rPh>
    <phoneticPr fontId="12"/>
  </si>
  <si>
    <t>卸売・小売業</t>
    <rPh sb="0" eb="2">
      <t>オロシウ</t>
    </rPh>
    <rPh sb="3" eb="5">
      <t>コウリ</t>
    </rPh>
    <rPh sb="5" eb="6">
      <t>ギョウ</t>
    </rPh>
    <phoneticPr fontId="12"/>
  </si>
  <si>
    <t>宿泊・飲食業</t>
    <rPh sb="0" eb="2">
      <t>シュクハク</t>
    </rPh>
    <rPh sb="3" eb="5">
      <t>インショク</t>
    </rPh>
    <rPh sb="5" eb="6">
      <t>ギョウ</t>
    </rPh>
    <phoneticPr fontId="12"/>
  </si>
  <si>
    <t>医療・福祉</t>
    <rPh sb="0" eb="2">
      <t>イリョウ</t>
    </rPh>
    <rPh sb="3" eb="5">
      <t>フクシ</t>
    </rPh>
    <phoneticPr fontId="12"/>
  </si>
  <si>
    <t>教育・学習支援</t>
    <rPh sb="0" eb="2">
      <t>キョウイク</t>
    </rPh>
    <rPh sb="3" eb="5">
      <t>ガクシュウ</t>
    </rPh>
    <rPh sb="5" eb="7">
      <t>シエン</t>
    </rPh>
    <phoneticPr fontId="12"/>
  </si>
  <si>
    <t>情報通信業</t>
    <rPh sb="0" eb="2">
      <t>ジョウホウ</t>
    </rPh>
    <rPh sb="2" eb="4">
      <t>ツウシン</t>
    </rPh>
    <rPh sb="4" eb="5">
      <t>ギョウ</t>
    </rPh>
    <phoneticPr fontId="12"/>
  </si>
  <si>
    <t>運輸・郵便業</t>
    <rPh sb="3" eb="5">
      <t>ユウビン</t>
    </rPh>
    <phoneticPr fontId="12"/>
  </si>
  <si>
    <t>卸売・小売業</t>
    <rPh sb="0" eb="1">
      <t>オロシ</t>
    </rPh>
    <rPh sb="1" eb="2">
      <t>ウ</t>
    </rPh>
    <rPh sb="3" eb="5">
      <t>コウリ</t>
    </rPh>
    <rPh sb="5" eb="6">
      <t>ギョウ</t>
    </rPh>
    <phoneticPr fontId="12"/>
  </si>
  <si>
    <t xml:space="preserve">      労働力率の割合の計算の際には、分母から「不詳」を除いている。</t>
    <rPh sb="6" eb="9">
      <t>ロウドウリョク</t>
    </rPh>
    <rPh sb="9" eb="10">
      <t>リツ</t>
    </rPh>
    <rPh sb="11" eb="13">
      <t>ワリアイ</t>
    </rPh>
    <rPh sb="14" eb="16">
      <t>ケイサン</t>
    </rPh>
    <rPh sb="17" eb="18">
      <t>サイ</t>
    </rPh>
    <rPh sb="21" eb="23">
      <t>ブンボ</t>
    </rPh>
    <rPh sb="26" eb="28">
      <t>フショウ</t>
    </rPh>
    <rPh sb="30" eb="31">
      <t>ノゾ</t>
    </rPh>
    <phoneticPr fontId="12"/>
  </si>
  <si>
    <t>（注）平成22年は平成19年11月改正後の日本標準産業分類を基に集計されている。</t>
    <rPh sb="1" eb="2">
      <t>チュウ</t>
    </rPh>
    <rPh sb="3" eb="5">
      <t>ヘイセイ</t>
    </rPh>
    <rPh sb="7" eb="8">
      <t>ネン</t>
    </rPh>
    <rPh sb="9" eb="11">
      <t>ヘイセイ</t>
    </rPh>
    <rPh sb="13" eb="14">
      <t>ネン</t>
    </rPh>
    <rPh sb="16" eb="17">
      <t>ガツ</t>
    </rPh>
    <rPh sb="17" eb="19">
      <t>カイセイ</t>
    </rPh>
    <rPh sb="19" eb="20">
      <t>ゴ</t>
    </rPh>
    <rPh sb="21" eb="23">
      <t>ニホン</t>
    </rPh>
    <rPh sb="23" eb="25">
      <t>ヒョウジュン</t>
    </rPh>
    <rPh sb="25" eb="27">
      <t>サンギョウ</t>
    </rPh>
    <rPh sb="27" eb="29">
      <t>ブンルイ</t>
    </rPh>
    <rPh sb="30" eb="31">
      <t>モト</t>
    </rPh>
    <rPh sb="32" eb="34">
      <t>シュウケイ</t>
    </rPh>
    <phoneticPr fontId="12"/>
  </si>
  <si>
    <t>　　平成17年は改正後の分類での集計結果となっている。</t>
    <rPh sb="2" eb="4">
      <t>ヘイセイ</t>
    </rPh>
    <rPh sb="6" eb="7">
      <t>ネン</t>
    </rPh>
    <rPh sb="8" eb="10">
      <t>カイセイ</t>
    </rPh>
    <rPh sb="10" eb="11">
      <t>ゴ</t>
    </rPh>
    <rPh sb="12" eb="14">
      <t>ブンルイ</t>
    </rPh>
    <rPh sb="16" eb="18">
      <t>シュウケイ</t>
    </rPh>
    <rPh sb="18" eb="20">
      <t>ケッカ</t>
    </rPh>
    <phoneticPr fontId="12"/>
  </si>
  <si>
    <t>南城市</t>
    <rPh sb="0" eb="3">
      <t>ナンジョウシ</t>
    </rPh>
    <phoneticPr fontId="13"/>
  </si>
  <si>
    <t>（20）産業（大分類）別就業者数の構成（Ｐ60参照）</t>
  </si>
  <si>
    <t xml:space="preserve">（19）産業別就業者数の推移（Ｐ60参照）      </t>
    <phoneticPr fontId="12"/>
  </si>
  <si>
    <t>空軍</t>
    <rPh sb="0" eb="2">
      <t>クウグン</t>
    </rPh>
    <phoneticPr fontId="12"/>
  </si>
  <si>
    <t>宿泊・飲食業</t>
    <rPh sb="0" eb="2">
      <t>シュクハク</t>
    </rPh>
    <rPh sb="3" eb="5">
      <t>インショク</t>
    </rPh>
    <rPh sb="5" eb="6">
      <t>ギョウ</t>
    </rPh>
    <phoneticPr fontId="13"/>
  </si>
  <si>
    <t>卸売・小売業</t>
    <rPh sb="0" eb="2">
      <t>オロシウリ</t>
    </rPh>
    <rPh sb="3" eb="6">
      <t>コウリギョウ</t>
    </rPh>
    <phoneticPr fontId="12"/>
  </si>
  <si>
    <t>計</t>
    <rPh sb="0" eb="1">
      <t>ケイ</t>
    </rPh>
    <phoneticPr fontId="12"/>
  </si>
  <si>
    <t>総数</t>
    <rPh sb="0" eb="2">
      <t>ソウスウ</t>
    </rPh>
    <phoneticPr fontId="12"/>
  </si>
  <si>
    <t>（注）その他の市町村には県外も含む。</t>
    <phoneticPr fontId="12"/>
  </si>
  <si>
    <t>総　  数</t>
  </si>
  <si>
    <t>名　護　市</t>
    <phoneticPr fontId="12"/>
  </si>
  <si>
    <t>総  数</t>
    <phoneticPr fontId="12"/>
  </si>
  <si>
    <t>総数</t>
    <phoneticPr fontId="13"/>
  </si>
  <si>
    <t>就業者</t>
    <phoneticPr fontId="13"/>
  </si>
  <si>
    <t xml:space="preserve"> </t>
    <phoneticPr fontId="13"/>
  </si>
  <si>
    <t>那覇市周辺
市町村別</t>
    <phoneticPr fontId="12"/>
  </si>
  <si>
    <t>那覇市</t>
    <phoneticPr fontId="12"/>
  </si>
  <si>
    <t>那覇市周辺
市町村別</t>
    <phoneticPr fontId="12"/>
  </si>
  <si>
    <t>那 覇 市 か ら の</t>
    <phoneticPr fontId="12"/>
  </si>
  <si>
    <t>供 給 労 働 力 率</t>
    <phoneticPr fontId="12"/>
  </si>
  <si>
    <t>労 働 力 吸 収 率</t>
    <phoneticPr fontId="12"/>
  </si>
  <si>
    <t>-</t>
    <phoneticPr fontId="12"/>
  </si>
  <si>
    <t>本 市 へ の</t>
    <phoneticPr fontId="12"/>
  </si>
  <si>
    <t>流 入 超 過 人 口</t>
    <phoneticPr fontId="12"/>
  </si>
  <si>
    <t>流 出 人 口 (2)</t>
    <phoneticPr fontId="12"/>
  </si>
  <si>
    <t>流 入 人 口 (3)</t>
    <phoneticPr fontId="12"/>
  </si>
  <si>
    <t>(3)-(2)=(4)</t>
    <phoneticPr fontId="12"/>
  </si>
  <si>
    <t>年 齢 別</t>
    <phoneticPr fontId="12"/>
  </si>
  <si>
    <t>市 町 村 別</t>
    <phoneticPr fontId="12"/>
  </si>
  <si>
    <t>（Ｂ）</t>
    <phoneticPr fontId="12"/>
  </si>
  <si>
    <t>17</t>
    <phoneticPr fontId="12"/>
  </si>
  <si>
    <t>22</t>
    <phoneticPr fontId="12"/>
  </si>
  <si>
    <t xml:space="preserve">   </t>
    <phoneticPr fontId="12"/>
  </si>
  <si>
    <t>漁業</t>
    <phoneticPr fontId="12"/>
  </si>
  <si>
    <t xml:space="preserve"> </t>
    <phoneticPr fontId="12"/>
  </si>
  <si>
    <t>電気・ガス・水道業</t>
    <phoneticPr fontId="12"/>
  </si>
  <si>
    <t xml:space="preserve">  </t>
    <phoneticPr fontId="12"/>
  </si>
  <si>
    <t>サービス業</t>
    <phoneticPr fontId="12"/>
  </si>
  <si>
    <t>公             務</t>
    <phoneticPr fontId="12"/>
  </si>
  <si>
    <t>陸　　　　　軍</t>
    <phoneticPr fontId="12"/>
  </si>
  <si>
    <t>海　　　　　軍</t>
    <phoneticPr fontId="12"/>
  </si>
  <si>
    <t>契    約    別</t>
    <phoneticPr fontId="12"/>
  </si>
  <si>
    <t>諸機関
労務協約</t>
    <phoneticPr fontId="12"/>
  </si>
  <si>
    <t>基本
労務契約</t>
    <phoneticPr fontId="12"/>
  </si>
  <si>
    <t>その他の町村</t>
    <rPh sb="2" eb="3">
      <t>タ</t>
    </rPh>
    <rPh sb="4" eb="6">
      <t>チョウソン</t>
    </rPh>
    <phoneticPr fontId="12"/>
  </si>
  <si>
    <t>ok</t>
    <phoneticPr fontId="12"/>
  </si>
  <si>
    <t xml:space="preserve">(注）他市町村には他県を含む。                                                     　　　　                  </t>
    <rPh sb="1" eb="2">
      <t>チュウ</t>
    </rPh>
    <rPh sb="3" eb="4">
      <t>ホカ</t>
    </rPh>
    <rPh sb="4" eb="7">
      <t>シチョウソン</t>
    </rPh>
    <rPh sb="9" eb="11">
      <t>タケン</t>
    </rPh>
    <rPh sb="12" eb="13">
      <t>フク</t>
    </rPh>
    <phoneticPr fontId="12"/>
  </si>
  <si>
    <r>
      <rPr>
        <sz val="10"/>
        <rFont val="ＭＳ 明朝"/>
        <family val="1"/>
        <charset val="128"/>
      </rPr>
      <t>(B)/(A)
×100</t>
    </r>
    <phoneticPr fontId="13"/>
  </si>
  <si>
    <t>平成28年</t>
    <phoneticPr fontId="12"/>
  </si>
  <si>
    <t>資料：平成27年国勢調査</t>
    <rPh sb="3" eb="5">
      <t>ヘイセイ</t>
    </rPh>
    <rPh sb="7" eb="8">
      <t>ネン</t>
    </rPh>
    <phoneticPr fontId="13"/>
  </si>
  <si>
    <t>（37）  常住地及び従業・通学地による15歳以上就業者・通学者数（平成27年10月１日現在）</t>
    <phoneticPr fontId="13"/>
  </si>
  <si>
    <t>（38）那覇市周辺市町村の常住地・従業地別就業者数（平成27年10月１日現在）</t>
    <phoneticPr fontId="12"/>
  </si>
  <si>
    <t>資料：平成27年国勢調査</t>
    <phoneticPr fontId="12"/>
  </si>
  <si>
    <t>資料：平成27年国勢調査</t>
    <phoneticPr fontId="12"/>
  </si>
  <si>
    <t>　　　平成22年から「労働力率」の計算では、分母から「不詳」を除いている。</t>
    <rPh sb="3" eb="5">
      <t>ヘイセイ</t>
    </rPh>
    <rPh sb="7" eb="8">
      <t>ネン</t>
    </rPh>
    <rPh sb="11" eb="14">
      <t>ロウドウリョク</t>
    </rPh>
    <rPh sb="14" eb="15">
      <t>リツ</t>
    </rPh>
    <rPh sb="17" eb="19">
      <t>ケイサン</t>
    </rPh>
    <rPh sb="22" eb="24">
      <t>ブンボ</t>
    </rPh>
    <rPh sb="27" eb="29">
      <t>フショウ</t>
    </rPh>
    <rPh sb="31" eb="32">
      <t>ノゾ</t>
    </rPh>
    <phoneticPr fontId="12"/>
  </si>
  <si>
    <t>12</t>
  </si>
  <si>
    <t>17</t>
  </si>
  <si>
    <t>22</t>
  </si>
  <si>
    <t>自　給</t>
    <phoneticPr fontId="12"/>
  </si>
  <si>
    <t>那 覇 市 へ の</t>
    <phoneticPr fontId="12"/>
  </si>
  <si>
    <t>(C)／(A)</t>
  </si>
  <si>
    <t>(B)／(A)</t>
  </si>
  <si>
    <t>本 市 か ら の</t>
    <phoneticPr fontId="12"/>
  </si>
  <si>
    <t>資料：平成27年国勢調査</t>
    <phoneticPr fontId="12"/>
  </si>
  <si>
    <t>（39）那覇市周辺市町村の常住地・従業地別労働力率（平成27年10月１日現在）</t>
    <phoneticPr fontId="12"/>
  </si>
  <si>
    <t>平成22年</t>
  </si>
  <si>
    <t>平成27年</t>
    <phoneticPr fontId="12"/>
  </si>
  <si>
    <t>総　　　　数</t>
    <phoneticPr fontId="12"/>
  </si>
  <si>
    <t>那 　覇 　市</t>
    <phoneticPr fontId="12"/>
  </si>
  <si>
    <t>その他の市町村</t>
    <phoneticPr fontId="12"/>
  </si>
  <si>
    <t>（41） 15歳以上流動人口（平成27年10月１日現在）</t>
    <phoneticPr fontId="12"/>
  </si>
  <si>
    <t>（平成27年国勢調査）</t>
    <phoneticPr fontId="12"/>
  </si>
  <si>
    <t>常住地による就業者数</t>
    <phoneticPr fontId="12"/>
  </si>
  <si>
    <t>総  数</t>
    <phoneticPr fontId="12"/>
  </si>
  <si>
    <t>総    数</t>
    <phoneticPr fontId="12"/>
  </si>
  <si>
    <t>労  働  力  人  口</t>
    <phoneticPr fontId="12"/>
  </si>
  <si>
    <t>就 業 者</t>
    <phoneticPr fontId="12"/>
  </si>
  <si>
    <t>（Ａ）</t>
    <phoneticPr fontId="12"/>
  </si>
  <si>
    <r>
      <t>(B)/(</t>
    </r>
    <r>
      <rPr>
        <sz val="11"/>
        <rFont val="ＭＳ 明朝"/>
        <family val="1"/>
        <charset val="128"/>
      </rPr>
      <t>A</t>
    </r>
    <r>
      <rPr>
        <sz val="10"/>
        <rFont val="ＭＳ 明朝"/>
        <family val="1"/>
        <charset val="128"/>
      </rPr>
      <t>)×100</t>
    </r>
    <phoneticPr fontId="12"/>
  </si>
  <si>
    <t>（43） 15歳以上市町村別労働力状態（平成27年10月１日現在）</t>
    <phoneticPr fontId="12"/>
  </si>
  <si>
    <t>27</t>
    <phoneticPr fontId="12"/>
  </si>
  <si>
    <t>資料：平成27年国勢調査</t>
    <phoneticPr fontId="12"/>
  </si>
  <si>
    <t>（注）総数は、分類不能も合算してある。</t>
    <phoneticPr fontId="12"/>
  </si>
  <si>
    <t>平成17年</t>
    <phoneticPr fontId="12"/>
  </si>
  <si>
    <t>平成22年</t>
    <phoneticPr fontId="12"/>
  </si>
  <si>
    <t>大   分   類</t>
    <phoneticPr fontId="12"/>
  </si>
  <si>
    <t xml:space="preserve">   </t>
    <phoneticPr fontId="12"/>
  </si>
  <si>
    <t>農業</t>
    <phoneticPr fontId="12"/>
  </si>
  <si>
    <t>林業</t>
    <phoneticPr fontId="12"/>
  </si>
  <si>
    <t>鉱業</t>
    <phoneticPr fontId="12"/>
  </si>
  <si>
    <t xml:space="preserve">   </t>
    <phoneticPr fontId="12"/>
  </si>
  <si>
    <t>建設業</t>
    <phoneticPr fontId="12"/>
  </si>
  <si>
    <t>製造業</t>
    <phoneticPr fontId="12"/>
  </si>
  <si>
    <t xml:space="preserve">  </t>
    <phoneticPr fontId="12"/>
  </si>
  <si>
    <t>金融・保険業</t>
    <phoneticPr fontId="12"/>
  </si>
  <si>
    <t>不動産業</t>
    <phoneticPr fontId="12"/>
  </si>
  <si>
    <t xml:space="preserve">  </t>
    <phoneticPr fontId="12"/>
  </si>
  <si>
    <t>資料：平成27年国勢調査</t>
    <phoneticPr fontId="12"/>
  </si>
  <si>
    <t>「不詳者数」</t>
    <rPh sb="1" eb="3">
      <t>フショウ</t>
    </rPh>
    <rPh sb="3" eb="4">
      <t>シャ</t>
    </rPh>
    <rPh sb="4" eb="5">
      <t>スウ</t>
    </rPh>
    <phoneticPr fontId="12"/>
  </si>
  <si>
    <t>12年</t>
  </si>
  <si>
    <t>17年</t>
  </si>
  <si>
    <t>22年</t>
  </si>
  <si>
    <t>総数</t>
    <rPh sb="0" eb="2">
      <t>ソウスウ</t>
    </rPh>
    <phoneticPr fontId="12"/>
  </si>
  <si>
    <r>
      <t>　平成27年の15歳以上就業者の産業別分布をみると、①「</t>
    </r>
    <r>
      <rPr>
        <sz val="10"/>
        <color rgb="FFFF0000"/>
        <rFont val="ＭＳ 明朝"/>
        <family val="1"/>
        <charset val="128"/>
      </rPr>
      <t>サービス業</t>
    </r>
    <r>
      <rPr>
        <sz val="10"/>
        <color indexed="8"/>
        <rFont val="ＭＳ 明朝"/>
        <family val="1"/>
        <charset val="128"/>
      </rPr>
      <t>」の</t>
    </r>
    <r>
      <rPr>
        <sz val="10"/>
        <color rgb="FFFF0000"/>
        <rFont val="ＭＳ 明朝"/>
        <family val="1"/>
        <charset val="128"/>
      </rPr>
      <t>7,698</t>
    </r>
    <r>
      <rPr>
        <sz val="10"/>
        <color indexed="8"/>
        <rFont val="ＭＳ 明朝"/>
        <family val="1"/>
        <charset val="128"/>
      </rPr>
      <t>人（全体の</t>
    </r>
    <r>
      <rPr>
        <sz val="10"/>
        <color rgb="FFFF0000"/>
        <rFont val="ＭＳ 明朝"/>
        <family val="1"/>
        <charset val="128"/>
      </rPr>
      <t>16.7</t>
    </r>
    <r>
      <rPr>
        <sz val="10"/>
        <color indexed="8"/>
        <rFont val="ＭＳ 明朝"/>
        <family val="1"/>
        <charset val="128"/>
      </rPr>
      <t>％）が最も多く、次いで②「</t>
    </r>
    <r>
      <rPr>
        <sz val="10"/>
        <color rgb="FFFF0000"/>
        <rFont val="ＭＳ 明朝"/>
        <family val="1"/>
        <charset val="128"/>
      </rPr>
      <t>卸売・小売業</t>
    </r>
    <r>
      <rPr>
        <sz val="10"/>
        <color indexed="8"/>
        <rFont val="ＭＳ 明朝"/>
        <family val="1"/>
        <charset val="128"/>
      </rPr>
      <t>」</t>
    </r>
    <r>
      <rPr>
        <sz val="10"/>
        <color rgb="FFFF0000"/>
        <rFont val="ＭＳ 明朝"/>
        <family val="1"/>
        <charset val="128"/>
      </rPr>
      <t>7,334</t>
    </r>
    <r>
      <rPr>
        <sz val="10"/>
        <color indexed="8"/>
        <rFont val="ＭＳ 明朝"/>
        <family val="1"/>
        <charset val="128"/>
      </rPr>
      <t>人（同</t>
    </r>
    <r>
      <rPr>
        <sz val="10"/>
        <color rgb="FFFF0000"/>
        <rFont val="ＭＳ 明朝"/>
        <family val="1"/>
        <charset val="128"/>
      </rPr>
      <t>15.9</t>
    </r>
    <r>
      <rPr>
        <sz val="10"/>
        <color indexed="8"/>
        <rFont val="ＭＳ 明朝"/>
        <family val="1"/>
        <charset val="128"/>
      </rPr>
      <t>％）、③「</t>
    </r>
    <r>
      <rPr>
        <sz val="10"/>
        <color rgb="FFFF0000"/>
        <rFont val="ＭＳ 明朝"/>
        <family val="1"/>
        <charset val="128"/>
      </rPr>
      <t>医療・福祉</t>
    </r>
    <r>
      <rPr>
        <sz val="10"/>
        <color indexed="8"/>
        <rFont val="ＭＳ 明朝"/>
        <family val="1"/>
        <charset val="128"/>
      </rPr>
      <t>」6,220人（同</t>
    </r>
    <r>
      <rPr>
        <sz val="10"/>
        <color rgb="FFFF0000"/>
        <rFont val="ＭＳ 明朝"/>
        <family val="1"/>
        <charset val="128"/>
      </rPr>
      <t>13.5</t>
    </r>
    <r>
      <rPr>
        <sz val="10"/>
        <color indexed="8"/>
        <rFont val="ＭＳ 明朝"/>
        <family val="1"/>
        <charset val="128"/>
      </rPr>
      <t>％）の順となっている。</t>
    </r>
    <phoneticPr fontId="12"/>
  </si>
  <si>
    <r>
      <t xml:space="preserve">  また、産業を第１次産業、第２次産業、第３次産業の３部門にまとめて、その就業者の割合をみると、①第３次産業が</t>
    </r>
    <r>
      <rPr>
        <sz val="10"/>
        <color rgb="FFFF0000"/>
        <rFont val="ＭＳ 明朝"/>
        <family val="1"/>
        <charset val="128"/>
      </rPr>
      <t>75.7</t>
    </r>
    <r>
      <rPr>
        <sz val="10"/>
        <color indexed="8"/>
        <rFont val="ＭＳ 明朝"/>
        <family val="1"/>
        <charset val="128"/>
      </rPr>
      <t>％と大半を占め、次いで②第２次産業が</t>
    </r>
    <r>
      <rPr>
        <sz val="10"/>
        <color rgb="FFFF0000"/>
        <rFont val="ＭＳ 明朝"/>
        <family val="1"/>
        <charset val="128"/>
      </rPr>
      <t>13.1</t>
    </r>
    <r>
      <rPr>
        <sz val="10"/>
        <color indexed="8"/>
        <rFont val="ＭＳ 明朝"/>
        <family val="1"/>
        <charset val="128"/>
      </rPr>
      <t xml:space="preserve">％、③第１次産業が </t>
    </r>
    <r>
      <rPr>
        <sz val="10"/>
        <color rgb="FFFF0000"/>
        <rFont val="ＭＳ 明朝"/>
        <family val="1"/>
        <charset val="128"/>
      </rPr>
      <t>0.4</t>
    </r>
    <r>
      <rPr>
        <sz val="10"/>
        <color indexed="8"/>
        <rFont val="ＭＳ 明朝"/>
        <family val="1"/>
        <charset val="128"/>
      </rPr>
      <t>％の順となっている。その産業別構成を平成</t>
    </r>
    <r>
      <rPr>
        <sz val="10"/>
        <color rgb="FFFF0000"/>
        <rFont val="ＭＳ 明朝"/>
        <family val="1"/>
        <charset val="128"/>
      </rPr>
      <t>22</t>
    </r>
    <r>
      <rPr>
        <sz val="10"/>
        <color indexed="8"/>
        <rFont val="ＭＳ 明朝"/>
        <family val="1"/>
        <charset val="128"/>
      </rPr>
      <t>年から平成</t>
    </r>
    <r>
      <rPr>
        <sz val="10"/>
        <color rgb="FFFF0000"/>
        <rFont val="ＭＳ 明朝"/>
        <family val="1"/>
        <charset val="128"/>
      </rPr>
      <t>27</t>
    </r>
    <r>
      <rPr>
        <sz val="10"/>
        <color indexed="8"/>
        <rFont val="ＭＳ 明朝"/>
        <family val="1"/>
        <charset val="128"/>
      </rPr>
      <t>年にかけての推移でみると、第１次産業は前回より</t>
    </r>
    <r>
      <rPr>
        <sz val="10"/>
        <color rgb="FFFF0000"/>
        <rFont val="ＭＳ 明朝"/>
        <family val="1"/>
        <charset val="128"/>
      </rPr>
      <t>0.1</t>
    </r>
    <r>
      <rPr>
        <sz val="10"/>
        <color indexed="8"/>
        <rFont val="ＭＳ 明朝"/>
        <family val="1"/>
        <charset val="128"/>
      </rPr>
      <t>減少、第２次産業では、平成22年の</t>
    </r>
    <r>
      <rPr>
        <sz val="10"/>
        <color rgb="FFFF0000"/>
        <rFont val="ＭＳ 明朝"/>
        <family val="1"/>
        <charset val="128"/>
      </rPr>
      <t>13.5</t>
    </r>
    <r>
      <rPr>
        <sz val="10"/>
        <color indexed="8"/>
        <rFont val="ＭＳ 明朝"/>
        <family val="1"/>
        <charset val="128"/>
      </rPr>
      <t>％から</t>
    </r>
    <r>
      <rPr>
        <sz val="10"/>
        <color rgb="FFFF0000"/>
        <rFont val="ＭＳ 明朝"/>
        <family val="1"/>
        <charset val="128"/>
      </rPr>
      <t>27</t>
    </r>
    <r>
      <rPr>
        <sz val="10"/>
        <color indexed="8"/>
        <rFont val="ＭＳ 明朝"/>
        <family val="1"/>
        <charset val="128"/>
      </rPr>
      <t>年には</t>
    </r>
    <r>
      <rPr>
        <sz val="10"/>
        <color rgb="FFFF0000"/>
        <rFont val="ＭＳ 明朝"/>
        <family val="1"/>
        <charset val="128"/>
      </rPr>
      <t>13.1</t>
    </r>
    <r>
      <rPr>
        <sz val="10"/>
        <color indexed="8"/>
        <rFont val="ＭＳ 明朝"/>
        <family val="1"/>
        <charset val="128"/>
      </rPr>
      <t>％へと若干減少。また、第３次産業は平成17年に</t>
    </r>
    <r>
      <rPr>
        <sz val="10"/>
        <color rgb="FFFF0000"/>
        <rFont val="ＭＳ 明朝"/>
        <family val="1"/>
        <charset val="128"/>
      </rPr>
      <t>82.4</t>
    </r>
    <r>
      <rPr>
        <sz val="10"/>
        <color indexed="8"/>
        <rFont val="ＭＳ 明朝"/>
        <family val="1"/>
        <charset val="128"/>
      </rPr>
      <t>%、平成</t>
    </r>
    <r>
      <rPr>
        <sz val="10"/>
        <color rgb="FFFF0000"/>
        <rFont val="ＭＳ 明朝"/>
        <family val="1"/>
        <charset val="128"/>
      </rPr>
      <t>22</t>
    </r>
    <r>
      <rPr>
        <sz val="10"/>
        <color indexed="8"/>
        <rFont val="ＭＳ 明朝"/>
        <family val="1"/>
        <charset val="128"/>
      </rPr>
      <t>年</t>
    </r>
    <r>
      <rPr>
        <sz val="10"/>
        <color rgb="FFFF0000"/>
        <rFont val="ＭＳ 明朝"/>
        <family val="1"/>
        <charset val="128"/>
      </rPr>
      <t>76.1</t>
    </r>
    <r>
      <rPr>
        <sz val="10"/>
        <color indexed="8"/>
        <rFont val="ＭＳ 明朝"/>
        <family val="1"/>
        <charset val="128"/>
      </rPr>
      <t>％、平成</t>
    </r>
    <r>
      <rPr>
        <sz val="10"/>
        <color rgb="FFFF0000"/>
        <rFont val="ＭＳ 明朝"/>
        <family val="1"/>
        <charset val="128"/>
      </rPr>
      <t>27</t>
    </r>
    <r>
      <rPr>
        <sz val="10"/>
        <color indexed="8"/>
        <rFont val="ＭＳ 明朝"/>
        <family val="1"/>
        <charset val="128"/>
      </rPr>
      <t>年は</t>
    </r>
    <r>
      <rPr>
        <sz val="10"/>
        <color rgb="FFFF0000"/>
        <rFont val="ＭＳ 明朝"/>
        <family val="1"/>
        <charset val="128"/>
      </rPr>
      <t>75.7</t>
    </r>
    <r>
      <rPr>
        <sz val="10"/>
        <color indexed="8"/>
        <rFont val="ＭＳ 明朝"/>
        <family val="1"/>
        <charset val="128"/>
      </rPr>
      <t>％と減少傾向となっている。</t>
    </r>
    <rPh sb="149" eb="151">
      <t>ゲンショウ</t>
    </rPh>
    <rPh sb="185" eb="187">
      <t>ジャッカン</t>
    </rPh>
    <rPh sb="187" eb="189">
      <t>ゲンショウ</t>
    </rPh>
    <rPh sb="199" eb="201">
      <t>ヘイセイ</t>
    </rPh>
    <rPh sb="203" eb="204">
      <t>ネン</t>
    </rPh>
    <rPh sb="236" eb="238">
      <t>ケイコウ</t>
    </rPh>
    <phoneticPr fontId="12"/>
  </si>
  <si>
    <r>
      <t>　平成27年における本市の就業者をみると、全就業者の</t>
    </r>
    <r>
      <rPr>
        <sz val="10"/>
        <color rgb="FFFF0000"/>
        <rFont val="ＭＳ 明朝"/>
        <family val="1"/>
        <charset val="128"/>
      </rPr>
      <t>42.4</t>
    </r>
    <r>
      <rPr>
        <sz val="10"/>
        <color indexed="8"/>
        <rFont val="ＭＳ 明朝"/>
        <family val="1"/>
        <charset val="128"/>
      </rPr>
      <t>％が市内に居住する就業者で残りが他市町村からの就業者である。その内、那覇市から</t>
    </r>
    <r>
      <rPr>
        <sz val="10"/>
        <color rgb="FFFF0000"/>
        <rFont val="ＭＳ 明朝"/>
        <family val="1"/>
        <charset val="128"/>
      </rPr>
      <t>35.0</t>
    </r>
    <r>
      <rPr>
        <sz val="10"/>
        <color indexed="8"/>
        <rFont val="ＭＳ 明朝"/>
        <family val="1"/>
        <charset val="128"/>
      </rPr>
      <t>％、宜野湾市から</t>
    </r>
    <r>
      <rPr>
        <sz val="10"/>
        <color rgb="FFFF0000"/>
        <rFont val="ＭＳ 明朝"/>
        <family val="1"/>
        <charset val="128"/>
      </rPr>
      <t>19.6</t>
    </r>
    <r>
      <rPr>
        <sz val="10"/>
        <color indexed="8"/>
        <rFont val="ＭＳ 明朝"/>
        <family val="1"/>
        <charset val="128"/>
      </rPr>
      <t>％となっている。一方、本市に居住する全就業者の</t>
    </r>
    <r>
      <rPr>
        <sz val="10"/>
        <color rgb="FFFF0000"/>
        <rFont val="ＭＳ 明朝"/>
        <family val="1"/>
        <charset val="128"/>
      </rPr>
      <t>41.3</t>
    </r>
    <r>
      <rPr>
        <sz val="10"/>
        <color indexed="8"/>
        <rFont val="ＭＳ 明朝"/>
        <family val="1"/>
        <charset val="128"/>
      </rPr>
      <t>％は市内に職をもち、残りは市外へと通勤している。そのうち、</t>
    </r>
    <r>
      <rPr>
        <sz val="10"/>
        <color rgb="FFFF0000"/>
        <rFont val="ＭＳ 明朝"/>
        <family val="1"/>
        <charset val="128"/>
      </rPr>
      <t>56.3</t>
    </r>
    <r>
      <rPr>
        <sz val="10"/>
        <color indexed="8"/>
        <rFont val="ＭＳ 明朝"/>
        <family val="1"/>
        <charset val="128"/>
      </rPr>
      <t>％が那覇市に通勤している。</t>
    </r>
    <phoneticPr fontId="13"/>
  </si>
  <si>
    <t>　平成27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phoneticPr fontId="13"/>
  </si>
  <si>
    <r>
      <t xml:space="preserve">　平成27年10月１日現在の本市の労働力人口の状況をみると、15歳以上人口 </t>
    </r>
    <r>
      <rPr>
        <sz val="10"/>
        <color rgb="FFFF0000"/>
        <rFont val="ＭＳ 明朝"/>
        <family val="1"/>
        <charset val="128"/>
      </rPr>
      <t>92,102</t>
    </r>
    <r>
      <rPr>
        <sz val="10"/>
        <color indexed="8"/>
        <rFont val="ＭＳ 明朝"/>
        <family val="1"/>
        <charset val="128"/>
      </rPr>
      <t xml:space="preserve">人のうち、就業者が </t>
    </r>
    <r>
      <rPr>
        <sz val="10"/>
        <color rgb="FFFF0000"/>
        <rFont val="ＭＳ 明朝"/>
        <family val="1"/>
        <charset val="128"/>
      </rPr>
      <t>46,104</t>
    </r>
    <r>
      <rPr>
        <sz val="10"/>
        <color indexed="8"/>
        <rFont val="ＭＳ 明朝"/>
        <family val="1"/>
        <charset val="128"/>
      </rPr>
      <t>人（全体の</t>
    </r>
    <r>
      <rPr>
        <sz val="10"/>
        <color rgb="FFFF0000"/>
        <rFont val="ＭＳ 明朝"/>
        <family val="1"/>
        <charset val="128"/>
      </rPr>
      <t>50.1</t>
    </r>
    <r>
      <rPr>
        <sz val="10"/>
        <color indexed="8"/>
        <rFont val="ＭＳ 明朝"/>
        <family val="1"/>
        <charset val="128"/>
      </rPr>
      <t xml:space="preserve">％）、完全失業者が </t>
    </r>
    <r>
      <rPr>
        <sz val="10"/>
        <color rgb="FFFF0000"/>
        <rFont val="ＭＳ 明朝"/>
        <family val="1"/>
        <charset val="128"/>
      </rPr>
      <t>2,845</t>
    </r>
    <r>
      <rPr>
        <sz val="10"/>
        <color indexed="8"/>
        <rFont val="ＭＳ 明朝"/>
        <family val="1"/>
        <charset val="128"/>
      </rPr>
      <t xml:space="preserve">人（同 </t>
    </r>
    <r>
      <rPr>
        <sz val="10"/>
        <color rgb="FFFF0000"/>
        <rFont val="ＭＳ 明朝"/>
        <family val="1"/>
        <charset val="128"/>
      </rPr>
      <t>5.8</t>
    </r>
    <r>
      <rPr>
        <sz val="10"/>
        <color indexed="8"/>
        <rFont val="ＭＳ 明朝"/>
        <family val="1"/>
        <charset val="128"/>
      </rPr>
      <t>％）で、この双方を合わせた労働力人口は 48,949人となり、全体の</t>
    </r>
    <r>
      <rPr>
        <sz val="10"/>
        <color rgb="FFFF0000"/>
        <rFont val="ＭＳ 明朝"/>
        <family val="1"/>
        <charset val="128"/>
      </rPr>
      <t>62.5</t>
    </r>
    <r>
      <rPr>
        <sz val="10"/>
        <color indexed="8"/>
        <rFont val="ＭＳ 明朝"/>
        <family val="1"/>
        <charset val="128"/>
      </rPr>
      <t>％（労働力率）を占める。
　男女別の労働力率の推移をみると、男性では平成12年が</t>
    </r>
    <r>
      <rPr>
        <sz val="10"/>
        <color rgb="FFFF0000"/>
        <rFont val="ＭＳ 明朝"/>
        <family val="1"/>
        <charset val="128"/>
      </rPr>
      <t>75.9</t>
    </r>
    <r>
      <rPr>
        <sz val="10"/>
        <color indexed="8"/>
        <rFont val="ＭＳ 明朝"/>
        <family val="1"/>
        <charset val="128"/>
      </rPr>
      <t>％、平成17年が</t>
    </r>
    <r>
      <rPr>
        <sz val="10"/>
        <color rgb="FFFF0000"/>
        <rFont val="ＭＳ 明朝"/>
        <family val="1"/>
        <charset val="128"/>
      </rPr>
      <t>71.9</t>
    </r>
    <r>
      <rPr>
        <sz val="10"/>
        <color indexed="8"/>
        <rFont val="ＭＳ 明朝"/>
        <family val="1"/>
        <charset val="128"/>
      </rPr>
      <t>％、平成22年が</t>
    </r>
    <r>
      <rPr>
        <sz val="10"/>
        <color rgb="FFFF0000"/>
        <rFont val="ＭＳ 明朝"/>
        <family val="1"/>
        <charset val="128"/>
      </rPr>
      <t>74.5</t>
    </r>
    <r>
      <rPr>
        <sz val="10"/>
        <color indexed="8"/>
        <rFont val="ＭＳ 明朝"/>
        <family val="1"/>
        <charset val="128"/>
      </rPr>
      <t>％と長期化する不況の影響で低下していたが、平成27年に</t>
    </r>
    <r>
      <rPr>
        <sz val="10"/>
        <color rgb="FFFF0000"/>
        <rFont val="ＭＳ 明朝"/>
        <family val="1"/>
        <charset val="128"/>
      </rPr>
      <t>71.3</t>
    </r>
    <r>
      <rPr>
        <sz val="10"/>
        <color indexed="8"/>
        <rFont val="ＭＳ 明朝"/>
        <family val="1"/>
        <charset val="128"/>
      </rPr>
      <t>％と前回比より</t>
    </r>
    <r>
      <rPr>
        <sz val="10"/>
        <color rgb="FFFF0000"/>
        <rFont val="ＭＳ 明朝"/>
        <family val="1"/>
        <charset val="128"/>
      </rPr>
      <t>3.2</t>
    </r>
    <r>
      <rPr>
        <sz val="10"/>
        <color indexed="8"/>
        <rFont val="ＭＳ 明朝"/>
        <family val="1"/>
        <charset val="128"/>
      </rPr>
      <t>％の低下がみられた。一方、女性については平成12年が</t>
    </r>
    <r>
      <rPr>
        <sz val="10"/>
        <color rgb="FFFF0000"/>
        <rFont val="ＭＳ 明朝"/>
        <family val="1"/>
        <charset val="128"/>
      </rPr>
      <t>49.0</t>
    </r>
    <r>
      <rPr>
        <sz val="10"/>
        <color indexed="8"/>
        <rFont val="ＭＳ 明朝"/>
        <family val="1"/>
        <charset val="128"/>
      </rPr>
      <t>％、平成17年が</t>
    </r>
    <r>
      <rPr>
        <sz val="10"/>
        <color rgb="FFFF0000"/>
        <rFont val="ＭＳ 明朝"/>
        <family val="1"/>
        <charset val="128"/>
      </rPr>
      <t>49.3</t>
    </r>
    <r>
      <rPr>
        <sz val="10"/>
        <color indexed="8"/>
        <rFont val="ＭＳ 明朝"/>
        <family val="1"/>
        <charset val="128"/>
      </rPr>
      <t>％、平成22年には</t>
    </r>
    <r>
      <rPr>
        <sz val="10"/>
        <color rgb="FFFF0000"/>
        <rFont val="ＭＳ 明朝"/>
        <family val="1"/>
        <charset val="128"/>
      </rPr>
      <t>53.3</t>
    </r>
    <r>
      <rPr>
        <sz val="10"/>
        <color indexed="8"/>
        <rFont val="ＭＳ 明朝"/>
        <family val="1"/>
        <charset val="128"/>
      </rPr>
      <t>％、平成27年では</t>
    </r>
    <r>
      <rPr>
        <sz val="10"/>
        <color rgb="FFFF0000"/>
        <rFont val="ＭＳ 明朝"/>
        <family val="1"/>
        <charset val="128"/>
      </rPr>
      <t>54.5</t>
    </r>
    <r>
      <rPr>
        <sz val="10"/>
        <color indexed="8"/>
        <rFont val="ＭＳ 明朝"/>
        <family val="1"/>
        <charset val="128"/>
      </rPr>
      <t>％と昭和55年以降増加傾向にあり、女子の社会進出を示している。
　失業率の推移をみると、昭和40年代が ３～４％台と比較的低率で推移していたのに対し、昭和50年にはオイルショック等で大きな影響（不況）を受け９％台の高い失業率を経験した。その後、昭和55年から少しづつ下がり始め、平成12年には8.6％に下がったものの、平成17年においては長期的経済不況により12.0％に上昇しこれまでの国勢調査のなかで最も高い水準に達した。平成22年の失業率は</t>
    </r>
    <r>
      <rPr>
        <sz val="10"/>
        <color rgb="FFFF0000"/>
        <rFont val="ＭＳ 明朝"/>
        <family val="1"/>
        <charset val="128"/>
      </rPr>
      <t>9.9</t>
    </r>
    <r>
      <rPr>
        <sz val="10"/>
        <color indexed="8"/>
        <rFont val="ＭＳ 明朝"/>
        <family val="1"/>
        <charset val="128"/>
      </rPr>
      <t>％と再び減少に転じ、平成27年には</t>
    </r>
    <r>
      <rPr>
        <sz val="10"/>
        <color rgb="FFFF0000"/>
        <rFont val="ＭＳ 明朝"/>
        <family val="1"/>
        <charset val="128"/>
      </rPr>
      <t>5.8</t>
    </r>
    <r>
      <rPr>
        <sz val="10"/>
        <color indexed="8"/>
        <rFont val="ＭＳ 明朝"/>
        <family val="1"/>
        <charset val="128"/>
      </rPr>
      <t>%と</t>
    </r>
    <r>
      <rPr>
        <sz val="10"/>
        <color rgb="FFFF0000"/>
        <rFont val="ＭＳ 明朝"/>
        <family val="1"/>
        <charset val="128"/>
      </rPr>
      <t>-4.1%</t>
    </r>
    <r>
      <rPr>
        <sz val="10"/>
        <color indexed="8"/>
        <rFont val="ＭＳ 明朝"/>
        <family val="1"/>
        <charset val="128"/>
      </rPr>
      <t>の大幅な改善がみられた。</t>
    </r>
    <rPh sb="240" eb="242">
      <t>テイカ</t>
    </rPh>
    <rPh sb="248" eb="250">
      <t>イッポウ</t>
    </rPh>
    <rPh sb="295" eb="297">
      <t>ヘイセイ</t>
    </rPh>
    <rPh sb="299" eb="300">
      <t>ネン</t>
    </rPh>
    <rPh sb="541" eb="543">
      <t>ヘイセイ</t>
    </rPh>
    <rPh sb="545" eb="546">
      <t>ネン</t>
    </rPh>
    <rPh sb="559" eb="561">
      <t>オオハバ</t>
    </rPh>
    <rPh sb="562" eb="564">
      <t>カイゼン</t>
    </rPh>
    <phoneticPr fontId="12"/>
  </si>
  <si>
    <t>その他サービス業
（医療・福祉等を含む）</t>
    <rPh sb="2" eb="3">
      <t>タ</t>
    </rPh>
    <rPh sb="7" eb="8">
      <t>ギョウ</t>
    </rPh>
    <rPh sb="15" eb="16">
      <t>トウ</t>
    </rPh>
    <rPh sb="17" eb="18">
      <t>フク</t>
    </rPh>
    <phoneticPr fontId="12"/>
  </si>
  <si>
    <t>平成26年</t>
    <phoneticPr fontId="12"/>
  </si>
  <si>
    <t>平成27年</t>
    <phoneticPr fontId="12"/>
  </si>
  <si>
    <t>平成26年</t>
  </si>
  <si>
    <t>平成27年</t>
  </si>
  <si>
    <t>平成28年</t>
  </si>
  <si>
    <t>平成29年</t>
  </si>
  <si>
    <t>平成29年</t>
    <phoneticPr fontId="12"/>
  </si>
  <si>
    <r>
      <t xml:space="preserve">平  成  </t>
    </r>
    <r>
      <rPr>
        <sz val="12"/>
        <color rgb="FFFF0000"/>
        <rFont val="ＭＳ 明朝"/>
        <family val="1"/>
        <charset val="128"/>
      </rPr>
      <t>30</t>
    </r>
    <r>
      <rPr>
        <sz val="12"/>
        <rFont val="ＭＳ 明朝"/>
        <family val="1"/>
        <charset val="128"/>
      </rPr>
      <t xml:space="preserve">  年</t>
    </r>
    <phoneticPr fontId="12"/>
  </si>
  <si>
    <t xml:space="preserve">資料：沖縄防衛局 </t>
    <rPh sb="0" eb="2">
      <t>シリョウ</t>
    </rPh>
    <phoneticPr fontId="12"/>
  </si>
  <si>
    <t>平成30年</t>
    <phoneticPr fontId="12"/>
  </si>
  <si>
    <t>H30年版修正OK</t>
    <rPh sb="3" eb="5">
      <t>ネンバン</t>
    </rPh>
    <rPh sb="5" eb="7">
      <t>シュウセイ</t>
    </rPh>
    <phoneticPr fontId="12"/>
  </si>
  <si>
    <t>資料：国勢調査</t>
    <phoneticPr fontId="12"/>
  </si>
  <si>
    <t>（注）流出人口とは、浦添市から他市町村へ通勤(15歳以上)、通学(15歳未満含む)している人口。</t>
    <rPh sb="25" eb="28">
      <t>サイイジョウ</t>
    </rPh>
    <rPh sb="35" eb="36">
      <t>サイ</t>
    </rPh>
    <rPh sb="36" eb="38">
      <t>ミマン</t>
    </rPh>
    <rPh sb="38" eb="39">
      <t>フク</t>
    </rPh>
    <phoneticPr fontId="12"/>
  </si>
  <si>
    <t>　　　流入人口とは、常住する他市町村から浦添市へ通勤(15歳以上)、通学(15歳未満含む)している人口。</t>
    <rPh sb="29" eb="30">
      <t>サイ</t>
    </rPh>
    <rPh sb="30" eb="32">
      <t>イジョウ</t>
    </rPh>
    <rPh sb="39" eb="42">
      <t>サイミマン</t>
    </rPh>
    <rPh sb="42" eb="43">
      <t>フク</t>
    </rPh>
    <phoneticPr fontId="12"/>
  </si>
  <si>
    <t>　　　平成17年の夜間人口は年齢不詳を除く。</t>
    <rPh sb="3" eb="5">
      <t>ヘイセイ</t>
    </rPh>
    <rPh sb="7" eb="8">
      <t>ネン</t>
    </rPh>
    <rPh sb="9" eb="11">
      <t>ヤカン</t>
    </rPh>
    <rPh sb="11" eb="13">
      <t>ジンコウ</t>
    </rPh>
    <rPh sb="14" eb="16">
      <t>ネンレイ</t>
    </rPh>
    <rPh sb="16" eb="18">
      <t>フショウ</t>
    </rPh>
    <rPh sb="19" eb="20">
      <t>ノゾ</t>
    </rPh>
    <phoneticPr fontId="12"/>
  </si>
  <si>
    <t xml:space="preserve">     通学者の定義を変更したため、前回の数値と記載が異なる(15歳未満の通学者を含める人数とした)。</t>
    <rPh sb="5" eb="8">
      <t>ツウガクシャ</t>
    </rPh>
    <rPh sb="9" eb="11">
      <t>テイギ</t>
    </rPh>
    <rPh sb="12" eb="14">
      <t>ヘンコウ</t>
    </rPh>
    <rPh sb="19" eb="21">
      <t>ゼンカイ</t>
    </rPh>
    <rPh sb="22" eb="24">
      <t>スウチ</t>
    </rPh>
    <rPh sb="25" eb="27">
      <t>キサイ</t>
    </rPh>
    <rPh sb="28" eb="29">
      <t>コト</t>
    </rPh>
    <rPh sb="34" eb="37">
      <t>サイミマン</t>
    </rPh>
    <rPh sb="38" eb="40">
      <t>ツウガク</t>
    </rPh>
    <rPh sb="40" eb="41">
      <t>シャ</t>
    </rPh>
    <rPh sb="42" eb="43">
      <t>フク</t>
    </rPh>
    <rPh sb="45" eb="47">
      <t>ニンズウ</t>
    </rPh>
    <phoneticPr fontId="12"/>
  </si>
  <si>
    <t>27年</t>
    <rPh sb="2" eb="3">
      <t>ネン</t>
    </rPh>
    <phoneticPr fontId="12"/>
  </si>
  <si>
    <t>22年</t>
    <phoneticPr fontId="13"/>
  </si>
  <si>
    <t>(21)</t>
    <phoneticPr fontId="12"/>
  </si>
  <si>
    <t>17年</t>
    <phoneticPr fontId="13"/>
  </si>
  <si>
    <r>
      <t>27年</t>
    </r>
    <r>
      <rPr>
        <sz val="10"/>
        <rFont val="ＭＳ 明朝"/>
        <family val="1"/>
        <charset val="128"/>
      </rPr>
      <t/>
    </r>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</si>
</sst>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1" formatCode="_ * #,##0_ ;_ * \-#,##0_ ;_ * &quot;-&quot;_ ;_ @_ "/>
    <numFmt numFmtId="43" formatCode="_ * #,##0.00_ ;_ * \-#,##0.00_ ;_ * &quot;-&quot;??_ ;_ @_ "/>
    <numFmt numFmtId="176" formatCode="#,##0;&quot;△&quot;#,##0"/>
    <numFmt numFmtId="177" formatCode="#,##0.0_ "/>
    <numFmt numFmtId="178" formatCode="#,##0.0;[Red]#,##0.0"/>
    <numFmt numFmtId="179" formatCode="#,##0_ "/>
    <numFmt numFmtId="180" formatCode="0.0_ "/>
    <numFmt numFmtId="181" formatCode="#,##0;&quot;△ &quot;#,##0"/>
    <numFmt numFmtId="182" formatCode="_ * #,##0_ ;_ * \-#,##0_ ;_ * \-_ ;_ @_ "/>
    <numFmt numFmtId="183" formatCode="#,##0_);[Red]\(#,##0\)"/>
    <numFmt numFmtId="184" formatCode="0.0_);\(0.0\)"/>
    <numFmt numFmtId="185" formatCode="#,##0.0_);[Red]\(#,##0.0\)"/>
    <numFmt numFmtId="186" formatCode="#,##0.0_);\(#,##0.0\)"/>
    <numFmt numFmtId="187" formatCode="0.0;[Red]0.0"/>
    <numFmt numFmtId="188" formatCode="_ * #,##0_ ;_ * \-#,##0_ ;_ @_ "/>
    <numFmt numFmtId="189" formatCode="0.0%"/>
    <numFmt numFmtId="190" formatCode="#,##0;[Red]#,##0"/>
    <numFmt numFmtId="191" formatCode="#,##0_);\(#,##0\)"/>
    <numFmt numFmtId="192" formatCode="0_);\(0\)"/>
    <numFmt numFmtId="193" formatCode="_ * #,##0\ ;_ * &quot;△&quot;#,##0\ ;_ * \-_ ;_ @_ "/>
    <numFmt numFmtId="194" formatCode="0;[Red]0"/>
    <numFmt numFmtId="195" formatCode="\(#,##0\)"/>
    <numFmt numFmtId="196" formatCode="0_ "/>
    <numFmt numFmtId="197" formatCode="0.0_);[Red]\(0.0\)"/>
    <numFmt numFmtId="198" formatCode="#,##0\ "/>
    <numFmt numFmtId="199" formatCode="_ * &quot;r&quot;#,##0_ ;_ * &quot;r&quot;\-#,##0_ ;_ * &quot;r&quot;\-_ ;_ @_ "/>
  </numFmts>
  <fonts count="30" x14ac:knownFonts="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b/>
      <sz val="9"/>
      <name val="ＭＳ 明朝"/>
      <family val="1"/>
      <charset val="128"/>
    </font>
    <font>
      <sz val="12"/>
      <name val="ＭＳ 明朝"/>
      <family val="1"/>
      <charset val="128"/>
    </font>
    <font>
      <sz val="3"/>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11"/>
      <name val="ＭＳ 明朝"/>
      <family val="1"/>
      <charset val="128"/>
    </font>
    <font>
      <sz val="9"/>
      <color indexed="81"/>
      <name val="ＭＳ Ｐゴシック"/>
      <family val="3"/>
      <charset val="128"/>
    </font>
    <font>
      <b/>
      <sz val="9"/>
      <color indexed="81"/>
      <name val="ＭＳ Ｐゴシック"/>
      <family val="3"/>
      <charset val="128"/>
    </font>
    <font>
      <sz val="10"/>
      <color rgb="FFFF0000"/>
      <name val="ＭＳ 明朝"/>
      <family val="1"/>
      <charset val="128"/>
    </font>
    <font>
      <b/>
      <sz val="10"/>
      <color rgb="FFFF0000"/>
      <name val="ＭＳ 明朝"/>
      <family val="1"/>
      <charset val="128"/>
    </font>
    <font>
      <sz val="10"/>
      <color theme="1"/>
      <name val="ＭＳ 明朝"/>
      <family val="1"/>
      <charset val="128"/>
    </font>
    <font>
      <b/>
      <sz val="10"/>
      <color theme="1"/>
      <name val="ＭＳ 明朝"/>
      <family val="1"/>
      <charset val="128"/>
    </font>
    <font>
      <sz val="8"/>
      <color indexed="81"/>
      <name val="ＭＳ Ｐゴシック"/>
      <family val="3"/>
      <charset val="128"/>
    </font>
    <font>
      <sz val="10"/>
      <color theme="0" tint="-0.34998626667073579"/>
      <name val="ＭＳ 明朝"/>
      <family val="1"/>
      <charset val="128"/>
    </font>
    <font>
      <sz val="10.5"/>
      <color rgb="FFFF0000"/>
      <name val="ＭＳ 明朝"/>
      <family val="1"/>
      <charset val="128"/>
    </font>
    <font>
      <b/>
      <sz val="10.5"/>
      <color rgb="FFFF0000"/>
      <name val="ＭＳ 明朝"/>
      <family val="1"/>
      <charset val="128"/>
    </font>
    <font>
      <sz val="12"/>
      <color rgb="FFFF0000"/>
      <name val="ＭＳ 明朝"/>
      <family val="1"/>
      <charset val="128"/>
    </font>
    <font>
      <sz val="9"/>
      <color rgb="FF9F9F9F"/>
      <name val="ＭＳ 明朝"/>
      <family val="1"/>
      <charset val="128"/>
    </font>
    <font>
      <sz val="10"/>
      <color rgb="FF9F9F9F"/>
      <name val="ＭＳ 明朝"/>
      <family val="1"/>
      <charset val="128"/>
    </font>
    <font>
      <b/>
      <sz val="10"/>
      <color rgb="FF9F9F9F"/>
      <name val="ＭＳ 明朝"/>
      <family val="1"/>
      <charset val="128"/>
    </font>
    <font>
      <sz val="8"/>
      <color rgb="FF9F9F9F"/>
      <name val="ＭＳ 明朝"/>
      <family val="1"/>
      <charset val="128"/>
    </font>
  </fonts>
  <fills count="3">
    <fill>
      <patternFill patternType="none"/>
    </fill>
    <fill>
      <patternFill patternType="gray125"/>
    </fill>
    <fill>
      <patternFill patternType="solid">
        <fgColor indexed="47"/>
        <bgColor indexed="64"/>
      </patternFill>
    </fill>
  </fills>
  <borders count="113">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right style="medium">
        <color indexed="8"/>
      </right>
      <top/>
      <bottom style="medium">
        <color indexed="64"/>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s>
  <cellStyleXfs count="3">
    <xf numFmtId="0" fontId="0" fillId="0" borderId="0">
      <alignment vertical="center"/>
    </xf>
    <xf numFmtId="38" fontId="11" fillId="0" borderId="0" applyFill="0" applyBorder="0" applyProtection="0">
      <alignment vertical="center"/>
    </xf>
    <xf numFmtId="9" fontId="11" fillId="0" borderId="0" applyFont="0" applyFill="0" applyBorder="0" applyAlignment="0" applyProtection="0">
      <alignment vertical="center"/>
    </xf>
  </cellStyleXfs>
  <cellXfs count="558">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0" fillId="0" borderId="0" xfId="0" applyFont="1" applyBorder="1" applyAlignment="1">
      <alignment vertical="center"/>
    </xf>
    <xf numFmtId="0" fontId="0" fillId="0" borderId="0" xfId="0" applyFont="1">
      <alignment vertical="center"/>
    </xf>
    <xf numFmtId="0" fontId="0" fillId="0" borderId="1" xfId="0" applyFont="1" applyBorder="1" applyAlignment="1">
      <alignment horizontal="right" vertical="center"/>
    </xf>
    <xf numFmtId="0" fontId="0" fillId="0" borderId="4" xfId="0" applyFont="1" applyBorder="1" applyAlignment="1">
      <alignment vertical="center"/>
    </xf>
    <xf numFmtId="0" fontId="0" fillId="0" borderId="1" xfId="0" applyFont="1" applyBorder="1" applyAlignment="1"/>
    <xf numFmtId="0" fontId="0" fillId="0" borderId="2" xfId="0" applyFont="1" applyBorder="1" applyAlignment="1">
      <alignment vertical="center"/>
    </xf>
    <xf numFmtId="0" fontId="0" fillId="0" borderId="5" xfId="0" applyFont="1" applyBorder="1" applyAlignment="1">
      <alignment vertical="center"/>
    </xf>
    <xf numFmtId="0" fontId="0" fillId="0" borderId="0" xfId="0" applyFont="1" applyFill="1" applyAlignment="1">
      <alignment vertical="center"/>
    </xf>
    <xf numFmtId="49" fontId="0" fillId="0" borderId="6" xfId="0" applyNumberFormat="1" applyFont="1" applyBorder="1" applyAlignment="1">
      <alignment horizontal="center" vertical="center"/>
    </xf>
    <xf numFmtId="181" fontId="0" fillId="0" borderId="0" xfId="0" applyNumberFormat="1" applyFont="1" applyBorder="1" applyAlignment="1">
      <alignment vertical="center"/>
    </xf>
    <xf numFmtId="0" fontId="0" fillId="0" borderId="7" xfId="0" applyFont="1" applyBorder="1" applyAlignment="1">
      <alignment horizontal="center" vertical="center"/>
    </xf>
    <xf numFmtId="181" fontId="0" fillId="0" borderId="8" xfId="0" applyNumberFormat="1" applyFont="1" applyBorder="1" applyAlignment="1">
      <alignment vertical="center" shrinkToFit="1"/>
    </xf>
    <xf numFmtId="181" fontId="0" fillId="0" borderId="9" xfId="0" applyNumberFormat="1" applyFont="1" applyBorder="1" applyAlignment="1">
      <alignment vertical="center"/>
    </xf>
    <xf numFmtId="0" fontId="0" fillId="0" borderId="10" xfId="0" applyFont="1" applyBorder="1" applyAlignment="1">
      <alignment horizontal="center"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187" fontId="2" fillId="0" borderId="0" xfId="0" applyNumberFormat="1" applyFont="1" applyBorder="1" applyAlignment="1">
      <alignment vertical="center"/>
    </xf>
    <xf numFmtId="183"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3" fontId="2" fillId="0" borderId="0" xfId="0" applyNumberFormat="1" applyFont="1" applyFill="1" applyBorder="1" applyAlignment="1">
      <alignment vertical="center"/>
    </xf>
    <xf numFmtId="183" fontId="0" fillId="0" borderId="1" xfId="0" applyNumberFormat="1" applyFont="1" applyFill="1" applyBorder="1" applyAlignment="1">
      <alignment vertical="center"/>
    </xf>
    <xf numFmtId="0" fontId="0" fillId="0" borderId="0" xfId="0" applyBorder="1">
      <alignment vertical="center"/>
    </xf>
    <xf numFmtId="0" fontId="11" fillId="0" borderId="0" xfId="0" applyFont="1" applyAlignment="1">
      <alignment vertical="center"/>
    </xf>
    <xf numFmtId="0" fontId="2" fillId="0" borderId="13" xfId="0" applyFont="1" applyBorder="1" applyAlignment="1">
      <alignment horizontal="distributed" vertical="center"/>
    </xf>
    <xf numFmtId="0" fontId="2" fillId="0" borderId="0" xfId="0" applyFont="1" applyBorder="1" applyAlignment="1">
      <alignment horizontal="distributed" vertical="center"/>
    </xf>
    <xf numFmtId="0" fontId="11" fillId="0" borderId="0" xfId="0" applyFont="1" applyFill="1" applyBorder="1" applyAlignment="1">
      <alignment vertical="center"/>
    </xf>
    <xf numFmtId="187" fontId="11" fillId="0" borderId="0" xfId="0" applyNumberFormat="1" applyFont="1" applyAlignment="1">
      <alignment vertical="center"/>
    </xf>
    <xf numFmtId="0" fontId="11" fillId="0" borderId="0" xfId="0" applyFont="1" applyAlignment="1">
      <alignment horizontal="center" vertical="center"/>
    </xf>
    <xf numFmtId="0" fontId="0" fillId="0" borderId="21" xfId="0" applyFont="1" applyBorder="1" applyAlignment="1">
      <alignment horizontal="center" vertical="center"/>
    </xf>
    <xf numFmtId="180" fontId="0" fillId="0" borderId="22" xfId="0" applyNumberFormat="1" applyFont="1" applyBorder="1" applyAlignment="1">
      <alignment horizontal="right" vertical="center"/>
    </xf>
    <xf numFmtId="180" fontId="0" fillId="0" borderId="23" xfId="0" applyNumberFormat="1" applyFont="1" applyBorder="1" applyAlignment="1">
      <alignment horizontal="right" vertical="center"/>
    </xf>
    <xf numFmtId="180" fontId="2" fillId="0" borderId="8" xfId="0" applyNumberFormat="1" applyFont="1" applyBorder="1" applyAlignment="1">
      <alignment horizontal="right" vertical="center"/>
    </xf>
    <xf numFmtId="180" fontId="2" fillId="0" borderId="0" xfId="0" applyNumberFormat="1" applyFont="1" applyBorder="1" applyAlignment="1">
      <alignment horizontal="right" vertical="center"/>
    </xf>
    <xf numFmtId="180" fontId="0" fillId="0" borderId="8" xfId="0" applyNumberFormat="1" applyFont="1" applyBorder="1" applyAlignment="1">
      <alignment horizontal="right" vertical="center"/>
    </xf>
    <xf numFmtId="180" fontId="0" fillId="0" borderId="0" xfId="0" applyNumberFormat="1" applyFont="1" applyBorder="1" applyAlignment="1">
      <alignment horizontal="right" vertical="center"/>
    </xf>
    <xf numFmtId="180" fontId="0" fillId="0" borderId="24" xfId="0" applyNumberFormat="1" applyFont="1" applyBorder="1" applyAlignment="1">
      <alignment horizontal="right" vertical="center"/>
    </xf>
    <xf numFmtId="180" fontId="0" fillId="0" borderId="1" xfId="0" applyNumberFormat="1" applyFont="1" applyBorder="1" applyAlignment="1">
      <alignment horizontal="righ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49" fontId="0" fillId="0" borderId="26" xfId="0" applyNumberFormat="1" applyFont="1" applyBorder="1" applyAlignment="1">
      <alignment horizontal="center" vertical="center"/>
    </xf>
    <xf numFmtId="49" fontId="0" fillId="0" borderId="27" xfId="0" applyNumberFormat="1" applyFont="1" applyBorder="1" applyAlignment="1">
      <alignment horizontal="center" vertical="center"/>
    </xf>
    <xf numFmtId="183" fontId="11" fillId="0" borderId="0" xfId="0" applyNumberFormat="1" applyFont="1" applyBorder="1" applyAlignment="1">
      <alignment vertical="center"/>
    </xf>
    <xf numFmtId="183" fontId="2" fillId="0" borderId="23" xfId="1" applyNumberFormat="1" applyFont="1" applyFill="1" applyBorder="1" applyAlignment="1" applyProtection="1">
      <alignment vertical="center"/>
    </xf>
    <xf numFmtId="177" fontId="2" fillId="0" borderId="28" xfId="0" applyNumberFormat="1" applyFont="1" applyBorder="1" applyAlignment="1">
      <alignment vertical="center"/>
    </xf>
    <xf numFmtId="183" fontId="2" fillId="0" borderId="23" xfId="0" applyNumberFormat="1" applyFont="1" applyFill="1" applyBorder="1" applyAlignment="1">
      <alignment vertical="center"/>
    </xf>
    <xf numFmtId="183" fontId="2" fillId="0" borderId="30" xfId="0" applyNumberFormat="1" applyFont="1" applyFill="1" applyBorder="1" applyAlignment="1">
      <alignment vertical="center"/>
    </xf>
    <xf numFmtId="193"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0" fontId="10" fillId="0" borderId="0" xfId="0" applyFont="1" applyAlignment="1">
      <alignment vertical="center"/>
    </xf>
    <xf numFmtId="0" fontId="0" fillId="0" borderId="4" xfId="0" applyFont="1" applyFill="1" applyBorder="1" applyAlignment="1">
      <alignment vertical="center"/>
    </xf>
    <xf numFmtId="43" fontId="0" fillId="0" borderId="23" xfId="0" applyNumberFormat="1" applyFont="1" applyFill="1" applyBorder="1" applyAlignment="1">
      <alignment horizontal="right" vertical="center"/>
    </xf>
    <xf numFmtId="189"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0" fillId="0" borderId="0" xfId="0" applyFont="1" applyFill="1">
      <alignment vertical="center"/>
    </xf>
    <xf numFmtId="182" fontId="2" fillId="0" borderId="23"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182" fontId="2" fillId="0" borderId="9" xfId="0" applyNumberFormat="1" applyFont="1" applyFill="1" applyBorder="1" applyAlignment="1">
      <alignment vertical="center" shrinkToFit="1"/>
    </xf>
    <xf numFmtId="182" fontId="0" fillId="0" borderId="0" xfId="0" applyNumberFormat="1" applyFont="1" applyFill="1" applyBorder="1" applyAlignment="1">
      <alignment vertical="center" shrinkToFit="1"/>
    </xf>
    <xf numFmtId="182" fontId="2" fillId="0" borderId="1" xfId="0" applyNumberFormat="1" applyFont="1" applyFill="1" applyBorder="1" applyAlignment="1">
      <alignment vertical="center" shrinkToFit="1"/>
    </xf>
    <xf numFmtId="183" fontId="0" fillId="0" borderId="23" xfId="0" applyNumberFormat="1" applyFont="1" applyFill="1" applyBorder="1" applyAlignment="1">
      <alignment horizontal="right" vertical="center"/>
    </xf>
    <xf numFmtId="0" fontId="0" fillId="0" borderId="1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5" xfId="0" applyFont="1" applyFill="1" applyBorder="1" applyAlignment="1">
      <alignment horizontal="center" vertical="center"/>
    </xf>
    <xf numFmtId="183" fontId="2" fillId="0" borderId="22" xfId="0" applyNumberFormat="1" applyFont="1" applyFill="1" applyBorder="1" applyAlignment="1">
      <alignment vertical="center" shrinkToFit="1"/>
    </xf>
    <xf numFmtId="193" fontId="2" fillId="0" borderId="8" xfId="0" applyNumberFormat="1" applyFont="1" applyFill="1" applyBorder="1" applyAlignment="1">
      <alignment horizontal="right" vertical="center" shrinkToFit="1"/>
    </xf>
    <xf numFmtId="0" fontId="2" fillId="0" borderId="22" xfId="0" applyFont="1" applyFill="1" applyBorder="1" applyAlignment="1">
      <alignment horizontal="distributed" vertical="center"/>
    </xf>
    <xf numFmtId="183" fontId="2" fillId="0" borderId="8" xfId="0" applyNumberFormat="1" applyFont="1" applyFill="1" applyBorder="1" applyAlignment="1">
      <alignment vertical="center" shrinkToFit="1"/>
    </xf>
    <xf numFmtId="183" fontId="0" fillId="0" borderId="8" xfId="0" applyNumberFormat="1" applyFont="1" applyFill="1" applyBorder="1" applyAlignment="1">
      <alignment vertical="center" shrinkToFit="1"/>
    </xf>
    <xf numFmtId="0" fontId="0" fillId="0" borderId="26" xfId="0" applyFont="1" applyFill="1" applyBorder="1" applyAlignment="1">
      <alignment horizontal="distributed" vertical="center"/>
    </xf>
    <xf numFmtId="193" fontId="0" fillId="0" borderId="8" xfId="0" applyNumberFormat="1" applyFont="1" applyFill="1" applyBorder="1" applyAlignment="1">
      <alignment vertical="center" shrinkToFit="1"/>
    </xf>
    <xf numFmtId="193" fontId="2" fillId="0" borderId="24" xfId="0" applyNumberFormat="1" applyFont="1" applyFill="1" applyBorder="1" applyAlignment="1">
      <alignment horizontal="right" vertical="center" shrinkToFit="1"/>
    </xf>
    <xf numFmtId="184" fontId="0" fillId="0" borderId="9"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3" fillId="0" borderId="13" xfId="0" applyFont="1" applyFill="1" applyBorder="1" applyAlignment="1">
      <alignment horizontal="distributed" vertical="center"/>
    </xf>
    <xf numFmtId="0" fontId="0" fillId="0" borderId="36" xfId="0" applyFont="1" applyFill="1" applyBorder="1" applyAlignment="1">
      <alignment horizontal="center" vertical="center"/>
    </xf>
    <xf numFmtId="0" fontId="0" fillId="0" borderId="26" xfId="0" applyFont="1" applyFill="1" applyBorder="1" applyAlignment="1">
      <alignment vertical="center"/>
    </xf>
    <xf numFmtId="0" fontId="0" fillId="0" borderId="37" xfId="0" applyFont="1" applyFill="1" applyBorder="1" applyAlignment="1">
      <alignment horizontal="center" vertical="center"/>
    </xf>
    <xf numFmtId="179" fontId="2" fillId="0" borderId="23"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xf>
    <xf numFmtId="179" fontId="2" fillId="0" borderId="0" xfId="0" applyNumberFormat="1" applyFont="1" applyFill="1" applyBorder="1" applyAlignment="1">
      <alignment vertical="center" shrinkToFit="1"/>
    </xf>
    <xf numFmtId="185" fontId="2" fillId="0" borderId="28" xfId="0" applyNumberFormat="1" applyFont="1" applyFill="1" applyBorder="1" applyAlignment="1">
      <alignment vertical="center" shrinkToFit="1"/>
    </xf>
    <xf numFmtId="182" fontId="0" fillId="0" borderId="0" xfId="0" applyNumberFormat="1" applyFont="1" applyFill="1" applyBorder="1" applyAlignment="1">
      <alignment horizontal="right" vertical="center" shrinkToFit="1"/>
    </xf>
    <xf numFmtId="179" fontId="2" fillId="0" borderId="16" xfId="0" applyNumberFormat="1" applyFont="1" applyFill="1" applyBorder="1" applyAlignment="1">
      <alignment vertical="center" shrinkToFit="1"/>
    </xf>
    <xf numFmtId="185" fontId="2" fillId="0" borderId="17" xfId="0" applyNumberFormat="1" applyFont="1" applyFill="1" applyBorder="1" applyAlignment="1">
      <alignment vertical="center" shrinkToFit="1"/>
    </xf>
    <xf numFmtId="182" fontId="2" fillId="0" borderId="39" xfId="0" applyNumberFormat="1" applyFont="1" applyFill="1" applyBorder="1" applyAlignment="1">
      <alignment horizontal="right" vertical="center" shrinkToFit="1"/>
    </xf>
    <xf numFmtId="183" fontId="2" fillId="0" borderId="28" xfId="0" applyNumberFormat="1" applyFont="1" applyFill="1" applyBorder="1" applyAlignment="1">
      <alignment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5" xfId="0" applyFont="1" applyFill="1" applyBorder="1" applyAlignment="1">
      <alignment horizontal="center" vertical="center" shrinkToFit="1"/>
    </xf>
    <xf numFmtId="0" fontId="2" fillId="0" borderId="41" xfId="0" applyFont="1" applyFill="1" applyBorder="1" applyAlignment="1">
      <alignment horizontal="center" vertical="center"/>
    </xf>
    <xf numFmtId="183" fontId="2" fillId="0" borderId="22" xfId="0" applyNumberFormat="1" applyFont="1" applyFill="1" applyBorder="1" applyAlignment="1">
      <alignment vertical="center"/>
    </xf>
    <xf numFmtId="184" fontId="2" fillId="0" borderId="32" xfId="0" applyNumberFormat="1" applyFont="1" applyFill="1" applyBorder="1" applyAlignment="1">
      <alignment vertical="center"/>
    </xf>
    <xf numFmtId="0" fontId="0" fillId="0" borderId="41" xfId="0" applyFont="1" applyFill="1" applyBorder="1" applyAlignment="1">
      <alignment horizontal="center" vertical="center"/>
    </xf>
    <xf numFmtId="183" fontId="0" fillId="0" borderId="8" xfId="0" applyNumberFormat="1" applyFont="1" applyFill="1" applyBorder="1" applyAlignment="1">
      <alignment vertical="center"/>
    </xf>
    <xf numFmtId="0" fontId="0" fillId="0" borderId="0" xfId="0" applyFont="1" applyFill="1" applyAlignment="1"/>
    <xf numFmtId="0" fontId="0" fillId="0" borderId="42" xfId="0" applyFont="1" applyFill="1" applyBorder="1" applyAlignment="1">
      <alignment horizontal="center" vertical="center"/>
    </xf>
    <xf numFmtId="183" fontId="0" fillId="0" borderId="24" xfId="0" applyNumberFormat="1" applyFont="1" applyFill="1" applyBorder="1" applyAlignment="1">
      <alignment vertical="center"/>
    </xf>
    <xf numFmtId="185" fontId="0" fillId="0" borderId="39" xfId="0" applyNumberFormat="1" applyFont="1" applyFill="1" applyBorder="1" applyAlignment="1">
      <alignment horizontal="right" vertical="center"/>
    </xf>
    <xf numFmtId="185" fontId="0" fillId="0" borderId="28" xfId="0" applyNumberFormat="1" applyFont="1" applyFill="1" applyBorder="1" applyAlignment="1">
      <alignment horizontal="right" vertical="center"/>
    </xf>
    <xf numFmtId="0" fontId="2" fillId="0" borderId="13" xfId="0" applyFont="1" applyFill="1" applyBorder="1" applyAlignment="1">
      <alignment horizontal="distributed" vertical="center"/>
    </xf>
    <xf numFmtId="185" fontId="2" fillId="0" borderId="28" xfId="0" applyNumberFormat="1" applyFont="1" applyFill="1" applyBorder="1" applyAlignment="1">
      <alignment horizontal="right" vertical="center"/>
    </xf>
    <xf numFmtId="0" fontId="3" fillId="0" borderId="43" xfId="0" applyFont="1" applyFill="1" applyBorder="1" applyAlignment="1">
      <alignment horizontal="distributed" vertical="center"/>
    </xf>
    <xf numFmtId="185" fontId="0" fillId="0" borderId="17" xfId="0" applyNumberFormat="1" applyFont="1" applyFill="1" applyBorder="1" applyAlignment="1">
      <alignment horizontal="right" vertical="center"/>
    </xf>
    <xf numFmtId="0" fontId="2" fillId="0" borderId="0" xfId="0" applyFont="1" applyFill="1" applyAlignment="1">
      <alignment horizontal="lef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49" fontId="0" fillId="0" borderId="45"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0" fontId="0" fillId="0" borderId="44" xfId="0" applyFont="1" applyFill="1" applyBorder="1" applyAlignment="1">
      <alignment vertical="center"/>
    </xf>
    <xf numFmtId="0" fontId="0" fillId="0" borderId="18" xfId="0" applyFont="1" applyFill="1" applyBorder="1">
      <alignment vertical="center"/>
    </xf>
    <xf numFmtId="0" fontId="0" fillId="0" borderId="13" xfId="0" applyFont="1" applyFill="1" applyBorder="1" applyAlignment="1">
      <alignment vertical="center"/>
    </xf>
    <xf numFmtId="0" fontId="0" fillId="0" borderId="0" xfId="0" applyFont="1" applyFill="1" applyBorder="1">
      <alignment vertical="center"/>
    </xf>
    <xf numFmtId="179" fontId="2" fillId="0" borderId="22" xfId="0" applyNumberFormat="1" applyFont="1" applyFill="1" applyBorder="1" applyAlignment="1">
      <alignment vertical="center" shrinkToFit="1"/>
    </xf>
    <xf numFmtId="182" fontId="2" fillId="0" borderId="23" xfId="0" applyNumberFormat="1" applyFont="1" applyFill="1" applyBorder="1" applyAlignment="1">
      <alignment horizontal="right" vertical="center" shrinkToFit="1"/>
    </xf>
    <xf numFmtId="179" fontId="0" fillId="0" borderId="8" xfId="0" applyNumberFormat="1" applyFont="1" applyFill="1" applyBorder="1" applyAlignment="1">
      <alignment vertical="center" shrinkToFit="1"/>
    </xf>
    <xf numFmtId="185" fontId="0" fillId="0" borderId="0" xfId="0" applyNumberFormat="1" applyFont="1" applyFill="1" applyBorder="1" applyAlignment="1">
      <alignment vertical="center"/>
    </xf>
    <xf numFmtId="187" fontId="0" fillId="0" borderId="0" xfId="0" applyNumberFormat="1" applyFont="1" applyFill="1" applyBorder="1" applyAlignment="1">
      <alignment vertical="center"/>
    </xf>
    <xf numFmtId="179" fontId="2" fillId="0" borderId="8"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0" fontId="2" fillId="0" borderId="0" xfId="0" applyFont="1" applyFill="1">
      <alignment vertical="center"/>
    </xf>
    <xf numFmtId="197" fontId="0" fillId="0" borderId="0" xfId="0" applyNumberFormat="1" applyFont="1" applyFill="1" applyBorder="1" applyAlignment="1">
      <alignment horizontal="right" vertical="center" shrinkToFit="1"/>
    </xf>
    <xf numFmtId="185"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5" fontId="2" fillId="0" borderId="16" xfId="0" applyNumberFormat="1" applyFont="1" applyFill="1" applyBorder="1" applyAlignment="1">
      <alignment vertical="center"/>
    </xf>
    <xf numFmtId="185" fontId="2" fillId="0" borderId="16" xfId="0" applyNumberFormat="1" applyFont="1" applyFill="1" applyBorder="1" applyAlignment="1">
      <alignmen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4" xfId="0" applyFont="1" applyFill="1" applyBorder="1">
      <alignment vertical="center"/>
    </xf>
    <xf numFmtId="0" fontId="0" fillId="0" borderId="48" xfId="0" applyFont="1" applyFill="1" applyBorder="1" applyAlignment="1">
      <alignment horizontal="center" vertical="center"/>
    </xf>
    <xf numFmtId="0" fontId="0" fillId="0" borderId="13" xfId="0" applyFont="1" applyFill="1" applyBorder="1">
      <alignment vertical="center"/>
    </xf>
    <xf numFmtId="183" fontId="2" fillId="0" borderId="29" xfId="0" applyNumberFormat="1" applyFont="1" applyFill="1" applyBorder="1" applyAlignment="1">
      <alignment vertical="center"/>
    </xf>
    <xf numFmtId="183" fontId="2" fillId="0" borderId="31" xfId="0" applyNumberFormat="1" applyFont="1" applyFill="1" applyBorder="1" applyAlignment="1">
      <alignment vertical="center"/>
    </xf>
    <xf numFmtId="183" fontId="2" fillId="0" borderId="50" xfId="0" applyNumberFormat="1" applyFont="1" applyFill="1" applyBorder="1" applyAlignment="1">
      <alignment vertical="center"/>
    </xf>
    <xf numFmtId="0" fontId="2" fillId="0" borderId="52" xfId="0" applyFont="1" applyFill="1" applyBorder="1" applyAlignment="1">
      <alignment horizontal="distributed" vertical="center"/>
    </xf>
    <xf numFmtId="0" fontId="0" fillId="0" borderId="20" xfId="0" applyFont="1" applyFill="1" applyBorder="1" applyAlignment="1">
      <alignment horizontal="distributed" vertical="center"/>
    </xf>
    <xf numFmtId="0" fontId="0" fillId="0" borderId="52"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4" xfId="0" applyFont="1" applyFill="1" applyBorder="1" applyAlignment="1">
      <alignment horizontal="distributed" vertical="center"/>
    </xf>
    <xf numFmtId="0" fontId="2" fillId="0" borderId="55"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Fill="1" applyBorder="1" applyAlignment="1">
      <alignment horizontal="center" vertical="center" wrapText="1"/>
    </xf>
    <xf numFmtId="0" fontId="0" fillId="0" borderId="57" xfId="0" applyFont="1" applyFill="1" applyBorder="1" applyAlignment="1">
      <alignment horizontal="distributed" vertical="center"/>
    </xf>
    <xf numFmtId="0" fontId="0" fillId="0" borderId="38" xfId="0" applyFont="1" applyFill="1" applyBorder="1" applyAlignment="1">
      <alignment horizontal="distributed" vertical="center"/>
    </xf>
    <xf numFmtId="0" fontId="2" fillId="0" borderId="0" xfId="0" applyNumberFormat="1" applyFont="1" applyFill="1" applyBorder="1" applyAlignment="1">
      <alignment horizontal="right" vertical="center" indent="1"/>
    </xf>
    <xf numFmtId="0" fontId="0" fillId="0" borderId="43" xfId="0" applyFont="1" applyFill="1" applyBorder="1" applyAlignment="1">
      <alignment horizontal="distributed" vertical="center"/>
    </xf>
    <xf numFmtId="0" fontId="0" fillId="0" borderId="0" xfId="0" applyFont="1" applyAlignment="1">
      <alignment horizontal="left" vertical="center"/>
    </xf>
    <xf numFmtId="183" fontId="0" fillId="0" borderId="23" xfId="0" applyNumberFormat="1" applyFont="1" applyFill="1" applyBorder="1" applyAlignment="1">
      <alignment vertical="center"/>
    </xf>
    <xf numFmtId="181" fontId="2" fillId="0" borderId="1" xfId="0" applyNumberFormat="1" applyFont="1" applyFill="1" applyBorder="1" applyAlignment="1">
      <alignment vertical="center"/>
    </xf>
    <xf numFmtId="181" fontId="2" fillId="0" borderId="33" xfId="0" applyNumberFormat="1" applyFont="1" applyFill="1" applyBorder="1" applyAlignment="1">
      <alignment vertical="center"/>
    </xf>
    <xf numFmtId="49" fontId="2" fillId="0" borderId="13"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60" xfId="0" applyNumberFormat="1" applyFont="1" applyFill="1" applyBorder="1" applyAlignment="1">
      <alignment horizontal="center" vertical="center"/>
    </xf>
    <xf numFmtId="183" fontId="0" fillId="0" borderId="16" xfId="0" applyNumberFormat="1" applyFont="1" applyFill="1" applyBorder="1" applyAlignment="1">
      <alignment vertical="center"/>
    </xf>
    <xf numFmtId="0" fontId="0" fillId="0" borderId="0" xfId="0" applyFont="1" applyAlignment="1">
      <alignment horizontal="left" vertical="top" wrapText="1"/>
    </xf>
    <xf numFmtId="0" fontId="0" fillId="0" borderId="0" xfId="0" applyFont="1" applyAlignment="1">
      <alignment vertical="top"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distributed" vertical="center"/>
    </xf>
    <xf numFmtId="183" fontId="0" fillId="0" borderId="29" xfId="0" applyNumberFormat="1" applyFont="1" applyFill="1" applyBorder="1" applyAlignment="1">
      <alignment vertical="center"/>
    </xf>
    <xf numFmtId="193" fontId="0" fillId="0" borderId="31" xfId="0" applyNumberFormat="1" applyFont="1" applyFill="1" applyBorder="1" applyAlignment="1">
      <alignment vertical="center"/>
    </xf>
    <xf numFmtId="193" fontId="0" fillId="0" borderId="31" xfId="0" applyNumberFormat="1" applyFont="1" applyFill="1" applyBorder="1" applyAlignment="1">
      <alignment vertical="center" shrinkToFit="1"/>
    </xf>
    <xf numFmtId="185" fontId="0" fillId="0" borderId="50" xfId="0" applyNumberFormat="1" applyFont="1" applyBorder="1" applyAlignment="1">
      <alignment vertical="center"/>
    </xf>
    <xf numFmtId="0" fontId="0" fillId="0" borderId="0" xfId="0" applyFont="1" applyAlignment="1"/>
    <xf numFmtId="176" fontId="0" fillId="0" borderId="30" xfId="0" applyNumberFormat="1" applyFont="1" applyFill="1" applyBorder="1" applyAlignment="1">
      <alignment vertical="center"/>
    </xf>
    <xf numFmtId="176" fontId="0" fillId="0" borderId="0" xfId="0" applyNumberFormat="1" applyFont="1" applyFill="1" applyBorder="1" applyAlignment="1">
      <alignment vertical="center"/>
    </xf>
    <xf numFmtId="193" fontId="0" fillId="0" borderId="0" xfId="0" applyNumberFormat="1" applyFont="1" applyFill="1" applyBorder="1" applyAlignment="1">
      <alignment vertical="center"/>
    </xf>
    <xf numFmtId="193" fontId="0" fillId="0" borderId="0" xfId="0" applyNumberFormat="1" applyFont="1" applyFill="1" applyBorder="1" applyAlignment="1">
      <alignment vertical="center" shrinkToFit="1"/>
    </xf>
    <xf numFmtId="177" fontId="0" fillId="0" borderId="28" xfId="0" applyNumberFormat="1" applyFont="1" applyBorder="1" applyAlignment="1">
      <alignment vertical="center"/>
    </xf>
    <xf numFmtId="183" fontId="0" fillId="0" borderId="30" xfId="0" applyNumberFormat="1" applyFont="1" applyFill="1" applyBorder="1" applyAlignment="1">
      <alignment vertical="center"/>
    </xf>
    <xf numFmtId="0" fontId="0" fillId="0" borderId="0" xfId="0" applyFont="1" applyBorder="1" applyAlignment="1">
      <alignment horizontal="distributed" vertical="center"/>
    </xf>
    <xf numFmtId="178" fontId="0" fillId="0" borderId="0" xfId="0" applyNumberFormat="1" applyFont="1" applyBorder="1" applyAlignment="1">
      <alignment vertical="center"/>
    </xf>
    <xf numFmtId="183" fontId="0" fillId="0" borderId="0" xfId="0" applyNumberFormat="1" applyFont="1" applyBorder="1" applyAlignment="1">
      <alignment vertical="center"/>
    </xf>
    <xf numFmtId="193" fontId="0" fillId="0" borderId="0" xfId="0" applyNumberFormat="1" applyFont="1" applyBorder="1" applyAlignment="1">
      <alignment vertical="center" shrinkToFit="1"/>
    </xf>
    <xf numFmtId="0" fontId="0" fillId="0" borderId="13" xfId="0" applyFont="1" applyBorder="1" applyAlignment="1">
      <alignment vertical="center"/>
    </xf>
    <xf numFmtId="183" fontId="0" fillId="2" borderId="0" xfId="0" applyNumberFormat="1" applyFont="1" applyFill="1" applyBorder="1" applyAlignment="1">
      <alignment vertical="center"/>
    </xf>
    <xf numFmtId="0" fontId="0" fillId="0" borderId="14" xfId="0" applyFont="1" applyBorder="1" applyAlignment="1">
      <alignment horizontal="distributed" vertical="top"/>
    </xf>
    <xf numFmtId="176" fontId="0" fillId="0" borderId="15" xfId="0" applyNumberFormat="1" applyFont="1" applyBorder="1" applyAlignment="1">
      <alignment horizontal="right" vertical="top"/>
    </xf>
    <xf numFmtId="176" fontId="0" fillId="0" borderId="16" xfId="0" applyNumberFormat="1" applyFont="1" applyBorder="1" applyAlignment="1">
      <alignment horizontal="right" vertical="top"/>
    </xf>
    <xf numFmtId="176" fontId="0" fillId="0" borderId="16" xfId="0" applyNumberFormat="1" applyFont="1" applyBorder="1" applyAlignment="1">
      <alignment horizontal="right" vertical="top" shrinkToFit="1"/>
    </xf>
    <xf numFmtId="177" fontId="0" fillId="0" borderId="17" xfId="0" applyNumberFormat="1" applyFont="1" applyBorder="1" applyAlignment="1">
      <alignment horizontal="right" vertical="top"/>
    </xf>
    <xf numFmtId="0" fontId="0" fillId="0" borderId="0" xfId="0" applyFont="1" applyAlignment="1">
      <alignment vertical="top"/>
    </xf>
    <xf numFmtId="0" fontId="0" fillId="0" borderId="18" xfId="0" applyFont="1" applyFill="1" applyBorder="1" applyAlignment="1">
      <alignment horizontal="left" vertical="center"/>
    </xf>
    <xf numFmtId="0" fontId="0" fillId="0" borderId="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183" fontId="0" fillId="0" borderId="28" xfId="0" applyNumberFormat="1" applyFont="1" applyFill="1" applyBorder="1" applyAlignment="1">
      <alignment vertical="center"/>
    </xf>
    <xf numFmtId="0" fontId="0" fillId="0" borderId="0" xfId="0" applyFont="1" applyFill="1" applyAlignment="1">
      <alignment vertical="center"/>
    </xf>
    <xf numFmtId="0" fontId="2" fillId="0" borderId="0" xfId="0" applyFont="1" applyAlignment="1">
      <alignment horizontal="left" vertical="center"/>
    </xf>
    <xf numFmtId="0" fontId="0" fillId="0" borderId="0" xfId="0" applyFont="1" applyAlignment="1">
      <alignment horizontal="lef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195" fontId="0" fillId="0" borderId="0" xfId="0" applyNumberFormat="1" applyFont="1" applyAlignment="1">
      <alignment vertical="center"/>
    </xf>
    <xf numFmtId="0" fontId="0" fillId="0" borderId="40" xfId="0" applyFill="1" applyBorder="1" applyAlignment="1">
      <alignment horizontal="center" vertical="center"/>
    </xf>
    <xf numFmtId="183" fontId="0" fillId="0" borderId="0" xfId="0" applyNumberFormat="1" applyFont="1" applyFill="1" applyBorder="1">
      <alignment vertical="center"/>
    </xf>
    <xf numFmtId="183" fontId="2" fillId="0" borderId="0" xfId="0" applyNumberFormat="1" applyFont="1" applyFill="1" applyBorder="1">
      <alignment vertical="center"/>
    </xf>
    <xf numFmtId="183" fontId="0" fillId="0" borderId="16" xfId="0" applyNumberFormat="1" applyFont="1" applyFill="1" applyBorder="1">
      <alignment vertical="center"/>
    </xf>
    <xf numFmtId="0" fontId="0" fillId="0" borderId="0" xfId="0" applyFont="1" applyFill="1" applyBorder="1" applyAlignment="1">
      <alignment horizontal="left" vertical="center"/>
    </xf>
    <xf numFmtId="0" fontId="0" fillId="0" borderId="0" xfId="0" applyFill="1" applyAlignment="1">
      <alignment vertical="center"/>
    </xf>
    <xf numFmtId="183" fontId="2" fillId="0" borderId="109" xfId="0" applyNumberFormat="1" applyFont="1" applyFill="1" applyBorder="1" applyAlignment="1">
      <alignment vertical="center"/>
    </xf>
    <xf numFmtId="0" fontId="0" fillId="0" borderId="111" xfId="0" applyFont="1" applyFill="1" applyBorder="1" applyAlignment="1">
      <alignment horizontal="center" vertical="center"/>
    </xf>
    <xf numFmtId="0" fontId="0" fillId="0" borderId="0" xfId="0" applyFont="1" applyFill="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Fill="1" applyBorder="1" applyAlignment="1">
      <alignment horizontal="right" vertical="center"/>
    </xf>
    <xf numFmtId="189" fontId="0" fillId="0" borderId="23" xfId="0" applyNumberFormat="1" applyFont="1" applyFill="1" applyBorder="1" applyAlignment="1">
      <alignment horizontal="right" vertical="center"/>
    </xf>
    <xf numFmtId="0" fontId="0" fillId="0" borderId="0" xfId="0" applyFont="1" applyFill="1" applyAlignment="1">
      <alignment vertical="center"/>
    </xf>
    <xf numFmtId="0" fontId="0" fillId="0" borderId="4" xfId="0" applyFont="1" applyFill="1" applyBorder="1" applyAlignment="1">
      <alignment horizontal="right"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22" xfId="0" applyFont="1" applyFill="1" applyBorder="1" applyAlignment="1">
      <alignment horizontal="center" vertical="center"/>
    </xf>
    <xf numFmtId="0" fontId="0" fillId="0" borderId="13" xfId="0" applyFont="1" applyFill="1" applyBorder="1" applyAlignment="1">
      <alignment horizontal="distributed" vertical="center"/>
    </xf>
    <xf numFmtId="0" fontId="0" fillId="0" borderId="31" xfId="0" applyFont="1" applyFill="1" applyBorder="1" applyAlignment="1">
      <alignment horizontal="distributed" vertical="center"/>
    </xf>
    <xf numFmtId="0" fontId="0" fillId="0" borderId="51" xfId="0" applyFont="1" applyFill="1" applyBorder="1" applyAlignment="1">
      <alignment horizontal="distributed" vertical="center"/>
    </xf>
    <xf numFmtId="0" fontId="2" fillId="0" borderId="49" xfId="0" applyFont="1" applyFill="1" applyBorder="1" applyAlignment="1">
      <alignment horizontal="distributed" vertical="center"/>
    </xf>
    <xf numFmtId="0" fontId="0" fillId="0" borderId="0" xfId="0" applyFont="1" applyFill="1" applyAlignment="1">
      <alignment horizontal="right" vertical="center"/>
    </xf>
    <xf numFmtId="183" fontId="0" fillId="0" borderId="31" xfId="0" applyNumberFormat="1" applyFont="1" applyFill="1" applyBorder="1" applyAlignment="1">
      <alignment vertical="center"/>
    </xf>
    <xf numFmtId="183" fontId="19" fillId="0" borderId="0" xfId="0" applyNumberFormat="1" applyFont="1" applyFill="1" applyBorder="1" applyAlignment="1">
      <alignment vertical="center"/>
    </xf>
    <xf numFmtId="183" fontId="19" fillId="0" borderId="1" xfId="0" applyNumberFormat="1" applyFont="1" applyFill="1" applyBorder="1" applyAlignment="1">
      <alignment vertical="center"/>
    </xf>
    <xf numFmtId="186" fontId="0" fillId="0" borderId="2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17" fillId="0" borderId="31" xfId="0" applyNumberFormat="1" applyFont="1" applyFill="1" applyBorder="1" applyAlignment="1">
      <alignment vertical="center"/>
    </xf>
    <xf numFmtId="176" fontId="17" fillId="0" borderId="0" xfId="0" applyNumberFormat="1" applyFont="1" applyFill="1" applyBorder="1" applyAlignment="1">
      <alignment vertical="center"/>
    </xf>
    <xf numFmtId="183" fontId="17" fillId="0" borderId="0" xfId="0" applyNumberFormat="1" applyFont="1" applyFill="1" applyBorder="1" applyAlignment="1">
      <alignment vertical="center"/>
    </xf>
    <xf numFmtId="183" fontId="18" fillId="0" borderId="0" xfId="0" applyNumberFormat="1" applyFont="1" applyFill="1" applyBorder="1" applyAlignment="1">
      <alignment vertical="center"/>
    </xf>
    <xf numFmtId="183" fontId="18" fillId="0" borderId="0" xfId="0" applyNumberFormat="1" applyFont="1" applyFill="1" applyBorder="1" applyAlignment="1">
      <alignment horizontal="right" vertical="center"/>
    </xf>
    <xf numFmtId="183" fontId="18" fillId="0" borderId="8" xfId="0" applyNumberFormat="1" applyFont="1" applyFill="1" applyBorder="1" applyAlignment="1">
      <alignment horizontal="right" vertical="center"/>
    </xf>
    <xf numFmtId="179" fontId="17" fillId="0" borderId="0" xfId="0" applyNumberFormat="1" applyFont="1" applyFill="1" applyBorder="1" applyAlignment="1">
      <alignment vertical="center" shrinkToFit="1"/>
    </xf>
    <xf numFmtId="182" fontId="17" fillId="0" borderId="0" xfId="0" applyNumberFormat="1" applyFont="1" applyFill="1" applyBorder="1" applyAlignment="1">
      <alignment horizontal="right" vertical="center" shrinkToFit="1"/>
    </xf>
    <xf numFmtId="179" fontId="18" fillId="0" borderId="16" xfId="0" applyNumberFormat="1" applyFont="1" applyFill="1" applyBorder="1" applyAlignment="1">
      <alignment vertical="center" shrinkToFit="1"/>
    </xf>
    <xf numFmtId="185" fontId="19" fillId="0" borderId="0" xfId="0" applyNumberFormat="1" applyFont="1" applyFill="1" applyBorder="1" applyAlignment="1">
      <alignment horizontal="right" vertical="center"/>
    </xf>
    <xf numFmtId="185" fontId="20" fillId="0" borderId="0" xfId="0" applyNumberFormat="1" applyFont="1" applyFill="1" applyBorder="1" applyAlignment="1">
      <alignment horizontal="right" vertical="center"/>
    </xf>
    <xf numFmtId="185" fontId="19" fillId="0" borderId="16" xfId="0" applyNumberFormat="1" applyFont="1" applyFill="1" applyBorder="1" applyAlignment="1">
      <alignment horizontal="right" vertical="center"/>
    </xf>
    <xf numFmtId="183" fontId="19" fillId="0" borderId="16" xfId="0" applyNumberFormat="1" applyFont="1" applyFill="1" applyBorder="1" applyAlignment="1">
      <alignment horizontal="right" vertical="center"/>
    </xf>
    <xf numFmtId="183" fontId="19" fillId="0" borderId="34" xfId="0" applyNumberFormat="1" applyFont="1" applyFill="1" applyBorder="1" applyAlignment="1">
      <alignment horizontal="right" vertical="center"/>
    </xf>
    <xf numFmtId="0" fontId="22" fillId="0" borderId="0" xfId="0" applyFont="1" applyFill="1">
      <alignment vertical="center"/>
    </xf>
    <xf numFmtId="183" fontId="17" fillId="0" borderId="22" xfId="0" applyNumberFormat="1" applyFont="1" applyFill="1" applyBorder="1" applyAlignment="1">
      <alignment horizontal="right" vertical="center"/>
    </xf>
    <xf numFmtId="183" fontId="17" fillId="0" borderId="23" xfId="0" applyNumberFormat="1" applyFont="1" applyFill="1" applyBorder="1" applyAlignment="1">
      <alignment horizontal="right" vertical="center"/>
    </xf>
    <xf numFmtId="183" fontId="17" fillId="0" borderId="8" xfId="0" applyNumberFormat="1" applyFont="1" applyFill="1" applyBorder="1" applyAlignment="1">
      <alignment horizontal="right" vertical="center"/>
    </xf>
    <xf numFmtId="183" fontId="17" fillId="0" borderId="0" xfId="0" applyNumberFormat="1" applyFont="1" applyFill="1" applyBorder="1" applyAlignment="1">
      <alignment horizontal="right" vertical="center"/>
    </xf>
    <xf numFmtId="183" fontId="17" fillId="0" borderId="28" xfId="0" applyNumberFormat="1" applyFont="1" applyFill="1" applyBorder="1" applyAlignment="1">
      <alignment vertical="center"/>
    </xf>
    <xf numFmtId="41" fontId="17" fillId="0" borderId="0" xfId="0" applyNumberFormat="1" applyFont="1" applyFill="1" applyBorder="1" applyAlignment="1">
      <alignment horizontal="right" vertical="center"/>
    </xf>
    <xf numFmtId="41" fontId="17" fillId="0" borderId="28" xfId="0" applyNumberFormat="1" applyFont="1" applyFill="1" applyBorder="1" applyAlignment="1">
      <alignment horizontal="right" vertical="center"/>
    </xf>
    <xf numFmtId="183" fontId="18" fillId="0" borderId="28" xfId="0" applyNumberFormat="1" applyFont="1" applyFill="1" applyBorder="1" applyAlignment="1">
      <alignment vertical="center"/>
    </xf>
    <xf numFmtId="183" fontId="17" fillId="0" borderId="16" xfId="0" applyNumberFormat="1" applyFont="1" applyFill="1" applyBorder="1" applyAlignment="1">
      <alignment vertical="center"/>
    </xf>
    <xf numFmtId="183" fontId="17" fillId="0" borderId="17" xfId="0" applyNumberFormat="1" applyFont="1" applyFill="1" applyBorder="1" applyAlignment="1">
      <alignment vertical="center"/>
    </xf>
    <xf numFmtId="183" fontId="17" fillId="0" borderId="1" xfId="0" applyNumberFormat="1" applyFont="1" applyFill="1" applyBorder="1" applyAlignment="1">
      <alignment vertical="center"/>
    </xf>
    <xf numFmtId="182" fontId="18" fillId="0" borderId="0" xfId="0" applyNumberFormat="1" applyFont="1" applyFill="1" applyBorder="1" applyAlignment="1">
      <alignment vertical="center" shrinkToFit="1"/>
    </xf>
    <xf numFmtId="182" fontId="18" fillId="0" borderId="9" xfId="0" applyNumberFormat="1" applyFont="1" applyFill="1" applyBorder="1" applyAlignment="1">
      <alignment vertical="center" shrinkToFit="1"/>
    </xf>
    <xf numFmtId="182" fontId="17" fillId="0" borderId="0" xfId="0" applyNumberFormat="1" applyFont="1" applyFill="1" applyBorder="1" applyAlignment="1">
      <alignment vertical="center" shrinkToFit="1"/>
    </xf>
    <xf numFmtId="182" fontId="17" fillId="0" borderId="9" xfId="0" applyNumberFormat="1" applyFont="1" applyFill="1" applyBorder="1" applyAlignment="1">
      <alignment horizontal="right" vertical="center" shrinkToFit="1"/>
    </xf>
    <xf numFmtId="182" fontId="17" fillId="0" borderId="9" xfId="0" applyNumberFormat="1" applyFont="1" applyFill="1" applyBorder="1" applyAlignment="1">
      <alignment vertical="center" shrinkToFit="1"/>
    </xf>
    <xf numFmtId="0" fontId="2" fillId="0" borderId="59" xfId="0" applyFont="1" applyFill="1" applyBorder="1" applyAlignment="1">
      <alignment horizontal="center" vertical="center" shrinkToFit="1"/>
    </xf>
    <xf numFmtId="181" fontId="18" fillId="0" borderId="1" xfId="0" applyNumberFormat="1" applyFont="1" applyFill="1" applyBorder="1" applyAlignment="1">
      <alignment vertical="center"/>
    </xf>
    <xf numFmtId="182" fontId="20" fillId="0" borderId="1" xfId="0" applyNumberFormat="1" applyFont="1" applyFill="1" applyBorder="1" applyAlignment="1">
      <alignment vertical="center" shrinkToFit="1"/>
    </xf>
    <xf numFmtId="182" fontId="20" fillId="0" borderId="33" xfId="0" applyNumberFormat="1" applyFont="1" applyFill="1" applyBorder="1" applyAlignment="1">
      <alignment vertical="center" shrinkToFit="1"/>
    </xf>
    <xf numFmtId="182" fontId="18" fillId="0" borderId="23" xfId="0" applyNumberFormat="1" applyFont="1" applyFill="1" applyBorder="1" applyAlignment="1">
      <alignment vertical="center" shrinkToFit="1"/>
    </xf>
    <xf numFmtId="182" fontId="18" fillId="0" borderId="32" xfId="0" applyNumberFormat="1" applyFont="1" applyFill="1" applyBorder="1" applyAlignment="1">
      <alignment vertical="center" shrinkToFit="1"/>
    </xf>
    <xf numFmtId="183" fontId="17" fillId="0" borderId="0" xfId="0" applyNumberFormat="1" applyFont="1" applyFill="1" applyBorder="1">
      <alignment vertical="center"/>
    </xf>
    <xf numFmtId="41" fontId="17" fillId="0" borderId="28" xfId="0" applyNumberFormat="1" applyFont="1" applyFill="1" applyBorder="1" applyAlignment="1">
      <alignment vertical="center"/>
    </xf>
    <xf numFmtId="183" fontId="18" fillId="0" borderId="0" xfId="0" applyNumberFormat="1" applyFont="1" applyFill="1" applyBorder="1">
      <alignment vertical="center"/>
    </xf>
    <xf numFmtId="183" fontId="17" fillId="0" borderId="16" xfId="0" applyNumberFormat="1" applyFont="1" applyFill="1" applyBorder="1">
      <alignment vertical="center"/>
    </xf>
    <xf numFmtId="0" fontId="17" fillId="0" borderId="112" xfId="0" applyFont="1" applyFill="1" applyBorder="1" applyAlignment="1">
      <alignment horizontal="center" vertical="center"/>
    </xf>
    <xf numFmtId="183" fontId="18" fillId="0" borderId="110" xfId="0" applyNumberFormat="1" applyFont="1" applyFill="1" applyBorder="1" applyAlignment="1">
      <alignment vertical="center"/>
    </xf>
    <xf numFmtId="0" fontId="0" fillId="0" borderId="8" xfId="0" applyFont="1" applyFill="1" applyBorder="1" applyAlignment="1">
      <alignment horizontal="distributed" vertical="center"/>
    </xf>
    <xf numFmtId="0" fontId="3" fillId="0" borderId="0" xfId="0" applyFont="1" applyFill="1">
      <alignment vertical="center"/>
    </xf>
    <xf numFmtId="183" fontId="17" fillId="0" borderId="30" xfId="0" applyNumberFormat="1" applyFont="1" applyFill="1" applyBorder="1" applyAlignment="1">
      <alignment vertical="center"/>
    </xf>
    <xf numFmtId="183" fontId="18" fillId="0" borderId="30" xfId="0" applyNumberFormat="1" applyFont="1" applyFill="1" applyBorder="1" applyAlignment="1">
      <alignment vertical="center"/>
    </xf>
    <xf numFmtId="183" fontId="17" fillId="0" borderId="15" xfId="0" applyNumberFormat="1" applyFont="1" applyFill="1" applyBorder="1" applyAlignment="1">
      <alignment vertical="center"/>
    </xf>
    <xf numFmtId="182" fontId="0" fillId="0" borderId="0" xfId="0" applyNumberFormat="1"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2" fillId="0" borderId="38" xfId="0" applyFont="1" applyFill="1" applyBorder="1" applyAlignment="1">
      <alignment horizontal="distributed" vertical="center"/>
    </xf>
    <xf numFmtId="0" fontId="0" fillId="0" borderId="0" xfId="0" applyFont="1" applyFill="1" applyAlignment="1">
      <alignment horizontal="right" vertical="center"/>
    </xf>
    <xf numFmtId="0" fontId="3" fillId="0" borderId="0" xfId="0" applyFont="1" applyFill="1" applyBorder="1" applyAlignment="1">
      <alignment horizontal="left" vertical="center"/>
    </xf>
    <xf numFmtId="199" fontId="0" fillId="0" borderId="8" xfId="0" applyNumberFormat="1" applyFont="1" applyBorder="1" applyAlignment="1">
      <alignment vertical="center" shrinkToFit="1"/>
    </xf>
    <xf numFmtId="199" fontId="17" fillId="0" borderId="24" xfId="0" applyNumberFormat="1" applyFont="1" applyFill="1" applyBorder="1" applyAlignment="1">
      <alignment vertical="center" shrinkToFit="1"/>
    </xf>
    <xf numFmtId="0" fontId="3" fillId="0" borderId="0" xfId="0" applyFont="1" applyBorder="1" applyAlignment="1">
      <alignment vertical="center"/>
    </xf>
    <xf numFmtId="0" fontId="3" fillId="0" borderId="0" xfId="0" applyFont="1" applyAlignment="1">
      <alignment horizontal="left" vertical="center"/>
    </xf>
    <xf numFmtId="183" fontId="17" fillId="0" borderId="39" xfId="0" applyNumberFormat="1" applyFont="1" applyFill="1" applyBorder="1" applyAlignment="1">
      <alignment vertical="center"/>
    </xf>
    <xf numFmtId="41" fontId="23" fillId="0" borderId="28" xfId="0" applyNumberFormat="1" applyFont="1" applyFill="1" applyBorder="1" applyAlignment="1">
      <alignment horizontal="right" vertical="center"/>
    </xf>
    <xf numFmtId="41" fontId="24" fillId="0" borderId="28" xfId="0" applyNumberFormat="1" applyFont="1" applyFill="1" applyBorder="1" applyAlignment="1">
      <alignment horizontal="right" vertical="center"/>
    </xf>
    <xf numFmtId="188" fontId="17" fillId="0" borderId="28" xfId="0" applyNumberFormat="1" applyFont="1" applyFill="1" applyBorder="1" applyAlignment="1">
      <alignment vertical="center"/>
    </xf>
    <xf numFmtId="188" fontId="17" fillId="0" borderId="17" xfId="0" applyNumberFormat="1" applyFont="1" applyFill="1" applyBorder="1" applyAlignment="1">
      <alignment vertical="center"/>
    </xf>
    <xf numFmtId="183" fontId="18" fillId="0" borderId="32" xfId="0" applyNumberFormat="1" applyFont="1" applyFill="1" applyBorder="1" applyAlignment="1">
      <alignment vertical="center"/>
    </xf>
    <xf numFmtId="183" fontId="18" fillId="0" borderId="9" xfId="0" applyNumberFormat="1" applyFont="1" applyFill="1" applyBorder="1" applyAlignment="1">
      <alignment vertical="center"/>
    </xf>
    <xf numFmtId="183" fontId="18" fillId="0" borderId="108" xfId="0" applyNumberFormat="1" applyFont="1" applyFill="1" applyBorder="1" applyAlignment="1">
      <alignment vertical="center"/>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 fillId="0" borderId="0" xfId="0" applyFont="1" applyAlignment="1">
      <alignment horizontal="center" vertical="center"/>
    </xf>
    <xf numFmtId="0" fontId="2"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horizontal="left" vertical="top" wrapText="1"/>
    </xf>
    <xf numFmtId="0" fontId="10" fillId="0" borderId="0" xfId="0" applyFont="1" applyFill="1" applyAlignment="1">
      <alignment vertical="top" wrapText="1"/>
    </xf>
    <xf numFmtId="0" fontId="2" fillId="0" borderId="0" xfId="0" applyFont="1" applyAlignment="1">
      <alignment horizontal="left" vertical="center"/>
    </xf>
    <xf numFmtId="0" fontId="0" fillId="0" borderId="0" xfId="0" applyFont="1" applyAlignment="1">
      <alignment horizontal="lef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2" xfId="0" applyFont="1" applyBorder="1" applyAlignment="1">
      <alignment horizontal="center" vertical="center"/>
    </xf>
    <xf numFmtId="0" fontId="0" fillId="0" borderId="18" xfId="0" applyFont="1" applyBorder="1" applyAlignment="1">
      <alignment horizontal="center" vertical="center"/>
    </xf>
    <xf numFmtId="0" fontId="0" fillId="0" borderId="63" xfId="0" applyFont="1" applyBorder="1" applyAlignment="1">
      <alignment horizontal="center" vertical="center"/>
    </xf>
    <xf numFmtId="0" fontId="0" fillId="0" borderId="61" xfId="0" applyFont="1" applyBorder="1" applyAlignment="1">
      <alignment horizontal="center" vertical="center"/>
    </xf>
    <xf numFmtId="0" fontId="0" fillId="0" borderId="19" xfId="0" applyFont="1" applyBorder="1" applyAlignment="1">
      <alignment horizontal="center" vertical="center"/>
    </xf>
    <xf numFmtId="0" fontId="0" fillId="0" borderId="51" xfId="0" applyFont="1" applyBorder="1" applyAlignment="1">
      <alignment horizontal="center" vertical="center"/>
    </xf>
    <xf numFmtId="179" fontId="18" fillId="0" borderId="9" xfId="0" applyNumberFormat="1" applyFont="1" applyFill="1" applyBorder="1" applyAlignment="1">
      <alignment vertical="center"/>
    </xf>
    <xf numFmtId="0" fontId="0" fillId="0" borderId="3" xfId="0" applyFont="1" applyBorder="1" applyAlignment="1">
      <alignment horizontal="center" vertical="center"/>
    </xf>
    <xf numFmtId="179" fontId="0" fillId="0" borderId="3" xfId="0" applyNumberFormat="1" applyFont="1" applyBorder="1" applyAlignment="1">
      <alignment horizontal="center" vertical="center"/>
    </xf>
    <xf numFmtId="0" fontId="0" fillId="0" borderId="6" xfId="0" applyFont="1" applyFill="1" applyBorder="1" applyAlignment="1">
      <alignment horizontal="center" vertical="center"/>
    </xf>
    <xf numFmtId="179" fontId="17" fillId="0" borderId="32" xfId="0" applyNumberFormat="1" applyFont="1" applyFill="1" applyBorder="1" applyAlignment="1">
      <alignment vertical="center"/>
    </xf>
    <xf numFmtId="0" fontId="0" fillId="0" borderId="77" xfId="0" applyFont="1" applyBorder="1" applyAlignment="1">
      <alignment horizontal="distributed" vertical="center" wrapText="1"/>
    </xf>
    <xf numFmtId="179" fontId="0" fillId="0" borderId="22" xfId="0" applyNumberFormat="1" applyFont="1" applyBorder="1" applyAlignment="1">
      <alignment vertical="center"/>
    </xf>
    <xf numFmtId="179" fontId="17" fillId="0" borderId="23" xfId="0" applyNumberFormat="1" applyFont="1" applyFill="1" applyBorder="1" applyAlignment="1">
      <alignment vertical="center"/>
    </xf>
    <xf numFmtId="179" fontId="0" fillId="0" borderId="23" xfId="0" applyNumberFormat="1" applyFont="1" applyBorder="1" applyAlignment="1">
      <alignment vertical="center"/>
    </xf>
    <xf numFmtId="0" fontId="0" fillId="0" borderId="70" xfId="0" applyFont="1" applyBorder="1" applyAlignment="1">
      <alignment horizontal="center" vertical="center" wrapText="1"/>
    </xf>
    <xf numFmtId="0" fontId="0" fillId="0" borderId="40" xfId="0" applyFont="1" applyBorder="1" applyAlignment="1">
      <alignment horizontal="center" vertical="center"/>
    </xf>
    <xf numFmtId="0" fontId="0" fillId="0" borderId="58" xfId="0" applyFont="1" applyBorder="1" applyAlignment="1">
      <alignment horizontal="center" vertical="center"/>
    </xf>
    <xf numFmtId="0" fontId="0" fillId="0" borderId="2" xfId="0" applyFont="1" applyBorder="1" applyAlignment="1">
      <alignment horizontal="center" vertical="center"/>
    </xf>
    <xf numFmtId="0" fontId="0" fillId="0" borderId="76" xfId="0" applyFont="1" applyBorder="1" applyAlignment="1">
      <alignment horizontal="center" vertical="center"/>
    </xf>
    <xf numFmtId="0" fontId="2" fillId="0" borderId="7" xfId="0" applyFont="1" applyBorder="1" applyAlignment="1">
      <alignment horizontal="distributed" vertical="center" wrapText="1"/>
    </xf>
    <xf numFmtId="179" fontId="2" fillId="0" borderId="8" xfId="0" applyNumberFormat="1" applyFont="1" applyBorder="1" applyAlignment="1">
      <alignment vertical="center"/>
    </xf>
    <xf numFmtId="179" fontId="18" fillId="0" borderId="0" xfId="0" applyNumberFormat="1" applyFont="1" applyFill="1" applyBorder="1" applyAlignment="1">
      <alignment vertical="center"/>
    </xf>
    <xf numFmtId="179" fontId="2" fillId="0" borderId="0" xfId="0" applyNumberFormat="1" applyFont="1" applyBorder="1" applyAlignment="1">
      <alignment vertical="center"/>
    </xf>
    <xf numFmtId="179" fontId="17" fillId="0" borderId="9" xfId="0" applyNumberFormat="1" applyFont="1" applyFill="1" applyBorder="1" applyAlignment="1">
      <alignment vertical="center"/>
    </xf>
    <xf numFmtId="0" fontId="0" fillId="0" borderId="7" xfId="0" applyFont="1" applyBorder="1" applyAlignment="1">
      <alignment horizontal="distributed" vertical="center" wrapText="1"/>
    </xf>
    <xf numFmtId="179" fontId="0" fillId="0" borderId="8" xfId="0" applyNumberFormat="1" applyFont="1" applyBorder="1" applyAlignment="1">
      <alignment vertical="center"/>
    </xf>
    <xf numFmtId="179" fontId="17" fillId="0" borderId="0" xfId="0" applyNumberFormat="1" applyFont="1" applyFill="1" applyBorder="1" applyAlignment="1">
      <alignment vertical="center"/>
    </xf>
    <xf numFmtId="179" fontId="0" fillId="0" borderId="0" xfId="0" applyNumberFormat="1" applyFont="1" applyBorder="1" applyAlignment="1">
      <alignment vertical="center"/>
    </xf>
    <xf numFmtId="179" fontId="17" fillId="0" borderId="33" xfId="0" applyNumberFormat="1" applyFont="1" applyFill="1" applyBorder="1" applyAlignment="1">
      <alignment vertical="center"/>
    </xf>
    <xf numFmtId="0" fontId="0" fillId="0" borderId="59" xfId="0" applyFont="1" applyBorder="1" applyAlignment="1">
      <alignment horizontal="distributed" vertical="center" wrapText="1"/>
    </xf>
    <xf numFmtId="179" fontId="0" fillId="0" borderId="24" xfId="0" applyNumberFormat="1" applyFont="1" applyBorder="1" applyAlignment="1">
      <alignment vertical="center"/>
    </xf>
    <xf numFmtId="179" fontId="17" fillId="0" borderId="1" xfId="0" applyNumberFormat="1" applyFont="1" applyFill="1" applyBorder="1" applyAlignment="1">
      <alignment vertical="center"/>
    </xf>
    <xf numFmtId="179" fontId="0" fillId="0" borderId="1" xfId="0" applyNumberFormat="1" applyFont="1" applyBorder="1" applyAlignment="1">
      <alignment vertical="center"/>
    </xf>
    <xf numFmtId="0" fontId="0" fillId="0" borderId="72"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75" xfId="0" applyFont="1" applyBorder="1" applyAlignment="1">
      <alignment horizontal="center" vertical="center"/>
    </xf>
    <xf numFmtId="0" fontId="0" fillId="0" borderId="2"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6" xfId="0" applyFont="1" applyBorder="1" applyAlignment="1">
      <alignment horizontal="center" vertical="center"/>
    </xf>
    <xf numFmtId="0" fontId="0" fillId="0" borderId="77" xfId="0" applyFont="1" applyBorder="1" applyAlignment="1">
      <alignment horizontal="distributed" vertical="center"/>
    </xf>
    <xf numFmtId="196" fontId="0" fillId="0" borderId="23" xfId="0" applyNumberFormat="1" applyFont="1" applyFill="1" applyBorder="1" applyAlignment="1">
      <alignment horizontal="center" vertical="center"/>
    </xf>
    <xf numFmtId="179" fontId="0" fillId="0" borderId="23"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0" fontId="2" fillId="0" borderId="7" xfId="0" applyFont="1" applyBorder="1" applyAlignment="1">
      <alignment horizontal="distributed" vertical="center"/>
    </xf>
    <xf numFmtId="195" fontId="18" fillId="0" borderId="0" xfId="0" applyNumberFormat="1" applyFont="1" applyFill="1" applyBorder="1" applyAlignment="1">
      <alignment horizontal="center" vertical="center"/>
    </xf>
    <xf numFmtId="195" fontId="18" fillId="0" borderId="9" xfId="0" applyNumberFormat="1" applyFont="1" applyFill="1" applyBorder="1" applyAlignment="1">
      <alignment horizontal="center" vertical="center"/>
    </xf>
    <xf numFmtId="0" fontId="0" fillId="0" borderId="7" xfId="0" applyFont="1" applyBorder="1" applyAlignment="1">
      <alignment horizontal="distributed" vertical="center"/>
    </xf>
    <xf numFmtId="195" fontId="17" fillId="0" borderId="0" xfId="0" applyNumberFormat="1" applyFont="1" applyFill="1" applyBorder="1" applyAlignment="1">
      <alignment horizontal="center" vertical="center"/>
    </xf>
    <xf numFmtId="195" fontId="17" fillId="0" borderId="9" xfId="0" applyNumberFormat="1" applyFont="1" applyFill="1" applyBorder="1" applyAlignment="1">
      <alignment horizontal="center" vertical="center"/>
    </xf>
    <xf numFmtId="0" fontId="0" fillId="0" borderId="59" xfId="0" applyFont="1" applyBorder="1" applyAlignment="1">
      <alignment horizontal="distributed" vertical="center"/>
    </xf>
    <xf numFmtId="195" fontId="17" fillId="0" borderId="1" xfId="0" applyNumberFormat="1" applyFont="1" applyFill="1" applyBorder="1" applyAlignment="1">
      <alignment horizontal="center" vertical="center"/>
    </xf>
    <xf numFmtId="195" fontId="17" fillId="0" borderId="33" xfId="0" applyNumberFormat="1" applyFont="1" applyFill="1" applyBorder="1" applyAlignment="1">
      <alignment horizontal="center" vertical="center"/>
    </xf>
    <xf numFmtId="0" fontId="0" fillId="0" borderId="4" xfId="0" applyFont="1" applyFill="1" applyBorder="1" applyAlignment="1">
      <alignment horizontal="right"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2" fillId="0" borderId="80" xfId="0" applyFont="1" applyFill="1" applyBorder="1" applyAlignment="1">
      <alignment horizontal="distributed" vertical="center"/>
    </xf>
    <xf numFmtId="0" fontId="2" fillId="0" borderId="81" xfId="0" applyFont="1" applyFill="1" applyBorder="1" applyAlignment="1">
      <alignment horizontal="distributed" vertical="center"/>
    </xf>
    <xf numFmtId="0" fontId="0" fillId="0" borderId="78" xfId="0" applyFont="1" applyFill="1" applyBorder="1" applyAlignment="1">
      <alignment horizontal="center" vertical="center" textRotation="255"/>
    </xf>
    <xf numFmtId="0" fontId="0" fillId="0" borderId="77"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82" xfId="0" applyFont="1" applyFill="1" applyBorder="1" applyAlignment="1">
      <alignment horizontal="center" vertical="center" textRotation="255"/>
    </xf>
    <xf numFmtId="0" fontId="2" fillId="0" borderId="79" xfId="0" applyFont="1" applyFill="1" applyBorder="1" applyAlignment="1">
      <alignment horizontal="distributed" vertical="center"/>
    </xf>
    <xf numFmtId="0" fontId="0" fillId="0" borderId="70" xfId="0" applyFont="1" applyFill="1" applyBorder="1" applyAlignment="1">
      <alignment horizontal="center" vertical="center"/>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0" xfId="0" applyFont="1" applyFill="1" applyBorder="1" applyAlignment="1">
      <alignment horizontal="left"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2"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10" fillId="0" borderId="0" xfId="0" applyNumberFormat="1" applyFont="1" applyFill="1" applyBorder="1" applyAlignment="1">
      <alignment horizontal="left" vertical="top" wrapText="1"/>
    </xf>
    <xf numFmtId="0" fontId="0" fillId="0" borderId="71"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38"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0" fontId="0" fillId="0" borderId="75" xfId="0" applyFont="1" applyFill="1" applyBorder="1" applyAlignment="1">
      <alignment horizontal="center"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18" fillId="0" borderId="0" xfId="0" applyNumberFormat="1" applyFont="1" applyFill="1" applyBorder="1" applyAlignment="1">
      <alignment horizontal="right" vertical="center"/>
    </xf>
    <xf numFmtId="186" fontId="2" fillId="0" borderId="28" xfId="0" applyNumberFormat="1" applyFont="1" applyFill="1" applyBorder="1" applyAlignment="1">
      <alignment horizontal="right" vertical="center"/>
    </xf>
    <xf numFmtId="0" fontId="2" fillId="0" borderId="92" xfId="0" applyFont="1" applyFill="1" applyBorder="1" applyAlignment="1">
      <alignment horizontal="center" vertical="center"/>
    </xf>
    <xf numFmtId="183" fontId="18" fillId="0" borderId="8" xfId="0" applyNumberFormat="1" applyFont="1" applyFill="1" applyBorder="1" applyAlignment="1">
      <alignment horizontal="right" vertical="center"/>
    </xf>
    <xf numFmtId="183" fontId="18" fillId="0" borderId="34" xfId="0" applyNumberFormat="1" applyFont="1" applyFill="1" applyBorder="1" applyAlignment="1">
      <alignment horizontal="right" vertical="center"/>
    </xf>
    <xf numFmtId="183" fontId="18" fillId="0" borderId="91" xfId="0" applyNumberFormat="1" applyFont="1" applyFill="1" applyBorder="1" applyAlignment="1">
      <alignment horizontal="right" vertical="center"/>
    </xf>
    <xf numFmtId="183" fontId="18" fillId="0" borderId="16" xfId="0" applyNumberFormat="1" applyFont="1" applyFill="1" applyBorder="1" applyAlignment="1">
      <alignment horizontal="right" vertical="center"/>
    </xf>
    <xf numFmtId="186" fontId="18" fillId="0" borderId="16" xfId="0" applyNumberFormat="1" applyFont="1" applyFill="1" applyBorder="1" applyAlignment="1">
      <alignment horizontal="right" vertical="center"/>
    </xf>
    <xf numFmtId="186" fontId="2" fillId="0" borderId="17" xfId="0" applyNumberFormat="1" applyFont="1" applyFill="1" applyBorder="1" applyAlignment="1">
      <alignment horizontal="right" vertical="center"/>
    </xf>
    <xf numFmtId="183" fontId="18" fillId="0" borderId="0" xfId="0" applyNumberFormat="1" applyFont="1" applyFill="1" applyBorder="1" applyAlignment="1">
      <alignment horizontal="right" vertical="center"/>
    </xf>
    <xf numFmtId="179" fontId="0" fillId="0" borderId="9" xfId="0" applyNumberFormat="1" applyFont="1" applyFill="1" applyBorder="1" applyAlignment="1">
      <alignment vertical="center"/>
    </xf>
    <xf numFmtId="179" fontId="0" fillId="0" borderId="28" xfId="0" applyNumberFormat="1" applyFont="1" applyFill="1" applyBorder="1" applyAlignment="1">
      <alignment vertical="center"/>
    </xf>
    <xf numFmtId="0" fontId="0" fillId="0" borderId="0" xfId="0" applyFont="1" applyFill="1" applyBorder="1" applyAlignment="1">
      <alignment horizontal="left" vertical="center" wrapText="1"/>
    </xf>
    <xf numFmtId="0" fontId="2" fillId="0" borderId="0" xfId="0" applyFont="1" applyFill="1" applyBorder="1" applyAlignment="1">
      <alignment vertical="center"/>
    </xf>
    <xf numFmtId="0" fontId="10" fillId="0" borderId="0" xfId="0" applyFont="1" applyFill="1" applyBorder="1" applyAlignment="1">
      <alignment horizontal="left" vertical="top" wrapText="1"/>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179" fontId="0" fillId="0" borderId="8" xfId="0" applyNumberFormat="1" applyFont="1" applyFill="1" applyBorder="1" applyAlignment="1">
      <alignment vertical="center"/>
    </xf>
    <xf numFmtId="198" fontId="0" fillId="0" borderId="0" xfId="0" applyNumberFormat="1" applyFont="1" applyFill="1" applyBorder="1" applyAlignment="1">
      <alignment vertical="center"/>
    </xf>
    <xf numFmtId="198" fontId="0" fillId="0" borderId="0" xfId="0" applyNumberFormat="1" applyFont="1" applyFill="1" applyBorder="1" applyAlignment="1">
      <alignment horizontal="right" vertical="center"/>
    </xf>
    <xf numFmtId="179" fontId="0" fillId="0" borderId="0" xfId="0" applyNumberFormat="1" applyFont="1" applyFill="1" applyBorder="1" applyAlignment="1">
      <alignment vertical="center"/>
    </xf>
    <xf numFmtId="198" fontId="0" fillId="0" borderId="28" xfId="0" applyNumberFormat="1" applyFont="1" applyFill="1" applyBorder="1" applyAlignment="1">
      <alignment vertical="center"/>
    </xf>
    <xf numFmtId="179" fontId="2" fillId="0" borderId="0" xfId="0" applyNumberFormat="1" applyFont="1" applyFill="1" applyBorder="1" applyAlignment="1">
      <alignment vertical="center"/>
    </xf>
    <xf numFmtId="179" fontId="2" fillId="0" borderId="28" xfId="0" applyNumberFormat="1" applyFont="1" applyFill="1" applyBorder="1" applyAlignment="1">
      <alignment vertical="center"/>
    </xf>
    <xf numFmtId="179" fontId="2" fillId="0" borderId="8" xfId="0" applyNumberFormat="1" applyFont="1" applyFill="1" applyBorder="1" applyAlignment="1">
      <alignment vertical="center"/>
    </xf>
    <xf numFmtId="182" fontId="2" fillId="0" borderId="0" xfId="0" applyNumberFormat="1" applyFont="1" applyFill="1" applyBorder="1" applyAlignment="1">
      <alignment horizontal="right" vertical="center"/>
    </xf>
    <xf numFmtId="179" fontId="18" fillId="0" borderId="28" xfId="0" applyNumberFormat="1" applyFont="1" applyFill="1" applyBorder="1" applyAlignment="1">
      <alignment vertical="center"/>
    </xf>
    <xf numFmtId="179" fontId="18" fillId="0" borderId="16" xfId="0" applyNumberFormat="1" applyFont="1" applyFill="1" applyBorder="1" applyAlignment="1">
      <alignment vertical="center"/>
    </xf>
    <xf numFmtId="179" fontId="18" fillId="0" borderId="17" xfId="0" applyNumberFormat="1" applyFont="1" applyFill="1" applyBorder="1" applyAlignment="1">
      <alignment vertical="center"/>
    </xf>
    <xf numFmtId="179" fontId="18" fillId="0" borderId="8" xfId="0" applyNumberFormat="1" applyFont="1" applyFill="1" applyBorder="1" applyAlignment="1">
      <alignment vertical="center"/>
    </xf>
    <xf numFmtId="182" fontId="18" fillId="0" borderId="0" xfId="0" applyNumberFormat="1" applyFont="1" applyFill="1" applyBorder="1" applyAlignment="1">
      <alignment horizontal="right" vertical="center"/>
    </xf>
    <xf numFmtId="179" fontId="18" fillId="0" borderId="34" xfId="0" applyNumberFormat="1" applyFont="1" applyFill="1" applyBorder="1" applyAlignment="1">
      <alignment vertical="center"/>
    </xf>
    <xf numFmtId="182" fontId="18" fillId="0" borderId="16" xfId="0" applyNumberFormat="1" applyFont="1" applyFill="1" applyBorder="1" applyAlignment="1">
      <alignment horizontal="right" vertical="center"/>
    </xf>
    <xf numFmtId="0" fontId="2" fillId="0" borderId="94" xfId="0" applyFont="1" applyFill="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5" xfId="0" applyFont="1" applyFill="1" applyBorder="1" applyAlignment="1">
      <alignment horizontal="distributed" vertical="center"/>
    </xf>
    <xf numFmtId="0" fontId="2" fillId="0" borderId="47"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97" xfId="0" applyFont="1" applyFill="1" applyBorder="1" applyAlignment="1">
      <alignment horizontal="distributed" vertical="center" justifyLastLine="1"/>
    </xf>
    <xf numFmtId="0" fontId="2" fillId="0" borderId="38" xfId="0" applyFont="1" applyFill="1" applyBorder="1" applyAlignment="1">
      <alignment horizontal="distributed" vertical="center"/>
    </xf>
    <xf numFmtId="0" fontId="2" fillId="0" borderId="7"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5" xfId="0" applyFont="1" applyFill="1" applyBorder="1" applyAlignment="1">
      <alignment horizontal="distributed" vertical="center"/>
    </xf>
    <xf numFmtId="0" fontId="5" fillId="0" borderId="43" xfId="0" applyFont="1" applyFill="1" applyBorder="1" applyAlignment="1">
      <alignment horizontal="distributed" vertical="center" shrinkToFit="1"/>
    </xf>
    <xf numFmtId="0" fontId="5" fillId="0" borderId="93" xfId="0" applyFont="1" applyFill="1" applyBorder="1" applyAlignment="1">
      <alignment horizontal="distributed" vertical="center" shrinkToFit="1"/>
    </xf>
    <xf numFmtId="0" fontId="0" fillId="0" borderId="31" xfId="0" applyFont="1" applyFill="1" applyBorder="1" applyAlignment="1">
      <alignment horizontal="distributed" vertical="center"/>
    </xf>
    <xf numFmtId="0" fontId="0" fillId="0" borderId="19" xfId="0" applyFont="1" applyFill="1" applyBorder="1" applyAlignment="1">
      <alignment horizontal="distributed" vertical="center"/>
    </xf>
    <xf numFmtId="0" fontId="0" fillId="0" borderId="103"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101" xfId="0" applyFont="1" applyFill="1" applyBorder="1" applyAlignment="1">
      <alignment horizontal="center" vertical="center"/>
    </xf>
    <xf numFmtId="0" fontId="2" fillId="0" borderId="54" xfId="0" applyFont="1" applyFill="1" applyBorder="1" applyAlignment="1">
      <alignment horizontal="distributed" vertical="center"/>
    </xf>
    <xf numFmtId="0" fontId="2" fillId="0" borderId="49"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51" xfId="0" applyFont="1" applyFill="1" applyBorder="1" applyAlignment="1">
      <alignment horizontal="distributed" vertical="center"/>
    </xf>
    <xf numFmtId="0" fontId="0" fillId="0" borderId="102"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49"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19"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16" xfId="0" applyFont="1" applyFill="1" applyBorder="1" applyAlignment="1">
      <alignment horizontal="distributed" vertical="center"/>
    </xf>
    <xf numFmtId="0" fontId="3" fillId="0" borderId="31" xfId="0" applyFont="1" applyFill="1" applyBorder="1" applyAlignment="1">
      <alignment horizontal="distributed" vertical="center"/>
    </xf>
    <xf numFmtId="0" fontId="3" fillId="0" borderId="19" xfId="0" applyFont="1" applyFill="1" applyBorder="1" applyAlignment="1">
      <alignment horizontal="distributed" vertical="center"/>
    </xf>
    <xf numFmtId="0" fontId="0" fillId="0" borderId="31" xfId="0" applyFont="1" applyFill="1" applyBorder="1" applyAlignment="1">
      <alignment horizontal="distributed" vertical="center" wrapText="1"/>
    </xf>
    <xf numFmtId="0" fontId="0" fillId="0" borderId="18" xfId="0" applyFill="1" applyBorder="1" applyAlignment="1">
      <alignment horizontal="right" vertical="center"/>
    </xf>
    <xf numFmtId="0" fontId="0" fillId="0" borderId="18" xfId="0" applyFont="1" applyFill="1" applyBorder="1" applyAlignment="1">
      <alignment horizontal="right" vertical="center"/>
    </xf>
    <xf numFmtId="0" fontId="0" fillId="0" borderId="0" xfId="0" applyFill="1" applyAlignment="1">
      <alignment horizontal="right" vertical="center"/>
    </xf>
    <xf numFmtId="0" fontId="0" fillId="0" borderId="0" xfId="0" applyFont="1" applyFill="1" applyAlignment="1">
      <alignment horizontal="right" vertical="center"/>
    </xf>
    <xf numFmtId="0" fontId="2"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4"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0" fillId="0" borderId="3" xfId="0" applyFill="1" applyBorder="1" applyAlignment="1">
      <alignment horizontal="center" vertical="center"/>
    </xf>
    <xf numFmtId="0" fontId="0" fillId="0" borderId="88" xfId="0" applyFill="1" applyBorder="1" applyAlignment="1">
      <alignment horizontal="center" vertical="center"/>
    </xf>
    <xf numFmtId="0" fontId="0" fillId="0" borderId="8"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26" xfId="0" applyFont="1" applyFill="1" applyBorder="1" applyAlignment="1">
      <alignment horizontal="distributed" vertical="center" wrapText="1"/>
    </xf>
    <xf numFmtId="0" fontId="0" fillId="0" borderId="46" xfId="0" applyFont="1" applyFill="1" applyBorder="1" applyAlignment="1">
      <alignment horizontal="distributed" vertical="center" wrapText="1"/>
    </xf>
    <xf numFmtId="0" fontId="0" fillId="0" borderId="78"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0" fillId="0" borderId="75" xfId="0"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107" xfId="0" applyFont="1" applyFill="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26" fillId="0" borderId="0" xfId="0" applyFont="1" applyBorder="1" applyAlignment="1">
      <alignment vertical="center"/>
    </xf>
    <xf numFmtId="0" fontId="27" fillId="0" borderId="0" xfId="0" applyFont="1" applyBorder="1" applyAlignment="1">
      <alignment horizontal="center" vertical="center"/>
    </xf>
    <xf numFmtId="0" fontId="27" fillId="0" borderId="0" xfId="0" applyFont="1" applyBorder="1" applyAlignment="1">
      <alignment vertical="center"/>
    </xf>
    <xf numFmtId="183" fontId="28" fillId="0" borderId="0" xfId="0" applyNumberFormat="1" applyFont="1" applyBorder="1" applyAlignment="1">
      <alignment vertical="top"/>
    </xf>
    <xf numFmtId="0" fontId="27" fillId="0" borderId="0" xfId="0" applyFont="1" applyFill="1" applyBorder="1" applyAlignment="1">
      <alignment vertical="center"/>
    </xf>
    <xf numFmtId="190" fontId="28" fillId="0" borderId="0" xfId="0" applyNumberFormat="1" applyFont="1" applyBorder="1" applyAlignment="1">
      <alignment vertical="center"/>
    </xf>
    <xf numFmtId="49" fontId="27" fillId="0" borderId="0" xfId="0" applyNumberFormat="1" applyFont="1" applyBorder="1" applyAlignment="1">
      <alignment vertical="center"/>
    </xf>
    <xf numFmtId="189" fontId="27" fillId="0" borderId="0" xfId="0" applyNumberFormat="1" applyFont="1" applyBorder="1" applyAlignment="1">
      <alignment vertical="center"/>
    </xf>
    <xf numFmtId="0" fontId="27" fillId="0" borderId="0" xfId="0" applyFont="1" applyBorder="1">
      <alignment vertical="center"/>
    </xf>
    <xf numFmtId="192" fontId="27" fillId="0" borderId="0" xfId="0" applyNumberFormat="1" applyFont="1" applyBorder="1" applyAlignment="1">
      <alignment horizontal="left" vertical="center"/>
    </xf>
    <xf numFmtId="0" fontId="27" fillId="0" borderId="0" xfId="0" applyFont="1" applyBorder="1" applyAlignment="1">
      <alignment horizontal="distributed" vertical="center"/>
    </xf>
    <xf numFmtId="178" fontId="27" fillId="0" borderId="0" xfId="0" applyNumberFormat="1" applyFont="1" applyBorder="1" applyAlignment="1">
      <alignment vertical="center"/>
    </xf>
    <xf numFmtId="178" fontId="27" fillId="0" borderId="0" xfId="0" applyNumberFormat="1" applyFont="1" applyFill="1" applyBorder="1" applyAlignment="1">
      <alignment vertical="center"/>
    </xf>
    <xf numFmtId="178" fontId="27" fillId="0" borderId="0" xfId="0" applyNumberFormat="1" applyFont="1" applyBorder="1" applyAlignment="1">
      <alignment horizontal="right" vertical="center"/>
    </xf>
    <xf numFmtId="0" fontId="27" fillId="0" borderId="0" xfId="0" applyFont="1" applyBorder="1" applyAlignment="1"/>
    <xf numFmtId="0" fontId="28" fillId="0" borderId="0" xfId="0" applyFont="1" applyBorder="1" applyAlignment="1">
      <alignment horizontal="distributed" vertical="center"/>
    </xf>
    <xf numFmtId="49" fontId="27" fillId="0" borderId="0" xfId="0" applyNumberFormat="1" applyFont="1" applyBorder="1" applyAlignment="1">
      <alignment horizontal="center" vertical="center"/>
    </xf>
    <xf numFmtId="191" fontId="27" fillId="0" borderId="0" xfId="0" applyNumberFormat="1" applyFont="1" applyBorder="1" applyAlignment="1">
      <alignment vertical="center"/>
    </xf>
    <xf numFmtId="184" fontId="27" fillId="0" borderId="0" xfId="0" applyNumberFormat="1" applyFont="1" applyBorder="1" applyAlignment="1">
      <alignment vertical="center"/>
    </xf>
    <xf numFmtId="183" fontId="27" fillId="0" borderId="0" xfId="0" applyNumberFormat="1" applyFont="1" applyBorder="1" applyAlignment="1">
      <alignment vertical="top"/>
    </xf>
    <xf numFmtId="0" fontId="27" fillId="0" borderId="0" xfId="0" applyFont="1" applyBorder="1" applyAlignment="1">
      <alignment horizontal="left" vertical="center"/>
    </xf>
    <xf numFmtId="9" fontId="27" fillId="0" borderId="0" xfId="2" applyFont="1" applyBorder="1" applyAlignment="1">
      <alignment vertical="center"/>
    </xf>
    <xf numFmtId="0" fontId="27" fillId="0" borderId="0" xfId="0" applyFont="1" applyBorder="1" applyAlignment="1">
      <alignment horizontal="right" vertical="center"/>
    </xf>
    <xf numFmtId="183" fontId="27" fillId="0" borderId="0" xfId="0" applyNumberFormat="1" applyFont="1" applyBorder="1" applyAlignment="1">
      <alignment vertical="center"/>
    </xf>
    <xf numFmtId="179" fontId="28" fillId="0" borderId="0" xfId="0" applyNumberFormat="1" applyFont="1" applyBorder="1" applyAlignment="1">
      <alignment vertical="center" shrinkToFit="1"/>
    </xf>
    <xf numFmtId="194" fontId="27" fillId="0" borderId="0" xfId="0" applyNumberFormat="1" applyFont="1" applyBorder="1" applyAlignment="1">
      <alignment vertical="center"/>
    </xf>
    <xf numFmtId="189" fontId="28" fillId="0" borderId="0" xfId="2" applyNumberFormat="1" applyFont="1" applyBorder="1" applyAlignment="1">
      <alignment vertical="center"/>
    </xf>
    <xf numFmtId="10" fontId="28" fillId="0" borderId="0" xfId="2" applyNumberFormat="1" applyFont="1" applyBorder="1" applyAlignment="1">
      <alignment vertical="center"/>
    </xf>
    <xf numFmtId="194" fontId="27" fillId="0" borderId="0" xfId="0" applyNumberFormat="1" applyFont="1" applyFill="1" applyBorder="1" applyAlignment="1">
      <alignment vertical="center"/>
    </xf>
    <xf numFmtId="0" fontId="26" fillId="0" borderId="0" xfId="0" applyFont="1" applyFill="1" applyBorder="1" applyAlignment="1">
      <alignment vertical="center"/>
    </xf>
    <xf numFmtId="0" fontId="29" fillId="0" borderId="0" xfId="0" applyFont="1" applyFill="1" applyBorder="1" applyAlignment="1">
      <alignment vertical="center"/>
    </xf>
    <xf numFmtId="194" fontId="28" fillId="0" borderId="0" xfId="0" applyNumberFormat="1" applyFont="1" applyBorder="1" applyAlignment="1">
      <alignment vertical="center"/>
    </xf>
    <xf numFmtId="179" fontId="27" fillId="0" borderId="0" xfId="0" applyNumberFormat="1" applyFont="1" applyBorder="1">
      <alignment vertical="center"/>
    </xf>
    <xf numFmtId="179" fontId="28" fillId="0" borderId="0" xfId="0" applyNumberFormat="1" applyFont="1" applyBorder="1">
      <alignment vertical="center"/>
    </xf>
    <xf numFmtId="183" fontId="28" fillId="0" borderId="0" xfId="0" applyNumberFormat="1" applyFont="1" applyFill="1" applyBorder="1" applyAlignment="1">
      <alignment vertical="center"/>
    </xf>
    <xf numFmtId="183" fontId="28" fillId="0" borderId="0" xfId="0" applyNumberFormat="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colors>
    <mruColors>
      <color rgb="FF9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236"/>
          <c:y val="3.0444891659014289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951816753206896"/>
          <c:y val="0.12655102181759584"/>
          <c:w val="0.83283193773527064"/>
          <c:h val="0.77171309382887476"/>
        </c:manualLayout>
      </c:layout>
      <c:barChart>
        <c:barDir val="bar"/>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2"/>
              <c:layout>
                <c:manualLayout>
                  <c:x val="-2.0232583878822409E-2"/>
                  <c:y val="-4.63143223722345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88.991769547325106</c:v>
                </c:pt>
                <c:pt idx="1">
                  <c:v>80.667779632721206</c:v>
                </c:pt>
                <c:pt idx="2">
                  <c:v>130.76307058688937</c:v>
                </c:pt>
                <c:pt idx="3">
                  <c:v>63.992537313432841</c:v>
                </c:pt>
                <c:pt idx="4">
                  <c:v>100.26230029409426</c:v>
                </c:pt>
                <c:pt idx="5">
                  <c:v>87.461927949250196</c:v>
                </c:pt>
                <c:pt idx="6">
                  <c:v>83.375485341787481</c:v>
                </c:pt>
                <c:pt idx="7">
                  <c:v>96.165030577536527</c:v>
                </c:pt>
                <c:pt idx="8">
                  <c:v>83.190574533635768</c:v>
                </c:pt>
                <c:pt idx="9">
                  <c:v>111.00992252276743</c:v>
                </c:pt>
                <c:pt idx="10">
                  <c:v>105.8695444561169</c:v>
                </c:pt>
                <c:pt idx="11">
                  <c:v>99.876862455362641</c:v>
                </c:pt>
                <c:pt idx="12">
                  <c:v>89.300535552824982</c:v>
                </c:pt>
                <c:pt idx="13">
                  <c:v>121.44151962877162</c:v>
                </c:pt>
              </c:numCache>
            </c:numRef>
          </c:val>
        </c:ser>
        <c:dLbls>
          <c:showLegendKey val="0"/>
          <c:showVal val="0"/>
          <c:showCatName val="0"/>
          <c:showSerName val="0"/>
          <c:showPercent val="0"/>
          <c:showBubbleSize val="0"/>
        </c:dLbls>
        <c:gapWidth val="40"/>
        <c:axId val="249664872"/>
        <c:axId val="249665656"/>
      </c:barChart>
      <c:catAx>
        <c:axId val="249664872"/>
        <c:scaling>
          <c:orientation val="minMax"/>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65656"/>
        <c:crossesAt val="0"/>
        <c:auto val="1"/>
        <c:lblAlgn val="ctr"/>
        <c:lblOffset val="100"/>
        <c:tickLblSkip val="1"/>
        <c:tickMarkSkip val="1"/>
        <c:noMultiLvlLbl val="0"/>
      </c:catAx>
      <c:valAx>
        <c:axId val="249665656"/>
        <c:scaling>
          <c:orientation val="minMax"/>
        </c:scaling>
        <c:delete val="0"/>
        <c:axPos val="b"/>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64872"/>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4688346883469245"/>
          <c:y val="3.7037037037037056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734421934339907"/>
          <c:y val="0.13507654011042244"/>
          <c:w val="0.70731894509798299"/>
          <c:h val="0.67538270055211003"/>
        </c:manualLayout>
      </c:layout>
      <c:barChart>
        <c:barDir val="col"/>
        <c:grouping val="stacked"/>
        <c:varyColors val="0"/>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グラフ!$H$32:$H$35</c:f>
              <c:strCache>
                <c:ptCount val="4"/>
                <c:pt idx="0">
                  <c:v>12年</c:v>
                </c:pt>
                <c:pt idx="1">
                  <c:v>17年</c:v>
                </c:pt>
                <c:pt idx="2">
                  <c:v>22年</c:v>
                </c:pt>
                <c:pt idx="3">
                  <c:v>27年</c:v>
                </c:pt>
              </c:strCache>
            </c:strRef>
          </c:cat>
          <c:val>
            <c:numRef>
              <c:f>グラフ!$I$32:$I$35</c:f>
              <c:numCache>
                <c:formatCode>#,##0_);\(#,##0\)</c:formatCode>
                <c:ptCount val="4"/>
                <c:pt idx="0">
                  <c:v>44359</c:v>
                </c:pt>
                <c:pt idx="1">
                  <c:v>44780</c:v>
                </c:pt>
                <c:pt idx="2" formatCode="#,##0_);[Red]\(#,##0\)">
                  <c:v>46871</c:v>
                </c:pt>
                <c:pt idx="3" formatCode="#,##0_);[Red]\(#,##0\)">
                  <c:v>46104</c:v>
                </c:pt>
              </c:numCache>
            </c:numRef>
          </c:val>
        </c:ser>
        <c:ser>
          <c:idx val="1"/>
          <c:order val="1"/>
          <c:tx>
            <c:strRef>
              <c:f>グラフ!$J$31</c:f>
              <c:strCache>
                <c:ptCount val="1"/>
                <c:pt idx="0">
                  <c:v>完全失業者</c:v>
                </c:pt>
              </c:strCache>
            </c:strRef>
          </c:tx>
          <c:spPr>
            <a:pattFill prst="lgConfetti">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グラフ!$H$32:$H$35</c:f>
              <c:strCache>
                <c:ptCount val="4"/>
                <c:pt idx="0">
                  <c:v>12年</c:v>
                </c:pt>
                <c:pt idx="1">
                  <c:v>17年</c:v>
                </c:pt>
                <c:pt idx="2">
                  <c:v>22年</c:v>
                </c:pt>
                <c:pt idx="3">
                  <c:v>27年</c:v>
                </c:pt>
              </c:strCache>
            </c:strRef>
          </c:cat>
          <c:val>
            <c:numRef>
              <c:f>グラフ!$J$32:$J$35</c:f>
              <c:numCache>
                <c:formatCode>#,##0_);\(#,##0\)</c:formatCode>
                <c:ptCount val="4"/>
                <c:pt idx="0">
                  <c:v>4177</c:v>
                </c:pt>
                <c:pt idx="1">
                  <c:v>6133</c:v>
                </c:pt>
                <c:pt idx="2" formatCode="#,##0_);[Red]\(#,##0\)">
                  <c:v>5129</c:v>
                </c:pt>
                <c:pt idx="3" formatCode="#,##0_);[Red]\(#,##0\)">
                  <c:v>2845</c:v>
                </c:pt>
              </c:numCache>
            </c:numRef>
          </c:val>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invertIfNegative val="0"/>
          <c:dLbls>
            <c:dLbl>
              <c:idx val="0"/>
              <c:layout>
                <c:manualLayout>
                  <c:x val="-3.2748106829553385E-3"/>
                  <c:y val="1.793110059205550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6166248449713016E-3"/>
                  <c:y val="-5.6043550111791636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6962014363589165E-3"/>
                  <c:y val="2.0991885818194295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681693634449406E-3"/>
                  <c:y val="-6.4279187323806775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12年</c:v>
                </c:pt>
                <c:pt idx="1">
                  <c:v>17年</c:v>
                </c:pt>
                <c:pt idx="2">
                  <c:v>22年</c:v>
                </c:pt>
                <c:pt idx="3">
                  <c:v>27年</c:v>
                </c:pt>
              </c:strCache>
            </c:strRef>
          </c:cat>
          <c:val>
            <c:numRef>
              <c:f>グラフ!$K$32:$K$35</c:f>
              <c:numCache>
                <c:formatCode>#,##0_);\(#,##0\)</c:formatCode>
                <c:ptCount val="4"/>
                <c:pt idx="0">
                  <c:v>29127</c:v>
                </c:pt>
                <c:pt idx="1">
                  <c:v>30388</c:v>
                </c:pt>
                <c:pt idx="2" formatCode="#,##0_);[Red]\(#,##0\)">
                  <c:v>29875</c:v>
                </c:pt>
                <c:pt idx="3" formatCode="#,##0_);[Red]\(#,##0\)">
                  <c:v>29310</c:v>
                </c:pt>
              </c:numCache>
            </c:numRef>
          </c:val>
        </c:ser>
        <c:dLbls>
          <c:showLegendKey val="0"/>
          <c:showVal val="0"/>
          <c:showCatName val="0"/>
          <c:showSerName val="0"/>
          <c:showPercent val="0"/>
          <c:showBubbleSize val="0"/>
        </c:dLbls>
        <c:gapWidth val="40"/>
        <c:overlap val="100"/>
        <c:axId val="249661736"/>
        <c:axId val="249666832"/>
      </c:barChart>
      <c:lineChart>
        <c:grouping val="standard"/>
        <c:varyColors val="0"/>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cat>
            <c:strRef>
              <c:f>グラフ!$H$32:$H$35</c:f>
              <c:strCache>
                <c:ptCount val="4"/>
                <c:pt idx="0">
                  <c:v>12年</c:v>
                </c:pt>
                <c:pt idx="1">
                  <c:v>17年</c:v>
                </c:pt>
                <c:pt idx="2">
                  <c:v>22年</c:v>
                </c:pt>
                <c:pt idx="3">
                  <c:v>27年</c:v>
                </c:pt>
              </c:strCache>
            </c:strRef>
          </c:cat>
          <c:val>
            <c:numRef>
              <c:f>グラフ!$L$32:$L$35</c:f>
              <c:numCache>
                <c:formatCode>#,##0_);\(#,##0\)</c:formatCode>
                <c:ptCount val="4"/>
                <c:pt idx="0" formatCode="0.0_);\(0.0\)">
                  <c:v>8.6059999999999999</c:v>
                </c:pt>
                <c:pt idx="1">
                  <c:v>12.045999999999999</c:v>
                </c:pt>
                <c:pt idx="2" formatCode="#,##0_);[Red]\(#,##0\)">
                  <c:v>9.8629999999999995</c:v>
                </c:pt>
                <c:pt idx="3" formatCode="#,##0_);[Red]\(#,##0\)">
                  <c:v>5.8119999999999994</c:v>
                </c:pt>
              </c:numCache>
            </c:numRef>
          </c:val>
          <c:smooth val="0"/>
        </c:ser>
        <c:dLbls>
          <c:showLegendKey val="0"/>
          <c:showVal val="0"/>
          <c:showCatName val="0"/>
          <c:showSerName val="0"/>
          <c:showPercent val="0"/>
          <c:showBubbleSize val="0"/>
        </c:dLbls>
        <c:marker val="1"/>
        <c:smooth val="0"/>
        <c:axId val="249666440"/>
        <c:axId val="249660168"/>
      </c:lineChart>
      <c:catAx>
        <c:axId val="249661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66832"/>
        <c:crossesAt val="0"/>
        <c:auto val="1"/>
        <c:lblAlgn val="ctr"/>
        <c:lblOffset val="100"/>
        <c:tickLblSkip val="1"/>
        <c:tickMarkSkip val="1"/>
        <c:noMultiLvlLbl val="0"/>
      </c:catAx>
      <c:valAx>
        <c:axId val="249666832"/>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146"/>
              <c:y val="7.0815363765803788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61736"/>
        <c:crosses val="autoZero"/>
        <c:crossBetween val="between"/>
      </c:valAx>
      <c:catAx>
        <c:axId val="249666440"/>
        <c:scaling>
          <c:orientation val="minMax"/>
        </c:scaling>
        <c:delete val="1"/>
        <c:axPos val="b"/>
        <c:numFmt formatCode="General" sourceLinked="1"/>
        <c:majorTickMark val="out"/>
        <c:minorTickMark val="none"/>
        <c:tickLblPos val="none"/>
        <c:crossAx val="249660168"/>
        <c:crossesAt val="0"/>
        <c:auto val="1"/>
        <c:lblAlgn val="ctr"/>
        <c:lblOffset val="100"/>
        <c:noMultiLvlLbl val="0"/>
      </c:catAx>
      <c:valAx>
        <c:axId val="249660168"/>
        <c:scaling>
          <c:orientation val="minMax"/>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011067722225752"/>
              <c:y val="8.369100921208461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66440"/>
        <c:crosses val="max"/>
        <c:crossBetween val="between"/>
      </c:valAx>
      <c:spPr>
        <a:noFill/>
        <a:ln w="12700">
          <a:solidFill>
            <a:srgbClr val="000000"/>
          </a:solidFill>
          <a:prstDash val="solid"/>
        </a:ln>
      </c:spPr>
    </c:plotArea>
    <c:legend>
      <c:legendPos val="b"/>
      <c:layout>
        <c:manualLayout>
          <c:xMode val="edge"/>
          <c:yMode val="edge"/>
          <c:x val="0.16531222215109398"/>
          <c:y val="0.87581882330068761"/>
          <c:w val="0.71273911899223952"/>
          <c:h val="9.586079517838076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517"/>
          <c:y val="3.211991434689507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317940692090259"/>
          <c:y val="0.1284796573875803"/>
          <c:w val="0.76878721209359868"/>
          <c:h val="0.72591006423982873"/>
        </c:manualLayout>
      </c:layout>
      <c:barChart>
        <c:barDir val="col"/>
        <c:grouping val="stacked"/>
        <c:varyColors val="0"/>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グラフ!$I$70:$J$70</c:f>
              <c:strCache>
                <c:ptCount val="2"/>
                <c:pt idx="0">
                  <c:v>17年</c:v>
                </c:pt>
                <c:pt idx="1">
                  <c:v>22年</c:v>
                </c:pt>
              </c:strCache>
            </c:strRef>
          </c:cat>
          <c:val>
            <c:numRef>
              <c:f>グラフ!$I$73:$K$73</c:f>
              <c:numCache>
                <c:formatCode>#,##0;[Red]#,##0</c:formatCode>
                <c:ptCount val="3"/>
                <c:pt idx="0" formatCode="#,##0_ ">
                  <c:v>36898</c:v>
                </c:pt>
                <c:pt idx="1">
                  <c:v>35687</c:v>
                </c:pt>
                <c:pt idx="2">
                  <c:v>34896</c:v>
                </c:pt>
              </c:numCache>
            </c:numRef>
          </c:val>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グラフ!$I$70:$J$70</c:f>
              <c:strCache>
                <c:ptCount val="2"/>
                <c:pt idx="0">
                  <c:v>17年</c:v>
                </c:pt>
                <c:pt idx="1">
                  <c:v>22年</c:v>
                </c:pt>
              </c:strCache>
            </c:strRef>
          </c:cat>
          <c:val>
            <c:numRef>
              <c:f>グラフ!$I$72:$K$72</c:f>
              <c:numCache>
                <c:formatCode>#,##0;[Red]#,##0</c:formatCode>
                <c:ptCount val="3"/>
                <c:pt idx="0" formatCode="#,##0_ ">
                  <c:v>7250</c:v>
                </c:pt>
                <c:pt idx="1">
                  <c:v>6321</c:v>
                </c:pt>
                <c:pt idx="2">
                  <c:v>6059</c:v>
                </c:pt>
              </c:numCache>
            </c:numRef>
          </c:val>
        </c:ser>
        <c:ser>
          <c:idx val="2"/>
          <c:order val="2"/>
          <c:tx>
            <c:strRef>
              <c:f>グラフ!$H$71</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3.8538679774855092E-3"/>
                  <c:y val="-5.7747278378211834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1029083791373372E-7"/>
                  <c:y val="-5.683004827822642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6326976468981747E-3"/>
                  <c:y val="-6.1404958213200035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グラフ!$I$70:$J$70</c:f>
              <c:strCache>
                <c:ptCount val="2"/>
                <c:pt idx="0">
                  <c:v>17年</c:v>
                </c:pt>
                <c:pt idx="1">
                  <c:v>22年</c:v>
                </c:pt>
              </c:strCache>
            </c:strRef>
          </c:cat>
          <c:val>
            <c:numRef>
              <c:f>グラフ!$I$71:$K$71</c:f>
              <c:numCache>
                <c:formatCode>#,##0;[Red]#,##0</c:formatCode>
                <c:ptCount val="3"/>
                <c:pt idx="0" formatCode="#,##0_ ">
                  <c:v>205</c:v>
                </c:pt>
                <c:pt idx="1">
                  <c:v>212</c:v>
                </c:pt>
                <c:pt idx="2">
                  <c:v>190</c:v>
                </c:pt>
              </c:numCache>
            </c:numRef>
          </c:val>
        </c:ser>
        <c:dLbls>
          <c:showLegendKey val="0"/>
          <c:showVal val="0"/>
          <c:showCatName val="0"/>
          <c:showSerName val="0"/>
          <c:showPercent val="0"/>
          <c:showBubbleSize val="0"/>
        </c:dLbls>
        <c:gapWidth val="30"/>
        <c:overlap val="100"/>
        <c:serLines>
          <c:spPr>
            <a:ln w="3175">
              <a:solidFill>
                <a:srgbClr val="000000"/>
              </a:solidFill>
              <a:prstDash val="solid"/>
            </a:ln>
          </c:spPr>
        </c:serLines>
        <c:axId val="249660952"/>
        <c:axId val="249661344"/>
      </c:barChart>
      <c:catAx>
        <c:axId val="249660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61344"/>
        <c:crossesAt val="0"/>
        <c:auto val="1"/>
        <c:lblAlgn val="ctr"/>
        <c:lblOffset val="100"/>
        <c:tickLblSkip val="1"/>
        <c:tickMarkSkip val="1"/>
        <c:noMultiLvlLbl val="0"/>
      </c:catAx>
      <c:valAx>
        <c:axId val="249661344"/>
        <c:scaling>
          <c:orientation val="minMax"/>
          <c:max val="50000"/>
          <c:min val="3000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9"/>
              <c:y val="7.922912205567450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60952"/>
        <c:crosses val="autoZero"/>
        <c:crossBetween val="between"/>
        <c:majorUnit val="5000"/>
      </c:valAx>
      <c:spPr>
        <a:noFill/>
        <a:ln w="12700">
          <a:solidFill>
            <a:srgbClr val="000000"/>
          </a:solidFill>
          <a:prstDash val="solid"/>
        </a:ln>
      </c:spPr>
    </c:plotArea>
    <c:legend>
      <c:legendPos val="b"/>
      <c:layout>
        <c:manualLayout>
          <c:xMode val="edge"/>
          <c:yMode val="edge"/>
          <c:x val="8.3815028901734298E-2"/>
          <c:y val="0.90631465706421344"/>
          <c:w val="0.86030828516377866"/>
          <c:h val="7.7087794432548706E-2"/>
        </c:manualLayout>
      </c:layout>
      <c:overlay val="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647412658618"/>
          <c:y val="0.11293645820278232"/>
          <c:w val="0.77777994173995568"/>
          <c:h val="0.65708484772527964"/>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11"/>
              <c:layout>
                <c:manualLayout>
                  <c:x val="-1.9890975166565957E-2"/>
                  <c:y val="4.84578031442170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その他の町村</c:v>
                </c:pt>
              </c:strCache>
            </c:strRef>
          </c:cat>
          <c:val>
            <c:numRef>
              <c:f>グラフ!$I$102:$I$113</c:f>
              <c:numCache>
                <c:formatCode>#,##0_ </c:formatCode>
                <c:ptCount val="12"/>
                <c:pt idx="0">
                  <c:v>483</c:v>
                </c:pt>
                <c:pt idx="1">
                  <c:v>1773</c:v>
                </c:pt>
                <c:pt idx="2">
                  <c:v>885</c:v>
                </c:pt>
                <c:pt idx="3">
                  <c:v>458</c:v>
                </c:pt>
                <c:pt idx="4">
                  <c:v>146</c:v>
                </c:pt>
                <c:pt idx="5">
                  <c:v>52</c:v>
                </c:pt>
                <c:pt idx="6">
                  <c:v>2042</c:v>
                </c:pt>
                <c:pt idx="7">
                  <c:v>132</c:v>
                </c:pt>
                <c:pt idx="8">
                  <c:v>91</c:v>
                </c:pt>
                <c:pt idx="9">
                  <c:v>46</c:v>
                </c:pt>
                <c:pt idx="10">
                  <c:v>63</c:v>
                </c:pt>
                <c:pt idx="11">
                  <c:v>2748</c:v>
                </c:pt>
              </c:numCache>
            </c:numRef>
          </c:val>
        </c:ser>
        <c:dLbls>
          <c:showLegendKey val="0"/>
          <c:showVal val="0"/>
          <c:showCatName val="0"/>
          <c:showSerName val="0"/>
          <c:showPercent val="0"/>
          <c:showBubbleSize val="0"/>
        </c:dLbls>
        <c:gapWidth val="30"/>
        <c:axId val="431958528"/>
        <c:axId val="431957744"/>
      </c:barChart>
      <c:catAx>
        <c:axId val="431958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431957744"/>
        <c:crossesAt val="0"/>
        <c:auto val="1"/>
        <c:lblAlgn val="ctr"/>
        <c:lblOffset val="100"/>
        <c:tickLblSkip val="1"/>
        <c:tickMarkSkip val="1"/>
        <c:noMultiLvlLbl val="0"/>
      </c:catAx>
      <c:valAx>
        <c:axId val="431957744"/>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318"/>
              <c:y val="6.570841889117043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1958528"/>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3713641886895"/>
          <c:y val="0.23488398764987697"/>
          <c:w val="0.81322067287590061"/>
          <c:h val="0.65814028222689192"/>
        </c:manualLayout>
      </c:layout>
      <c:doughnutChart>
        <c:varyColors val="1"/>
        <c:ser>
          <c:idx val="0"/>
          <c:order val="0"/>
          <c:spPr>
            <a:ln w="12700">
              <a:solidFill>
                <a:srgbClr val="000000"/>
              </a:solidFill>
              <a:prstDash val="solid"/>
            </a:ln>
          </c:spPr>
          <c:dPt>
            <c:idx val="0"/>
            <c:bubble3D val="0"/>
            <c:spPr>
              <a:pattFill prst="dashHorz">
                <a:fgClr>
                  <a:srgbClr val="000000"/>
                </a:fgClr>
                <a:bgClr>
                  <a:srgbClr val="FFFFFF"/>
                </a:bgClr>
              </a:pattFill>
              <a:ln w="12700">
                <a:solidFill>
                  <a:srgbClr val="000000"/>
                </a:solidFill>
                <a:prstDash val="solid"/>
              </a:ln>
            </c:spPr>
          </c:dPt>
          <c:dPt>
            <c:idx val="1"/>
            <c:bubble3D val="0"/>
            <c:spPr>
              <a:pattFill prst="wdDnDiag">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openDmnd">
                <a:fgClr>
                  <a:srgbClr val="000000"/>
                </a:fgClr>
                <a:bgClr>
                  <a:srgbClr val="FFFFFF"/>
                </a:bgClr>
              </a:pattFill>
              <a:ln w="12700">
                <a:solidFill>
                  <a:srgbClr val="000000"/>
                </a:solidFill>
                <a:prstDash val="solid"/>
              </a:ln>
            </c:spPr>
          </c:dPt>
          <c:dPt>
            <c:idx val="4"/>
            <c:bubble3D val="0"/>
            <c:spPr>
              <a:pattFill prst="lgConfetti">
                <a:fgClr>
                  <a:srgbClr val="000000"/>
                </a:fgClr>
                <a:bgClr>
                  <a:srgbClr val="FFFFFF"/>
                </a:bgClr>
              </a:pattFill>
              <a:ln w="12700">
                <a:solidFill>
                  <a:srgbClr val="000000"/>
                </a:solidFill>
                <a:prstDash val="solid"/>
              </a:ln>
            </c:spPr>
          </c:dPt>
          <c:dLbls>
            <c:dLbl>
              <c:idx val="1"/>
              <c:layout>
                <c:manualLayout>
                  <c:x val="4.3730076125542132E-2"/>
                  <c:y val="-2.8969700299090548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グラフ!$H$116:$H$120</c:f>
              <c:strCache>
                <c:ptCount val="5"/>
                <c:pt idx="0">
                  <c:v>陸軍</c:v>
                </c:pt>
                <c:pt idx="1">
                  <c:v>海軍</c:v>
                </c:pt>
                <c:pt idx="2">
                  <c:v>空軍</c:v>
                </c:pt>
                <c:pt idx="3">
                  <c:v>海兵隊</c:v>
                </c:pt>
                <c:pt idx="4">
                  <c:v>ＯＷＥＸ</c:v>
                </c:pt>
              </c:strCache>
            </c:strRef>
          </c:cat>
          <c:val>
            <c:numRef>
              <c:f>グラフ!$I$116:$I$120</c:f>
              <c:numCache>
                <c:formatCode>#,##0_);[Red]\(#,##0\)</c:formatCode>
                <c:ptCount val="5"/>
                <c:pt idx="0">
                  <c:v>925</c:v>
                </c:pt>
                <c:pt idx="1">
                  <c:v>573</c:v>
                </c:pt>
                <c:pt idx="2">
                  <c:v>3011</c:v>
                </c:pt>
                <c:pt idx="3">
                  <c:v>3108</c:v>
                </c:pt>
                <c:pt idx="4">
                  <c:v>1302</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1855955678670361"/>
          <c:y val="2.122641509433962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5540166205089"/>
          <c:y val="0.19811320754717143"/>
          <c:w val="0.68698060941828265"/>
          <c:h val="0.58490566037735847"/>
        </c:manualLayout>
      </c:layout>
      <c:doughnutChart>
        <c:varyColors val="1"/>
        <c:ser>
          <c:idx val="0"/>
          <c:order val="0"/>
          <c:spPr>
            <a:solidFill>
              <a:srgbClr val="FFFFFF"/>
            </a:solidFill>
            <a:ln w="12700">
              <a:solidFill>
                <a:srgbClr val="000000"/>
              </a:solidFill>
              <a:prstDash val="solid"/>
            </a:ln>
          </c:spPr>
          <c:dPt>
            <c:idx val="0"/>
            <c:bubble3D val="0"/>
            <c:spPr>
              <a:pattFill prst="wdUpDiag">
                <a:fgClr>
                  <a:srgbClr val="000000"/>
                </a:fgClr>
                <a:bgClr>
                  <a:srgbClr val="FFFFFF"/>
                </a:bgClr>
              </a:pattFill>
              <a:ln w="12700">
                <a:solidFill>
                  <a:srgbClr val="000000"/>
                </a:solidFill>
                <a:prstDash val="solid"/>
              </a:ln>
            </c:spPr>
          </c:dPt>
          <c:dPt>
            <c:idx val="1"/>
            <c:bubble3D val="0"/>
            <c:spPr>
              <a:pattFill prst="divot">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Pt>
            <c:idx val="3"/>
            <c:bubble3D val="0"/>
            <c:spPr>
              <a:pattFill prst="lgConfetti">
                <a:fgClr>
                  <a:srgbClr val="000000"/>
                </a:fgClr>
                <a:bgClr>
                  <a:srgbClr val="FFFFFF"/>
                </a:bgClr>
              </a:pattFill>
              <a:ln w="12700">
                <a:solidFill>
                  <a:srgbClr val="000000"/>
                </a:solidFill>
                <a:prstDash val="solid"/>
              </a:ln>
            </c:spPr>
          </c:dPt>
          <c:dPt>
            <c:idx val="5"/>
            <c:bubble3D val="0"/>
            <c:spPr>
              <a:pattFill prst="dotDmnd">
                <a:fgClr>
                  <a:srgbClr val="000000"/>
                </a:fgClr>
                <a:bgClr>
                  <a:srgbClr val="FFFFFF"/>
                </a:bgClr>
              </a:pattFill>
              <a:ln w="12700">
                <a:solidFill>
                  <a:srgbClr val="000000"/>
                </a:solidFill>
                <a:prstDash val="solid"/>
              </a:ln>
            </c:spPr>
          </c:dPt>
          <c:dLbls>
            <c:dLbl>
              <c:idx val="0"/>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2413142263034295"/>
                  <c:y val="0.2432174515921359"/>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665411768127322"/>
                  <c:y val="0.2278648541573811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0362800910274051E-2"/>
                  <c:y val="-1.3199128410835523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女</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非労働力</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人口</a:t>
                    </a:r>
                  </a:p>
                  <a:p>
                    <a:pPr>
                      <a:defRPr sz="8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20%</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18814695254506064"/>
                  <c:y val="-0.2263977616005536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23%</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#,##0_);[Red]\(#,##0\)</c:formatCode>
                <c:ptCount val="6"/>
                <c:pt idx="0">
                  <c:v>24843</c:v>
                </c:pt>
                <c:pt idx="1">
                  <c:v>1826</c:v>
                </c:pt>
                <c:pt idx="2">
                  <c:v>10720</c:v>
                </c:pt>
                <c:pt idx="3">
                  <c:v>18590</c:v>
                </c:pt>
                <c:pt idx="4">
                  <c:v>1019</c:v>
                </c:pt>
                <c:pt idx="5">
                  <c:v>21261</c:v>
                </c:pt>
              </c:numCache>
            </c:numRef>
          </c:val>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0933412143857358"/>
          <c:y val="3.133164521835669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2.6809651474530842E-2"/>
          <c:y val="0.25991189427312777"/>
          <c:w val="0.73994638069705099"/>
          <c:h val="0.60792951541851092"/>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dPt>
          <c:dPt>
            <c:idx val="1"/>
            <c:bubble3D val="0"/>
            <c:spPr>
              <a:solidFill>
                <a:srgbClr val="FFFFFF"/>
              </a:solidFill>
              <a:ln w="12700">
                <a:solidFill>
                  <a:srgbClr val="000000"/>
                </a:solidFill>
                <a:prstDash val="solid"/>
              </a:ln>
            </c:spPr>
          </c:dPt>
          <c:dPt>
            <c:idx val="2"/>
            <c:bubble3D val="0"/>
            <c:spPr>
              <a:pattFill prst="smConfetti">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Pt>
            <c:idx val="4"/>
            <c:bubble3D val="0"/>
            <c:spPr>
              <a:pattFill prst="pct80">
                <a:fgClr>
                  <a:srgbClr val="000000"/>
                </a:fgClr>
                <a:bgClr>
                  <a:srgbClr val="FFFFFF"/>
                </a:bgClr>
              </a:pattFill>
              <a:ln w="12700">
                <a:solidFill>
                  <a:srgbClr val="000000"/>
                </a:solidFill>
                <a:prstDash val="solid"/>
              </a:ln>
            </c:spPr>
          </c:dPt>
          <c:dPt>
            <c:idx val="5"/>
            <c:bubble3D val="0"/>
            <c:spPr>
              <a:pattFill prst="openDmnd">
                <a:fgClr>
                  <a:srgbClr val="000000"/>
                </a:fgClr>
                <a:bgClr>
                  <a:srgbClr val="FFFFFF"/>
                </a:bgClr>
              </a:pattFill>
              <a:ln w="12700">
                <a:solidFill>
                  <a:srgbClr val="000000"/>
                </a:solidFill>
                <a:prstDash val="solid"/>
              </a:ln>
            </c:spPr>
          </c:dPt>
          <c:dPt>
            <c:idx val="6"/>
            <c:bubble3D val="0"/>
            <c:spPr>
              <a:pattFill prst="ltVert">
                <a:fgClr>
                  <a:srgbClr val="000000"/>
                </a:fgClr>
                <a:bgClr>
                  <a:srgbClr val="FFFFFF"/>
                </a:bgClr>
              </a:pattFill>
              <a:ln w="12700">
                <a:solidFill>
                  <a:srgbClr val="000000"/>
                </a:solidFill>
                <a:prstDash val="solid"/>
              </a:ln>
            </c:spPr>
          </c:dPt>
          <c:dPt>
            <c:idx val="7"/>
            <c:bubble3D val="0"/>
            <c:spPr>
              <a:pattFill prst="pct5">
                <a:fgClr>
                  <a:srgbClr val="000000"/>
                </a:fgClr>
                <a:bgClr>
                  <a:srgbClr val="FFFFFF"/>
                </a:bgClr>
              </a:pattFill>
              <a:ln w="12700">
                <a:solidFill>
                  <a:srgbClr val="000000"/>
                </a:solidFill>
                <a:prstDash val="solid"/>
              </a:ln>
            </c:spPr>
          </c:dPt>
          <c:dPt>
            <c:idx val="8"/>
            <c:bubble3D val="0"/>
            <c:spPr>
              <a:pattFill prst="lgConfetti">
                <a:fgClr>
                  <a:srgbClr val="000000"/>
                </a:fgClr>
                <a:bgClr>
                  <a:srgbClr val="FFFFFF"/>
                </a:bgClr>
              </a:pattFill>
              <a:ln w="12700">
                <a:solidFill>
                  <a:srgbClr val="000000"/>
                </a:solidFill>
                <a:prstDash val="solid"/>
              </a:ln>
            </c:spPr>
          </c:dPt>
          <c:dPt>
            <c:idx val="9"/>
            <c:bubble3D val="0"/>
            <c:spPr>
              <a:pattFill prst="shingle">
                <a:fgClr>
                  <a:srgbClr val="000000"/>
                </a:fgClr>
                <a:bgClr>
                  <a:srgbClr val="FFFFFF"/>
                </a:bgClr>
              </a:pattFill>
              <a:ln w="12700">
                <a:solidFill>
                  <a:srgbClr val="000000"/>
                </a:solidFill>
                <a:prstDash val="solid"/>
              </a:ln>
            </c:spPr>
          </c:dPt>
          <c:dPt>
            <c:idx val="10"/>
            <c:bubble3D val="0"/>
            <c:spPr>
              <a:pattFill prst="lgCheck">
                <a:fgClr>
                  <a:srgbClr val="000000"/>
                </a:fgClr>
                <a:bgClr>
                  <a:srgbClr val="FFFFFF"/>
                </a:bgClr>
              </a:pattFill>
              <a:ln w="12700">
                <a:solidFill>
                  <a:srgbClr val="000000"/>
                </a:solidFill>
                <a:prstDash val="solid"/>
              </a:ln>
            </c:spPr>
          </c:dPt>
          <c:dPt>
            <c:idx val="11"/>
            <c:bubble3D val="0"/>
            <c:spPr>
              <a:pattFill prst="zigZag">
                <a:fgClr>
                  <a:srgbClr val="000000"/>
                </a:fgClr>
                <a:bgClr>
                  <a:srgbClr val="FFFFFF"/>
                </a:bgClr>
              </a:pattFill>
              <a:ln w="12700">
                <a:solidFill>
                  <a:srgbClr val="000000"/>
                </a:solidFill>
                <a:prstDash val="solid"/>
              </a:ln>
            </c:spPr>
          </c:dPt>
          <c:dPt>
            <c:idx val="12"/>
            <c:bubble3D val="0"/>
            <c:spPr>
              <a:pattFill prst="dashVert">
                <a:fgClr>
                  <a:srgbClr val="000000"/>
                </a:fgClr>
                <a:bgClr>
                  <a:srgbClr val="FFFFFF"/>
                </a:bgClr>
              </a:pattFill>
              <a:ln w="12700">
                <a:solidFill>
                  <a:srgbClr val="000000"/>
                </a:solidFill>
                <a:prstDash val="solid"/>
              </a:ln>
            </c:spPr>
          </c:dPt>
          <c:dPt>
            <c:idx val="13"/>
            <c:bubble3D val="0"/>
            <c:spPr>
              <a:pattFill prst="dotDmnd">
                <a:fgClr>
                  <a:srgbClr val="000000"/>
                </a:fgClr>
                <a:bgClr>
                  <a:srgbClr val="FFFFFF"/>
                </a:bgClr>
              </a:pattFill>
              <a:ln w="12700">
                <a:solidFill>
                  <a:srgbClr val="000000"/>
                </a:solidFill>
                <a:prstDash val="solid"/>
              </a:ln>
            </c:spPr>
          </c:dPt>
          <c:dPt>
            <c:idx val="14"/>
            <c:bubble3D val="0"/>
            <c:spPr>
              <a:pattFill prst="wdDnDiag">
                <a:fgClr>
                  <a:srgbClr val="000000"/>
                </a:fgClr>
                <a:bgClr>
                  <a:srgbClr val="FFFFFF"/>
                </a:bgClr>
              </a:pattFill>
              <a:ln w="12700">
                <a:solidFill>
                  <a:srgbClr val="000000"/>
                </a:solidFill>
                <a:prstDash val="solid"/>
              </a:ln>
            </c:spPr>
          </c:dPt>
          <c:dLbls>
            <c:dLbl>
              <c:idx val="0"/>
              <c:layout>
                <c:manualLayout>
                  <c:x val="-3.8734467134697595E-2"/>
                  <c:y val="-0.21595268653092389"/>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dLbl>
              <c:idx val="2"/>
              <c:layout>
                <c:manualLayout>
                  <c:x val="2.3084025065972378E-2"/>
                  <c:y val="-3.428954640581821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27911913449843162"/>
                  <c:y val="-0.309561668227594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2807132848231371"/>
                  <c:y val="-0.1910233907986171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電気・</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ガス・</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水道業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24360614440621312"/>
                  <c:y val="-9.672968191751354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運輸・</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通信業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0.22939689449387934"/>
                  <c:y val="6.164163400279810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宿泊・</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飲食業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0.19554047613966954"/>
                  <c:y val="9.026813278296148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金融・</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保険業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8"/>
              <c:layout>
                <c:manualLayout>
                  <c:x val="0.17491496489768063"/>
                  <c:y val="0.19439522702833953"/>
                </c:manualLayout>
              </c:layout>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1.490329968916488E-2"/>
                  <c:y val="0.17262409379444321"/>
                </c:manualLayout>
              </c:layout>
              <c:showLegendKey val="0"/>
              <c:showVal val="0"/>
              <c:showCatName val="1"/>
              <c:showSerName val="0"/>
              <c:showPercent val="1"/>
              <c:showBubbleSize val="0"/>
              <c:extLst>
                <c:ext xmlns:c15="http://schemas.microsoft.com/office/drawing/2012/chart" uri="{CE6537A1-D6FC-4f65-9D91-7224C49458BB}">
                  <c15:layout/>
                </c:ext>
              </c:extLst>
            </c:dLbl>
            <c:dLbl>
              <c:idx val="11"/>
              <c:layout>
                <c:manualLayout>
                  <c:x val="-0.13102788980645713"/>
                  <c:y val="0.16611120746470556"/>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分類不能</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の産業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11.9%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卸売・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小売業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17.6%</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3"/>
              <c:layout>
                <c:manualLayout>
                  <c:x val="-2.0199700238542548E-2"/>
                  <c:y val="-1.403471041890691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医療・福祉</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14.9%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4"/>
              <c:layout>
                <c:manualLayout>
                  <c:x val="-0.19599285861625021"/>
                  <c:y val="-0.1742809902066207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教育・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学習支援</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4.1%</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グラフ!$H$77:$H$91</c:f>
              <c:strCache>
                <c:ptCount val="15"/>
                <c:pt idx="0">
                  <c:v>農林漁業</c:v>
                </c:pt>
                <c:pt idx="1">
                  <c:v>鉱業</c:v>
                </c:pt>
                <c:pt idx="2">
                  <c:v>建設業</c:v>
                </c:pt>
                <c:pt idx="3">
                  <c:v>製造業</c:v>
                </c:pt>
                <c:pt idx="4">
                  <c:v>電気・ガス・水道業</c:v>
                </c:pt>
                <c:pt idx="5">
                  <c:v>運輸・通信業</c:v>
                </c:pt>
                <c:pt idx="6">
                  <c:v>宿泊・飲食業</c:v>
                </c:pt>
                <c:pt idx="7">
                  <c:v>金融・保険業</c:v>
                </c:pt>
                <c:pt idx="8">
                  <c:v>不動産業</c:v>
                </c:pt>
                <c:pt idx="9">
                  <c:v>サービス業</c:v>
                </c:pt>
                <c:pt idx="10">
                  <c:v>公務</c:v>
                </c:pt>
                <c:pt idx="11">
                  <c:v>分類不能の産業</c:v>
                </c:pt>
                <c:pt idx="12">
                  <c:v>卸売・小売業</c:v>
                </c:pt>
                <c:pt idx="13">
                  <c:v>医療・福祉</c:v>
                </c:pt>
                <c:pt idx="14">
                  <c:v>教育・学習支援</c:v>
                </c:pt>
              </c:strCache>
            </c:strRef>
          </c:cat>
          <c:val>
            <c:numRef>
              <c:f>グラフ!$I$77:$I$91</c:f>
              <c:numCache>
                <c:formatCode>0;[Red]0</c:formatCode>
                <c:ptCount val="15"/>
                <c:pt idx="0">
                  <c:v>190</c:v>
                </c:pt>
                <c:pt idx="1">
                  <c:v>9</c:v>
                </c:pt>
                <c:pt idx="2">
                  <c:v>3820</c:v>
                </c:pt>
                <c:pt idx="3">
                  <c:v>2230</c:v>
                </c:pt>
                <c:pt idx="4">
                  <c:v>328</c:v>
                </c:pt>
                <c:pt idx="5">
                  <c:v>3714</c:v>
                </c:pt>
                <c:pt idx="6">
                  <c:v>2816</c:v>
                </c:pt>
                <c:pt idx="7">
                  <c:v>1186</c:v>
                </c:pt>
                <c:pt idx="8">
                  <c:v>1101</c:v>
                </c:pt>
                <c:pt idx="9">
                  <c:v>7698</c:v>
                </c:pt>
                <c:pt idx="10">
                  <c:v>2053</c:v>
                </c:pt>
                <c:pt idx="11">
                  <c:v>4959</c:v>
                </c:pt>
                <c:pt idx="12">
                  <c:v>7334</c:v>
                </c:pt>
                <c:pt idx="13">
                  <c:v>6220</c:v>
                </c:pt>
                <c:pt idx="14">
                  <c:v>2446</c:v>
                </c:pt>
              </c:numCache>
            </c:numRef>
          </c:val>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36</xdr:row>
      <xdr:rowOff>19050</xdr:rowOff>
    </xdr:from>
    <xdr:to>
      <xdr:col>6</xdr:col>
      <xdr:colOff>200025</xdr:colOff>
      <xdr:row>64</xdr:row>
      <xdr:rowOff>123825</xdr:rowOff>
    </xdr:to>
    <xdr:graphicFrame macro="">
      <xdr:nvGraphicFramePr>
        <xdr:cNvPr id="61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97</xdr:row>
      <xdr:rowOff>114300</xdr:rowOff>
    </xdr:to>
    <xdr:graphicFrame macro="">
      <xdr:nvGraphicFramePr>
        <xdr:cNvPr id="61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101</xdr:row>
      <xdr:rowOff>133350</xdr:rowOff>
    </xdr:from>
    <xdr:to>
      <xdr:col>5</xdr:col>
      <xdr:colOff>1085850</xdr:colOff>
      <xdr:row>128</xdr:row>
      <xdr:rowOff>114300</xdr:rowOff>
    </xdr:to>
    <xdr:graphicFrame macro="">
      <xdr:nvGraphicFramePr>
        <xdr:cNvPr id="61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123825</xdr:rowOff>
    </xdr:from>
    <xdr:to>
      <xdr:col>3</xdr:col>
      <xdr:colOff>95250</xdr:colOff>
      <xdr:row>63</xdr:row>
      <xdr:rowOff>47625</xdr:rowOff>
    </xdr:to>
    <xdr:graphicFrame macro="">
      <xdr:nvGraphicFramePr>
        <xdr:cNvPr id="61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1095375</xdr:colOff>
      <xdr:row>67</xdr:row>
      <xdr:rowOff>133350</xdr:rowOff>
    </xdr:from>
    <xdr:to>
      <xdr:col>7</xdr:col>
      <xdr:colOff>0</xdr:colOff>
      <xdr:row>96</xdr:row>
      <xdr:rowOff>38100</xdr:rowOff>
    </xdr:to>
    <xdr:graphicFrame macro="">
      <xdr:nvGraphicFramePr>
        <xdr:cNvPr id="61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82</xdr:row>
      <xdr:rowOff>38100</xdr:rowOff>
    </xdr:from>
    <xdr:to>
      <xdr:col>4</xdr:col>
      <xdr:colOff>561975</xdr:colOff>
      <xdr:row>85</xdr:row>
      <xdr:rowOff>19050</xdr:rowOff>
    </xdr:to>
    <xdr:sp macro="" textlink="" fLocksText="0">
      <xdr:nvSpPr>
        <xdr:cNvPr id="9933" name="Text Box 18"/>
        <xdr:cNvSpPr txBox="1">
          <a:spLocks noChangeArrowheads="1"/>
        </xdr:cNvSpPr>
      </xdr:nvSpPr>
      <xdr:spPr bwMode="auto">
        <a:xfrm>
          <a:off x="4457700" y="12706350"/>
          <a:ext cx="561975" cy="438150"/>
        </a:xfrm>
        <a:prstGeom prst="rect">
          <a:avLst/>
        </a:prstGeom>
        <a:solidFill>
          <a:srgbClr val="FFFFFF"/>
        </a:solidFill>
        <a:ln w="9525">
          <a:noFill/>
          <a:round/>
          <a:headEnd/>
          <a:tailEnd/>
        </a:ln>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Ｐゴシック"/>
              <a:ea typeface="ＭＳ Ｐゴシック"/>
            </a:rPr>
            <a:t>総数</a:t>
          </a:r>
        </a:p>
        <a:p>
          <a:pPr algn="ctr" rtl="0">
            <a:defRPr sz="1000"/>
          </a:pPr>
          <a:r>
            <a:rPr lang="en-US" altLang="ja-JP" sz="1000" b="0" i="0" u="none" strike="noStrike" baseline="0">
              <a:solidFill>
                <a:srgbClr val="000000"/>
              </a:solidFill>
              <a:latin typeface="ＭＳ Ｐゴシック"/>
              <a:ea typeface="ＭＳ Ｐゴシック"/>
            </a:rPr>
            <a:t>46,104</a:t>
          </a:r>
          <a:r>
            <a:rPr lang="ja-JP" altLang="en-US" sz="1000" b="0" i="0" u="none" strike="noStrike" baseline="0">
              <a:solidFill>
                <a:srgbClr val="000000"/>
              </a:solidFill>
              <a:latin typeface="ＭＳ Ｐゴシック"/>
              <a:ea typeface="ＭＳ Ｐゴシック"/>
            </a:rPr>
            <a:t>人</a:t>
          </a:r>
        </a:p>
      </xdr:txBody>
    </xdr:sp>
    <xdr:clientData/>
  </xdr:twoCellAnchor>
  <xdr:twoCellAnchor>
    <xdr:from>
      <xdr:col>4</xdr:col>
      <xdr:colOff>390525</xdr:colOff>
      <xdr:row>115</xdr:row>
      <xdr:rowOff>133350</xdr:rowOff>
    </xdr:from>
    <xdr:to>
      <xdr:col>4</xdr:col>
      <xdr:colOff>923925</xdr:colOff>
      <xdr:row>118</xdr:row>
      <xdr:rowOff>95250</xdr:rowOff>
    </xdr:to>
    <xdr:sp macro="" textlink="" fLocksText="0">
      <xdr:nvSpPr>
        <xdr:cNvPr id="9750" name="Text Box 7"/>
        <xdr:cNvSpPr txBox="1">
          <a:spLocks noChangeArrowheads="1"/>
        </xdr:cNvSpPr>
      </xdr:nvSpPr>
      <xdr:spPr bwMode="auto">
        <a:xfrm>
          <a:off x="4848225" y="17830800"/>
          <a:ext cx="533400" cy="419100"/>
        </a:xfrm>
        <a:prstGeom prst="rect">
          <a:avLst/>
        </a:prstGeom>
        <a:noFill/>
        <a:ln w="9360">
          <a:no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8,919</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1</xdr:col>
      <xdr:colOff>381000</xdr:colOff>
      <xdr:row>48</xdr:row>
      <xdr:rowOff>66675</xdr:rowOff>
    </xdr:from>
    <xdr:to>
      <xdr:col>1</xdr:col>
      <xdr:colOff>1009650</xdr:colOff>
      <xdr:row>51</xdr:row>
      <xdr:rowOff>47625</xdr:rowOff>
    </xdr:to>
    <xdr:sp macro="" textlink="">
      <xdr:nvSpPr>
        <xdr:cNvPr id="9938" name="Rectangle 204"/>
        <xdr:cNvSpPr>
          <a:spLocks noChangeArrowheads="1"/>
        </xdr:cNvSpPr>
      </xdr:nvSpPr>
      <xdr:spPr bwMode="auto">
        <a:xfrm>
          <a:off x="1495425" y="7553325"/>
          <a:ext cx="628650" cy="438150"/>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92,102</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1028700</xdr:colOff>
      <xdr:row>102</xdr:row>
      <xdr:rowOff>57150</xdr:rowOff>
    </xdr:from>
    <xdr:to>
      <xdr:col>5</xdr:col>
      <xdr:colOff>114300</xdr:colOff>
      <xdr:row>103</xdr:row>
      <xdr:rowOff>104775</xdr:rowOff>
    </xdr:to>
    <xdr:sp macro="" textlink="" fLocksText="0">
      <xdr:nvSpPr>
        <xdr:cNvPr id="9222" name="Text Box 7"/>
        <xdr:cNvSpPr txBox="1">
          <a:spLocks noChangeArrowheads="1"/>
        </xdr:cNvSpPr>
      </xdr:nvSpPr>
      <xdr:spPr bwMode="auto">
        <a:xfrm>
          <a:off x="4371975" y="15325725"/>
          <a:ext cx="1314450" cy="200025"/>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30</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0</xdr:col>
      <xdr:colOff>838200</xdr:colOff>
      <xdr:row>102</xdr:row>
      <xdr:rowOff>85725</xdr:rowOff>
    </xdr:from>
    <xdr:to>
      <xdr:col>1</xdr:col>
      <xdr:colOff>1057275</xdr:colOff>
      <xdr:row>103</xdr:row>
      <xdr:rowOff>123825</xdr:rowOff>
    </xdr:to>
    <xdr:sp macro="" textlink="" fLocksText="0">
      <xdr:nvSpPr>
        <xdr:cNvPr id="9406" name="Text Box 6"/>
        <xdr:cNvSpPr txBox="1">
          <a:spLocks noChangeArrowheads="1"/>
        </xdr:cNvSpPr>
      </xdr:nvSpPr>
      <xdr:spPr bwMode="auto">
        <a:xfrm>
          <a:off x="838200"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30</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0.44715</cdr:x>
      <cdr:y>0.1652</cdr:y>
    </cdr:from>
    <cdr:to>
      <cdr:x>0.54201</cdr:x>
      <cdr:y>0.25111</cdr:y>
    </cdr:to>
    <cdr:sp macro="" textlink="">
      <cdr:nvSpPr>
        <cdr:cNvPr id="3" name="テキスト ボックス 2"/>
        <cdr:cNvSpPr txBox="1"/>
      </cdr:nvSpPr>
      <cdr:spPr>
        <a:xfrm xmlns:a="http://schemas.openxmlformats.org/drawingml/2006/main">
          <a:off x="1571608" y="714361"/>
          <a:ext cx="333407" cy="371505"/>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900">
              <a:latin typeface="ＭＳ Ｐゴシック" pitchFamily="50" charset="-128"/>
              <a:ea typeface="ＭＳ Ｐゴシック" pitchFamily="50" charset="-128"/>
            </a:rPr>
            <a:t>鉱業</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0.02%</a:t>
          </a:r>
          <a:endParaRPr lang="ja-JP" altLang="en-US" sz="900">
            <a:latin typeface="ＭＳ Ｐゴシック" pitchFamily="50" charset="-128"/>
            <a:ea typeface="ＭＳ Ｐゴシック" pitchFamily="50"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46"/>
  <sheetViews>
    <sheetView view="pageBreakPreview" zoomScaleNormal="100" zoomScaleSheetLayoutView="100" workbookViewId="0">
      <selection activeCell="I42" sqref="I42"/>
    </sheetView>
  </sheetViews>
  <sheetFormatPr defaultRowHeight="17.100000000000001" customHeight="1" x14ac:dyDescent="0.15"/>
  <cols>
    <col min="1" max="1" width="10.140625" style="7" customWidth="1"/>
    <col min="2" max="6" width="8.7109375" style="7" customWidth="1"/>
    <col min="7" max="7" width="8.140625" style="7" customWidth="1"/>
    <col min="8" max="8" width="10.85546875" style="7" customWidth="1"/>
    <col min="9" max="10" width="9.85546875" style="7" customWidth="1"/>
    <col min="11" max="11" width="8.140625" style="7" customWidth="1"/>
    <col min="12" max="16384" width="9.140625" style="7"/>
  </cols>
  <sheetData>
    <row r="1" spans="1:11" ht="4.5" customHeight="1" x14ac:dyDescent="0.15"/>
    <row r="2" spans="1:11" ht="20.100000000000001" customHeight="1" x14ac:dyDescent="0.15">
      <c r="A2" s="310" t="s">
        <v>175</v>
      </c>
      <c r="B2" s="310"/>
      <c r="C2" s="310"/>
      <c r="D2" s="310"/>
      <c r="E2" s="310"/>
      <c r="F2" s="310"/>
      <c r="G2" s="310"/>
      <c r="H2" s="310"/>
      <c r="I2" s="310"/>
      <c r="J2" s="310"/>
      <c r="K2" s="310"/>
    </row>
    <row r="3" spans="1:11" ht="15" customHeight="1" x14ac:dyDescent="0.15"/>
    <row r="4" spans="1:11" ht="15" customHeight="1" x14ac:dyDescent="0.15">
      <c r="A4" s="311" t="s">
        <v>176</v>
      </c>
      <c r="B4" s="312"/>
      <c r="C4" s="312"/>
      <c r="D4" s="312"/>
      <c r="E4" s="312"/>
      <c r="F4" s="312"/>
      <c r="G4" s="312"/>
      <c r="H4" s="312"/>
      <c r="I4" s="312"/>
      <c r="J4" s="312"/>
      <c r="K4" s="312"/>
    </row>
    <row r="5" spans="1:11" ht="5.0999999999999996" customHeight="1" x14ac:dyDescent="0.15">
      <c r="A5" s="1"/>
    </row>
    <row r="6" spans="1:11" ht="45" customHeight="1" x14ac:dyDescent="0.15">
      <c r="A6" s="313" t="s">
        <v>382</v>
      </c>
      <c r="B6" s="314"/>
      <c r="C6" s="314"/>
      <c r="D6" s="314"/>
      <c r="E6" s="314"/>
      <c r="F6" s="314"/>
      <c r="G6" s="314"/>
      <c r="H6" s="314"/>
      <c r="I6" s="314"/>
      <c r="J6" s="314"/>
      <c r="K6" s="314"/>
    </row>
    <row r="7" spans="1:11" ht="12" customHeight="1" x14ac:dyDescent="0.15">
      <c r="A7" s="169"/>
      <c r="B7" s="170"/>
      <c r="C7" s="170"/>
      <c r="D7" s="170"/>
      <c r="E7" s="170"/>
      <c r="F7" s="170"/>
      <c r="G7" s="170"/>
      <c r="H7" s="170"/>
      <c r="I7" s="170"/>
      <c r="J7" s="170"/>
      <c r="K7" s="170"/>
    </row>
    <row r="8" spans="1:11" ht="15" customHeight="1" x14ac:dyDescent="0.15">
      <c r="A8" s="315" t="s">
        <v>177</v>
      </c>
      <c r="B8" s="316"/>
      <c r="C8" s="316"/>
      <c r="D8" s="316"/>
      <c r="E8" s="316"/>
      <c r="F8" s="316"/>
      <c r="G8" s="316"/>
      <c r="H8" s="316"/>
      <c r="I8" s="316"/>
      <c r="J8" s="316"/>
      <c r="K8" s="316"/>
    </row>
    <row r="9" spans="1:11" ht="5.0999999999999996" customHeight="1" x14ac:dyDescent="0.15">
      <c r="A9" s="206"/>
      <c r="B9" s="207"/>
      <c r="C9" s="207"/>
      <c r="D9" s="207"/>
      <c r="E9" s="207"/>
      <c r="F9" s="207"/>
      <c r="G9" s="207"/>
      <c r="H9" s="207"/>
      <c r="I9" s="207"/>
      <c r="J9" s="207"/>
      <c r="K9" s="207"/>
    </row>
    <row r="10" spans="1:11" ht="45" customHeight="1" x14ac:dyDescent="0.15">
      <c r="A10" s="313" t="s">
        <v>381</v>
      </c>
      <c r="B10" s="314"/>
      <c r="C10" s="314"/>
      <c r="D10" s="314"/>
      <c r="E10" s="314"/>
      <c r="F10" s="314"/>
      <c r="G10" s="314"/>
      <c r="H10" s="314"/>
      <c r="I10" s="314"/>
      <c r="J10" s="314"/>
      <c r="K10" s="314"/>
    </row>
    <row r="11" spans="1:11" ht="12" customHeight="1" x14ac:dyDescent="0.15">
      <c r="A11" s="3"/>
      <c r="B11" s="3"/>
      <c r="C11" s="3"/>
      <c r="D11" s="3"/>
      <c r="E11" s="3"/>
      <c r="F11" s="3"/>
      <c r="G11" s="3"/>
      <c r="H11" s="3"/>
      <c r="I11" s="3"/>
      <c r="J11" s="3"/>
      <c r="K11" s="3"/>
    </row>
    <row r="12" spans="1:11" ht="15" customHeight="1" thickBot="1" x14ac:dyDescent="0.2">
      <c r="A12" s="3" t="s">
        <v>326</v>
      </c>
      <c r="B12" s="3"/>
      <c r="C12" s="3"/>
      <c r="D12" s="3"/>
      <c r="E12" s="3"/>
      <c r="F12" s="3"/>
      <c r="G12" s="3"/>
      <c r="H12" s="205"/>
      <c r="I12" s="205"/>
      <c r="J12" s="3"/>
      <c r="K12" s="5" t="s">
        <v>178</v>
      </c>
    </row>
    <row r="13" spans="1:11" ht="17.25" customHeight="1" x14ac:dyDescent="0.15">
      <c r="A13" s="317" t="s">
        <v>179</v>
      </c>
      <c r="B13" s="320" t="s">
        <v>180</v>
      </c>
      <c r="C13" s="321"/>
      <c r="D13" s="322"/>
      <c r="E13" s="320" t="s">
        <v>181</v>
      </c>
      <c r="F13" s="321"/>
      <c r="G13" s="322"/>
      <c r="H13" s="320" t="s">
        <v>182</v>
      </c>
      <c r="I13" s="321"/>
      <c r="J13" s="321"/>
      <c r="K13" s="307" t="s">
        <v>323</v>
      </c>
    </row>
    <row r="14" spans="1:11" ht="17.25" customHeight="1" x14ac:dyDescent="0.15">
      <c r="A14" s="318"/>
      <c r="B14" s="323"/>
      <c r="C14" s="324"/>
      <c r="D14" s="325"/>
      <c r="E14" s="323"/>
      <c r="F14" s="324"/>
      <c r="G14" s="325"/>
      <c r="H14" s="323"/>
      <c r="I14" s="324"/>
      <c r="J14" s="324"/>
      <c r="K14" s="308"/>
    </row>
    <row r="15" spans="1:11" ht="24.75" customHeight="1" x14ac:dyDescent="0.15">
      <c r="A15" s="319"/>
      <c r="B15" s="171" t="s">
        <v>183</v>
      </c>
      <c r="C15" s="171" t="s">
        <v>184</v>
      </c>
      <c r="D15" s="172" t="s">
        <v>3</v>
      </c>
      <c r="E15" s="172" t="s">
        <v>288</v>
      </c>
      <c r="F15" s="171" t="s">
        <v>289</v>
      </c>
      <c r="G15" s="171" t="s">
        <v>3</v>
      </c>
      <c r="H15" s="172" t="s">
        <v>288</v>
      </c>
      <c r="I15" s="172" t="s">
        <v>289</v>
      </c>
      <c r="J15" s="172" t="s">
        <v>3</v>
      </c>
      <c r="K15" s="309"/>
    </row>
    <row r="16" spans="1:11" s="178" customFormat="1" ht="18" customHeight="1" x14ac:dyDescent="0.15">
      <c r="A16" s="173" t="s">
        <v>185</v>
      </c>
      <c r="B16" s="174">
        <f>SUM(C16:D16)</f>
        <v>142877</v>
      </c>
      <c r="C16" s="241">
        <v>127621</v>
      </c>
      <c r="D16" s="241">
        <v>15256</v>
      </c>
      <c r="E16" s="235">
        <f>SUM(F16:G16)</f>
        <v>173512</v>
      </c>
      <c r="F16" s="241">
        <v>155293</v>
      </c>
      <c r="G16" s="241">
        <v>18219</v>
      </c>
      <c r="H16" s="175">
        <f>E16-B16</f>
        <v>30635</v>
      </c>
      <c r="I16" s="176">
        <v>27672</v>
      </c>
      <c r="J16" s="176">
        <f>G16-D16</f>
        <v>2963</v>
      </c>
      <c r="K16" s="177">
        <f>E16/B16*100</f>
        <v>121.44151962877162</v>
      </c>
    </row>
    <row r="17" spans="1:14" ht="18" customHeight="1" x14ac:dyDescent="0.15">
      <c r="A17" s="173"/>
      <c r="B17" s="179"/>
      <c r="C17" s="242"/>
      <c r="D17" s="242"/>
      <c r="E17" s="180"/>
      <c r="F17" s="242"/>
      <c r="G17" s="242"/>
      <c r="H17" s="181"/>
      <c r="I17" s="182"/>
      <c r="J17" s="182"/>
      <c r="K17" s="183"/>
      <c r="M17" s="209"/>
      <c r="N17" s="6"/>
    </row>
    <row r="18" spans="1:14" ht="18" customHeight="1" x14ac:dyDescent="0.15">
      <c r="A18" s="173" t="s">
        <v>186</v>
      </c>
      <c r="B18" s="184">
        <f>SUM(C18:D18)</f>
        <v>43133</v>
      </c>
      <c r="C18" s="243">
        <v>37853</v>
      </c>
      <c r="D18" s="243">
        <v>5280</v>
      </c>
      <c r="E18" s="24">
        <f>SUM(F18:G18)</f>
        <v>38518</v>
      </c>
      <c r="F18" s="243">
        <v>31568</v>
      </c>
      <c r="G18" s="243">
        <v>6950</v>
      </c>
      <c r="H18" s="181">
        <f>E18-B18</f>
        <v>-4615</v>
      </c>
      <c r="I18" s="182">
        <f>F18-C18</f>
        <v>-6285</v>
      </c>
      <c r="J18" s="182">
        <f>G18-D18</f>
        <v>1670</v>
      </c>
      <c r="K18" s="183">
        <f>E18/B18*100</f>
        <v>89.300535552824982</v>
      </c>
      <c r="M18" s="185"/>
      <c r="N18" s="186"/>
    </row>
    <row r="19" spans="1:14" ht="18" customHeight="1" x14ac:dyDescent="0.15">
      <c r="A19" s="173"/>
      <c r="B19" s="184"/>
      <c r="C19" s="243"/>
      <c r="D19" s="243"/>
      <c r="E19" s="24"/>
      <c r="F19" s="243"/>
      <c r="G19" s="243"/>
      <c r="H19" s="181"/>
      <c r="I19" s="182"/>
      <c r="J19" s="182"/>
      <c r="K19" s="183"/>
      <c r="M19" s="185"/>
      <c r="N19" s="186"/>
    </row>
    <row r="20" spans="1:14" ht="18" customHeight="1" x14ac:dyDescent="0.15">
      <c r="A20" s="173" t="s">
        <v>187</v>
      </c>
      <c r="B20" s="184">
        <f>SUM(C20:D20)</f>
        <v>24363</v>
      </c>
      <c r="C20" s="243">
        <v>22711</v>
      </c>
      <c r="D20" s="243">
        <v>1652</v>
      </c>
      <c r="E20" s="24">
        <f>SUM(F20:G20)</f>
        <v>24333</v>
      </c>
      <c r="F20" s="243">
        <v>22716</v>
      </c>
      <c r="G20" s="243">
        <v>1617</v>
      </c>
      <c r="H20" s="181">
        <f>E20-B20</f>
        <v>-30</v>
      </c>
      <c r="I20" s="182">
        <f>F20-C20</f>
        <v>5</v>
      </c>
      <c r="J20" s="182">
        <f>G20-D20</f>
        <v>-35</v>
      </c>
      <c r="K20" s="183">
        <f>E20/B20*100</f>
        <v>99.876862455362641</v>
      </c>
      <c r="M20" s="185"/>
      <c r="N20" s="186"/>
    </row>
    <row r="21" spans="1:14" ht="18" customHeight="1" x14ac:dyDescent="0.15">
      <c r="A21" s="173"/>
      <c r="B21" s="184"/>
      <c r="C21" s="243"/>
      <c r="D21" s="243"/>
      <c r="E21" s="24"/>
      <c r="F21" s="243"/>
      <c r="G21" s="243"/>
      <c r="H21" s="181"/>
      <c r="I21" s="182"/>
      <c r="J21" s="182"/>
      <c r="K21" s="183"/>
      <c r="M21" s="185"/>
      <c r="N21" s="186"/>
    </row>
    <row r="22" spans="1:14" ht="18" customHeight="1" x14ac:dyDescent="0.15">
      <c r="A22" s="30" t="s">
        <v>188</v>
      </c>
      <c r="B22" s="52">
        <f>SUM(C22:D22)</f>
        <v>52355</v>
      </c>
      <c r="C22" s="244">
        <v>46104</v>
      </c>
      <c r="D22" s="244">
        <v>6251</v>
      </c>
      <c r="E22" s="26">
        <f>SUM(F22:G22)</f>
        <v>55428</v>
      </c>
      <c r="F22" s="244">
        <v>49512</v>
      </c>
      <c r="G22" s="244">
        <v>5916</v>
      </c>
      <c r="H22" s="53">
        <f>E22-B22</f>
        <v>3073</v>
      </c>
      <c r="I22" s="54">
        <f>F22-C22</f>
        <v>3408</v>
      </c>
      <c r="J22" s="54">
        <f>G22-D22</f>
        <v>-335</v>
      </c>
      <c r="K22" s="50">
        <f>E22/B22*100</f>
        <v>105.8695444561169</v>
      </c>
      <c r="M22" s="185"/>
      <c r="N22" s="186"/>
    </row>
    <row r="23" spans="1:14" ht="18" customHeight="1" x14ac:dyDescent="0.15">
      <c r="A23" s="173"/>
      <c r="B23" s="184"/>
      <c r="C23" s="243"/>
      <c r="D23" s="243"/>
      <c r="E23" s="24"/>
      <c r="F23" s="243"/>
      <c r="G23" s="243"/>
      <c r="H23" s="181"/>
      <c r="I23" s="182"/>
      <c r="J23" s="182"/>
      <c r="K23" s="183"/>
      <c r="M23" s="185"/>
      <c r="N23" s="186"/>
    </row>
    <row r="24" spans="1:14" ht="18" customHeight="1" x14ac:dyDescent="0.15">
      <c r="A24" s="173" t="s">
        <v>189</v>
      </c>
      <c r="B24" s="184">
        <f>SUM(C24:D24)</f>
        <v>29428</v>
      </c>
      <c r="C24" s="243">
        <v>25651</v>
      </c>
      <c r="D24" s="243">
        <v>3777</v>
      </c>
      <c r="E24" s="24">
        <f>SUM(F24:G24)</f>
        <v>32668</v>
      </c>
      <c r="F24" s="243">
        <v>28080</v>
      </c>
      <c r="G24" s="243">
        <v>4588</v>
      </c>
      <c r="H24" s="181">
        <f>E24-B24</f>
        <v>3240</v>
      </c>
      <c r="I24" s="182">
        <f>F24-C24</f>
        <v>2429</v>
      </c>
      <c r="J24" s="182">
        <f>G24-D24</f>
        <v>811</v>
      </c>
      <c r="K24" s="183">
        <f>E24/B24*100</f>
        <v>111.00992252276743</v>
      </c>
      <c r="M24" s="185"/>
      <c r="N24" s="186"/>
    </row>
    <row r="25" spans="1:14" ht="18" customHeight="1" x14ac:dyDescent="0.15">
      <c r="A25" s="173"/>
      <c r="B25" s="184"/>
      <c r="C25" s="243"/>
      <c r="D25" s="243"/>
      <c r="E25" s="24"/>
      <c r="F25" s="243"/>
      <c r="G25" s="243"/>
      <c r="H25" s="181"/>
      <c r="I25" s="182"/>
      <c r="J25" s="182"/>
      <c r="K25" s="183"/>
      <c r="M25" s="185"/>
      <c r="N25" s="186"/>
    </row>
    <row r="26" spans="1:14" ht="18" customHeight="1" x14ac:dyDescent="0.15">
      <c r="A26" s="173" t="s">
        <v>190</v>
      </c>
      <c r="B26" s="184">
        <f>SUM(C26:D26)</f>
        <v>29537</v>
      </c>
      <c r="C26" s="243">
        <v>26320</v>
      </c>
      <c r="D26" s="243">
        <v>3217</v>
      </c>
      <c r="E26" s="24">
        <f>SUM(F26:G26)</f>
        <v>24572</v>
      </c>
      <c r="F26" s="243">
        <v>22512</v>
      </c>
      <c r="G26" s="243">
        <v>2060</v>
      </c>
      <c r="H26" s="181">
        <f>E26-B26</f>
        <v>-4965</v>
      </c>
      <c r="I26" s="182">
        <f>F26-C26</f>
        <v>-3808</v>
      </c>
      <c r="J26" s="182">
        <f>G26-D26</f>
        <v>-1157</v>
      </c>
      <c r="K26" s="183">
        <f>E26/B26*100</f>
        <v>83.190574533635768</v>
      </c>
      <c r="M26" s="185"/>
      <c r="N26" s="186"/>
    </row>
    <row r="27" spans="1:14" ht="18" customHeight="1" x14ac:dyDescent="0.15">
      <c r="A27" s="173"/>
      <c r="B27" s="184"/>
      <c r="C27" s="243"/>
      <c r="D27" s="243"/>
      <c r="E27" s="24"/>
      <c r="F27" s="243"/>
      <c r="G27" s="243"/>
      <c r="H27" s="181"/>
      <c r="I27" s="182"/>
      <c r="J27" s="182"/>
      <c r="K27" s="183"/>
      <c r="M27" s="31"/>
      <c r="N27" s="186"/>
    </row>
    <row r="28" spans="1:14" ht="18" customHeight="1" x14ac:dyDescent="0.15">
      <c r="A28" s="173" t="s">
        <v>191</v>
      </c>
      <c r="B28" s="184">
        <f>SUM(C28:D28)</f>
        <v>56741</v>
      </c>
      <c r="C28" s="243">
        <v>49997</v>
      </c>
      <c r="D28" s="243">
        <v>6744</v>
      </c>
      <c r="E28" s="24">
        <f>SUM(F28:G28)</f>
        <v>54565</v>
      </c>
      <c r="F28" s="243">
        <v>48007</v>
      </c>
      <c r="G28" s="243">
        <v>6558</v>
      </c>
      <c r="H28" s="181">
        <f>E28-B28</f>
        <v>-2176</v>
      </c>
      <c r="I28" s="182">
        <f>F28-C28</f>
        <v>-1990</v>
      </c>
      <c r="J28" s="182">
        <f>G28-D28</f>
        <v>-186</v>
      </c>
      <c r="K28" s="183">
        <f>E28/B28*100</f>
        <v>96.165030577536527</v>
      </c>
      <c r="M28" s="185"/>
      <c r="N28" s="186"/>
    </row>
    <row r="29" spans="1:14" ht="18" customHeight="1" x14ac:dyDescent="0.15">
      <c r="A29" s="173"/>
      <c r="B29" s="184"/>
      <c r="C29" s="243"/>
      <c r="D29" s="243"/>
      <c r="E29" s="24"/>
      <c r="F29" s="243"/>
      <c r="G29" s="243"/>
      <c r="H29" s="181"/>
      <c r="I29" s="182"/>
      <c r="J29" s="182"/>
      <c r="K29" s="183"/>
      <c r="M29" s="185"/>
      <c r="N29" s="186"/>
    </row>
    <row r="30" spans="1:14" ht="18" customHeight="1" x14ac:dyDescent="0.15">
      <c r="A30" s="173" t="s">
        <v>192</v>
      </c>
      <c r="B30" s="184">
        <f>SUM(C30:D30)</f>
        <v>28073</v>
      </c>
      <c r="C30" s="243">
        <v>25085</v>
      </c>
      <c r="D30" s="243">
        <v>2988</v>
      </c>
      <c r="E30" s="24">
        <f>SUM(F30:G30)</f>
        <v>23406</v>
      </c>
      <c r="F30" s="243">
        <v>21187</v>
      </c>
      <c r="G30" s="243">
        <v>2219</v>
      </c>
      <c r="H30" s="181">
        <f>E30-B30</f>
        <v>-4667</v>
      </c>
      <c r="I30" s="182">
        <f>F30-C30</f>
        <v>-3898</v>
      </c>
      <c r="J30" s="182">
        <f>G30-D30</f>
        <v>-769</v>
      </c>
      <c r="K30" s="183">
        <f>E30/B30*100</f>
        <v>83.375485341787481</v>
      </c>
      <c r="M30" s="185"/>
      <c r="N30" s="186"/>
    </row>
    <row r="31" spans="1:14" ht="18" customHeight="1" x14ac:dyDescent="0.15">
      <c r="A31" s="173"/>
      <c r="B31" s="184"/>
      <c r="C31" s="243"/>
      <c r="D31" s="243"/>
      <c r="E31" s="24"/>
      <c r="F31" s="243"/>
      <c r="G31" s="243"/>
      <c r="H31" s="181"/>
      <c r="I31" s="182"/>
      <c r="J31" s="182"/>
      <c r="K31" s="183"/>
    </row>
    <row r="32" spans="1:14" ht="18" customHeight="1" x14ac:dyDescent="0.15">
      <c r="A32" s="173" t="s">
        <v>193</v>
      </c>
      <c r="B32" s="184">
        <f>SUM(C32:D32)</f>
        <v>51547</v>
      </c>
      <c r="C32" s="243">
        <v>45519</v>
      </c>
      <c r="D32" s="243">
        <v>6028</v>
      </c>
      <c r="E32" s="24">
        <f>SUM(F32:G32)</f>
        <v>45084</v>
      </c>
      <c r="F32" s="243">
        <v>40225</v>
      </c>
      <c r="G32" s="243">
        <v>4859</v>
      </c>
      <c r="H32" s="181">
        <f>E32-B32</f>
        <v>-6463</v>
      </c>
      <c r="I32" s="182">
        <f>F32-C32</f>
        <v>-5294</v>
      </c>
      <c r="J32" s="182">
        <f>G32-D32</f>
        <v>-1169</v>
      </c>
      <c r="K32" s="183">
        <f>E32/B32*100</f>
        <v>87.461927949250196</v>
      </c>
    </row>
    <row r="33" spans="1:11" ht="18" customHeight="1" x14ac:dyDescent="0.15">
      <c r="A33" s="173"/>
      <c r="B33" s="184"/>
      <c r="C33" s="243"/>
      <c r="D33" s="243"/>
      <c r="E33" s="24"/>
      <c r="F33" s="243"/>
      <c r="G33" s="243"/>
      <c r="H33" s="181"/>
      <c r="I33" s="182"/>
      <c r="J33" s="182"/>
      <c r="K33" s="183"/>
    </row>
    <row r="34" spans="1:11" ht="18" customHeight="1" x14ac:dyDescent="0.15">
      <c r="A34" s="173" t="s">
        <v>194</v>
      </c>
      <c r="B34" s="184">
        <f>SUM(C34:D34)</f>
        <v>25162</v>
      </c>
      <c r="C34" s="243">
        <v>23297</v>
      </c>
      <c r="D34" s="243">
        <v>1865</v>
      </c>
      <c r="E34" s="24">
        <f>SUM(F34:G34)</f>
        <v>25228</v>
      </c>
      <c r="F34" s="243">
        <v>23396</v>
      </c>
      <c r="G34" s="243">
        <v>1832</v>
      </c>
      <c r="H34" s="181">
        <f>E34-B34</f>
        <v>66</v>
      </c>
      <c r="I34" s="182">
        <f>F34-C34</f>
        <v>99</v>
      </c>
      <c r="J34" s="182">
        <f>G34-D34</f>
        <v>-33</v>
      </c>
      <c r="K34" s="183">
        <f>E34/B34*100</f>
        <v>100.26230029409426</v>
      </c>
    </row>
    <row r="35" spans="1:11" ht="18" customHeight="1" x14ac:dyDescent="0.15">
      <c r="A35" s="173"/>
      <c r="B35" s="184"/>
      <c r="C35" s="243"/>
      <c r="D35" s="243"/>
      <c r="E35" s="24"/>
      <c r="F35" s="243"/>
      <c r="G35" s="243"/>
      <c r="H35" s="181"/>
      <c r="I35" s="182"/>
      <c r="J35" s="182"/>
      <c r="K35" s="183"/>
    </row>
    <row r="36" spans="1:11" ht="18" customHeight="1" x14ac:dyDescent="0.15">
      <c r="A36" s="173" t="s">
        <v>259</v>
      </c>
      <c r="B36" s="184">
        <f>SUM(C36:D36)</f>
        <v>20904</v>
      </c>
      <c r="C36" s="243">
        <v>18617</v>
      </c>
      <c r="D36" s="243">
        <v>2287</v>
      </c>
      <c r="E36" s="24">
        <f>SUM(F36:G36)</f>
        <v>13377</v>
      </c>
      <c r="F36" s="243">
        <v>12835</v>
      </c>
      <c r="G36" s="243">
        <v>542</v>
      </c>
      <c r="H36" s="181">
        <f>E36-B36</f>
        <v>-7527</v>
      </c>
      <c r="I36" s="182">
        <v>-5782</v>
      </c>
      <c r="J36" s="182">
        <f>G36-D36</f>
        <v>-1745</v>
      </c>
      <c r="K36" s="183">
        <f>E36/B36*100</f>
        <v>63.992537313432841</v>
      </c>
    </row>
    <row r="37" spans="1:11" ht="18" customHeight="1" x14ac:dyDescent="0.15">
      <c r="A37" s="173"/>
      <c r="B37" s="184"/>
      <c r="C37" s="243"/>
      <c r="D37" s="243"/>
      <c r="E37" s="24"/>
      <c r="F37" s="243"/>
      <c r="G37" s="243"/>
      <c r="H37" s="181"/>
      <c r="I37" s="182"/>
      <c r="J37" s="182"/>
      <c r="K37" s="183"/>
    </row>
    <row r="38" spans="1:11" ht="18" customHeight="1" x14ac:dyDescent="0.15">
      <c r="A38" s="173" t="s">
        <v>195</v>
      </c>
      <c r="B38" s="184">
        <f>SUM(C38:D38)</f>
        <v>17482</v>
      </c>
      <c r="C38" s="243">
        <v>14556</v>
      </c>
      <c r="D38" s="243">
        <v>2926</v>
      </c>
      <c r="E38" s="24">
        <f>SUM(F38:G38)</f>
        <v>22860</v>
      </c>
      <c r="F38" s="243">
        <v>17304</v>
      </c>
      <c r="G38" s="243">
        <v>5556</v>
      </c>
      <c r="H38" s="181">
        <f>E38-B38</f>
        <v>5378</v>
      </c>
      <c r="I38" s="182">
        <f>F38-C38</f>
        <v>2748</v>
      </c>
      <c r="J38" s="182">
        <f>G38-D38</f>
        <v>2630</v>
      </c>
      <c r="K38" s="183">
        <f>E38/B38*100</f>
        <v>130.76307058688937</v>
      </c>
    </row>
    <row r="39" spans="1:11" ht="18" customHeight="1" x14ac:dyDescent="0.15">
      <c r="A39" s="173"/>
      <c r="B39" s="184"/>
      <c r="C39" s="243"/>
      <c r="D39" s="243"/>
      <c r="E39" s="24"/>
      <c r="F39" s="243"/>
      <c r="G39" s="243"/>
      <c r="H39" s="181"/>
      <c r="I39" s="182"/>
      <c r="J39" s="182"/>
      <c r="K39" s="183"/>
    </row>
    <row r="40" spans="1:11" ht="18" customHeight="1" x14ac:dyDescent="0.15">
      <c r="A40" s="173" t="s">
        <v>196</v>
      </c>
      <c r="B40" s="184">
        <f>SUM(C40:D40)</f>
        <v>8985</v>
      </c>
      <c r="C40" s="243">
        <v>7974</v>
      </c>
      <c r="D40" s="243">
        <v>1011</v>
      </c>
      <c r="E40" s="24">
        <f>SUM(F40:G40)</f>
        <v>7248</v>
      </c>
      <c r="F40" s="243">
        <v>5608</v>
      </c>
      <c r="G40" s="243">
        <v>1640</v>
      </c>
      <c r="H40" s="181">
        <f>E40-B40</f>
        <v>-1737</v>
      </c>
      <c r="I40" s="182">
        <f>F40-C40</f>
        <v>-2366</v>
      </c>
      <c r="J40" s="182">
        <f>G40-D40</f>
        <v>629</v>
      </c>
      <c r="K40" s="183">
        <f>E40/B40*100</f>
        <v>80.667779632721206</v>
      </c>
    </row>
    <row r="41" spans="1:11" ht="18" customHeight="1" x14ac:dyDescent="0.15">
      <c r="A41" s="173"/>
      <c r="B41" s="184"/>
      <c r="C41" s="243"/>
      <c r="D41" s="243"/>
      <c r="E41" s="24"/>
      <c r="F41" s="243"/>
      <c r="G41" s="243"/>
      <c r="H41" s="181"/>
      <c r="I41" s="182"/>
      <c r="J41" s="182"/>
      <c r="K41" s="183"/>
    </row>
    <row r="42" spans="1:11" ht="18" customHeight="1" x14ac:dyDescent="0.15">
      <c r="A42" s="173" t="s">
        <v>197</v>
      </c>
      <c r="B42" s="184">
        <f>SUM(C42:D42)</f>
        <v>18468</v>
      </c>
      <c r="C42" s="243">
        <v>16390</v>
      </c>
      <c r="D42" s="243">
        <v>2078</v>
      </c>
      <c r="E42" s="24">
        <f>SUM(F42:G42)</f>
        <v>16435</v>
      </c>
      <c r="F42" s="243">
        <v>14888</v>
      </c>
      <c r="G42" s="243">
        <v>1547</v>
      </c>
      <c r="H42" s="181">
        <f>E42-B42</f>
        <v>-2033</v>
      </c>
      <c r="I42" s="182">
        <f>F42-C42</f>
        <v>-1502</v>
      </c>
      <c r="J42" s="182">
        <f>G42-D42</f>
        <v>-531</v>
      </c>
      <c r="K42" s="183">
        <f>E42/B42*100</f>
        <v>88.991769547325106</v>
      </c>
    </row>
    <row r="43" spans="1:11" ht="18" hidden="1" customHeight="1" x14ac:dyDescent="0.15">
      <c r="A43" s="173"/>
      <c r="B43" s="184"/>
      <c r="C43" s="187"/>
      <c r="D43" s="187"/>
      <c r="E43" s="24"/>
      <c r="F43" s="187"/>
      <c r="G43" s="187"/>
      <c r="H43" s="181"/>
      <c r="I43" s="188"/>
      <c r="J43" s="188"/>
      <c r="K43" s="183"/>
    </row>
    <row r="44" spans="1:11" ht="18" hidden="1" customHeight="1" x14ac:dyDescent="0.15">
      <c r="A44" s="189" t="s">
        <v>10</v>
      </c>
      <c r="B44" s="184">
        <f>SUM(C44:D44)</f>
        <v>110279</v>
      </c>
      <c r="C44" s="190">
        <v>97187</v>
      </c>
      <c r="D44" s="190">
        <v>13092</v>
      </c>
      <c r="E44" s="24">
        <f>SUM(F44:G44)</f>
        <v>106406</v>
      </c>
      <c r="F44" s="190">
        <v>97509</v>
      </c>
      <c r="G44" s="190">
        <v>8897</v>
      </c>
      <c r="H44" s="181">
        <f>E44-B44</f>
        <v>-3873</v>
      </c>
      <c r="I44" s="182">
        <f>F44-C44</f>
        <v>322</v>
      </c>
      <c r="J44" s="182">
        <f>G44-D44</f>
        <v>-4195</v>
      </c>
      <c r="K44" s="183">
        <f>E44/B44*100</f>
        <v>96.487998621677747</v>
      </c>
    </row>
    <row r="45" spans="1:11" s="196" customFormat="1" ht="18" customHeight="1" thickBot="1" x14ac:dyDescent="0.2">
      <c r="A45" s="191"/>
      <c r="B45" s="192" t="s">
        <v>290</v>
      </c>
      <c r="C45" s="193" t="s">
        <v>290</v>
      </c>
      <c r="D45" s="193" t="s">
        <v>290</v>
      </c>
      <c r="E45" s="193" t="s">
        <v>290</v>
      </c>
      <c r="F45" s="193" t="s">
        <v>290</v>
      </c>
      <c r="G45" s="193" t="s">
        <v>290</v>
      </c>
      <c r="H45" s="194" t="s">
        <v>290</v>
      </c>
      <c r="I45" s="194" t="s">
        <v>290</v>
      </c>
      <c r="J45" s="194" t="s">
        <v>290</v>
      </c>
      <c r="K45" s="195" t="s">
        <v>290</v>
      </c>
    </row>
    <row r="46" spans="1:11" ht="15" customHeight="1" x14ac:dyDescent="0.15">
      <c r="A46" s="197"/>
      <c r="B46" s="3"/>
      <c r="C46" s="3"/>
      <c r="D46" s="3"/>
      <c r="E46" s="3"/>
      <c r="F46" s="3"/>
      <c r="G46" s="3"/>
      <c r="H46" s="3"/>
      <c r="I46" s="205"/>
      <c r="J46" s="205"/>
      <c r="K46" s="208" t="s">
        <v>325</v>
      </c>
    </row>
  </sheetData>
  <sheetProtection sheet="1" objects="1" scenarios="1"/>
  <mergeCells count="10">
    <mergeCell ref="K13:K15"/>
    <mergeCell ref="A2:K2"/>
    <mergeCell ref="A4:K4"/>
    <mergeCell ref="A6:K6"/>
    <mergeCell ref="A8:K8"/>
    <mergeCell ref="A10:K10"/>
    <mergeCell ref="A13:A15"/>
    <mergeCell ref="B13:D14"/>
    <mergeCell ref="E13:G14"/>
    <mergeCell ref="H13:J14"/>
  </mergeCells>
  <phoneticPr fontId="12"/>
  <printOptions horizontalCentered="1"/>
  <pageMargins left="0.59055118110236227" right="0.59055118110236227" top="0.59055118110236227" bottom="0.59055118110236227" header="0.39370078740157483" footer="0.39370078740157483"/>
  <pageSetup paperSize="9" firstPageNumber="55" orientation="portrait" useFirstPageNumber="1" verticalDpi="300" r:id="rId1"/>
  <headerFooter scaleWithDoc="0" alignWithMargins="0">
    <oddHeader>&amp;R労働力</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37"/>
  <sheetViews>
    <sheetView view="pageBreakPreview" zoomScaleNormal="100" zoomScaleSheetLayoutView="100" workbookViewId="0">
      <selection activeCell="C6" sqref="C6:D6"/>
    </sheetView>
  </sheetViews>
  <sheetFormatPr defaultRowHeight="20.100000000000001" customHeight="1" x14ac:dyDescent="0.15"/>
  <cols>
    <col min="1" max="1" width="8.5703125" style="7" customWidth="1"/>
    <col min="2" max="3" width="8.7109375" style="7" customWidth="1"/>
    <col min="4" max="5" width="8.140625" style="7" customWidth="1"/>
    <col min="6" max="6" width="8.7109375" style="7" customWidth="1"/>
    <col min="7" max="7" width="7.5703125" style="7" customWidth="1"/>
    <col min="8" max="8" width="8.28515625" style="7" customWidth="1"/>
    <col min="9" max="9" width="8.5703125" style="7" customWidth="1"/>
    <col min="10" max="10" width="8.140625" style="7" customWidth="1"/>
    <col min="11" max="11" width="7.42578125" style="7" customWidth="1"/>
    <col min="12" max="12" width="9.7109375" style="7" customWidth="1"/>
    <col min="13" max="16384" width="9.140625" style="7"/>
  </cols>
  <sheetData>
    <row r="1" spans="1:12" ht="5.0999999999999996" customHeight="1" x14ac:dyDescent="0.15"/>
    <row r="2" spans="1:12" ht="15" customHeight="1" thickBot="1" x14ac:dyDescent="0.2">
      <c r="A2" s="55" t="s">
        <v>327</v>
      </c>
      <c r="B2" s="3"/>
      <c r="C2" s="3"/>
      <c r="D2" s="3"/>
      <c r="E2" s="3"/>
      <c r="F2" s="3"/>
      <c r="G2" s="3"/>
      <c r="H2" s="3"/>
      <c r="I2" s="3"/>
      <c r="J2" s="3"/>
      <c r="K2" s="3"/>
      <c r="L2" s="8" t="s">
        <v>11</v>
      </c>
    </row>
    <row r="3" spans="1:12" ht="30" customHeight="1" thickBot="1" x14ac:dyDescent="0.2">
      <c r="A3" s="335" t="s">
        <v>291</v>
      </c>
      <c r="B3" s="335"/>
      <c r="C3" s="336" t="s">
        <v>12</v>
      </c>
      <c r="D3" s="336"/>
      <c r="E3" s="336"/>
      <c r="F3" s="336"/>
      <c r="G3" s="336"/>
      <c r="H3" s="336"/>
      <c r="I3" s="337" t="s">
        <v>13</v>
      </c>
      <c r="J3" s="337"/>
      <c r="K3" s="337"/>
      <c r="L3" s="337"/>
    </row>
    <row r="4" spans="1:12" ht="20.100000000000001" customHeight="1" thickBot="1" x14ac:dyDescent="0.2">
      <c r="A4" s="335"/>
      <c r="B4" s="335"/>
      <c r="C4" s="338" t="s">
        <v>1</v>
      </c>
      <c r="D4" s="338"/>
      <c r="E4" s="338" t="s">
        <v>14</v>
      </c>
      <c r="F4" s="338"/>
      <c r="G4" s="338" t="s">
        <v>15</v>
      </c>
      <c r="H4" s="338"/>
      <c r="I4" s="338" t="s">
        <v>16</v>
      </c>
      <c r="J4" s="338"/>
      <c r="K4" s="339" t="s">
        <v>17</v>
      </c>
      <c r="L4" s="339"/>
    </row>
    <row r="5" spans="1:12" ht="20.100000000000001" customHeight="1" x14ac:dyDescent="0.15">
      <c r="A5" s="335"/>
      <c r="B5" s="335"/>
      <c r="C5" s="327" t="s">
        <v>18</v>
      </c>
      <c r="D5" s="327"/>
      <c r="E5" s="327" t="s">
        <v>19</v>
      </c>
      <c r="F5" s="327"/>
      <c r="G5" s="327" t="s">
        <v>20</v>
      </c>
      <c r="H5" s="327"/>
      <c r="I5" s="328" t="s">
        <v>21</v>
      </c>
      <c r="J5" s="328"/>
      <c r="K5" s="329" t="s">
        <v>22</v>
      </c>
      <c r="L5" s="329"/>
    </row>
    <row r="6" spans="1:12" ht="20.100000000000001" customHeight="1" x14ac:dyDescent="0.15">
      <c r="A6" s="331" t="s">
        <v>292</v>
      </c>
      <c r="B6" s="331"/>
      <c r="C6" s="332">
        <f t="shared" ref="C6:C11" si="0">E6+G6</f>
        <v>117078</v>
      </c>
      <c r="D6" s="332"/>
      <c r="E6" s="333">
        <v>30656</v>
      </c>
      <c r="F6" s="333"/>
      <c r="G6" s="333">
        <v>86422</v>
      </c>
      <c r="H6" s="333"/>
      <c r="I6" s="334">
        <f t="shared" ref="I6:I11" si="1">K6+G6</f>
        <v>143980</v>
      </c>
      <c r="J6" s="334"/>
      <c r="K6" s="330">
        <v>57558</v>
      </c>
      <c r="L6" s="330"/>
    </row>
    <row r="7" spans="1:12" ht="20.100000000000001" customHeight="1" x14ac:dyDescent="0.15">
      <c r="A7" s="340" t="s">
        <v>248</v>
      </c>
      <c r="B7" s="340"/>
      <c r="C7" s="341">
        <f t="shared" si="0"/>
        <v>42015</v>
      </c>
      <c r="D7" s="341"/>
      <c r="E7" s="342">
        <v>22996</v>
      </c>
      <c r="F7" s="342"/>
      <c r="G7" s="342">
        <v>19019</v>
      </c>
      <c r="H7" s="342"/>
      <c r="I7" s="343">
        <f t="shared" si="1"/>
        <v>44837</v>
      </c>
      <c r="J7" s="343"/>
      <c r="K7" s="326">
        <v>25818</v>
      </c>
      <c r="L7" s="326"/>
    </row>
    <row r="8" spans="1:12" ht="20.100000000000001" customHeight="1" x14ac:dyDescent="0.15">
      <c r="A8" s="345" t="s">
        <v>249</v>
      </c>
      <c r="B8" s="345"/>
      <c r="C8" s="346">
        <f t="shared" si="0"/>
        <v>14091</v>
      </c>
      <c r="D8" s="346"/>
      <c r="E8" s="347">
        <v>9038</v>
      </c>
      <c r="F8" s="347"/>
      <c r="G8" s="347">
        <v>5053</v>
      </c>
      <c r="H8" s="347"/>
      <c r="I8" s="348">
        <f t="shared" si="1"/>
        <v>16702</v>
      </c>
      <c r="J8" s="348"/>
      <c r="K8" s="344">
        <v>11649</v>
      </c>
      <c r="L8" s="344"/>
    </row>
    <row r="9" spans="1:12" ht="20.100000000000001" customHeight="1" x14ac:dyDescent="0.15">
      <c r="A9" s="345" t="s">
        <v>5</v>
      </c>
      <c r="B9" s="345"/>
      <c r="C9" s="346">
        <f t="shared" si="0"/>
        <v>23133</v>
      </c>
      <c r="D9" s="346"/>
      <c r="E9" s="347">
        <v>15284</v>
      </c>
      <c r="F9" s="347"/>
      <c r="G9" s="347">
        <v>7849</v>
      </c>
      <c r="H9" s="347"/>
      <c r="I9" s="348">
        <f t="shared" si="1"/>
        <v>18876</v>
      </c>
      <c r="J9" s="348"/>
      <c r="K9" s="344">
        <v>11027</v>
      </c>
      <c r="L9" s="344"/>
    </row>
    <row r="10" spans="1:12" ht="20.100000000000001" customHeight="1" x14ac:dyDescent="0.15">
      <c r="A10" s="345" t="s">
        <v>8</v>
      </c>
      <c r="B10" s="345"/>
      <c r="C10" s="346">
        <f t="shared" si="0"/>
        <v>7754</v>
      </c>
      <c r="D10" s="346"/>
      <c r="E10" s="347">
        <v>5722</v>
      </c>
      <c r="F10" s="347"/>
      <c r="G10" s="347">
        <v>2032</v>
      </c>
      <c r="H10" s="347"/>
      <c r="I10" s="348">
        <f>K10+G10</f>
        <v>5324</v>
      </c>
      <c r="J10" s="348"/>
      <c r="K10" s="344">
        <v>3292</v>
      </c>
      <c r="L10" s="344"/>
    </row>
    <row r="11" spans="1:12" ht="20.100000000000001" customHeight="1" thickBot="1" x14ac:dyDescent="0.2">
      <c r="A11" s="350" t="s">
        <v>9</v>
      </c>
      <c r="B11" s="350"/>
      <c r="C11" s="351">
        <f t="shared" si="0"/>
        <v>15725</v>
      </c>
      <c r="D11" s="351"/>
      <c r="E11" s="352">
        <v>10650</v>
      </c>
      <c r="F11" s="352"/>
      <c r="G11" s="352">
        <v>5075</v>
      </c>
      <c r="H11" s="352"/>
      <c r="I11" s="353">
        <f t="shared" si="1"/>
        <v>14092</v>
      </c>
      <c r="J11" s="353"/>
      <c r="K11" s="349">
        <v>9017</v>
      </c>
      <c r="L11" s="349"/>
    </row>
    <row r="12" spans="1:12" ht="15" customHeight="1" x14ac:dyDescent="0.15">
      <c r="A12" s="3"/>
      <c r="B12" s="3"/>
      <c r="C12" s="3"/>
      <c r="D12" s="3"/>
      <c r="E12" s="3"/>
      <c r="F12" s="3"/>
      <c r="G12" s="3"/>
      <c r="I12" s="9"/>
      <c r="J12" s="64"/>
      <c r="K12" s="56"/>
      <c r="L12" s="222" t="s">
        <v>339</v>
      </c>
    </row>
    <row r="13" spans="1:12" ht="15" customHeight="1" x14ac:dyDescent="0.15">
      <c r="A13" s="3"/>
      <c r="B13" s="3"/>
      <c r="C13" s="3"/>
      <c r="D13" s="3"/>
      <c r="E13" s="3"/>
      <c r="F13" s="3"/>
      <c r="G13" s="3"/>
    </row>
    <row r="14" spans="1:12" ht="15" customHeight="1" thickBot="1" x14ac:dyDescent="0.2">
      <c r="A14" s="55" t="s">
        <v>340</v>
      </c>
      <c r="B14" s="3"/>
      <c r="C14" s="3"/>
      <c r="D14" s="3"/>
      <c r="E14" s="3"/>
      <c r="F14" s="3"/>
      <c r="G14" s="3"/>
      <c r="K14" s="10"/>
      <c r="L14" s="8" t="s">
        <v>26</v>
      </c>
    </row>
    <row r="15" spans="1:12" ht="30" customHeight="1" x14ac:dyDescent="0.15">
      <c r="A15" s="354" t="s">
        <v>293</v>
      </c>
      <c r="B15" s="355"/>
      <c r="C15" s="336" t="s">
        <v>250</v>
      </c>
      <c r="D15" s="336"/>
      <c r="E15" s="336"/>
      <c r="F15" s="336"/>
      <c r="G15" s="336"/>
      <c r="H15" s="337" t="s">
        <v>251</v>
      </c>
      <c r="I15" s="337"/>
      <c r="J15" s="337"/>
      <c r="K15" s="337"/>
      <c r="L15" s="337"/>
    </row>
    <row r="16" spans="1:12" ht="20.100000000000001" customHeight="1" x14ac:dyDescent="0.15">
      <c r="A16" s="356"/>
      <c r="B16" s="357"/>
      <c r="C16" s="360" t="s">
        <v>334</v>
      </c>
      <c r="D16" s="220" t="s">
        <v>27</v>
      </c>
      <c r="E16" s="361" t="s">
        <v>335</v>
      </c>
      <c r="F16" s="361"/>
      <c r="G16" s="361"/>
      <c r="H16" s="220" t="s">
        <v>27</v>
      </c>
      <c r="I16" s="220" t="s">
        <v>27</v>
      </c>
      <c r="J16" s="339" t="s">
        <v>294</v>
      </c>
      <c r="K16" s="339"/>
      <c r="L16" s="339"/>
    </row>
    <row r="17" spans="1:12" ht="20.100000000000001" customHeight="1" x14ac:dyDescent="0.15">
      <c r="A17" s="356"/>
      <c r="B17" s="357"/>
      <c r="C17" s="360"/>
      <c r="D17" s="221" t="s">
        <v>28</v>
      </c>
      <c r="E17" s="362" t="s">
        <v>295</v>
      </c>
      <c r="F17" s="362"/>
      <c r="G17" s="362"/>
      <c r="H17" s="221" t="s">
        <v>29</v>
      </c>
      <c r="I17" s="221" t="s">
        <v>30</v>
      </c>
      <c r="J17" s="363" t="s">
        <v>296</v>
      </c>
      <c r="K17" s="363"/>
      <c r="L17" s="363"/>
    </row>
    <row r="18" spans="1:12" ht="20.100000000000001" customHeight="1" x14ac:dyDescent="0.15">
      <c r="A18" s="358"/>
      <c r="B18" s="359"/>
      <c r="C18" s="220" t="s">
        <v>336</v>
      </c>
      <c r="D18" s="11" t="s">
        <v>337</v>
      </c>
      <c r="E18" s="338" t="s">
        <v>31</v>
      </c>
      <c r="F18" s="338"/>
      <c r="G18" s="338"/>
      <c r="H18" s="11" t="s">
        <v>32</v>
      </c>
      <c r="I18" s="12" t="s">
        <v>33</v>
      </c>
      <c r="J18" s="339" t="s">
        <v>34</v>
      </c>
      <c r="K18" s="339"/>
      <c r="L18" s="339"/>
    </row>
    <row r="19" spans="1:12" ht="20.100000000000001" customHeight="1" x14ac:dyDescent="0.15">
      <c r="A19" s="364" t="s">
        <v>23</v>
      </c>
      <c r="B19" s="364"/>
      <c r="C19" s="36">
        <f>G6/C6*100</f>
        <v>73.815746767112529</v>
      </c>
      <c r="D19" s="37">
        <f t="shared" ref="D19:D24" si="2">E6/C6*100</f>
        <v>26.184253232887478</v>
      </c>
      <c r="E19" s="223" t="s">
        <v>35</v>
      </c>
      <c r="F19" s="365" t="s">
        <v>297</v>
      </c>
      <c r="G19" s="365"/>
      <c r="H19" s="57">
        <f t="shared" ref="H19:H24" si="3">G6/I6*100</f>
        <v>60.023614390887623</v>
      </c>
      <c r="I19" s="57">
        <f t="shared" ref="I19:I24" si="4">K6/I6*100</f>
        <v>39.976385609112377</v>
      </c>
      <c r="J19" s="57" t="s">
        <v>35</v>
      </c>
      <c r="K19" s="366" t="s">
        <v>297</v>
      </c>
      <c r="L19" s="367"/>
    </row>
    <row r="20" spans="1:12" ht="20.100000000000001" customHeight="1" x14ac:dyDescent="0.15">
      <c r="A20" s="368" t="s">
        <v>24</v>
      </c>
      <c r="B20" s="368"/>
      <c r="C20" s="38">
        <f t="shared" ref="C20:C24" si="5">G7/C7*100</f>
        <v>45.267166488158992</v>
      </c>
      <c r="D20" s="39">
        <f>E7/C7*100</f>
        <v>54.732833511841008</v>
      </c>
      <c r="E20" s="58">
        <f>F20/E7</f>
        <v>0.56275004348582358</v>
      </c>
      <c r="F20" s="369">
        <v>12941</v>
      </c>
      <c r="G20" s="369"/>
      <c r="H20" s="59">
        <f>G7/I7*100</f>
        <v>42.418092200637865</v>
      </c>
      <c r="I20" s="59">
        <f>K7/I7*100</f>
        <v>57.581907799362128</v>
      </c>
      <c r="J20" s="58">
        <f>K20/K7</f>
        <v>0.35041443953830659</v>
      </c>
      <c r="K20" s="369">
        <v>9047</v>
      </c>
      <c r="L20" s="370"/>
    </row>
    <row r="21" spans="1:12" ht="20.100000000000001" customHeight="1" x14ac:dyDescent="0.15">
      <c r="A21" s="371" t="s">
        <v>25</v>
      </c>
      <c r="B21" s="371"/>
      <c r="C21" s="40">
        <f>G8/C8*100</f>
        <v>35.859768646653897</v>
      </c>
      <c r="D21" s="41">
        <f t="shared" si="2"/>
        <v>64.14023135334611</v>
      </c>
      <c r="E21" s="61">
        <f t="shared" ref="E21:E24" si="6">F21/E8</f>
        <v>0.34188979862801505</v>
      </c>
      <c r="F21" s="372">
        <v>3090</v>
      </c>
      <c r="G21" s="372"/>
      <c r="H21" s="60">
        <f t="shared" si="3"/>
        <v>30.253861812956533</v>
      </c>
      <c r="I21" s="60">
        <f t="shared" si="4"/>
        <v>69.746138187043471</v>
      </c>
      <c r="J21" s="61">
        <f t="shared" ref="J21:J24" si="7">K21/K8</f>
        <v>0.22577045239934759</v>
      </c>
      <c r="K21" s="372">
        <v>2630</v>
      </c>
      <c r="L21" s="373"/>
    </row>
    <row r="22" spans="1:12" ht="20.100000000000001" customHeight="1" x14ac:dyDescent="0.15">
      <c r="A22" s="371" t="s">
        <v>5</v>
      </c>
      <c r="B22" s="371"/>
      <c r="C22" s="40">
        <f t="shared" si="5"/>
        <v>33.929883715903685</v>
      </c>
      <c r="D22" s="41">
        <f t="shared" si="2"/>
        <v>66.070116284096315</v>
      </c>
      <c r="E22" s="61">
        <f t="shared" si="6"/>
        <v>0.5883930908139231</v>
      </c>
      <c r="F22" s="372">
        <v>8993</v>
      </c>
      <c r="G22" s="372"/>
      <c r="H22" s="60">
        <f t="shared" si="3"/>
        <v>41.581902945539312</v>
      </c>
      <c r="I22" s="60">
        <f t="shared" si="4"/>
        <v>58.418097054460695</v>
      </c>
      <c r="J22" s="61">
        <f t="shared" si="7"/>
        <v>0.36773374444545209</v>
      </c>
      <c r="K22" s="372">
        <v>4055</v>
      </c>
      <c r="L22" s="373"/>
    </row>
    <row r="23" spans="1:12" ht="20.100000000000001" customHeight="1" x14ac:dyDescent="0.15">
      <c r="A23" s="371" t="s">
        <v>8</v>
      </c>
      <c r="B23" s="371"/>
      <c r="C23" s="40">
        <f t="shared" si="5"/>
        <v>26.205829249419654</v>
      </c>
      <c r="D23" s="41">
        <f t="shared" si="2"/>
        <v>73.794170750580349</v>
      </c>
      <c r="E23" s="61">
        <f t="shared" si="6"/>
        <v>0.31020622160083888</v>
      </c>
      <c r="F23" s="372">
        <v>1775</v>
      </c>
      <c r="G23" s="372"/>
      <c r="H23" s="60">
        <f t="shared" si="3"/>
        <v>38.166791885800151</v>
      </c>
      <c r="I23" s="60">
        <f t="shared" si="4"/>
        <v>61.833208114199842</v>
      </c>
      <c r="J23" s="61">
        <f t="shared" si="7"/>
        <v>0.17284325637910086</v>
      </c>
      <c r="K23" s="372">
        <v>569</v>
      </c>
      <c r="L23" s="373"/>
    </row>
    <row r="24" spans="1:12" ht="20.100000000000001" customHeight="1" thickBot="1" x14ac:dyDescent="0.2">
      <c r="A24" s="374" t="s">
        <v>9</v>
      </c>
      <c r="B24" s="374"/>
      <c r="C24" s="42">
        <f t="shared" si="5"/>
        <v>32.273449920508746</v>
      </c>
      <c r="D24" s="43">
        <f t="shared" si="2"/>
        <v>67.726550079491261</v>
      </c>
      <c r="E24" s="62">
        <f t="shared" si="6"/>
        <v>0.45370892018779341</v>
      </c>
      <c r="F24" s="375">
        <v>4832</v>
      </c>
      <c r="G24" s="375"/>
      <c r="H24" s="63">
        <f t="shared" si="3"/>
        <v>36.013340902639797</v>
      </c>
      <c r="I24" s="63">
        <f t="shared" si="4"/>
        <v>63.986659097360196</v>
      </c>
      <c r="J24" s="62">
        <f t="shared" si="7"/>
        <v>0.32427636686259287</v>
      </c>
      <c r="K24" s="375">
        <v>2924</v>
      </c>
      <c r="L24" s="376"/>
    </row>
    <row r="25" spans="1:12" ht="15" customHeight="1" x14ac:dyDescent="0.15">
      <c r="A25" s="219" t="s">
        <v>36</v>
      </c>
      <c r="B25" s="3"/>
      <c r="C25" s="3"/>
      <c r="D25" s="3"/>
      <c r="E25" s="219"/>
      <c r="F25" s="219"/>
      <c r="G25" s="219"/>
      <c r="H25" s="219"/>
      <c r="I25" s="219"/>
      <c r="J25" s="377" t="s">
        <v>328</v>
      </c>
      <c r="K25" s="377"/>
      <c r="L25" s="377"/>
    </row>
    <row r="26" spans="1:12" ht="15" customHeight="1" x14ac:dyDescent="0.15">
      <c r="A26" s="3"/>
      <c r="B26" s="3"/>
      <c r="C26" s="3"/>
      <c r="D26" s="3"/>
      <c r="E26" s="3"/>
      <c r="F26" s="3"/>
      <c r="G26" s="210"/>
      <c r="H26" s="3"/>
      <c r="I26" s="3"/>
      <c r="J26" s="3"/>
      <c r="K26" s="3"/>
      <c r="L26" s="3"/>
    </row>
    <row r="27" spans="1:12" ht="15" customHeight="1" thickBot="1" x14ac:dyDescent="0.2">
      <c r="A27" s="3" t="s">
        <v>37</v>
      </c>
      <c r="B27" s="3"/>
      <c r="C27" s="3"/>
      <c r="D27" s="3"/>
      <c r="E27" s="3"/>
      <c r="F27" s="3"/>
      <c r="G27" s="3"/>
      <c r="H27" s="3"/>
      <c r="I27" s="3"/>
      <c r="J27" s="3"/>
      <c r="K27" s="3"/>
      <c r="L27" s="8" t="s">
        <v>11</v>
      </c>
    </row>
    <row r="28" spans="1:12" ht="30" customHeight="1" thickBot="1" x14ac:dyDescent="0.2">
      <c r="A28" s="378" t="s">
        <v>38</v>
      </c>
      <c r="B28" s="19" t="s">
        <v>39</v>
      </c>
      <c r="C28" s="379" t="s">
        <v>338</v>
      </c>
      <c r="D28" s="379"/>
      <c r="E28" s="379"/>
      <c r="F28" s="379" t="s">
        <v>298</v>
      </c>
      <c r="G28" s="379"/>
      <c r="H28" s="379"/>
      <c r="I28" s="379" t="s">
        <v>299</v>
      </c>
      <c r="J28" s="379"/>
      <c r="K28" s="379"/>
      <c r="L28" s="35" t="s">
        <v>40</v>
      </c>
    </row>
    <row r="29" spans="1:12" ht="30" customHeight="1" thickBot="1" x14ac:dyDescent="0.2">
      <c r="A29" s="378"/>
      <c r="B29" s="44" t="s">
        <v>41</v>
      </c>
      <c r="C29" s="327" t="s">
        <v>300</v>
      </c>
      <c r="D29" s="327"/>
      <c r="E29" s="327"/>
      <c r="F29" s="327" t="s">
        <v>301</v>
      </c>
      <c r="G29" s="327"/>
      <c r="H29" s="327"/>
      <c r="I29" s="327" t="s">
        <v>302</v>
      </c>
      <c r="J29" s="327"/>
      <c r="K29" s="327"/>
      <c r="L29" s="45" t="s">
        <v>42</v>
      </c>
    </row>
    <row r="30" spans="1:12" ht="20.100000000000001" customHeight="1" x14ac:dyDescent="0.15">
      <c r="A30" s="378"/>
      <c r="B30" s="46" t="s">
        <v>43</v>
      </c>
      <c r="C30" s="47" t="s">
        <v>1</v>
      </c>
      <c r="D30" s="47" t="s">
        <v>2</v>
      </c>
      <c r="E30" s="47" t="s">
        <v>3</v>
      </c>
      <c r="F30" s="47" t="s">
        <v>1</v>
      </c>
      <c r="G30" s="47" t="s">
        <v>2</v>
      </c>
      <c r="H30" s="47" t="s">
        <v>3</v>
      </c>
      <c r="I30" s="47" t="s">
        <v>1</v>
      </c>
      <c r="J30" s="47" t="s">
        <v>2</v>
      </c>
      <c r="K30" s="47" t="s">
        <v>3</v>
      </c>
      <c r="L30" s="14" t="s">
        <v>44</v>
      </c>
    </row>
    <row r="31" spans="1:12" ht="20.100000000000001" customHeight="1" x14ac:dyDescent="0.15">
      <c r="A31" s="16" t="s">
        <v>45</v>
      </c>
      <c r="B31" s="17">
        <v>106040</v>
      </c>
      <c r="C31" s="15">
        <f>SUM(D31:E31)</f>
        <v>26504</v>
      </c>
      <c r="D31" s="15">
        <v>23107</v>
      </c>
      <c r="E31" s="15">
        <v>3397</v>
      </c>
      <c r="F31" s="15">
        <f>SUM(G31:H31)</f>
        <v>30585</v>
      </c>
      <c r="G31" s="15">
        <v>27281</v>
      </c>
      <c r="H31" s="15">
        <v>3304</v>
      </c>
      <c r="I31" s="15">
        <f>SUM(J31:K31)</f>
        <v>4081</v>
      </c>
      <c r="J31" s="15">
        <f t="shared" ref="J31:J32" si="8">G31-D31</f>
        <v>4174</v>
      </c>
      <c r="K31" s="15">
        <f t="shared" ref="K31:K32" si="9">H31-E31</f>
        <v>-93</v>
      </c>
      <c r="L31" s="18">
        <f>B31+I31</f>
        <v>110121</v>
      </c>
    </row>
    <row r="32" spans="1:12" ht="20.100000000000001" customHeight="1" x14ac:dyDescent="0.15">
      <c r="A32" s="16" t="s">
        <v>341</v>
      </c>
      <c r="B32" s="295">
        <v>110351</v>
      </c>
      <c r="C32" s="15">
        <f>SUM(D32:E32)</f>
        <v>25868</v>
      </c>
      <c r="D32" s="15">
        <v>22499</v>
      </c>
      <c r="E32" s="15">
        <v>3369</v>
      </c>
      <c r="F32" s="15">
        <f>SUM(G32:H32)</f>
        <v>29453</v>
      </c>
      <c r="G32" s="15">
        <v>26295</v>
      </c>
      <c r="H32" s="15">
        <v>3158</v>
      </c>
      <c r="I32" s="15">
        <f>SUM(J32:K32)</f>
        <v>3585</v>
      </c>
      <c r="J32" s="15">
        <f t="shared" si="8"/>
        <v>3796</v>
      </c>
      <c r="K32" s="15">
        <f t="shared" si="9"/>
        <v>-211</v>
      </c>
      <c r="L32" s="18">
        <f>B32+I32</f>
        <v>113936</v>
      </c>
    </row>
    <row r="33" spans="1:12" ht="20.100000000000001" customHeight="1" thickBot="1" x14ac:dyDescent="0.2">
      <c r="A33" s="272" t="s">
        <v>342</v>
      </c>
      <c r="B33" s="296">
        <v>114232</v>
      </c>
      <c r="C33" s="162">
        <f>SUM(D33:E33)</f>
        <v>25650</v>
      </c>
      <c r="D33" s="273">
        <v>22410</v>
      </c>
      <c r="E33" s="273">
        <v>3240</v>
      </c>
      <c r="F33" s="162">
        <f>SUM(G33:H33)</f>
        <v>28819</v>
      </c>
      <c r="G33" s="273">
        <v>25818</v>
      </c>
      <c r="H33" s="273">
        <v>3001</v>
      </c>
      <c r="I33" s="162">
        <f>SUM(J33:K33)</f>
        <v>3169</v>
      </c>
      <c r="J33" s="162">
        <f t="shared" ref="J33:K33" si="10">G33-D33</f>
        <v>3408</v>
      </c>
      <c r="K33" s="162">
        <f t="shared" si="10"/>
        <v>-239</v>
      </c>
      <c r="L33" s="163">
        <f>B33+I33</f>
        <v>117401</v>
      </c>
    </row>
    <row r="34" spans="1:12" ht="15" customHeight="1" x14ac:dyDescent="0.15">
      <c r="A34" s="294" t="s">
        <v>397</v>
      </c>
      <c r="B34" s="215"/>
      <c r="C34" s="215"/>
      <c r="D34" s="215"/>
      <c r="E34" s="215"/>
      <c r="F34" s="215"/>
      <c r="G34" s="215"/>
      <c r="H34" s="215"/>
      <c r="I34" s="215"/>
      <c r="J34" s="215"/>
      <c r="K34" s="215"/>
      <c r="L34" s="199" t="s">
        <v>396</v>
      </c>
    </row>
    <row r="35" spans="1:12" ht="15" customHeight="1" x14ac:dyDescent="0.15">
      <c r="A35" s="294" t="s">
        <v>398</v>
      </c>
      <c r="B35" s="215"/>
      <c r="C35" s="215"/>
      <c r="D35" s="215"/>
      <c r="E35" s="215"/>
      <c r="F35" s="215"/>
      <c r="G35" s="215"/>
      <c r="H35" s="215"/>
      <c r="I35" s="215"/>
      <c r="J35" s="215"/>
      <c r="K35" s="215"/>
      <c r="L35" s="3"/>
    </row>
    <row r="36" spans="1:12" ht="15" customHeight="1" x14ac:dyDescent="0.15">
      <c r="A36" s="297" t="s">
        <v>400</v>
      </c>
      <c r="B36" s="297"/>
      <c r="C36" s="297"/>
      <c r="D36" s="297"/>
      <c r="E36" s="297"/>
      <c r="F36" s="297"/>
      <c r="G36" s="297"/>
      <c r="H36" s="297"/>
      <c r="I36" s="297"/>
      <c r="J36" s="297"/>
      <c r="K36" s="297"/>
      <c r="L36" s="3"/>
    </row>
    <row r="37" spans="1:12" ht="20.100000000000001" customHeight="1" x14ac:dyDescent="0.15">
      <c r="A37" s="298" t="s">
        <v>399</v>
      </c>
    </row>
  </sheetData>
  <sheetProtection sheet="1" objects="1" scenarios="1"/>
  <mergeCells count="85">
    <mergeCell ref="J25:L25"/>
    <mergeCell ref="A28:A30"/>
    <mergeCell ref="C28:E28"/>
    <mergeCell ref="F28:H28"/>
    <mergeCell ref="I28:K28"/>
    <mergeCell ref="C29:E29"/>
    <mergeCell ref="F29:H29"/>
    <mergeCell ref="I29:K29"/>
    <mergeCell ref="A23:B23"/>
    <mergeCell ref="F23:G23"/>
    <mergeCell ref="K23:L23"/>
    <mergeCell ref="A24:B24"/>
    <mergeCell ref="F24:G24"/>
    <mergeCell ref="K24:L24"/>
    <mergeCell ref="A21:B21"/>
    <mergeCell ref="F21:G21"/>
    <mergeCell ref="K21:L21"/>
    <mergeCell ref="A22:B22"/>
    <mergeCell ref="F22:G22"/>
    <mergeCell ref="K22:L22"/>
    <mergeCell ref="A19:B19"/>
    <mergeCell ref="F19:G19"/>
    <mergeCell ref="K19:L19"/>
    <mergeCell ref="A20:B20"/>
    <mergeCell ref="F20:G20"/>
    <mergeCell ref="K20:L20"/>
    <mergeCell ref="A15:B18"/>
    <mergeCell ref="C15:G15"/>
    <mergeCell ref="H15:L15"/>
    <mergeCell ref="C16:C17"/>
    <mergeCell ref="E16:G16"/>
    <mergeCell ref="J16:L16"/>
    <mergeCell ref="E17:G17"/>
    <mergeCell ref="J17:L17"/>
    <mergeCell ref="E18:G18"/>
    <mergeCell ref="J18:L18"/>
    <mergeCell ref="K11:L11"/>
    <mergeCell ref="A10:B10"/>
    <mergeCell ref="C10:D10"/>
    <mergeCell ref="E10:F10"/>
    <mergeCell ref="G10:H10"/>
    <mergeCell ref="I10:J10"/>
    <mergeCell ref="K10:L10"/>
    <mergeCell ref="A11:B11"/>
    <mergeCell ref="C11:D11"/>
    <mergeCell ref="E11:F11"/>
    <mergeCell ref="G11:H11"/>
    <mergeCell ref="I11:J11"/>
    <mergeCell ref="K9:L9"/>
    <mergeCell ref="A8:B8"/>
    <mergeCell ref="C8:D8"/>
    <mergeCell ref="E8:F8"/>
    <mergeCell ref="G8:H8"/>
    <mergeCell ref="I8:J8"/>
    <mergeCell ref="K8:L8"/>
    <mergeCell ref="A9:B9"/>
    <mergeCell ref="C9:D9"/>
    <mergeCell ref="E9:F9"/>
    <mergeCell ref="G9:H9"/>
    <mergeCell ref="I9:J9"/>
    <mergeCell ref="A7:B7"/>
    <mergeCell ref="C7:D7"/>
    <mergeCell ref="E7:F7"/>
    <mergeCell ref="G7:H7"/>
    <mergeCell ref="I7:J7"/>
    <mergeCell ref="A3:B5"/>
    <mergeCell ref="C3:H3"/>
    <mergeCell ref="I3:L3"/>
    <mergeCell ref="C4:D4"/>
    <mergeCell ref="E4:F4"/>
    <mergeCell ref="G4:H4"/>
    <mergeCell ref="I4:J4"/>
    <mergeCell ref="K4:L4"/>
    <mergeCell ref="C5:D5"/>
    <mergeCell ref="E5:F5"/>
    <mergeCell ref="A6:B6"/>
    <mergeCell ref="C6:D6"/>
    <mergeCell ref="E6:F6"/>
    <mergeCell ref="G6:H6"/>
    <mergeCell ref="I6:J6"/>
    <mergeCell ref="K7:L7"/>
    <mergeCell ref="G5:H5"/>
    <mergeCell ref="I5:J5"/>
    <mergeCell ref="K5:L5"/>
    <mergeCell ref="K6:L6"/>
  </mergeCells>
  <phoneticPr fontId="12"/>
  <printOptions horizontalCentered="1"/>
  <pageMargins left="0.59055118110236227" right="0.59055118110236227" top="0.59055118110236227" bottom="0.59055118110236227" header="0.39370078740157483" footer="0.39370078740157483"/>
  <pageSetup paperSize="9" firstPageNumber="56" orientation="portrait" useFirstPageNumber="1" verticalDpi="300" r:id="rId1"/>
  <headerFooter scaleWithDoc="0" alignWithMargins="0">
    <oddHeader>&amp;L労働力</oddHeader>
    <oddFooter>&amp;C&amp;11－&amp;12&amp;P&amp;11－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24"/>
  <sheetViews>
    <sheetView view="pageBreakPreview" zoomScaleNormal="100" zoomScaleSheetLayoutView="100" workbookViewId="0">
      <selection activeCell="E10" sqref="E10"/>
    </sheetView>
  </sheetViews>
  <sheetFormatPr defaultRowHeight="24" customHeight="1" x14ac:dyDescent="0.15"/>
  <cols>
    <col min="1" max="1" width="3.7109375" style="7" customWidth="1"/>
    <col min="2" max="2" width="15" style="7" customWidth="1"/>
    <col min="3" max="9" width="11.7109375" style="7" customWidth="1"/>
    <col min="10" max="16384" width="9.140625" style="7"/>
  </cols>
  <sheetData>
    <row r="1" spans="1:9" ht="5.0999999999999996" customHeight="1" x14ac:dyDescent="0.15"/>
    <row r="2" spans="1:9" ht="15" customHeight="1" thickBot="1" x14ac:dyDescent="0.2">
      <c r="A2" s="224" t="s">
        <v>346</v>
      </c>
      <c r="B2" s="224"/>
      <c r="C2" s="224"/>
      <c r="D2" s="224"/>
      <c r="E2" s="224"/>
      <c r="F2" s="224"/>
      <c r="G2" s="224"/>
      <c r="H2" s="224"/>
      <c r="I2" s="234" t="s">
        <v>11</v>
      </c>
    </row>
    <row r="3" spans="1:9" ht="30" customHeight="1" thickBot="1" x14ac:dyDescent="0.2">
      <c r="A3" s="389" t="s">
        <v>46</v>
      </c>
      <c r="B3" s="389"/>
      <c r="C3" s="71" t="s">
        <v>47</v>
      </c>
      <c r="D3" s="380" t="s">
        <v>48</v>
      </c>
      <c r="E3" s="380"/>
      <c r="F3" s="380"/>
      <c r="G3" s="381" t="s">
        <v>49</v>
      </c>
      <c r="H3" s="381"/>
      <c r="I3" s="381"/>
    </row>
    <row r="4" spans="1:9" ht="30" customHeight="1" x14ac:dyDescent="0.15">
      <c r="A4" s="389"/>
      <c r="B4" s="389"/>
      <c r="C4" s="72" t="s">
        <v>50</v>
      </c>
      <c r="D4" s="73" t="s">
        <v>51</v>
      </c>
      <c r="E4" s="73" t="s">
        <v>52</v>
      </c>
      <c r="F4" s="73" t="s">
        <v>53</v>
      </c>
      <c r="G4" s="73" t="s">
        <v>51</v>
      </c>
      <c r="H4" s="73" t="s">
        <v>52</v>
      </c>
      <c r="I4" s="74" t="s">
        <v>53</v>
      </c>
    </row>
    <row r="5" spans="1:9" ht="30" customHeight="1" x14ac:dyDescent="0.15">
      <c r="A5" s="382" t="s">
        <v>343</v>
      </c>
      <c r="B5" s="383"/>
      <c r="C5" s="75">
        <f>D5-G5</f>
        <v>3073</v>
      </c>
      <c r="D5" s="65">
        <f>SUM(E5:F5)</f>
        <v>28340</v>
      </c>
      <c r="E5" s="276">
        <v>25818</v>
      </c>
      <c r="F5" s="276">
        <v>2522</v>
      </c>
      <c r="G5" s="65">
        <f>SUM(H5:I5)</f>
        <v>25267</v>
      </c>
      <c r="H5" s="276">
        <v>22410</v>
      </c>
      <c r="I5" s="277">
        <v>2857</v>
      </c>
    </row>
    <row r="6" spans="1:9" ht="24.95" customHeight="1" x14ac:dyDescent="0.15">
      <c r="A6" s="382" t="s">
        <v>344</v>
      </c>
      <c r="B6" s="383"/>
      <c r="C6" s="76">
        <f t="shared" ref="C6:C22" si="0">D6-G6</f>
        <v>-4386</v>
      </c>
      <c r="D6" s="66">
        <f t="shared" ref="D6:D22" si="1">SUM(E6:F6)</f>
        <v>10130</v>
      </c>
      <c r="E6" s="267">
        <v>9047</v>
      </c>
      <c r="F6" s="267">
        <v>1083</v>
      </c>
      <c r="G6" s="66">
        <f t="shared" ref="G6:G22" si="2">SUM(H6:I6)</f>
        <v>14516</v>
      </c>
      <c r="H6" s="267">
        <v>12941</v>
      </c>
      <c r="I6" s="268">
        <v>1575</v>
      </c>
    </row>
    <row r="7" spans="1:9" ht="24.95" customHeight="1" x14ac:dyDescent="0.15">
      <c r="A7" s="384" t="s">
        <v>54</v>
      </c>
      <c r="B7" s="77" t="s">
        <v>285</v>
      </c>
      <c r="C7" s="78">
        <f t="shared" si="0"/>
        <v>3899</v>
      </c>
      <c r="D7" s="66">
        <f t="shared" si="1"/>
        <v>8448</v>
      </c>
      <c r="E7" s="66">
        <f>SUM(E8:E10)</f>
        <v>7738</v>
      </c>
      <c r="F7" s="66">
        <f>SUM(F8:F10)</f>
        <v>710</v>
      </c>
      <c r="G7" s="66">
        <f t="shared" si="2"/>
        <v>4549</v>
      </c>
      <c r="H7" s="66">
        <f>SUM(H8:H10)</f>
        <v>4055</v>
      </c>
      <c r="I7" s="67">
        <f>SUM(I8:I10)</f>
        <v>494</v>
      </c>
    </row>
    <row r="8" spans="1:9" ht="24.95" customHeight="1" x14ac:dyDescent="0.15">
      <c r="A8" s="384"/>
      <c r="B8" s="284" t="s">
        <v>6</v>
      </c>
      <c r="C8" s="79">
        <f t="shared" si="0"/>
        <v>477</v>
      </c>
      <c r="D8" s="68">
        <f t="shared" si="1"/>
        <v>993</v>
      </c>
      <c r="E8" s="269">
        <v>921</v>
      </c>
      <c r="F8" s="269">
        <v>72</v>
      </c>
      <c r="G8" s="68">
        <f t="shared" si="2"/>
        <v>516</v>
      </c>
      <c r="H8" s="269">
        <v>501</v>
      </c>
      <c r="I8" s="270">
        <v>15</v>
      </c>
    </row>
    <row r="9" spans="1:9" ht="24.95" customHeight="1" x14ac:dyDescent="0.15">
      <c r="A9" s="384"/>
      <c r="B9" s="284" t="s">
        <v>4</v>
      </c>
      <c r="C9" s="79">
        <f t="shared" si="0"/>
        <v>2512</v>
      </c>
      <c r="D9" s="68">
        <f t="shared" si="1"/>
        <v>5599</v>
      </c>
      <c r="E9" s="269">
        <v>5075</v>
      </c>
      <c r="F9" s="269">
        <v>524</v>
      </c>
      <c r="G9" s="68">
        <f t="shared" si="2"/>
        <v>3087</v>
      </c>
      <c r="H9" s="269">
        <v>2649</v>
      </c>
      <c r="I9" s="271">
        <v>438</v>
      </c>
    </row>
    <row r="10" spans="1:9" ht="24.95" customHeight="1" x14ac:dyDescent="0.15">
      <c r="A10" s="384"/>
      <c r="B10" s="80" t="s">
        <v>55</v>
      </c>
      <c r="C10" s="79">
        <f t="shared" si="0"/>
        <v>910</v>
      </c>
      <c r="D10" s="68">
        <f t="shared" si="1"/>
        <v>1856</v>
      </c>
      <c r="E10" s="269">
        <v>1742</v>
      </c>
      <c r="F10" s="269">
        <v>114</v>
      </c>
      <c r="G10" s="68">
        <f t="shared" si="2"/>
        <v>946</v>
      </c>
      <c r="H10" s="269">
        <v>905</v>
      </c>
      <c r="I10" s="271">
        <v>41</v>
      </c>
    </row>
    <row r="11" spans="1:9" ht="24.95" customHeight="1" x14ac:dyDescent="0.15">
      <c r="A11" s="385" t="s">
        <v>56</v>
      </c>
      <c r="B11" s="77" t="s">
        <v>285</v>
      </c>
      <c r="C11" s="78">
        <f t="shared" si="0"/>
        <v>1143</v>
      </c>
      <c r="D11" s="66">
        <f t="shared" si="1"/>
        <v>4465</v>
      </c>
      <c r="E11" s="66">
        <f>SUM(E12:E17)</f>
        <v>4138</v>
      </c>
      <c r="F11" s="66">
        <f>SUM(F12:F17)</f>
        <v>327</v>
      </c>
      <c r="G11" s="66">
        <f t="shared" si="2"/>
        <v>3322</v>
      </c>
      <c r="H11" s="66">
        <f>SUM(H12:H17)</f>
        <v>2821</v>
      </c>
      <c r="I11" s="67">
        <f>SUM(I12:I17)</f>
        <v>501</v>
      </c>
    </row>
    <row r="12" spans="1:9" ht="24.95" customHeight="1" x14ac:dyDescent="0.15">
      <c r="A12" s="386"/>
      <c r="B12" s="284" t="s">
        <v>57</v>
      </c>
      <c r="C12" s="79">
        <f t="shared" si="0"/>
        <v>498</v>
      </c>
      <c r="D12" s="68">
        <f t="shared" si="1"/>
        <v>621</v>
      </c>
      <c r="E12" s="269">
        <v>578</v>
      </c>
      <c r="F12" s="269">
        <v>43</v>
      </c>
      <c r="G12" s="68">
        <f t="shared" si="2"/>
        <v>123</v>
      </c>
      <c r="H12" s="269">
        <v>123</v>
      </c>
      <c r="I12" s="270">
        <v>0</v>
      </c>
    </row>
    <row r="13" spans="1:9" ht="24.95" customHeight="1" x14ac:dyDescent="0.15">
      <c r="A13" s="386"/>
      <c r="B13" s="284" t="s">
        <v>58</v>
      </c>
      <c r="C13" s="81">
        <f t="shared" si="0"/>
        <v>19</v>
      </c>
      <c r="D13" s="68">
        <f t="shared" si="1"/>
        <v>250</v>
      </c>
      <c r="E13" s="269">
        <v>226</v>
      </c>
      <c r="F13" s="269">
        <v>24</v>
      </c>
      <c r="G13" s="68">
        <f t="shared" si="2"/>
        <v>231</v>
      </c>
      <c r="H13" s="269">
        <v>227</v>
      </c>
      <c r="I13" s="270">
        <v>4</v>
      </c>
    </row>
    <row r="14" spans="1:9" ht="24.95" customHeight="1" x14ac:dyDescent="0.15">
      <c r="A14" s="386"/>
      <c r="B14" s="284" t="s">
        <v>59</v>
      </c>
      <c r="C14" s="79">
        <f t="shared" si="0"/>
        <v>208</v>
      </c>
      <c r="D14" s="68">
        <f t="shared" si="1"/>
        <v>665</v>
      </c>
      <c r="E14" s="269">
        <v>621</v>
      </c>
      <c r="F14" s="269">
        <v>44</v>
      </c>
      <c r="G14" s="68">
        <f t="shared" si="2"/>
        <v>457</v>
      </c>
      <c r="H14" s="269">
        <v>447</v>
      </c>
      <c r="I14" s="270">
        <v>10</v>
      </c>
    </row>
    <row r="15" spans="1:9" ht="24.95" customHeight="1" x14ac:dyDescent="0.15">
      <c r="A15" s="386"/>
      <c r="B15" s="284" t="s">
        <v>60</v>
      </c>
      <c r="C15" s="79">
        <f t="shared" si="0"/>
        <v>237</v>
      </c>
      <c r="D15" s="68">
        <f t="shared" si="1"/>
        <v>422</v>
      </c>
      <c r="E15" s="269">
        <v>397</v>
      </c>
      <c r="F15" s="269">
        <v>25</v>
      </c>
      <c r="G15" s="68">
        <f t="shared" si="2"/>
        <v>185</v>
      </c>
      <c r="H15" s="269">
        <v>182</v>
      </c>
      <c r="I15" s="270">
        <v>3</v>
      </c>
    </row>
    <row r="16" spans="1:9" ht="24.95" customHeight="1" x14ac:dyDescent="0.15">
      <c r="A16" s="386"/>
      <c r="B16" s="284" t="s">
        <v>61</v>
      </c>
      <c r="C16" s="79">
        <f t="shared" si="0"/>
        <v>423</v>
      </c>
      <c r="D16" s="68">
        <f t="shared" si="1"/>
        <v>754</v>
      </c>
      <c r="E16" s="269">
        <v>713</v>
      </c>
      <c r="F16" s="269">
        <v>41</v>
      </c>
      <c r="G16" s="68">
        <f t="shared" si="2"/>
        <v>331</v>
      </c>
      <c r="H16" s="269">
        <v>321</v>
      </c>
      <c r="I16" s="271">
        <v>10</v>
      </c>
    </row>
    <row r="17" spans="1:9" ht="24.95" customHeight="1" x14ac:dyDescent="0.15">
      <c r="A17" s="387"/>
      <c r="B17" s="80" t="s">
        <v>62</v>
      </c>
      <c r="C17" s="81">
        <f t="shared" si="0"/>
        <v>-242</v>
      </c>
      <c r="D17" s="68">
        <f t="shared" si="1"/>
        <v>1753</v>
      </c>
      <c r="E17" s="269">
        <v>1603</v>
      </c>
      <c r="F17" s="269">
        <v>150</v>
      </c>
      <c r="G17" s="68">
        <f t="shared" si="2"/>
        <v>1995</v>
      </c>
      <c r="H17" s="269">
        <v>1521</v>
      </c>
      <c r="I17" s="271">
        <v>474</v>
      </c>
    </row>
    <row r="18" spans="1:9" ht="24.95" customHeight="1" x14ac:dyDescent="0.15">
      <c r="A18" s="385" t="s">
        <v>261</v>
      </c>
      <c r="B18" s="77" t="s">
        <v>285</v>
      </c>
      <c r="C18" s="78">
        <f t="shared" si="0"/>
        <v>1642</v>
      </c>
      <c r="D18" s="66">
        <f t="shared" si="1"/>
        <v>2852</v>
      </c>
      <c r="E18" s="66">
        <f>SUM(E19:E21)</f>
        <v>2625</v>
      </c>
      <c r="F18" s="66">
        <f>SUM(F19:F21)</f>
        <v>227</v>
      </c>
      <c r="G18" s="66">
        <f t="shared" si="2"/>
        <v>1210</v>
      </c>
      <c r="H18" s="66">
        <f>SUM(H19:H21)</f>
        <v>1175</v>
      </c>
      <c r="I18" s="67">
        <f>SUM(I19:I21)</f>
        <v>35</v>
      </c>
    </row>
    <row r="19" spans="1:9" ht="24.95" customHeight="1" x14ac:dyDescent="0.15">
      <c r="A19" s="386"/>
      <c r="B19" s="284" t="s">
        <v>63</v>
      </c>
      <c r="C19" s="79">
        <f t="shared" si="0"/>
        <v>422</v>
      </c>
      <c r="D19" s="68">
        <f t="shared" si="1"/>
        <v>820</v>
      </c>
      <c r="E19" s="269">
        <v>741</v>
      </c>
      <c r="F19" s="269">
        <v>79</v>
      </c>
      <c r="G19" s="68">
        <f t="shared" si="2"/>
        <v>398</v>
      </c>
      <c r="H19" s="269">
        <v>386</v>
      </c>
      <c r="I19" s="271">
        <v>12</v>
      </c>
    </row>
    <row r="20" spans="1:9" ht="24.95" customHeight="1" x14ac:dyDescent="0.15">
      <c r="A20" s="386"/>
      <c r="B20" s="284" t="s">
        <v>5</v>
      </c>
      <c r="C20" s="79">
        <f t="shared" si="0"/>
        <v>611</v>
      </c>
      <c r="D20" s="68">
        <f t="shared" si="1"/>
        <v>1199</v>
      </c>
      <c r="E20" s="269">
        <v>1124</v>
      </c>
      <c r="F20" s="269">
        <v>75</v>
      </c>
      <c r="G20" s="68">
        <f t="shared" si="2"/>
        <v>588</v>
      </c>
      <c r="H20" s="269">
        <v>568</v>
      </c>
      <c r="I20" s="271">
        <v>20</v>
      </c>
    </row>
    <row r="21" spans="1:9" ht="24.95" customHeight="1" x14ac:dyDescent="0.15">
      <c r="A21" s="387"/>
      <c r="B21" s="198" t="s">
        <v>260</v>
      </c>
      <c r="C21" s="79">
        <f t="shared" si="0"/>
        <v>609</v>
      </c>
      <c r="D21" s="68">
        <f t="shared" si="1"/>
        <v>833</v>
      </c>
      <c r="E21" s="269">
        <v>760</v>
      </c>
      <c r="F21" s="269">
        <v>73</v>
      </c>
      <c r="G21" s="68">
        <f t="shared" si="2"/>
        <v>224</v>
      </c>
      <c r="H21" s="269">
        <v>221</v>
      </c>
      <c r="I21" s="271">
        <v>3</v>
      </c>
    </row>
    <row r="22" spans="1:9" ht="24.95" customHeight="1" x14ac:dyDescent="0.15">
      <c r="A22" s="382" t="s">
        <v>286</v>
      </c>
      <c r="B22" s="383"/>
      <c r="C22" s="76">
        <f t="shared" si="0"/>
        <v>-98</v>
      </c>
      <c r="D22" s="66">
        <f t="shared" si="1"/>
        <v>100</v>
      </c>
      <c r="E22" s="267">
        <v>89</v>
      </c>
      <c r="F22" s="267">
        <v>11</v>
      </c>
      <c r="G22" s="66">
        <f t="shared" si="2"/>
        <v>198</v>
      </c>
      <c r="H22" s="267">
        <v>169</v>
      </c>
      <c r="I22" s="268">
        <v>29</v>
      </c>
    </row>
    <row r="23" spans="1:9" ht="24.95" customHeight="1" thickBot="1" x14ac:dyDescent="0.2">
      <c r="A23" s="388" t="s">
        <v>345</v>
      </c>
      <c r="B23" s="388"/>
      <c r="C23" s="82">
        <f>D23-G23</f>
        <v>873</v>
      </c>
      <c r="D23" s="69">
        <f>SUM(E23:F23)</f>
        <v>2345</v>
      </c>
      <c r="E23" s="274">
        <f>E5-(E6+E7+E11+E18+E22)</f>
        <v>2181</v>
      </c>
      <c r="F23" s="274">
        <f>F5-(F6+F7+F11+F18+F22)</f>
        <v>164</v>
      </c>
      <c r="G23" s="69">
        <f>SUM(H23:I23)</f>
        <v>1472</v>
      </c>
      <c r="H23" s="274">
        <f>H5-(H6+H7+H11+H18+H22)</f>
        <v>1249</v>
      </c>
      <c r="I23" s="275">
        <f>I5-(I6+I7+I11+I18+I22)</f>
        <v>223</v>
      </c>
    </row>
    <row r="24" spans="1:9" ht="24" customHeight="1" x14ac:dyDescent="0.15">
      <c r="A24" s="224" t="s">
        <v>284</v>
      </c>
      <c r="B24" s="224"/>
      <c r="C24" s="224"/>
      <c r="D24" s="224"/>
      <c r="E24" s="224"/>
      <c r="F24" s="224"/>
      <c r="G24" s="64"/>
      <c r="H24" s="64"/>
      <c r="I24" s="225" t="s">
        <v>329</v>
      </c>
    </row>
  </sheetData>
  <sheetProtection sheet="1" objects="1" scenarios="1"/>
  <mergeCells count="10">
    <mergeCell ref="A11:A17"/>
    <mergeCell ref="A18:A21"/>
    <mergeCell ref="A22:B22"/>
    <mergeCell ref="A23:B23"/>
    <mergeCell ref="A3:B4"/>
    <mergeCell ref="D3:F3"/>
    <mergeCell ref="G3:I3"/>
    <mergeCell ref="A5:B5"/>
    <mergeCell ref="A6:B6"/>
    <mergeCell ref="A7:A10"/>
  </mergeCells>
  <phoneticPr fontId="12"/>
  <printOptions horizontalCentered="1"/>
  <pageMargins left="0.59055118110236227" right="0.59055118110236227" top="0.59055118110236227" bottom="0.59055118110236227" header="0.39370078740157483" footer="0.39370078740157483"/>
  <pageSetup paperSize="9" firstPageNumber="57" orientation="portrait" useFirstPageNumber="1" verticalDpi="300" r:id="rId1"/>
  <headerFooter scaleWithDoc="0" alignWithMargins="0">
    <oddHeader>&amp;R労働力</oddHeader>
    <oddFooter>&amp;C&amp;11－&amp;12&amp;P&amp;11－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K44"/>
  <sheetViews>
    <sheetView view="pageBreakPreview" zoomScaleNormal="100" zoomScaleSheetLayoutView="100" workbookViewId="0">
      <selection activeCell="L7" sqref="L7"/>
    </sheetView>
  </sheetViews>
  <sheetFormatPr defaultRowHeight="17.100000000000001" customHeight="1" x14ac:dyDescent="0.15"/>
  <cols>
    <col min="1" max="1" width="14.5703125" style="64" customWidth="1"/>
    <col min="2" max="2" width="12.28515625" style="64" customWidth="1"/>
    <col min="3" max="3" width="11.7109375" style="64" customWidth="1"/>
    <col min="4" max="4" width="11.5703125" style="64" customWidth="1"/>
    <col min="5" max="5" width="12.28515625" style="64" customWidth="1"/>
    <col min="6" max="7" width="11.5703125" style="64" customWidth="1"/>
    <col min="8" max="8" width="14.7109375" style="64" customWidth="1"/>
    <col min="9" max="10" width="0" style="64" hidden="1" customWidth="1"/>
    <col min="11" max="16384" width="9.140625" style="64"/>
  </cols>
  <sheetData>
    <row r="1" spans="1:11" ht="5.0999999999999996" customHeight="1" x14ac:dyDescent="0.15"/>
    <row r="2" spans="1:11" ht="15" customHeight="1" thickBot="1" x14ac:dyDescent="0.2">
      <c r="A2" s="224" t="s">
        <v>64</v>
      </c>
      <c r="B2" s="224"/>
      <c r="C2" s="224"/>
      <c r="D2" s="224"/>
      <c r="E2" s="224"/>
      <c r="F2" s="224"/>
      <c r="G2" s="224"/>
      <c r="H2" s="234" t="s">
        <v>65</v>
      </c>
    </row>
    <row r="3" spans="1:11" ht="30" customHeight="1" x14ac:dyDescent="0.15">
      <c r="A3" s="392" t="s">
        <v>303</v>
      </c>
      <c r="B3" s="380" t="s">
        <v>348</v>
      </c>
      <c r="C3" s="380"/>
      <c r="D3" s="380"/>
      <c r="E3" s="380" t="s">
        <v>13</v>
      </c>
      <c r="F3" s="380"/>
      <c r="G3" s="380"/>
      <c r="H3" s="99"/>
    </row>
    <row r="4" spans="1:11" ht="20.100000000000001" customHeight="1" x14ac:dyDescent="0.15">
      <c r="A4" s="393"/>
      <c r="B4" s="100" t="s">
        <v>66</v>
      </c>
      <c r="C4" s="100" t="s">
        <v>67</v>
      </c>
      <c r="D4" s="100" t="s">
        <v>68</v>
      </c>
      <c r="E4" s="100" t="s">
        <v>69</v>
      </c>
      <c r="F4" s="100" t="s">
        <v>70</v>
      </c>
      <c r="G4" s="100" t="s">
        <v>71</v>
      </c>
      <c r="H4" s="101" t="s">
        <v>72</v>
      </c>
    </row>
    <row r="5" spans="1:11" ht="20.100000000000001" customHeight="1" x14ac:dyDescent="0.15">
      <c r="A5" s="393"/>
      <c r="B5" s="395" t="s">
        <v>287</v>
      </c>
      <c r="C5" s="102" t="s">
        <v>73</v>
      </c>
      <c r="D5" s="102" t="s">
        <v>74</v>
      </c>
      <c r="E5" s="395" t="s">
        <v>349</v>
      </c>
      <c r="F5" s="102" t="s">
        <v>73</v>
      </c>
      <c r="G5" s="102" t="s">
        <v>75</v>
      </c>
      <c r="H5" s="103" t="s">
        <v>76</v>
      </c>
    </row>
    <row r="6" spans="1:11" ht="20.100000000000001" customHeight="1" x14ac:dyDescent="0.15">
      <c r="A6" s="394"/>
      <c r="B6" s="395"/>
      <c r="C6" s="72" t="s">
        <v>77</v>
      </c>
      <c r="D6" s="72" t="s">
        <v>78</v>
      </c>
      <c r="E6" s="395"/>
      <c r="F6" s="72" t="s">
        <v>77</v>
      </c>
      <c r="G6" s="72" t="s">
        <v>79</v>
      </c>
      <c r="H6" s="226"/>
    </row>
    <row r="7" spans="1:11" ht="20.100000000000001" customHeight="1" x14ac:dyDescent="0.15">
      <c r="A7" s="104" t="s">
        <v>350</v>
      </c>
      <c r="B7" s="105">
        <f t="shared" ref="B7:G7" si="0">SUM(B8:B22)</f>
        <v>42130</v>
      </c>
      <c r="C7" s="51">
        <f t="shared" si="0"/>
        <v>19019</v>
      </c>
      <c r="D7" s="51">
        <f t="shared" si="0"/>
        <v>23111</v>
      </c>
      <c r="E7" s="51">
        <f t="shared" si="0"/>
        <v>44837</v>
      </c>
      <c r="F7" s="51">
        <f t="shared" si="0"/>
        <v>19019</v>
      </c>
      <c r="G7" s="51">
        <f t="shared" si="0"/>
        <v>25818</v>
      </c>
      <c r="H7" s="106">
        <f>ROUND(E7/B7,5)*100</f>
        <v>106.425</v>
      </c>
    </row>
    <row r="8" spans="1:11" ht="17.100000000000001" customHeight="1" x14ac:dyDescent="0.15">
      <c r="A8" s="107" t="s">
        <v>80</v>
      </c>
      <c r="B8" s="108">
        <f>SUM(C8:D8)</f>
        <v>635</v>
      </c>
      <c r="C8" s="243">
        <v>320</v>
      </c>
      <c r="D8" s="243">
        <v>315</v>
      </c>
      <c r="E8" s="24">
        <f>SUM(F8:G8)</f>
        <v>581</v>
      </c>
      <c r="F8" s="236">
        <f>C8</f>
        <v>320</v>
      </c>
      <c r="G8" s="243">
        <v>261</v>
      </c>
      <c r="H8" s="83">
        <f t="shared" ref="H8:H22" si="1">ROUND(E8/B8,5)*100</f>
        <v>91.495999999999995</v>
      </c>
    </row>
    <row r="9" spans="1:11" ht="17.100000000000001" customHeight="1" x14ac:dyDescent="0.15">
      <c r="A9" s="107" t="s">
        <v>81</v>
      </c>
      <c r="B9" s="108">
        <f t="shared" ref="B9:B22" si="2">SUM(C9:D9)</f>
        <v>2564</v>
      </c>
      <c r="C9" s="243">
        <v>932</v>
      </c>
      <c r="D9" s="243">
        <v>1632</v>
      </c>
      <c r="E9" s="24">
        <f t="shared" ref="E9:E22" si="3">SUM(F9:G9)</f>
        <v>2276</v>
      </c>
      <c r="F9" s="236">
        <f t="shared" ref="F9:F21" si="4">C9</f>
        <v>932</v>
      </c>
      <c r="G9" s="243">
        <v>1344</v>
      </c>
      <c r="H9" s="83">
        <f t="shared" si="1"/>
        <v>88.768000000000001</v>
      </c>
    </row>
    <row r="10" spans="1:11" ht="17.100000000000001" customHeight="1" x14ac:dyDescent="0.15">
      <c r="A10" s="107" t="s">
        <v>82</v>
      </c>
      <c r="B10" s="108">
        <f t="shared" si="2"/>
        <v>3739</v>
      </c>
      <c r="C10" s="243">
        <v>1470</v>
      </c>
      <c r="D10" s="243">
        <v>2269</v>
      </c>
      <c r="E10" s="24">
        <f t="shared" si="3"/>
        <v>3817</v>
      </c>
      <c r="F10" s="236">
        <f t="shared" si="4"/>
        <v>1470</v>
      </c>
      <c r="G10" s="243">
        <v>2347</v>
      </c>
      <c r="H10" s="83">
        <f t="shared" si="1"/>
        <v>102.08600000000001</v>
      </c>
    </row>
    <row r="11" spans="1:11" ht="17.100000000000001" customHeight="1" x14ac:dyDescent="0.15">
      <c r="A11" s="107" t="s">
        <v>83</v>
      </c>
      <c r="B11" s="108">
        <f t="shared" si="2"/>
        <v>4534</v>
      </c>
      <c r="C11" s="243">
        <v>1788</v>
      </c>
      <c r="D11" s="243">
        <v>2746</v>
      </c>
      <c r="E11" s="24">
        <f t="shared" si="3"/>
        <v>4578</v>
      </c>
      <c r="F11" s="236">
        <f t="shared" si="4"/>
        <v>1788</v>
      </c>
      <c r="G11" s="243">
        <v>2790</v>
      </c>
      <c r="H11" s="83">
        <f t="shared" si="1"/>
        <v>100.97</v>
      </c>
    </row>
    <row r="12" spans="1:11" ht="17.100000000000001" customHeight="1" x14ac:dyDescent="0.15">
      <c r="A12" s="107" t="s">
        <v>84</v>
      </c>
      <c r="B12" s="108">
        <f t="shared" si="2"/>
        <v>4919</v>
      </c>
      <c r="C12" s="243">
        <v>2065</v>
      </c>
      <c r="D12" s="243">
        <v>2854</v>
      </c>
      <c r="E12" s="24">
        <f t="shared" si="3"/>
        <v>5323</v>
      </c>
      <c r="F12" s="236">
        <f t="shared" si="4"/>
        <v>2065</v>
      </c>
      <c r="G12" s="243">
        <v>3258</v>
      </c>
      <c r="H12" s="83">
        <f t="shared" si="1"/>
        <v>108.21300000000001</v>
      </c>
    </row>
    <row r="13" spans="1:11" ht="17.100000000000001" customHeight="1" x14ac:dyDescent="0.15">
      <c r="A13" s="107" t="s">
        <v>85</v>
      </c>
      <c r="B13" s="108">
        <f t="shared" si="2"/>
        <v>5912</v>
      </c>
      <c r="C13" s="243">
        <v>2563</v>
      </c>
      <c r="D13" s="243">
        <v>3349</v>
      </c>
      <c r="E13" s="24">
        <f t="shared" si="3"/>
        <v>6452</v>
      </c>
      <c r="F13" s="236">
        <f t="shared" si="4"/>
        <v>2563</v>
      </c>
      <c r="G13" s="243">
        <v>3889</v>
      </c>
      <c r="H13" s="83">
        <f t="shared" si="1"/>
        <v>109.134</v>
      </c>
    </row>
    <row r="14" spans="1:11" ht="17.100000000000001" customHeight="1" x14ac:dyDescent="0.15">
      <c r="A14" s="107" t="s">
        <v>86</v>
      </c>
      <c r="B14" s="108">
        <f t="shared" si="2"/>
        <v>5028</v>
      </c>
      <c r="C14" s="243">
        <v>2234</v>
      </c>
      <c r="D14" s="243">
        <v>2794</v>
      </c>
      <c r="E14" s="24">
        <f t="shared" si="3"/>
        <v>5557</v>
      </c>
      <c r="F14" s="236">
        <f t="shared" si="4"/>
        <v>2234</v>
      </c>
      <c r="G14" s="243">
        <v>3323</v>
      </c>
      <c r="H14" s="83">
        <f t="shared" si="1"/>
        <v>110.521</v>
      </c>
      <c r="K14" s="109"/>
    </row>
    <row r="15" spans="1:11" ht="17.100000000000001" customHeight="1" x14ac:dyDescent="0.15">
      <c r="A15" s="107" t="s">
        <v>87</v>
      </c>
      <c r="B15" s="108">
        <f t="shared" si="2"/>
        <v>4559</v>
      </c>
      <c r="C15" s="243">
        <v>2075</v>
      </c>
      <c r="D15" s="243">
        <v>2484</v>
      </c>
      <c r="E15" s="24">
        <f t="shared" si="3"/>
        <v>5023</v>
      </c>
      <c r="F15" s="236">
        <f t="shared" si="4"/>
        <v>2075</v>
      </c>
      <c r="G15" s="243">
        <v>2948</v>
      </c>
      <c r="H15" s="83">
        <f t="shared" si="1"/>
        <v>110.178</v>
      </c>
    </row>
    <row r="16" spans="1:11" ht="17.100000000000001" customHeight="1" x14ac:dyDescent="0.15">
      <c r="A16" s="107" t="s">
        <v>88</v>
      </c>
      <c r="B16" s="108">
        <f t="shared" si="2"/>
        <v>3941</v>
      </c>
      <c r="C16" s="243">
        <v>1964</v>
      </c>
      <c r="D16" s="243">
        <v>1977</v>
      </c>
      <c r="E16" s="24">
        <f t="shared" si="3"/>
        <v>4615</v>
      </c>
      <c r="F16" s="236">
        <f t="shared" si="4"/>
        <v>1964</v>
      </c>
      <c r="G16" s="243">
        <v>2651</v>
      </c>
      <c r="H16" s="83">
        <f t="shared" si="1"/>
        <v>117.10199999999999</v>
      </c>
    </row>
    <row r="17" spans="1:10" ht="17.100000000000001" customHeight="1" x14ac:dyDescent="0.15">
      <c r="A17" s="107" t="s">
        <v>89</v>
      </c>
      <c r="B17" s="108">
        <f t="shared" si="2"/>
        <v>3345</v>
      </c>
      <c r="C17" s="243">
        <v>1763</v>
      </c>
      <c r="D17" s="243">
        <v>1582</v>
      </c>
      <c r="E17" s="24">
        <f t="shared" si="3"/>
        <v>3623</v>
      </c>
      <c r="F17" s="236">
        <f t="shared" si="4"/>
        <v>1763</v>
      </c>
      <c r="G17" s="243">
        <v>1860</v>
      </c>
      <c r="H17" s="83">
        <f t="shared" si="1"/>
        <v>108.31100000000001</v>
      </c>
    </row>
    <row r="18" spans="1:10" ht="17.100000000000001" customHeight="1" x14ac:dyDescent="0.15">
      <c r="A18" s="107" t="s">
        <v>90</v>
      </c>
      <c r="B18" s="108">
        <f t="shared" si="2"/>
        <v>1798</v>
      </c>
      <c r="C18" s="243">
        <v>1026</v>
      </c>
      <c r="D18" s="243">
        <v>772</v>
      </c>
      <c r="E18" s="24">
        <f t="shared" si="3"/>
        <v>1802</v>
      </c>
      <c r="F18" s="236">
        <f t="shared" si="4"/>
        <v>1026</v>
      </c>
      <c r="G18" s="243">
        <v>776</v>
      </c>
      <c r="H18" s="83">
        <f t="shared" si="1"/>
        <v>100.22200000000001</v>
      </c>
    </row>
    <row r="19" spans="1:10" ht="17.100000000000001" customHeight="1" x14ac:dyDescent="0.15">
      <c r="A19" s="107" t="s">
        <v>91</v>
      </c>
      <c r="B19" s="108">
        <f t="shared" si="2"/>
        <v>671</v>
      </c>
      <c r="C19" s="243">
        <v>466</v>
      </c>
      <c r="D19" s="243">
        <v>205</v>
      </c>
      <c r="E19" s="24">
        <f t="shared" si="3"/>
        <v>699</v>
      </c>
      <c r="F19" s="236">
        <f t="shared" si="4"/>
        <v>466</v>
      </c>
      <c r="G19" s="243">
        <v>233</v>
      </c>
      <c r="H19" s="83">
        <f t="shared" si="1"/>
        <v>104.173</v>
      </c>
    </row>
    <row r="20" spans="1:10" ht="17.100000000000001" customHeight="1" x14ac:dyDescent="0.15">
      <c r="A20" s="107" t="s">
        <v>92</v>
      </c>
      <c r="B20" s="108">
        <f t="shared" si="2"/>
        <v>331</v>
      </c>
      <c r="C20" s="243">
        <v>235</v>
      </c>
      <c r="D20" s="243">
        <v>96</v>
      </c>
      <c r="E20" s="24">
        <f t="shared" si="3"/>
        <v>330</v>
      </c>
      <c r="F20" s="236">
        <f>C20</f>
        <v>235</v>
      </c>
      <c r="G20" s="243">
        <v>95</v>
      </c>
      <c r="H20" s="83">
        <f t="shared" si="1"/>
        <v>99.697999999999993</v>
      </c>
    </row>
    <row r="21" spans="1:10" ht="17.100000000000001" customHeight="1" x14ac:dyDescent="0.15">
      <c r="A21" s="107" t="s">
        <v>93</v>
      </c>
      <c r="B21" s="108">
        <f t="shared" si="2"/>
        <v>116</v>
      </c>
      <c r="C21" s="243">
        <v>90</v>
      </c>
      <c r="D21" s="243">
        <v>26</v>
      </c>
      <c r="E21" s="24">
        <f t="shared" si="3"/>
        <v>121</v>
      </c>
      <c r="F21" s="236">
        <f t="shared" si="4"/>
        <v>90</v>
      </c>
      <c r="G21" s="243">
        <v>31</v>
      </c>
      <c r="H21" s="83">
        <f t="shared" si="1"/>
        <v>104.30999999999999</v>
      </c>
    </row>
    <row r="22" spans="1:10" ht="17.100000000000001" customHeight="1" thickBot="1" x14ac:dyDescent="0.2">
      <c r="A22" s="110" t="s">
        <v>94</v>
      </c>
      <c r="B22" s="111">
        <f t="shared" si="2"/>
        <v>38</v>
      </c>
      <c r="C22" s="266">
        <v>28</v>
      </c>
      <c r="D22" s="266">
        <v>10</v>
      </c>
      <c r="E22" s="27">
        <f t="shared" si="3"/>
        <v>40</v>
      </c>
      <c r="F22" s="237">
        <f>C22</f>
        <v>28</v>
      </c>
      <c r="G22" s="266">
        <v>12</v>
      </c>
      <c r="H22" s="83">
        <f t="shared" si="1"/>
        <v>105.26299999999999</v>
      </c>
    </row>
    <row r="23" spans="1:10" ht="15" customHeight="1" x14ac:dyDescent="0.15">
      <c r="A23" s="216" t="s">
        <v>322</v>
      </c>
      <c r="B23" s="224"/>
      <c r="C23" s="224"/>
      <c r="D23" s="224"/>
      <c r="E23" s="224"/>
      <c r="F23" s="224"/>
      <c r="H23" s="225" t="s">
        <v>329</v>
      </c>
    </row>
    <row r="24" spans="1:10" ht="15" customHeight="1" x14ac:dyDescent="0.15">
      <c r="A24" s="224"/>
      <c r="B24" s="224"/>
      <c r="C24" s="224"/>
      <c r="D24" s="224"/>
      <c r="E24" s="224"/>
      <c r="F24" s="224"/>
      <c r="G24" s="224"/>
      <c r="H24" s="224"/>
    </row>
    <row r="25" spans="1:10" ht="15" customHeight="1" thickBot="1" x14ac:dyDescent="0.2">
      <c r="A25" s="396" t="s">
        <v>355</v>
      </c>
      <c r="B25" s="396"/>
      <c r="C25" s="396"/>
      <c r="D25" s="396"/>
      <c r="E25" s="396"/>
      <c r="F25" s="224"/>
      <c r="G25" s="224"/>
      <c r="H25" s="234" t="s">
        <v>95</v>
      </c>
    </row>
    <row r="26" spans="1:10" ht="30" customHeight="1" thickBot="1" x14ac:dyDescent="0.2">
      <c r="A26" s="397" t="s">
        <v>304</v>
      </c>
      <c r="B26" s="399" t="s">
        <v>287</v>
      </c>
      <c r="C26" s="401" t="s">
        <v>351</v>
      </c>
      <c r="D26" s="401"/>
      <c r="E26" s="401"/>
      <c r="F26" s="402" t="s">
        <v>96</v>
      </c>
      <c r="G26" s="399" t="s">
        <v>97</v>
      </c>
      <c r="H26" s="390" t="s">
        <v>262</v>
      </c>
    </row>
    <row r="27" spans="1:10" ht="20.100000000000001" customHeight="1" thickBot="1" x14ac:dyDescent="0.2">
      <c r="A27" s="398"/>
      <c r="B27" s="400"/>
      <c r="C27" s="229" t="s">
        <v>287</v>
      </c>
      <c r="D27" s="229" t="s">
        <v>352</v>
      </c>
      <c r="E27" s="229" t="s">
        <v>98</v>
      </c>
      <c r="F27" s="403"/>
      <c r="G27" s="400"/>
      <c r="H27" s="391"/>
    </row>
    <row r="28" spans="1:10" ht="20.100000000000001" customHeight="1" x14ac:dyDescent="0.15">
      <c r="A28" s="398"/>
      <c r="B28" s="395"/>
      <c r="C28" s="72" t="s">
        <v>353</v>
      </c>
      <c r="D28" s="227"/>
      <c r="E28" s="72" t="s">
        <v>305</v>
      </c>
      <c r="F28" s="403"/>
      <c r="G28" s="395"/>
      <c r="H28" s="88" t="s">
        <v>354</v>
      </c>
      <c r="J28" s="141" t="s">
        <v>374</v>
      </c>
    </row>
    <row r="29" spans="1:10" ht="17.100000000000001" customHeight="1" x14ac:dyDescent="0.15">
      <c r="A29" s="230" t="s">
        <v>104</v>
      </c>
      <c r="B29" s="256">
        <v>1170446</v>
      </c>
      <c r="C29" s="70">
        <f>SUM(D29:E29)</f>
        <v>629394</v>
      </c>
      <c r="D29" s="257">
        <v>589634</v>
      </c>
      <c r="E29" s="257">
        <v>39760</v>
      </c>
      <c r="F29" s="257">
        <v>398505</v>
      </c>
      <c r="G29" s="250">
        <f>ROUND(C29/(B29-J29),5)*100</f>
        <v>61.231000000000002</v>
      </c>
      <c r="H29" s="112">
        <f>ROUND(E29/C29,5)*100</f>
        <v>6.3170000000000002</v>
      </c>
      <c r="J29" s="64">
        <v>142547</v>
      </c>
    </row>
    <row r="30" spans="1:10" ht="17.100000000000001" customHeight="1" x14ac:dyDescent="0.15">
      <c r="A30" s="230" t="s">
        <v>105</v>
      </c>
      <c r="B30" s="258">
        <v>263690</v>
      </c>
      <c r="C30" s="239">
        <f>SUM(D30:E30)</f>
        <v>136531</v>
      </c>
      <c r="D30" s="259">
        <v>127621</v>
      </c>
      <c r="E30" s="259">
        <v>8910</v>
      </c>
      <c r="F30" s="259">
        <v>86859</v>
      </c>
      <c r="G30" s="250">
        <f t="shared" ref="G30:G41" si="5">ROUND(C30/(B30-J30),5)*100</f>
        <v>61.117999999999995</v>
      </c>
      <c r="H30" s="238">
        <f>ROUND(E30/C30,5)*100</f>
        <v>6.5259999999999998</v>
      </c>
      <c r="J30" s="64">
        <v>40300</v>
      </c>
    </row>
    <row r="31" spans="1:10" ht="17.100000000000001" customHeight="1" x14ac:dyDescent="0.15">
      <c r="A31" s="230" t="s">
        <v>4</v>
      </c>
      <c r="B31" s="258">
        <v>77540</v>
      </c>
      <c r="C31" s="239">
        <f t="shared" ref="C31:C39" si="6">SUM(D31:E31)</f>
        <v>40438</v>
      </c>
      <c r="D31" s="259">
        <v>37853</v>
      </c>
      <c r="E31" s="259">
        <v>2585</v>
      </c>
      <c r="F31" s="259">
        <v>24674</v>
      </c>
      <c r="G31" s="250">
        <f t="shared" si="5"/>
        <v>62.104999999999997</v>
      </c>
      <c r="H31" s="113">
        <f>ROUND(E31/C31,5)*100</f>
        <v>6.3929999999999998</v>
      </c>
      <c r="J31" s="64">
        <v>12428</v>
      </c>
    </row>
    <row r="32" spans="1:10" ht="17.100000000000001" customHeight="1" x14ac:dyDescent="0.15">
      <c r="A32" s="230" t="s">
        <v>106</v>
      </c>
      <c r="B32" s="258">
        <v>38669</v>
      </c>
      <c r="C32" s="239">
        <f t="shared" si="6"/>
        <v>23832</v>
      </c>
      <c r="D32" s="259">
        <v>22711</v>
      </c>
      <c r="E32" s="259">
        <v>1121</v>
      </c>
      <c r="F32" s="259">
        <v>11497</v>
      </c>
      <c r="G32" s="250">
        <f t="shared" si="5"/>
        <v>67.456999999999994</v>
      </c>
      <c r="H32" s="113">
        <f>ROUND(E32/C32,5)*100</f>
        <v>4.7039999999999997</v>
      </c>
      <c r="J32" s="64">
        <v>3340</v>
      </c>
    </row>
    <row r="33" spans="1:10" ht="17.100000000000001" customHeight="1" x14ac:dyDescent="0.15">
      <c r="A33" s="114" t="s">
        <v>107</v>
      </c>
      <c r="B33" s="246">
        <v>92102</v>
      </c>
      <c r="C33" s="240">
        <f t="shared" si="6"/>
        <v>48949</v>
      </c>
      <c r="D33" s="245">
        <v>46104</v>
      </c>
      <c r="E33" s="245">
        <v>2845</v>
      </c>
      <c r="F33" s="245">
        <v>29310</v>
      </c>
      <c r="G33" s="251">
        <f t="shared" si="5"/>
        <v>62.546999999999997</v>
      </c>
      <c r="H33" s="115">
        <f t="shared" ref="H33:H40" si="7">ROUND(E33/C33,5)*100</f>
        <v>5.8119999999999994</v>
      </c>
      <c r="J33" s="64">
        <v>13843</v>
      </c>
    </row>
    <row r="34" spans="1:10" ht="17.100000000000001" customHeight="1" x14ac:dyDescent="0.15">
      <c r="A34" s="230" t="s">
        <v>108</v>
      </c>
      <c r="B34" s="258">
        <v>50063</v>
      </c>
      <c r="C34" s="239">
        <f t="shared" si="6"/>
        <v>27025</v>
      </c>
      <c r="D34" s="259">
        <v>25651</v>
      </c>
      <c r="E34" s="259">
        <v>1374</v>
      </c>
      <c r="F34" s="259">
        <v>16845</v>
      </c>
      <c r="G34" s="250">
        <f t="shared" si="5"/>
        <v>61.602000000000004</v>
      </c>
      <c r="H34" s="113">
        <f t="shared" si="7"/>
        <v>5.0840000000000005</v>
      </c>
      <c r="J34" s="64">
        <v>6193</v>
      </c>
    </row>
    <row r="35" spans="1:10" ht="17.100000000000001" customHeight="1" x14ac:dyDescent="0.15">
      <c r="A35" s="230" t="s">
        <v>63</v>
      </c>
      <c r="B35" s="258">
        <v>47601</v>
      </c>
      <c r="C35" s="239">
        <f t="shared" si="6"/>
        <v>28270</v>
      </c>
      <c r="D35" s="259">
        <v>26320</v>
      </c>
      <c r="E35" s="259">
        <v>1950</v>
      </c>
      <c r="F35" s="259">
        <v>17831</v>
      </c>
      <c r="G35" s="250">
        <f t="shared" si="5"/>
        <v>61.321999999999996</v>
      </c>
      <c r="H35" s="113">
        <f t="shared" si="7"/>
        <v>6.8979999999999997</v>
      </c>
      <c r="J35" s="64">
        <v>1500</v>
      </c>
    </row>
    <row r="36" spans="1:10" ht="17.100000000000001" customHeight="1" x14ac:dyDescent="0.15">
      <c r="A36" s="230" t="s">
        <v>55</v>
      </c>
      <c r="B36" s="258">
        <v>113017</v>
      </c>
      <c r="C36" s="239">
        <f t="shared" si="6"/>
        <v>53861</v>
      </c>
      <c r="D36" s="259">
        <v>49997</v>
      </c>
      <c r="E36" s="259">
        <v>3864</v>
      </c>
      <c r="F36" s="259">
        <v>35857</v>
      </c>
      <c r="G36" s="250">
        <f t="shared" si="5"/>
        <v>60.033999999999999</v>
      </c>
      <c r="H36" s="113">
        <f t="shared" si="7"/>
        <v>7.1739999999999995</v>
      </c>
      <c r="J36" s="64">
        <v>23299</v>
      </c>
    </row>
    <row r="37" spans="1:10" ht="17.100000000000001" customHeight="1" x14ac:dyDescent="0.15">
      <c r="A37" s="230" t="s">
        <v>5</v>
      </c>
      <c r="B37" s="258">
        <v>48421</v>
      </c>
      <c r="C37" s="239">
        <f t="shared" si="6"/>
        <v>26436</v>
      </c>
      <c r="D37" s="259">
        <v>25085</v>
      </c>
      <c r="E37" s="259">
        <v>1351</v>
      </c>
      <c r="F37" s="259">
        <v>14319</v>
      </c>
      <c r="G37" s="250">
        <f t="shared" si="5"/>
        <v>64.866</v>
      </c>
      <c r="H37" s="113">
        <f t="shared" si="7"/>
        <v>5.1100000000000003</v>
      </c>
      <c r="J37" s="64">
        <v>7666</v>
      </c>
    </row>
    <row r="38" spans="1:10" ht="17.100000000000001" customHeight="1" x14ac:dyDescent="0.15">
      <c r="A38" s="230" t="s">
        <v>6</v>
      </c>
      <c r="B38" s="258">
        <v>97493</v>
      </c>
      <c r="C38" s="239">
        <f t="shared" si="6"/>
        <v>49206</v>
      </c>
      <c r="D38" s="259">
        <v>45519</v>
      </c>
      <c r="E38" s="259">
        <v>3687</v>
      </c>
      <c r="F38" s="259">
        <v>34943</v>
      </c>
      <c r="G38" s="250">
        <f t="shared" si="5"/>
        <v>58.475000000000001</v>
      </c>
      <c r="H38" s="113">
        <f t="shared" si="7"/>
        <v>7.4929999999999994</v>
      </c>
      <c r="J38" s="64">
        <v>13344</v>
      </c>
    </row>
    <row r="39" spans="1:10" ht="17.100000000000001" customHeight="1" x14ac:dyDescent="0.15">
      <c r="A39" s="230" t="s">
        <v>7</v>
      </c>
      <c r="B39" s="258">
        <v>42350</v>
      </c>
      <c r="C39" s="239">
        <f t="shared" si="6"/>
        <v>24612</v>
      </c>
      <c r="D39" s="259">
        <v>23297</v>
      </c>
      <c r="E39" s="259">
        <v>1315</v>
      </c>
      <c r="F39" s="259">
        <v>14826</v>
      </c>
      <c r="G39" s="250">
        <f t="shared" si="5"/>
        <v>62.407000000000004</v>
      </c>
      <c r="H39" s="113">
        <f t="shared" si="7"/>
        <v>5.343</v>
      </c>
      <c r="J39" s="64">
        <v>2912</v>
      </c>
    </row>
    <row r="40" spans="1:10" ht="17.100000000000001" customHeight="1" x14ac:dyDescent="0.15">
      <c r="A40" s="230" t="s">
        <v>260</v>
      </c>
      <c r="B40" s="258">
        <v>34910</v>
      </c>
      <c r="C40" s="239">
        <f>SUM(D40:E40)</f>
        <v>19903</v>
      </c>
      <c r="D40" s="259">
        <v>18617</v>
      </c>
      <c r="E40" s="259">
        <v>1286</v>
      </c>
      <c r="F40" s="259">
        <v>14033</v>
      </c>
      <c r="G40" s="250">
        <f t="shared" si="5"/>
        <v>58.648999999999994</v>
      </c>
      <c r="H40" s="113">
        <f t="shared" si="7"/>
        <v>6.4610000000000003</v>
      </c>
      <c r="J40" s="64">
        <v>974</v>
      </c>
    </row>
    <row r="41" spans="1:10" ht="17.100000000000001" customHeight="1" thickBot="1" x14ac:dyDescent="0.2">
      <c r="A41" s="116" t="s">
        <v>10</v>
      </c>
      <c r="B41" s="254">
        <f>B29-SUM(B30:B40)</f>
        <v>264590</v>
      </c>
      <c r="C41" s="253">
        <f>SUM(D41:E41)</f>
        <v>150331</v>
      </c>
      <c r="D41" s="253">
        <f>D29-SUM(D30:D40)</f>
        <v>140859</v>
      </c>
      <c r="E41" s="253">
        <f>E29-SUM(E30:E40)</f>
        <v>9472</v>
      </c>
      <c r="F41" s="253">
        <f>F29-SUM(F30:F40)</f>
        <v>97511</v>
      </c>
      <c r="G41" s="252">
        <f t="shared" si="5"/>
        <v>60.655999999999999</v>
      </c>
      <c r="H41" s="117">
        <f>ROUND(E41/C41,5)*100</f>
        <v>6.3009999999999993</v>
      </c>
      <c r="J41" s="255">
        <f>J29-SUM(J30:J40)</f>
        <v>16748</v>
      </c>
    </row>
    <row r="42" spans="1:10" ht="15" customHeight="1" x14ac:dyDescent="0.15">
      <c r="A42" s="224" t="s">
        <v>263</v>
      </c>
      <c r="B42" s="224"/>
      <c r="C42" s="224"/>
      <c r="D42" s="224"/>
      <c r="E42" s="224"/>
      <c r="F42" s="224"/>
      <c r="H42" s="199" t="s">
        <v>329</v>
      </c>
    </row>
    <row r="43" spans="1:10" ht="15" customHeight="1" x14ac:dyDescent="0.15">
      <c r="A43" s="20" t="s">
        <v>273</v>
      </c>
      <c r="B43" s="224"/>
      <c r="C43" s="224"/>
      <c r="D43" s="224"/>
      <c r="E43" s="224"/>
      <c r="F43" s="224"/>
      <c r="G43" s="224"/>
      <c r="H43" s="224"/>
    </row>
    <row r="44" spans="1:10" ht="15" customHeight="1" x14ac:dyDescent="0.15"/>
  </sheetData>
  <sheetProtection sheet="1" objects="1" scenarios="1"/>
  <mergeCells count="12">
    <mergeCell ref="H26:H27"/>
    <mergeCell ref="A3:A6"/>
    <mergeCell ref="B3:D3"/>
    <mergeCell ref="E3:G3"/>
    <mergeCell ref="B5:B6"/>
    <mergeCell ref="E5:E6"/>
    <mergeCell ref="A25:E25"/>
    <mergeCell ref="A26:A28"/>
    <mergeCell ref="B26:B28"/>
    <mergeCell ref="C26:E26"/>
    <mergeCell ref="F26:F28"/>
    <mergeCell ref="G26:G28"/>
  </mergeCells>
  <phoneticPr fontId="12"/>
  <printOptions horizontalCentered="1"/>
  <pageMargins left="0.59055118110236227" right="0.59055118110236227" top="0.59055118110236227" bottom="0.59055118110236227" header="0.39370078740157483" footer="0.39370078740157483"/>
  <pageSetup paperSize="9" firstPageNumber="58" orientation="portrait" useFirstPageNumber="1" verticalDpi="300" r:id="rId1"/>
  <headerFooter scaleWithDoc="0" alignWithMargins="0">
    <oddHeader>&amp;L労働力</oddHeader>
    <oddFooter>&amp;C&amp;11－&amp;12&amp;P&amp;11－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L35"/>
  <sheetViews>
    <sheetView view="pageBreakPreview" zoomScaleNormal="100" zoomScaleSheetLayoutView="100" workbookViewId="0">
      <selection activeCell="H28" sqref="H28:H29"/>
    </sheetView>
  </sheetViews>
  <sheetFormatPr defaultRowHeight="17.100000000000001" customHeight="1" x14ac:dyDescent="0.15"/>
  <cols>
    <col min="1" max="1" width="3.5703125" style="64" customWidth="1"/>
    <col min="2" max="2" width="8.28515625" style="64" customWidth="1"/>
    <col min="3" max="3" width="12.7109375" style="64" customWidth="1"/>
    <col min="4" max="7" width="12" style="64" customWidth="1"/>
    <col min="8" max="9" width="13.7109375" style="64" customWidth="1"/>
    <col min="10" max="38" width="9.140625" style="64"/>
    <col min="39" max="16384" width="9.140625" style="224"/>
  </cols>
  <sheetData>
    <row r="1" spans="1:11" ht="5.0999999999999996" customHeight="1" x14ac:dyDescent="0.15">
      <c r="A1" s="404"/>
      <c r="B1" s="404"/>
      <c r="C1" s="405"/>
      <c r="D1" s="405"/>
      <c r="E1" s="405"/>
      <c r="F1" s="405"/>
      <c r="G1" s="405"/>
      <c r="H1" s="405"/>
      <c r="I1" s="405"/>
    </row>
    <row r="2" spans="1:11" ht="15" customHeight="1" x14ac:dyDescent="0.15">
      <c r="A2" s="404" t="s">
        <v>109</v>
      </c>
      <c r="B2" s="404"/>
      <c r="C2" s="404"/>
      <c r="D2" s="404"/>
      <c r="E2" s="404"/>
      <c r="F2" s="404"/>
      <c r="G2" s="404"/>
      <c r="H2" s="404"/>
      <c r="I2" s="404"/>
    </row>
    <row r="3" spans="1:11" ht="5.0999999999999996" customHeight="1" x14ac:dyDescent="0.15">
      <c r="A3" s="118"/>
      <c r="B3" s="118"/>
      <c r="C3" s="140"/>
      <c r="D3" s="140"/>
      <c r="E3" s="140"/>
      <c r="F3" s="140"/>
      <c r="G3" s="140"/>
      <c r="H3" s="140"/>
      <c r="I3" s="140"/>
    </row>
    <row r="4" spans="1:11" ht="158.25" customHeight="1" x14ac:dyDescent="0.15">
      <c r="A4" s="406" t="s">
        <v>383</v>
      </c>
      <c r="B4" s="406"/>
      <c r="C4" s="406"/>
      <c r="D4" s="406"/>
      <c r="E4" s="406"/>
      <c r="F4" s="406"/>
      <c r="G4" s="406"/>
      <c r="H4" s="406"/>
      <c r="I4" s="406"/>
    </row>
    <row r="5" spans="1:11" ht="15" customHeight="1" x14ac:dyDescent="0.15">
      <c r="A5" s="224"/>
      <c r="B5" s="224"/>
      <c r="C5" s="224"/>
      <c r="D5" s="224"/>
      <c r="E5" s="224"/>
      <c r="F5" s="224"/>
      <c r="G5" s="224"/>
      <c r="H5" s="224"/>
      <c r="I5" s="224"/>
      <c r="K5" s="109"/>
    </row>
    <row r="6" spans="1:11" ht="15" customHeight="1" thickBot="1" x14ac:dyDescent="0.2">
      <c r="A6" s="224" t="s">
        <v>264</v>
      </c>
      <c r="B6" s="224"/>
      <c r="C6" s="224"/>
      <c r="D6" s="224"/>
      <c r="E6" s="224"/>
      <c r="F6" s="224"/>
      <c r="G6" s="224"/>
      <c r="H6" s="224"/>
      <c r="I6" s="234" t="s">
        <v>0</v>
      </c>
    </row>
    <row r="7" spans="1:11" ht="30" customHeight="1" thickBot="1" x14ac:dyDescent="0.2">
      <c r="A7" s="200"/>
      <c r="B7" s="201"/>
      <c r="C7" s="399" t="s">
        <v>51</v>
      </c>
      <c r="D7" s="401" t="s">
        <v>110</v>
      </c>
      <c r="E7" s="401"/>
      <c r="F7" s="401"/>
      <c r="G7" s="402" t="s">
        <v>111</v>
      </c>
      <c r="H7" s="399" t="s">
        <v>97</v>
      </c>
      <c r="I7" s="408" t="s">
        <v>112</v>
      </c>
    </row>
    <row r="8" spans="1:11" ht="20.100000000000001" customHeight="1" thickBot="1" x14ac:dyDescent="0.2">
      <c r="A8" s="410" t="s">
        <v>113</v>
      </c>
      <c r="B8" s="393"/>
      <c r="C8" s="407"/>
      <c r="D8" s="229" t="s">
        <v>114</v>
      </c>
      <c r="E8" s="229" t="s">
        <v>115</v>
      </c>
      <c r="F8" s="229" t="s">
        <v>98</v>
      </c>
      <c r="G8" s="403"/>
      <c r="H8" s="403"/>
      <c r="I8" s="409"/>
    </row>
    <row r="9" spans="1:11" ht="20.100000000000001" customHeight="1" x14ac:dyDescent="0.15">
      <c r="A9" s="119"/>
      <c r="B9" s="120"/>
      <c r="C9" s="72" t="s">
        <v>99</v>
      </c>
      <c r="D9" s="227" t="s">
        <v>100</v>
      </c>
      <c r="E9" s="120"/>
      <c r="F9" s="72" t="s">
        <v>101</v>
      </c>
      <c r="G9" s="403"/>
      <c r="H9" s="72" t="s">
        <v>102</v>
      </c>
      <c r="I9" s="88" t="s">
        <v>103</v>
      </c>
    </row>
    <row r="10" spans="1:11" ht="20.100000000000001" customHeight="1" x14ac:dyDescent="0.15">
      <c r="A10" s="84"/>
      <c r="B10" s="413" t="s">
        <v>116</v>
      </c>
      <c r="C10" s="414">
        <v>78330</v>
      </c>
      <c r="D10" s="415">
        <v>48536</v>
      </c>
      <c r="E10" s="415">
        <v>44359</v>
      </c>
      <c r="F10" s="415">
        <v>4177</v>
      </c>
      <c r="G10" s="415">
        <v>29127</v>
      </c>
      <c r="H10" s="411">
        <f>ROUND(D10/C10,5)*100</f>
        <v>61.963000000000001</v>
      </c>
      <c r="I10" s="412">
        <f>ROUND(F10/D10,5)*100</f>
        <v>8.6059999999999999</v>
      </c>
    </row>
    <row r="11" spans="1:11" ht="20.100000000000001" customHeight="1" x14ac:dyDescent="0.15">
      <c r="A11" s="84" t="s">
        <v>117</v>
      </c>
      <c r="B11" s="413"/>
      <c r="C11" s="414"/>
      <c r="D11" s="415"/>
      <c r="E11" s="415"/>
      <c r="F11" s="415"/>
      <c r="G11" s="415"/>
      <c r="H11" s="411"/>
      <c r="I11" s="412"/>
    </row>
    <row r="12" spans="1:11" ht="20.100000000000001" customHeight="1" x14ac:dyDescent="0.15">
      <c r="A12" s="84" t="s">
        <v>118</v>
      </c>
      <c r="B12" s="413" t="s">
        <v>119</v>
      </c>
      <c r="C12" s="414">
        <v>37825</v>
      </c>
      <c r="D12" s="415">
        <v>28695</v>
      </c>
      <c r="E12" s="415">
        <v>26129</v>
      </c>
      <c r="F12" s="415">
        <v>2566</v>
      </c>
      <c r="G12" s="415">
        <v>8742</v>
      </c>
      <c r="H12" s="411">
        <f t="shared" ref="H12" si="0">ROUND(D12/C12,5)*100</f>
        <v>75.863</v>
      </c>
      <c r="I12" s="412">
        <f>ROUND(F12/D12,5)*100</f>
        <v>8.9420000000000002</v>
      </c>
    </row>
    <row r="13" spans="1:11" ht="20.100000000000001" customHeight="1" x14ac:dyDescent="0.15">
      <c r="A13" s="84" t="s">
        <v>331</v>
      </c>
      <c r="B13" s="413"/>
      <c r="C13" s="414"/>
      <c r="D13" s="415"/>
      <c r="E13" s="415"/>
      <c r="F13" s="415"/>
      <c r="G13" s="415"/>
      <c r="H13" s="411"/>
      <c r="I13" s="412"/>
    </row>
    <row r="14" spans="1:11" ht="20.100000000000001" customHeight="1" x14ac:dyDescent="0.15">
      <c r="A14" s="84" t="s">
        <v>120</v>
      </c>
      <c r="B14" s="413" t="s">
        <v>121</v>
      </c>
      <c r="C14" s="414">
        <v>40505</v>
      </c>
      <c r="D14" s="415">
        <v>19841</v>
      </c>
      <c r="E14" s="415">
        <v>18230</v>
      </c>
      <c r="F14" s="415">
        <v>1611</v>
      </c>
      <c r="G14" s="415">
        <v>20385</v>
      </c>
      <c r="H14" s="411">
        <f t="shared" ref="H14" si="1">ROUND(D14/C14,5)*100</f>
        <v>48.984000000000002</v>
      </c>
      <c r="I14" s="412">
        <f>ROUND(F14/D14,5)*100</f>
        <v>8.1199999999999992</v>
      </c>
    </row>
    <row r="15" spans="1:11" ht="20.100000000000001" customHeight="1" x14ac:dyDescent="0.15">
      <c r="A15" s="121"/>
      <c r="B15" s="413"/>
      <c r="C15" s="414"/>
      <c r="D15" s="415"/>
      <c r="E15" s="415"/>
      <c r="F15" s="415"/>
      <c r="G15" s="415"/>
      <c r="H15" s="411"/>
      <c r="I15" s="412"/>
    </row>
    <row r="16" spans="1:11" ht="20.100000000000001" customHeight="1" x14ac:dyDescent="0.15">
      <c r="A16" s="84"/>
      <c r="B16" s="413" t="s">
        <v>116</v>
      </c>
      <c r="C16" s="414">
        <f>SUM(C18:C20)</f>
        <v>84512</v>
      </c>
      <c r="D16" s="415">
        <f>SUM(E16:F17)</f>
        <v>50913</v>
      </c>
      <c r="E16" s="415">
        <v>44780</v>
      </c>
      <c r="F16" s="415">
        <v>6133</v>
      </c>
      <c r="G16" s="415">
        <v>30388</v>
      </c>
      <c r="H16" s="411">
        <f t="shared" ref="H16" si="2">ROUND(D16/C16,5)*100</f>
        <v>60.244</v>
      </c>
      <c r="I16" s="412">
        <f>ROUND(F16/D16,5)*100</f>
        <v>12.045999999999999</v>
      </c>
    </row>
    <row r="17" spans="1:9" ht="20.100000000000001" customHeight="1" x14ac:dyDescent="0.15">
      <c r="A17" s="84" t="s">
        <v>117</v>
      </c>
      <c r="B17" s="413"/>
      <c r="C17" s="414"/>
      <c r="D17" s="415"/>
      <c r="E17" s="415"/>
      <c r="F17" s="415"/>
      <c r="G17" s="415"/>
      <c r="H17" s="411"/>
      <c r="I17" s="412"/>
    </row>
    <row r="18" spans="1:9" ht="20.100000000000001" customHeight="1" x14ac:dyDescent="0.15">
      <c r="A18" s="84" t="s">
        <v>118</v>
      </c>
      <c r="B18" s="413" t="s">
        <v>119</v>
      </c>
      <c r="C18" s="414">
        <v>40915</v>
      </c>
      <c r="D18" s="415">
        <f>SUM(E18:F19)</f>
        <v>29430</v>
      </c>
      <c r="E18" s="415">
        <v>25435</v>
      </c>
      <c r="F18" s="415">
        <v>3995</v>
      </c>
      <c r="G18" s="415">
        <v>9385</v>
      </c>
      <c r="H18" s="411">
        <f t="shared" ref="H18" si="3">ROUND(D18/C18,5)*100</f>
        <v>71.930000000000007</v>
      </c>
      <c r="I18" s="412">
        <f>ROUND(F18/D18,5)*100</f>
        <v>13.575000000000001</v>
      </c>
    </row>
    <row r="19" spans="1:9" ht="20.100000000000001" customHeight="1" x14ac:dyDescent="0.15">
      <c r="A19" s="84" t="s">
        <v>332</v>
      </c>
      <c r="B19" s="413"/>
      <c r="C19" s="414"/>
      <c r="D19" s="415"/>
      <c r="E19" s="415"/>
      <c r="F19" s="415"/>
      <c r="G19" s="415"/>
      <c r="H19" s="411"/>
      <c r="I19" s="412"/>
    </row>
    <row r="20" spans="1:9" ht="20.100000000000001" customHeight="1" x14ac:dyDescent="0.15">
      <c r="A20" s="84" t="s">
        <v>120</v>
      </c>
      <c r="B20" s="413" t="s">
        <v>121</v>
      </c>
      <c r="C20" s="414">
        <v>43597</v>
      </c>
      <c r="D20" s="415">
        <f>SUM(E20:F21)</f>
        <v>21483</v>
      </c>
      <c r="E20" s="415">
        <v>19345</v>
      </c>
      <c r="F20" s="415">
        <v>2138</v>
      </c>
      <c r="G20" s="415">
        <v>21003</v>
      </c>
      <c r="H20" s="411">
        <f t="shared" ref="H20" si="4">ROUND(D20/C20,5)*100</f>
        <v>49.275999999999996</v>
      </c>
      <c r="I20" s="412">
        <f>ROUND(F20/D20,5)*100</f>
        <v>9.952</v>
      </c>
    </row>
    <row r="21" spans="1:9" ht="20.100000000000001" customHeight="1" x14ac:dyDescent="0.15">
      <c r="A21" s="121"/>
      <c r="B21" s="413"/>
      <c r="C21" s="414"/>
      <c r="D21" s="415"/>
      <c r="E21" s="415"/>
      <c r="F21" s="415"/>
      <c r="G21" s="415"/>
      <c r="H21" s="411"/>
      <c r="I21" s="412"/>
    </row>
    <row r="22" spans="1:9" ht="20.100000000000001" customHeight="1" x14ac:dyDescent="0.15">
      <c r="A22" s="84"/>
      <c r="B22" s="416" t="s">
        <v>116</v>
      </c>
      <c r="C22" s="414">
        <f>SUM(C24:C26)</f>
        <v>88533</v>
      </c>
      <c r="D22" s="415">
        <f>SUM(E22:F23)</f>
        <v>52000</v>
      </c>
      <c r="E22" s="415">
        <f>SUM(E24,E26)</f>
        <v>46871</v>
      </c>
      <c r="F22" s="415">
        <f>SUM(F24,F26)</f>
        <v>5129</v>
      </c>
      <c r="G22" s="415">
        <f>SUM(G24,G26,)</f>
        <v>29875</v>
      </c>
      <c r="H22" s="411">
        <v>63.5</v>
      </c>
      <c r="I22" s="412">
        <f>ROUND(F22/D22,5)*100</f>
        <v>9.8629999999999995</v>
      </c>
    </row>
    <row r="23" spans="1:9" ht="20.100000000000001" customHeight="1" x14ac:dyDescent="0.15">
      <c r="A23" s="84" t="s">
        <v>117</v>
      </c>
      <c r="B23" s="395"/>
      <c r="C23" s="414"/>
      <c r="D23" s="415"/>
      <c r="E23" s="415"/>
      <c r="F23" s="415"/>
      <c r="G23" s="415"/>
      <c r="H23" s="411"/>
      <c r="I23" s="412"/>
    </row>
    <row r="24" spans="1:9" ht="20.100000000000001" customHeight="1" x14ac:dyDescent="0.15">
      <c r="A24" s="84" t="s">
        <v>118</v>
      </c>
      <c r="B24" s="416" t="s">
        <v>119</v>
      </c>
      <c r="C24" s="414">
        <v>42642</v>
      </c>
      <c r="D24" s="415">
        <v>29341</v>
      </c>
      <c r="E24" s="415">
        <v>25943</v>
      </c>
      <c r="F24" s="415">
        <v>3398</v>
      </c>
      <c r="G24" s="415">
        <v>10023</v>
      </c>
      <c r="H24" s="411">
        <v>74.5</v>
      </c>
      <c r="I24" s="412">
        <f>ROUND(F24/D24,5)*100</f>
        <v>11.581</v>
      </c>
    </row>
    <row r="25" spans="1:9" ht="20.100000000000001" customHeight="1" x14ac:dyDescent="0.15">
      <c r="A25" s="84" t="s">
        <v>333</v>
      </c>
      <c r="B25" s="395"/>
      <c r="C25" s="414"/>
      <c r="D25" s="415"/>
      <c r="E25" s="415"/>
      <c r="F25" s="415"/>
      <c r="G25" s="415"/>
      <c r="H25" s="411"/>
      <c r="I25" s="412"/>
    </row>
    <row r="26" spans="1:9" ht="20.100000000000001" customHeight="1" x14ac:dyDescent="0.15">
      <c r="A26" s="84" t="s">
        <v>120</v>
      </c>
      <c r="B26" s="416" t="s">
        <v>121</v>
      </c>
      <c r="C26" s="414">
        <v>45891</v>
      </c>
      <c r="D26" s="415">
        <v>22659</v>
      </c>
      <c r="E26" s="415">
        <v>20928</v>
      </c>
      <c r="F26" s="415">
        <v>1731</v>
      </c>
      <c r="G26" s="415">
        <v>19852</v>
      </c>
      <c r="H26" s="411">
        <v>53.3</v>
      </c>
      <c r="I26" s="412">
        <f>ROUND(F26/D26,5)*100</f>
        <v>7.6390000000000002</v>
      </c>
    </row>
    <row r="27" spans="1:9" ht="20.100000000000001" customHeight="1" x14ac:dyDescent="0.15">
      <c r="A27" s="121"/>
      <c r="B27" s="395"/>
      <c r="C27" s="414"/>
      <c r="D27" s="415"/>
      <c r="E27" s="415"/>
      <c r="F27" s="415"/>
      <c r="G27" s="415"/>
      <c r="H27" s="411"/>
      <c r="I27" s="412"/>
    </row>
    <row r="28" spans="1:9" ht="20.100000000000001" customHeight="1" x14ac:dyDescent="0.15">
      <c r="A28" s="164"/>
      <c r="B28" s="417" t="s">
        <v>116</v>
      </c>
      <c r="C28" s="419">
        <f>SUM(C30:C32)</f>
        <v>92102</v>
      </c>
      <c r="D28" s="420">
        <f>SUM(E28:F29)</f>
        <v>48949</v>
      </c>
      <c r="E28" s="420">
        <f>SUM(E30,E32)</f>
        <v>46104</v>
      </c>
      <c r="F28" s="420">
        <f>SUM(F30,F32)</f>
        <v>2845</v>
      </c>
      <c r="G28" s="420">
        <f>SUM(G30,G32,)</f>
        <v>29310</v>
      </c>
      <c r="H28" s="421">
        <v>62.5</v>
      </c>
      <c r="I28" s="422">
        <f>ROUND(F28/D28,5)*100</f>
        <v>5.8119999999999994</v>
      </c>
    </row>
    <row r="29" spans="1:9" ht="20.100000000000001" customHeight="1" x14ac:dyDescent="0.15">
      <c r="A29" s="164" t="s">
        <v>117</v>
      </c>
      <c r="B29" s="418"/>
      <c r="C29" s="419"/>
      <c r="D29" s="420"/>
      <c r="E29" s="420"/>
      <c r="F29" s="420"/>
      <c r="G29" s="420"/>
      <c r="H29" s="421"/>
      <c r="I29" s="422"/>
    </row>
    <row r="30" spans="1:9" ht="20.100000000000001" customHeight="1" x14ac:dyDescent="0.15">
      <c r="A30" s="164" t="s">
        <v>118</v>
      </c>
      <c r="B30" s="417" t="s">
        <v>119</v>
      </c>
      <c r="C30" s="424">
        <v>44202</v>
      </c>
      <c r="D30" s="430">
        <v>26669</v>
      </c>
      <c r="E30" s="430">
        <v>24843</v>
      </c>
      <c r="F30" s="430">
        <v>1826</v>
      </c>
      <c r="G30" s="430">
        <v>10720</v>
      </c>
      <c r="H30" s="421">
        <v>71.3</v>
      </c>
      <c r="I30" s="422">
        <f>ROUND(F30/D30,5)*100</f>
        <v>6.8470000000000004</v>
      </c>
    </row>
    <row r="31" spans="1:9" ht="20.100000000000001" customHeight="1" x14ac:dyDescent="0.15">
      <c r="A31" s="164" t="s">
        <v>356</v>
      </c>
      <c r="B31" s="418"/>
      <c r="C31" s="424"/>
      <c r="D31" s="430"/>
      <c r="E31" s="430"/>
      <c r="F31" s="430"/>
      <c r="G31" s="430"/>
      <c r="H31" s="421"/>
      <c r="I31" s="422"/>
    </row>
    <row r="32" spans="1:9" ht="20.100000000000001" customHeight="1" x14ac:dyDescent="0.15">
      <c r="A32" s="164" t="s">
        <v>120</v>
      </c>
      <c r="B32" s="417" t="s">
        <v>121</v>
      </c>
      <c r="C32" s="424">
        <v>47900</v>
      </c>
      <c r="D32" s="426">
        <v>22280</v>
      </c>
      <c r="E32" s="426">
        <v>21261</v>
      </c>
      <c r="F32" s="426">
        <v>1019</v>
      </c>
      <c r="G32" s="426">
        <v>18590</v>
      </c>
      <c r="H32" s="421">
        <v>54.5</v>
      </c>
      <c r="I32" s="422">
        <f>ROUND(F32/D32,5)*100</f>
        <v>4.5739999999999998</v>
      </c>
    </row>
    <row r="33" spans="1:9" ht="20.100000000000001" customHeight="1" thickBot="1" x14ac:dyDescent="0.2">
      <c r="A33" s="165"/>
      <c r="B33" s="423"/>
      <c r="C33" s="425"/>
      <c r="D33" s="427"/>
      <c r="E33" s="427"/>
      <c r="F33" s="427"/>
      <c r="G33" s="427"/>
      <c r="H33" s="428"/>
      <c r="I33" s="429"/>
    </row>
    <row r="34" spans="1:9" ht="15" customHeight="1" x14ac:dyDescent="0.15">
      <c r="A34" s="224" t="s">
        <v>122</v>
      </c>
      <c r="B34" s="224"/>
      <c r="C34" s="224"/>
      <c r="D34" s="224"/>
      <c r="E34" s="224"/>
      <c r="F34" s="224"/>
      <c r="G34" s="224"/>
      <c r="I34" s="199" t="s">
        <v>357</v>
      </c>
    </row>
    <row r="35" spans="1:9" ht="17.100000000000001" customHeight="1" x14ac:dyDescent="0.15">
      <c r="A35" s="215" t="s">
        <v>330</v>
      </c>
      <c r="B35" s="215"/>
      <c r="C35" s="215"/>
      <c r="D35" s="215"/>
      <c r="E35" s="215"/>
      <c r="F35" s="215"/>
      <c r="G35" s="215"/>
    </row>
  </sheetData>
  <sheetProtection sheet="1" objects="1" scenarios="1"/>
  <mergeCells count="106">
    <mergeCell ref="H30:H31"/>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4:G15"/>
    <mergeCell ref="H10:H11"/>
    <mergeCell ref="I10:I11"/>
    <mergeCell ref="B12:B13"/>
    <mergeCell ref="C12:C13"/>
    <mergeCell ref="D12:D13"/>
    <mergeCell ref="E12:E13"/>
    <mergeCell ref="F12:F13"/>
    <mergeCell ref="G12:G13"/>
    <mergeCell ref="H12:H13"/>
    <mergeCell ref="I12:I13"/>
    <mergeCell ref="B10:B11"/>
    <mergeCell ref="C10:C11"/>
    <mergeCell ref="D10:D11"/>
    <mergeCell ref="E10:E11"/>
    <mergeCell ref="F10:F11"/>
    <mergeCell ref="G10:G11"/>
    <mergeCell ref="A1:B1"/>
    <mergeCell ref="C1:I1"/>
    <mergeCell ref="A2:I2"/>
    <mergeCell ref="A4:I4"/>
    <mergeCell ref="C7:C8"/>
    <mergeCell ref="D7:F7"/>
    <mergeCell ref="G7:G9"/>
    <mergeCell ref="H7:H8"/>
    <mergeCell ref="I7:I8"/>
    <mergeCell ref="A8:B8"/>
  </mergeCells>
  <phoneticPr fontId="12"/>
  <printOptions horizontalCentered="1"/>
  <pageMargins left="0.59055118110236227" right="0.59055118110236227" top="0.59055118110236227" bottom="0.59055118110236227" header="0.39370078740157483" footer="0.39370078740157483"/>
  <pageSetup paperSize="9" firstPageNumber="59" orientation="portrait" useFirstPageNumber="1" verticalDpi="300" r:id="rId1"/>
  <headerFooter scaleWithDoc="0" alignWithMargins="0">
    <oddHeader>&amp;R労働力</oddHeader>
    <oddFooter>&amp;C&amp;11－&amp;12&amp;P&amp;11－</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55"/>
  <sheetViews>
    <sheetView view="pageBreakPreview" zoomScaleNormal="100" zoomScaleSheetLayoutView="100" workbookViewId="0">
      <selection activeCell="L34" sqref="L34"/>
    </sheetView>
  </sheetViews>
  <sheetFormatPr defaultRowHeight="15.95" customHeight="1" x14ac:dyDescent="0.15"/>
  <cols>
    <col min="1" max="1" width="3.140625" style="64" customWidth="1"/>
    <col min="2" max="2" width="6.7109375" style="64" customWidth="1"/>
    <col min="3" max="3" width="12" style="64" customWidth="1"/>
    <col min="4" max="5" width="9.140625" style="64"/>
    <col min="6" max="6" width="7.85546875" style="64" customWidth="1"/>
    <col min="7" max="8" width="9.140625" style="64"/>
    <col min="9" max="9" width="8.42578125" style="64" customWidth="1"/>
    <col min="10" max="11" width="9.140625" style="64"/>
    <col min="12" max="12" width="7.85546875" style="64" customWidth="1"/>
    <col min="13" max="16384" width="9.140625" style="64"/>
  </cols>
  <sheetData>
    <row r="1" spans="1:12" s="202" customFormat="1" ht="5.0999999999999996" customHeight="1" x14ac:dyDescent="0.15">
      <c r="A1" s="433"/>
      <c r="B1" s="433"/>
      <c r="C1" s="433"/>
      <c r="D1" s="433"/>
      <c r="E1" s="433"/>
      <c r="F1" s="433"/>
      <c r="G1" s="433"/>
      <c r="H1" s="433"/>
      <c r="I1" s="433"/>
      <c r="J1" s="433"/>
      <c r="K1" s="433"/>
      <c r="L1" s="433"/>
    </row>
    <row r="2" spans="1:12" s="202" customFormat="1" ht="15" customHeight="1" x14ac:dyDescent="0.15">
      <c r="A2" s="434" t="s">
        <v>123</v>
      </c>
      <c r="B2" s="434"/>
      <c r="C2" s="434"/>
      <c r="D2" s="434"/>
      <c r="E2" s="434"/>
      <c r="F2" s="434"/>
      <c r="G2" s="434"/>
      <c r="H2" s="434"/>
      <c r="I2" s="434"/>
      <c r="J2" s="434"/>
      <c r="K2" s="434"/>
      <c r="L2" s="434"/>
    </row>
    <row r="3" spans="1:12" s="202" customFormat="1" ht="5.0999999999999996" customHeight="1" x14ac:dyDescent="0.15">
      <c r="A3" s="203"/>
      <c r="B3" s="203"/>
      <c r="C3" s="203"/>
      <c r="D3" s="203"/>
      <c r="E3" s="203"/>
      <c r="F3" s="203"/>
      <c r="G3" s="203"/>
      <c r="H3" s="203"/>
      <c r="I3" s="203"/>
      <c r="J3" s="203"/>
      <c r="K3" s="203"/>
      <c r="L3" s="203"/>
    </row>
    <row r="4" spans="1:12" s="202" customFormat="1" ht="42.95" customHeight="1" x14ac:dyDescent="0.15">
      <c r="A4" s="435" t="s">
        <v>379</v>
      </c>
      <c r="B4" s="435"/>
      <c r="C4" s="435"/>
      <c r="D4" s="435"/>
      <c r="E4" s="435"/>
      <c r="F4" s="435"/>
      <c r="G4" s="435"/>
      <c r="H4" s="435"/>
      <c r="I4" s="435"/>
      <c r="J4" s="435"/>
      <c r="K4" s="435"/>
      <c r="L4" s="435"/>
    </row>
    <row r="5" spans="1:12" ht="15" customHeight="1" x14ac:dyDescent="0.15">
      <c r="A5" s="224"/>
      <c r="B5" s="224"/>
      <c r="C5" s="224"/>
      <c r="D5" s="224"/>
      <c r="E5" s="224"/>
      <c r="F5" s="224"/>
      <c r="G5" s="224"/>
      <c r="H5" s="224"/>
      <c r="I5" s="224"/>
      <c r="J5" s="224"/>
      <c r="K5" s="224"/>
    </row>
    <row r="6" spans="1:12" ht="15" customHeight="1" thickBot="1" x14ac:dyDescent="0.2">
      <c r="A6" s="224" t="s">
        <v>124</v>
      </c>
      <c r="B6" s="224"/>
      <c r="C6" s="224"/>
      <c r="D6" s="224"/>
      <c r="E6" s="224"/>
      <c r="F6" s="224"/>
      <c r="G6" s="224"/>
      <c r="H6" s="224"/>
      <c r="I6" s="224"/>
      <c r="J6" s="224"/>
      <c r="K6" s="224"/>
      <c r="L6" s="234" t="s">
        <v>11</v>
      </c>
    </row>
    <row r="7" spans="1:12" ht="24.95" customHeight="1" x14ac:dyDescent="0.15">
      <c r="A7" s="397" t="s">
        <v>125</v>
      </c>
      <c r="B7" s="436"/>
      <c r="C7" s="401" t="s">
        <v>1</v>
      </c>
      <c r="D7" s="401"/>
      <c r="E7" s="401" t="s">
        <v>126</v>
      </c>
      <c r="F7" s="401"/>
      <c r="G7" s="401" t="s">
        <v>127</v>
      </c>
      <c r="H7" s="401"/>
      <c r="I7" s="401" t="s">
        <v>128</v>
      </c>
      <c r="J7" s="401"/>
      <c r="K7" s="437" t="s">
        <v>129</v>
      </c>
      <c r="L7" s="438"/>
    </row>
    <row r="8" spans="1:12" ht="12" customHeight="1" x14ac:dyDescent="0.15">
      <c r="A8" s="122"/>
      <c r="B8" s="413" t="s">
        <v>1</v>
      </c>
      <c r="C8" s="439">
        <v>44780</v>
      </c>
      <c r="D8" s="439"/>
      <c r="E8" s="440">
        <v>37413</v>
      </c>
      <c r="F8" s="440"/>
      <c r="G8" s="441">
        <v>1607</v>
      </c>
      <c r="H8" s="441"/>
      <c r="I8" s="440">
        <v>4632</v>
      </c>
      <c r="J8" s="440"/>
      <c r="K8" s="431">
        <v>1095</v>
      </c>
      <c r="L8" s="432"/>
    </row>
    <row r="9" spans="1:12" ht="12" customHeight="1" x14ac:dyDescent="0.15">
      <c r="A9" s="84" t="s">
        <v>117</v>
      </c>
      <c r="B9" s="413"/>
      <c r="C9" s="439"/>
      <c r="D9" s="439"/>
      <c r="E9" s="440"/>
      <c r="F9" s="440"/>
      <c r="G9" s="441"/>
      <c r="H9" s="441"/>
      <c r="I9" s="440"/>
      <c r="J9" s="440"/>
      <c r="K9" s="431"/>
      <c r="L9" s="432"/>
    </row>
    <row r="10" spans="1:12" ht="12" customHeight="1" x14ac:dyDescent="0.15">
      <c r="A10" s="84" t="s">
        <v>118</v>
      </c>
      <c r="B10" s="413" t="s">
        <v>119</v>
      </c>
      <c r="C10" s="439">
        <v>25435</v>
      </c>
      <c r="D10" s="439"/>
      <c r="E10" s="440">
        <v>20286</v>
      </c>
      <c r="F10" s="440"/>
      <c r="G10" s="441">
        <v>1337</v>
      </c>
      <c r="H10" s="441"/>
      <c r="I10" s="440">
        <v>3557</v>
      </c>
      <c r="J10" s="440"/>
      <c r="K10" s="431">
        <v>254</v>
      </c>
      <c r="L10" s="432"/>
    </row>
    <row r="11" spans="1:12" ht="12" customHeight="1" x14ac:dyDescent="0.15">
      <c r="A11" s="84" t="s">
        <v>306</v>
      </c>
      <c r="B11" s="413"/>
      <c r="C11" s="439"/>
      <c r="D11" s="439"/>
      <c r="E11" s="440"/>
      <c r="F11" s="440"/>
      <c r="G11" s="441"/>
      <c r="H11" s="441"/>
      <c r="I11" s="440"/>
      <c r="J11" s="440"/>
      <c r="K11" s="431"/>
      <c r="L11" s="432"/>
    </row>
    <row r="12" spans="1:12" ht="12" customHeight="1" x14ac:dyDescent="0.15">
      <c r="A12" s="84" t="s">
        <v>120</v>
      </c>
      <c r="B12" s="413" t="s">
        <v>121</v>
      </c>
      <c r="C12" s="439">
        <v>19345</v>
      </c>
      <c r="D12" s="439"/>
      <c r="E12" s="440">
        <v>17127</v>
      </c>
      <c r="F12" s="440"/>
      <c r="G12" s="441">
        <v>270</v>
      </c>
      <c r="H12" s="441"/>
      <c r="I12" s="440">
        <v>1075</v>
      </c>
      <c r="J12" s="440"/>
      <c r="K12" s="431">
        <v>841</v>
      </c>
      <c r="L12" s="432"/>
    </row>
    <row r="13" spans="1:12" ht="12" customHeight="1" x14ac:dyDescent="0.15">
      <c r="A13" s="84"/>
      <c r="B13" s="413"/>
      <c r="C13" s="439"/>
      <c r="D13" s="439"/>
      <c r="E13" s="440"/>
      <c r="F13" s="440"/>
      <c r="G13" s="441"/>
      <c r="H13" s="441"/>
      <c r="I13" s="440"/>
      <c r="J13" s="440"/>
      <c r="K13" s="431"/>
      <c r="L13" s="432"/>
    </row>
    <row r="14" spans="1:12" ht="12" customHeight="1" x14ac:dyDescent="0.15">
      <c r="A14" s="122"/>
      <c r="B14" s="413" t="s">
        <v>1</v>
      </c>
      <c r="C14" s="439">
        <v>46871</v>
      </c>
      <c r="D14" s="442"/>
      <c r="E14" s="440">
        <v>37025</v>
      </c>
      <c r="F14" s="440"/>
      <c r="G14" s="441">
        <v>1799</v>
      </c>
      <c r="H14" s="441"/>
      <c r="I14" s="442">
        <v>3905</v>
      </c>
      <c r="J14" s="442"/>
      <c r="K14" s="440">
        <v>883</v>
      </c>
      <c r="L14" s="443"/>
    </row>
    <row r="15" spans="1:12" ht="12" customHeight="1" x14ac:dyDescent="0.15">
      <c r="A15" s="84" t="s">
        <v>117</v>
      </c>
      <c r="B15" s="413"/>
      <c r="C15" s="439"/>
      <c r="D15" s="442"/>
      <c r="E15" s="440"/>
      <c r="F15" s="440"/>
      <c r="G15" s="441"/>
      <c r="H15" s="441"/>
      <c r="I15" s="442"/>
      <c r="J15" s="442"/>
      <c r="K15" s="440"/>
      <c r="L15" s="443"/>
    </row>
    <row r="16" spans="1:12" ht="12" customHeight="1" x14ac:dyDescent="0.15">
      <c r="A16" s="84" t="s">
        <v>118</v>
      </c>
      <c r="B16" s="413" t="s">
        <v>119</v>
      </c>
      <c r="C16" s="439">
        <v>25943</v>
      </c>
      <c r="D16" s="442"/>
      <c r="E16" s="440">
        <v>19436</v>
      </c>
      <c r="F16" s="440"/>
      <c r="G16" s="441">
        <v>1475</v>
      </c>
      <c r="H16" s="441"/>
      <c r="I16" s="442">
        <v>2916</v>
      </c>
      <c r="J16" s="442"/>
      <c r="K16" s="442">
        <v>220</v>
      </c>
      <c r="L16" s="432"/>
    </row>
    <row r="17" spans="1:15" ht="12" customHeight="1" x14ac:dyDescent="0.15">
      <c r="A17" s="84" t="s">
        <v>307</v>
      </c>
      <c r="B17" s="413"/>
      <c r="C17" s="439"/>
      <c r="D17" s="442"/>
      <c r="E17" s="440"/>
      <c r="F17" s="440"/>
      <c r="G17" s="441"/>
      <c r="H17" s="441"/>
      <c r="I17" s="442"/>
      <c r="J17" s="442"/>
      <c r="K17" s="442"/>
      <c r="L17" s="432"/>
    </row>
    <row r="18" spans="1:15" ht="12" customHeight="1" x14ac:dyDescent="0.15">
      <c r="A18" s="84" t="s">
        <v>120</v>
      </c>
      <c r="B18" s="413" t="s">
        <v>121</v>
      </c>
      <c r="C18" s="439">
        <v>20928</v>
      </c>
      <c r="D18" s="442"/>
      <c r="E18" s="440">
        <v>17589</v>
      </c>
      <c r="F18" s="440"/>
      <c r="G18" s="441">
        <v>324</v>
      </c>
      <c r="H18" s="441"/>
      <c r="I18" s="442">
        <v>989</v>
      </c>
      <c r="J18" s="442"/>
      <c r="K18" s="440">
        <v>663</v>
      </c>
      <c r="L18" s="443"/>
    </row>
    <row r="19" spans="1:15" ht="12" customHeight="1" x14ac:dyDescent="0.15">
      <c r="A19" s="84"/>
      <c r="B19" s="413"/>
      <c r="C19" s="439"/>
      <c r="D19" s="442"/>
      <c r="E19" s="440"/>
      <c r="F19" s="440"/>
      <c r="G19" s="441"/>
      <c r="H19" s="441"/>
      <c r="I19" s="442"/>
      <c r="J19" s="442"/>
      <c r="K19" s="440"/>
      <c r="L19" s="443"/>
    </row>
    <row r="20" spans="1:15" ht="12" customHeight="1" x14ac:dyDescent="0.15">
      <c r="A20" s="166"/>
      <c r="B20" s="417" t="s">
        <v>1</v>
      </c>
      <c r="C20" s="446">
        <f>SUM(C22:D25)</f>
        <v>46104</v>
      </c>
      <c r="D20" s="444"/>
      <c r="E20" s="444">
        <f t="shared" ref="E20" si="0">SUM(E22:F25)</f>
        <v>36116</v>
      </c>
      <c r="F20" s="444"/>
      <c r="G20" s="447">
        <f t="shared" ref="G20" si="1">SUM(G22:H25)</f>
        <v>1604</v>
      </c>
      <c r="H20" s="447"/>
      <c r="I20" s="444">
        <f t="shared" ref="I20" si="2">SUM(I22:J25)</f>
        <v>3584</v>
      </c>
      <c r="J20" s="444"/>
      <c r="K20" s="444">
        <f t="shared" ref="K20" si="3">SUM(K22:L25)</f>
        <v>736</v>
      </c>
      <c r="L20" s="445"/>
    </row>
    <row r="21" spans="1:15" ht="12" customHeight="1" x14ac:dyDescent="0.15">
      <c r="A21" s="164" t="s">
        <v>117</v>
      </c>
      <c r="B21" s="418"/>
      <c r="C21" s="446"/>
      <c r="D21" s="444"/>
      <c r="E21" s="444"/>
      <c r="F21" s="444"/>
      <c r="G21" s="447"/>
      <c r="H21" s="447"/>
      <c r="I21" s="444"/>
      <c r="J21" s="444"/>
      <c r="K21" s="444"/>
      <c r="L21" s="445"/>
    </row>
    <row r="22" spans="1:15" ht="12" customHeight="1" x14ac:dyDescent="0.15">
      <c r="A22" s="164" t="s">
        <v>118</v>
      </c>
      <c r="B22" s="417" t="s">
        <v>119</v>
      </c>
      <c r="C22" s="451">
        <v>24843</v>
      </c>
      <c r="D22" s="342"/>
      <c r="E22" s="342">
        <v>18424</v>
      </c>
      <c r="F22" s="342"/>
      <c r="G22" s="452">
        <v>1278</v>
      </c>
      <c r="H22" s="452"/>
      <c r="I22" s="342">
        <v>2614</v>
      </c>
      <c r="J22" s="342"/>
      <c r="K22" s="342">
        <v>202</v>
      </c>
      <c r="L22" s="448"/>
    </row>
    <row r="23" spans="1:15" ht="12" customHeight="1" x14ac:dyDescent="0.15">
      <c r="A23" s="164" t="s">
        <v>356</v>
      </c>
      <c r="B23" s="418"/>
      <c r="C23" s="451"/>
      <c r="D23" s="342"/>
      <c r="E23" s="342"/>
      <c r="F23" s="342"/>
      <c r="G23" s="452"/>
      <c r="H23" s="452"/>
      <c r="I23" s="342"/>
      <c r="J23" s="342"/>
      <c r="K23" s="342"/>
      <c r="L23" s="448"/>
    </row>
    <row r="24" spans="1:15" ht="12" customHeight="1" x14ac:dyDescent="0.15">
      <c r="A24" s="164" t="s">
        <v>120</v>
      </c>
      <c r="B24" s="417" t="s">
        <v>121</v>
      </c>
      <c r="C24" s="451">
        <v>21261</v>
      </c>
      <c r="D24" s="342"/>
      <c r="E24" s="342">
        <v>17692</v>
      </c>
      <c r="F24" s="342"/>
      <c r="G24" s="452">
        <v>326</v>
      </c>
      <c r="H24" s="452"/>
      <c r="I24" s="342">
        <v>970</v>
      </c>
      <c r="J24" s="342"/>
      <c r="K24" s="342">
        <v>534</v>
      </c>
      <c r="L24" s="448"/>
    </row>
    <row r="25" spans="1:15" ht="12" customHeight="1" thickBot="1" x14ac:dyDescent="0.2">
      <c r="A25" s="167"/>
      <c r="B25" s="423"/>
      <c r="C25" s="453"/>
      <c r="D25" s="449"/>
      <c r="E25" s="449"/>
      <c r="F25" s="449"/>
      <c r="G25" s="454"/>
      <c r="H25" s="454"/>
      <c r="I25" s="449"/>
      <c r="J25" s="449"/>
      <c r="K25" s="449"/>
      <c r="L25" s="450"/>
    </row>
    <row r="26" spans="1:15" ht="15" customHeight="1" x14ac:dyDescent="0.15">
      <c r="A26" s="224" t="s">
        <v>358</v>
      </c>
      <c r="B26" s="224"/>
      <c r="C26" s="224"/>
      <c r="D26" s="224"/>
      <c r="E26" s="224"/>
      <c r="F26" s="224"/>
      <c r="G26" s="224"/>
      <c r="H26" s="224"/>
      <c r="I26" s="224"/>
      <c r="J26" s="224"/>
      <c r="K26" s="224"/>
      <c r="L26" s="234" t="s">
        <v>329</v>
      </c>
    </row>
    <row r="27" spans="1:15" ht="15" customHeight="1" x14ac:dyDescent="0.15">
      <c r="A27" s="224"/>
      <c r="B27" s="224"/>
      <c r="C27" s="224"/>
      <c r="D27" s="224"/>
      <c r="E27" s="224"/>
      <c r="F27" s="224"/>
      <c r="G27" s="224"/>
      <c r="H27" s="224"/>
      <c r="I27" s="224"/>
      <c r="J27" s="224"/>
      <c r="K27" s="224"/>
    </row>
    <row r="28" spans="1:15" ht="15" customHeight="1" thickBot="1" x14ac:dyDescent="0.2">
      <c r="A28" s="224" t="s">
        <v>130</v>
      </c>
      <c r="B28" s="224"/>
      <c r="C28" s="224"/>
      <c r="D28" s="224"/>
      <c r="E28" s="224"/>
      <c r="F28" s="224"/>
      <c r="G28" s="224"/>
      <c r="H28" s="224"/>
      <c r="I28" s="224"/>
      <c r="J28" s="224"/>
      <c r="K28" s="224"/>
      <c r="L28" s="234" t="s">
        <v>0</v>
      </c>
    </row>
    <row r="29" spans="1:15" ht="18" customHeight="1" x14ac:dyDescent="0.15">
      <c r="A29" s="123"/>
      <c r="B29" s="124"/>
      <c r="C29" s="124"/>
      <c r="D29" s="401" t="s">
        <v>359</v>
      </c>
      <c r="E29" s="401"/>
      <c r="F29" s="401"/>
      <c r="G29" s="401" t="s">
        <v>360</v>
      </c>
      <c r="H29" s="401"/>
      <c r="I29" s="401"/>
      <c r="J29" s="455" t="s">
        <v>342</v>
      </c>
      <c r="K29" s="456"/>
      <c r="L29" s="457"/>
    </row>
    <row r="30" spans="1:15" ht="18" customHeight="1" x14ac:dyDescent="0.15">
      <c r="A30" s="458" t="s">
        <v>361</v>
      </c>
      <c r="B30" s="459"/>
      <c r="C30" s="460"/>
      <c r="D30" s="416" t="s">
        <v>1</v>
      </c>
      <c r="E30" s="416"/>
      <c r="F30" s="229" t="s">
        <v>131</v>
      </c>
      <c r="G30" s="416" t="s">
        <v>1</v>
      </c>
      <c r="H30" s="416"/>
      <c r="I30" s="229" t="s">
        <v>131</v>
      </c>
      <c r="J30" s="461" t="s">
        <v>1</v>
      </c>
      <c r="K30" s="462"/>
      <c r="L30" s="86" t="s">
        <v>131</v>
      </c>
    </row>
    <row r="31" spans="1:15" ht="18" customHeight="1" x14ac:dyDescent="0.15">
      <c r="A31" s="125"/>
      <c r="B31" s="126"/>
      <c r="C31" s="126"/>
      <c r="D31" s="87"/>
      <c r="E31" s="73" t="s">
        <v>132</v>
      </c>
      <c r="F31" s="72" t="s">
        <v>133</v>
      </c>
      <c r="G31" s="87"/>
      <c r="H31" s="73" t="s">
        <v>132</v>
      </c>
      <c r="I31" s="72" t="s">
        <v>133</v>
      </c>
      <c r="J31" s="87"/>
      <c r="K31" s="73" t="s">
        <v>132</v>
      </c>
      <c r="L31" s="88" t="s">
        <v>133</v>
      </c>
    </row>
    <row r="32" spans="1:15" s="109" customFormat="1" ht="15" customHeight="1" x14ac:dyDescent="0.15">
      <c r="A32" s="465" t="s">
        <v>1</v>
      </c>
      <c r="B32" s="466"/>
      <c r="C32" s="467"/>
      <c r="D32" s="127">
        <f>D34+D38+D42+D53</f>
        <v>44780</v>
      </c>
      <c r="E32" s="89">
        <f>E34+E38+E42+E53</f>
        <v>25435</v>
      </c>
      <c r="F32" s="128">
        <v>0</v>
      </c>
      <c r="G32" s="89">
        <f>G34+G38+G42+G53</f>
        <v>46871</v>
      </c>
      <c r="H32" s="89">
        <f>H34+H38+H42+H53</f>
        <v>25943</v>
      </c>
      <c r="I32" s="128">
        <v>0</v>
      </c>
      <c r="J32" s="89">
        <f>J34+J38+J42+J53</f>
        <v>46104</v>
      </c>
      <c r="K32" s="89">
        <f>K34+K38+K42+K53</f>
        <v>24843</v>
      </c>
      <c r="L32" s="97">
        <v>0</v>
      </c>
      <c r="N32" s="20"/>
      <c r="O32" s="20"/>
    </row>
    <row r="33" spans="1:15" ht="12" customHeight="1" x14ac:dyDescent="0.15">
      <c r="A33" s="230"/>
      <c r="B33" s="228"/>
      <c r="C33" s="228"/>
      <c r="D33" s="129"/>
      <c r="E33" s="90"/>
      <c r="F33" s="130"/>
      <c r="G33" s="90"/>
      <c r="H33" s="90"/>
      <c r="I33" s="130"/>
      <c r="J33" s="90"/>
      <c r="K33" s="90"/>
      <c r="L33" s="91"/>
      <c r="N33" s="20"/>
      <c r="O33" s="131"/>
    </row>
    <row r="34" spans="1:15" s="134" customFormat="1" ht="15" customHeight="1" x14ac:dyDescent="0.15">
      <c r="A34" s="468" t="s">
        <v>134</v>
      </c>
      <c r="B34" s="469"/>
      <c r="C34" s="469"/>
      <c r="D34" s="132">
        <f>SUM(D35:D37)</f>
        <v>205</v>
      </c>
      <c r="E34" s="92">
        <f>SUM(E35:E37)</f>
        <v>176</v>
      </c>
      <c r="F34" s="133">
        <f>ROUNDUP(D34/$D$32*100,2)</f>
        <v>0.46</v>
      </c>
      <c r="G34" s="92">
        <f>SUM(G35:G37)</f>
        <v>212</v>
      </c>
      <c r="H34" s="92">
        <f>SUM(H35:H37)</f>
        <v>174</v>
      </c>
      <c r="I34" s="133">
        <f>G34/$G$32*100</f>
        <v>0.45230526338247529</v>
      </c>
      <c r="J34" s="92">
        <f>SUM(J35:J37)</f>
        <v>190</v>
      </c>
      <c r="K34" s="92">
        <f>SUM(K35:K37)</f>
        <v>151</v>
      </c>
      <c r="L34" s="93">
        <f>ROUNDUP(J34/$J$32*100,2)</f>
        <v>0.42</v>
      </c>
      <c r="N34" s="20"/>
      <c r="O34" s="131"/>
    </row>
    <row r="35" spans="1:15" ht="15" customHeight="1" x14ac:dyDescent="0.15">
      <c r="A35" s="230" t="s">
        <v>362</v>
      </c>
      <c r="B35" s="463" t="s">
        <v>363</v>
      </c>
      <c r="C35" s="464"/>
      <c r="D35" s="90">
        <v>143</v>
      </c>
      <c r="E35" s="90">
        <v>115</v>
      </c>
      <c r="F35" s="130">
        <f>ROUNDUP(D35/$D$32*100,2)</f>
        <v>0.32</v>
      </c>
      <c r="G35" s="90">
        <v>160</v>
      </c>
      <c r="H35" s="90">
        <v>126</v>
      </c>
      <c r="I35" s="130">
        <f>G35/$G$32*100</f>
        <v>0.34136246293017003</v>
      </c>
      <c r="J35" s="247">
        <v>136</v>
      </c>
      <c r="K35" s="247">
        <v>104</v>
      </c>
      <c r="L35" s="91">
        <f t="shared" ref="L35:L52" si="4">J35/$J$32*100</f>
        <v>0.29498525073746312</v>
      </c>
      <c r="N35" s="20"/>
      <c r="O35" s="131"/>
    </row>
    <row r="36" spans="1:15" ht="15" customHeight="1" x14ac:dyDescent="0.15">
      <c r="A36" s="230" t="s">
        <v>308</v>
      </c>
      <c r="B36" s="463" t="s">
        <v>364</v>
      </c>
      <c r="C36" s="464"/>
      <c r="D36" s="94">
        <v>5</v>
      </c>
      <c r="E36" s="94">
        <v>4</v>
      </c>
      <c r="F36" s="94">
        <v>0</v>
      </c>
      <c r="G36" s="94">
        <v>2</v>
      </c>
      <c r="H36" s="94">
        <v>1</v>
      </c>
      <c r="I36" s="135">
        <f>G36/G32*100</f>
        <v>4.2670307866271261E-3</v>
      </c>
      <c r="J36" s="248">
        <v>3</v>
      </c>
      <c r="K36" s="248">
        <v>3</v>
      </c>
      <c r="L36" s="91">
        <f t="shared" si="4"/>
        <v>6.5070275897969806E-3</v>
      </c>
      <c r="N36" s="20"/>
      <c r="O36" s="131"/>
    </row>
    <row r="37" spans="1:15" ht="15" customHeight="1" x14ac:dyDescent="0.15">
      <c r="A37" s="230" t="s">
        <v>308</v>
      </c>
      <c r="B37" s="463" t="s">
        <v>309</v>
      </c>
      <c r="C37" s="464"/>
      <c r="D37" s="90">
        <v>57</v>
      </c>
      <c r="E37" s="90">
        <v>57</v>
      </c>
      <c r="F37" s="130">
        <f>ROUNDUP(D37/$D$32*100,2)</f>
        <v>0.13</v>
      </c>
      <c r="G37" s="90">
        <v>50</v>
      </c>
      <c r="H37" s="90">
        <v>47</v>
      </c>
      <c r="I37" s="130">
        <f t="shared" ref="I37:I52" si="5">G37/$G$32*100</f>
        <v>0.10667576966567813</v>
      </c>
      <c r="J37" s="247">
        <v>51</v>
      </c>
      <c r="K37" s="247">
        <v>44</v>
      </c>
      <c r="L37" s="91">
        <f t="shared" si="4"/>
        <v>0.11061946902654868</v>
      </c>
      <c r="N37" s="21"/>
      <c r="O37" s="131"/>
    </row>
    <row r="38" spans="1:15" s="134" customFormat="1" ht="15" customHeight="1" x14ac:dyDescent="0.15">
      <c r="A38" s="468" t="s">
        <v>135</v>
      </c>
      <c r="B38" s="469"/>
      <c r="C38" s="469"/>
      <c r="D38" s="92">
        <f>SUM(D39:D41)</f>
        <v>7250</v>
      </c>
      <c r="E38" s="92">
        <f>SUM(E39:E41)</f>
        <v>5638</v>
      </c>
      <c r="F38" s="136">
        <f t="shared" ref="F38:F48" si="6">ROUNDUP(D38/$D$32*100,2)</f>
        <v>16.200000000000003</v>
      </c>
      <c r="G38" s="92">
        <f>SUM(G39:G41)</f>
        <v>6321</v>
      </c>
      <c r="H38" s="92">
        <f>SUM(H39:H41)</f>
        <v>4826</v>
      </c>
      <c r="I38" s="133">
        <f t="shared" si="5"/>
        <v>13.485950801135029</v>
      </c>
      <c r="J38" s="92">
        <f>SUM(J39:J41)</f>
        <v>6059</v>
      </c>
      <c r="K38" s="92">
        <f>SUM(K39:K41)</f>
        <v>4508</v>
      </c>
      <c r="L38" s="93">
        <f t="shared" si="4"/>
        <v>13.142026722193304</v>
      </c>
      <c r="N38" s="20"/>
      <c r="O38" s="131"/>
    </row>
    <row r="39" spans="1:15" ht="15" customHeight="1" x14ac:dyDescent="0.15">
      <c r="A39" s="230" t="s">
        <v>362</v>
      </c>
      <c r="B39" s="463" t="s">
        <v>365</v>
      </c>
      <c r="C39" s="464"/>
      <c r="D39" s="90">
        <v>10</v>
      </c>
      <c r="E39" s="90">
        <v>8</v>
      </c>
      <c r="F39" s="289">
        <f t="shared" si="6"/>
        <v>0.03</v>
      </c>
      <c r="G39" s="90">
        <v>18</v>
      </c>
      <c r="H39" s="90">
        <v>14</v>
      </c>
      <c r="I39" s="130">
        <f t="shared" si="5"/>
        <v>3.8403277079644131E-2</v>
      </c>
      <c r="J39" s="247">
        <v>9</v>
      </c>
      <c r="K39" s="247">
        <v>7</v>
      </c>
      <c r="L39" s="91">
        <f t="shared" si="4"/>
        <v>1.9521082769390942E-2</v>
      </c>
      <c r="N39" s="22"/>
      <c r="O39" s="131"/>
    </row>
    <row r="40" spans="1:15" ht="15" customHeight="1" x14ac:dyDescent="0.15">
      <c r="A40" s="230" t="s">
        <v>366</v>
      </c>
      <c r="B40" s="463" t="s">
        <v>367</v>
      </c>
      <c r="C40" s="464"/>
      <c r="D40" s="90">
        <v>4793</v>
      </c>
      <c r="E40" s="90">
        <v>4180</v>
      </c>
      <c r="F40" s="130">
        <f t="shared" si="6"/>
        <v>10.709999999999999</v>
      </c>
      <c r="G40" s="90">
        <v>4124</v>
      </c>
      <c r="H40" s="90">
        <v>3549</v>
      </c>
      <c r="I40" s="130">
        <f t="shared" si="5"/>
        <v>8.7986174820251328</v>
      </c>
      <c r="J40" s="247">
        <v>3820</v>
      </c>
      <c r="K40" s="247">
        <v>3240</v>
      </c>
      <c r="L40" s="91">
        <f t="shared" si="4"/>
        <v>8.2856151310081554</v>
      </c>
      <c r="N40" s="20"/>
      <c r="O40" s="131"/>
    </row>
    <row r="41" spans="1:15" ht="15" customHeight="1" x14ac:dyDescent="0.15">
      <c r="A41" s="230" t="s">
        <v>362</v>
      </c>
      <c r="B41" s="463" t="s">
        <v>368</v>
      </c>
      <c r="C41" s="464"/>
      <c r="D41" s="90">
        <v>2447</v>
      </c>
      <c r="E41" s="90">
        <v>1450</v>
      </c>
      <c r="F41" s="130">
        <f t="shared" si="6"/>
        <v>5.47</v>
      </c>
      <c r="G41" s="90">
        <v>2179</v>
      </c>
      <c r="H41" s="90">
        <v>1263</v>
      </c>
      <c r="I41" s="130">
        <f t="shared" si="5"/>
        <v>4.6489300420302531</v>
      </c>
      <c r="J41" s="247">
        <v>2230</v>
      </c>
      <c r="K41" s="247">
        <v>1261</v>
      </c>
      <c r="L41" s="91">
        <f t="shared" si="4"/>
        <v>4.8368905084157561</v>
      </c>
      <c r="N41" s="20"/>
      <c r="O41" s="131"/>
    </row>
    <row r="42" spans="1:15" s="134" customFormat="1" ht="15" customHeight="1" x14ac:dyDescent="0.15">
      <c r="A42" s="468" t="s">
        <v>136</v>
      </c>
      <c r="B42" s="469"/>
      <c r="C42" s="469"/>
      <c r="D42" s="92">
        <f>SUM(D43:D52)</f>
        <v>36898</v>
      </c>
      <c r="E42" s="92">
        <f>SUM(E43:E52)</f>
        <v>19356</v>
      </c>
      <c r="F42" s="136">
        <f t="shared" si="6"/>
        <v>82.4</v>
      </c>
      <c r="G42" s="92">
        <f>SUM(G43:G52)</f>
        <v>35687</v>
      </c>
      <c r="H42" s="92">
        <f>SUM(H43:H52)</f>
        <v>18266</v>
      </c>
      <c r="I42" s="133">
        <f t="shared" si="5"/>
        <v>76.138763841181117</v>
      </c>
      <c r="J42" s="92">
        <f>SUM(J43:J52)</f>
        <v>34896</v>
      </c>
      <c r="K42" s="92">
        <f>SUM(K43:K52)</f>
        <v>17432</v>
      </c>
      <c r="L42" s="93">
        <f t="shared" si="4"/>
        <v>75.689744924518479</v>
      </c>
      <c r="N42" s="20"/>
      <c r="O42" s="131"/>
    </row>
    <row r="43" spans="1:15" ht="15" customHeight="1" x14ac:dyDescent="0.15">
      <c r="A43" s="85" t="s">
        <v>310</v>
      </c>
      <c r="B43" s="470" t="s">
        <v>311</v>
      </c>
      <c r="C43" s="471"/>
      <c r="D43" s="90">
        <v>359</v>
      </c>
      <c r="E43" s="90">
        <v>279</v>
      </c>
      <c r="F43" s="130">
        <f t="shared" si="6"/>
        <v>0.81</v>
      </c>
      <c r="G43" s="90">
        <v>365</v>
      </c>
      <c r="H43" s="90">
        <v>288</v>
      </c>
      <c r="I43" s="130">
        <f t="shared" si="5"/>
        <v>0.77873311855945038</v>
      </c>
      <c r="J43" s="247">
        <v>328</v>
      </c>
      <c r="K43" s="247">
        <v>262</v>
      </c>
      <c r="L43" s="91">
        <f t="shared" si="4"/>
        <v>0.71143501648446983</v>
      </c>
      <c r="N43" s="20"/>
      <c r="O43" s="131"/>
    </row>
    <row r="44" spans="1:15" ht="15" customHeight="1" x14ac:dyDescent="0.15">
      <c r="A44" s="230" t="s">
        <v>369</v>
      </c>
      <c r="B44" s="463" t="s">
        <v>265</v>
      </c>
      <c r="C44" s="464"/>
      <c r="D44" s="90">
        <v>4100</v>
      </c>
      <c r="E44" s="90">
        <v>3138</v>
      </c>
      <c r="F44" s="130">
        <f t="shared" si="6"/>
        <v>9.16</v>
      </c>
      <c r="G44" s="90">
        <v>3896</v>
      </c>
      <c r="H44" s="90">
        <v>3022</v>
      </c>
      <c r="I44" s="130">
        <f t="shared" si="5"/>
        <v>8.3121759723496407</v>
      </c>
      <c r="J44" s="247">
        <v>3714</v>
      </c>
      <c r="K44" s="247">
        <v>2831</v>
      </c>
      <c r="L44" s="91">
        <f t="shared" si="4"/>
        <v>8.0557001561686619</v>
      </c>
      <c r="N44" s="20"/>
      <c r="O44" s="137"/>
    </row>
    <row r="45" spans="1:15" ht="15" customHeight="1" x14ac:dyDescent="0.15">
      <c r="A45" s="230"/>
      <c r="B45" s="463" t="s">
        <v>266</v>
      </c>
      <c r="C45" s="464"/>
      <c r="D45" s="90">
        <v>9409</v>
      </c>
      <c r="E45" s="90">
        <v>4725</v>
      </c>
      <c r="F45" s="130">
        <f>ROUNDUP(D45/$D$32*100,2)</f>
        <v>21.020000000000003</v>
      </c>
      <c r="G45" s="90">
        <v>8216</v>
      </c>
      <c r="H45" s="90">
        <v>4164</v>
      </c>
      <c r="I45" s="130">
        <f>G45/$G$32*100</f>
        <v>17.528962471464233</v>
      </c>
      <c r="J45" s="247">
        <v>7334</v>
      </c>
      <c r="K45" s="247">
        <v>3660</v>
      </c>
      <c r="L45" s="91">
        <f t="shared" si="4"/>
        <v>15.907513447857019</v>
      </c>
      <c r="N45" s="20"/>
      <c r="O45" s="137"/>
    </row>
    <row r="46" spans="1:15" ht="15" customHeight="1" x14ac:dyDescent="0.15">
      <c r="A46" s="85" t="s">
        <v>312</v>
      </c>
      <c r="B46" s="470" t="s">
        <v>267</v>
      </c>
      <c r="C46" s="471"/>
      <c r="D46" s="90">
        <v>3045</v>
      </c>
      <c r="E46" s="90">
        <v>1222</v>
      </c>
      <c r="F46" s="130">
        <f>ROUNDUP(D46/$D$32*100,2)</f>
        <v>6.8</v>
      </c>
      <c r="G46" s="90">
        <v>3169</v>
      </c>
      <c r="H46" s="90">
        <v>1268</v>
      </c>
      <c r="I46" s="130">
        <f t="shared" si="5"/>
        <v>6.76111028141068</v>
      </c>
      <c r="J46" s="247">
        <v>2816</v>
      </c>
      <c r="K46" s="247">
        <v>1190</v>
      </c>
      <c r="L46" s="91">
        <f t="shared" si="4"/>
        <v>6.1079298976227658</v>
      </c>
    </row>
    <row r="47" spans="1:15" ht="15" customHeight="1" x14ac:dyDescent="0.15">
      <c r="A47" s="230" t="s">
        <v>312</v>
      </c>
      <c r="B47" s="463" t="s">
        <v>370</v>
      </c>
      <c r="C47" s="464"/>
      <c r="D47" s="90">
        <v>1308</v>
      </c>
      <c r="E47" s="90">
        <v>623</v>
      </c>
      <c r="F47" s="130">
        <f t="shared" si="6"/>
        <v>2.9299999999999997</v>
      </c>
      <c r="G47" s="90">
        <v>1265</v>
      </c>
      <c r="H47" s="90">
        <v>580</v>
      </c>
      <c r="I47" s="130">
        <f t="shared" si="5"/>
        <v>2.6988969725416569</v>
      </c>
      <c r="J47" s="247">
        <v>1186</v>
      </c>
      <c r="K47" s="247">
        <v>506</v>
      </c>
      <c r="L47" s="91">
        <f t="shared" si="4"/>
        <v>2.5724449071664064</v>
      </c>
    </row>
    <row r="48" spans="1:15" ht="15" customHeight="1" x14ac:dyDescent="0.15">
      <c r="A48" s="230" t="s">
        <v>312</v>
      </c>
      <c r="B48" s="463" t="s">
        <v>371</v>
      </c>
      <c r="C48" s="464"/>
      <c r="D48" s="90">
        <v>696</v>
      </c>
      <c r="E48" s="90">
        <v>455</v>
      </c>
      <c r="F48" s="130">
        <f t="shared" si="6"/>
        <v>1.56</v>
      </c>
      <c r="G48" s="90">
        <v>1080</v>
      </c>
      <c r="H48" s="90">
        <v>726</v>
      </c>
      <c r="I48" s="130">
        <f t="shared" si="5"/>
        <v>2.3041966247786481</v>
      </c>
      <c r="J48" s="247">
        <v>1101</v>
      </c>
      <c r="K48" s="247">
        <v>738</v>
      </c>
      <c r="L48" s="91">
        <f t="shared" si="4"/>
        <v>2.3880791254554921</v>
      </c>
    </row>
    <row r="49" spans="1:12" ht="15" customHeight="1" x14ac:dyDescent="0.15">
      <c r="A49" s="230"/>
      <c r="B49" s="463" t="s">
        <v>269</v>
      </c>
      <c r="C49" s="464"/>
      <c r="D49" s="90">
        <v>2657</v>
      </c>
      <c r="E49" s="90">
        <v>1149</v>
      </c>
      <c r="F49" s="130">
        <f>ROUNDUP(D49/$D$32*100,2)</f>
        <v>5.9399999999999995</v>
      </c>
      <c r="G49" s="90">
        <v>2467</v>
      </c>
      <c r="H49" s="90">
        <v>1064</v>
      </c>
      <c r="I49" s="130">
        <f>G49/G32*100</f>
        <v>5.2633824753045593</v>
      </c>
      <c r="J49" s="247">
        <v>2446</v>
      </c>
      <c r="K49" s="247">
        <v>1036</v>
      </c>
      <c r="L49" s="91">
        <f t="shared" si="4"/>
        <v>5.3053964948811387</v>
      </c>
    </row>
    <row r="50" spans="1:12" ht="15" customHeight="1" x14ac:dyDescent="0.15">
      <c r="A50" s="230"/>
      <c r="B50" s="463" t="s">
        <v>268</v>
      </c>
      <c r="C50" s="464"/>
      <c r="D50" s="90">
        <v>4885</v>
      </c>
      <c r="E50" s="90">
        <v>1287</v>
      </c>
      <c r="F50" s="130">
        <f t="shared" ref="F50:F51" si="7">ROUNDUP(D50/$D$32*100,2)</f>
        <v>10.91</v>
      </c>
      <c r="G50" s="90">
        <v>5658</v>
      </c>
      <c r="H50" s="90">
        <v>1539</v>
      </c>
      <c r="I50" s="130">
        <f>G50/G32*100</f>
        <v>12.071430095368138</v>
      </c>
      <c r="J50" s="247">
        <v>6220</v>
      </c>
      <c r="K50" s="247">
        <v>1705</v>
      </c>
      <c r="L50" s="91">
        <f>J50/$J$32*100</f>
        <v>13.49123720284574</v>
      </c>
    </row>
    <row r="51" spans="1:12" ht="15" customHeight="1" x14ac:dyDescent="0.15">
      <c r="A51" s="230" t="s">
        <v>372</v>
      </c>
      <c r="B51" s="463" t="s">
        <v>313</v>
      </c>
      <c r="C51" s="464"/>
      <c r="D51" s="90">
        <v>8032</v>
      </c>
      <c r="E51" s="90">
        <v>4800</v>
      </c>
      <c r="F51" s="130">
        <f t="shared" si="7"/>
        <v>17.940000000000001</v>
      </c>
      <c r="G51" s="90">
        <v>7390</v>
      </c>
      <c r="H51" s="90">
        <v>4139</v>
      </c>
      <c r="I51" s="130">
        <f t="shared" si="5"/>
        <v>15.766678756587229</v>
      </c>
      <c r="J51" s="247">
        <v>7698</v>
      </c>
      <c r="K51" s="247">
        <v>4141</v>
      </c>
      <c r="L51" s="91">
        <f>J51/$J$32*100</f>
        <v>16.697032795419055</v>
      </c>
    </row>
    <row r="52" spans="1:12" ht="15" customHeight="1" x14ac:dyDescent="0.15">
      <c r="A52" s="230" t="s">
        <v>312</v>
      </c>
      <c r="B52" s="463" t="s">
        <v>314</v>
      </c>
      <c r="C52" s="464"/>
      <c r="D52" s="90">
        <v>2407</v>
      </c>
      <c r="E52" s="90">
        <v>1678</v>
      </c>
      <c r="F52" s="130">
        <f>ROUNDUP(D52/$D$32*100,2)</f>
        <v>5.38</v>
      </c>
      <c r="G52" s="90">
        <v>2181</v>
      </c>
      <c r="H52" s="90">
        <v>1476</v>
      </c>
      <c r="I52" s="130">
        <f t="shared" si="5"/>
        <v>4.6531970728168801</v>
      </c>
      <c r="J52" s="247">
        <v>2053</v>
      </c>
      <c r="K52" s="247">
        <v>1363</v>
      </c>
      <c r="L52" s="91">
        <f t="shared" si="4"/>
        <v>4.4529758806177338</v>
      </c>
    </row>
    <row r="53" spans="1:12" s="134" customFormat="1" ht="15" customHeight="1" thickBot="1" x14ac:dyDescent="0.2">
      <c r="A53" s="472" t="s">
        <v>138</v>
      </c>
      <c r="B53" s="473"/>
      <c r="C53" s="473"/>
      <c r="D53" s="95">
        <v>427</v>
      </c>
      <c r="E53" s="95">
        <v>265</v>
      </c>
      <c r="F53" s="138">
        <f>ROUNDUP(D53/$D$32*100,2)</f>
        <v>0.96</v>
      </c>
      <c r="G53" s="95">
        <v>4651</v>
      </c>
      <c r="H53" s="95">
        <v>2677</v>
      </c>
      <c r="I53" s="139">
        <f>ROUNDUP(G53/$G$32*100,2)</f>
        <v>9.93</v>
      </c>
      <c r="J53" s="249">
        <v>4959</v>
      </c>
      <c r="K53" s="249">
        <v>2752</v>
      </c>
      <c r="L53" s="96">
        <f>J53/$J$32*100</f>
        <v>10.756116605934409</v>
      </c>
    </row>
    <row r="54" spans="1:12" ht="15" customHeight="1" x14ac:dyDescent="0.15">
      <c r="A54" s="64" t="s">
        <v>274</v>
      </c>
      <c r="B54" s="224"/>
      <c r="C54" s="224"/>
      <c r="D54" s="224"/>
      <c r="E54" s="224"/>
      <c r="F54" s="224"/>
      <c r="G54" s="224"/>
      <c r="H54" s="224"/>
      <c r="I54" s="224"/>
      <c r="J54" s="224"/>
      <c r="K54" s="224"/>
      <c r="L54" s="234" t="s">
        <v>373</v>
      </c>
    </row>
    <row r="55" spans="1:12" ht="15.95" customHeight="1" x14ac:dyDescent="0.15">
      <c r="B55" s="64" t="s">
        <v>275</v>
      </c>
    </row>
  </sheetData>
  <sheetProtection sheet="1" objects="1" scenarios="1"/>
  <mergeCells count="91">
    <mergeCell ref="B52:C52"/>
    <mergeCell ref="A53:C53"/>
    <mergeCell ref="B45:C45"/>
    <mergeCell ref="B46:C46"/>
    <mergeCell ref="B47:C47"/>
    <mergeCell ref="B48:C48"/>
    <mergeCell ref="B49:C49"/>
    <mergeCell ref="B50:C50"/>
    <mergeCell ref="B51:C51"/>
    <mergeCell ref="B44:C44"/>
    <mergeCell ref="A32:C32"/>
    <mergeCell ref="A34:C34"/>
    <mergeCell ref="B35:C35"/>
    <mergeCell ref="B36:C36"/>
    <mergeCell ref="B37:C37"/>
    <mergeCell ref="A38:C38"/>
    <mergeCell ref="B39:C39"/>
    <mergeCell ref="B40:C40"/>
    <mergeCell ref="B41:C41"/>
    <mergeCell ref="A42:C42"/>
    <mergeCell ref="B43:C43"/>
    <mergeCell ref="D29:F29"/>
    <mergeCell ref="G29:I29"/>
    <mergeCell ref="J29:L29"/>
    <mergeCell ref="A30:C30"/>
    <mergeCell ref="D30:E30"/>
    <mergeCell ref="G30:H30"/>
    <mergeCell ref="J30:K30"/>
    <mergeCell ref="K24:L25"/>
    <mergeCell ref="B22:B23"/>
    <mergeCell ref="C22:D23"/>
    <mergeCell ref="E22:F23"/>
    <mergeCell ref="G22:H23"/>
    <mergeCell ref="I22:J23"/>
    <mergeCell ref="K22:L23"/>
    <mergeCell ref="B24:B25"/>
    <mergeCell ref="C24:D25"/>
    <mergeCell ref="E24:F25"/>
    <mergeCell ref="G24:H25"/>
    <mergeCell ref="I24:J25"/>
    <mergeCell ref="K20:L21"/>
    <mergeCell ref="B18:B19"/>
    <mergeCell ref="C18:D19"/>
    <mergeCell ref="E18:F19"/>
    <mergeCell ref="G18:H19"/>
    <mergeCell ref="I18:J19"/>
    <mergeCell ref="K18:L19"/>
    <mergeCell ref="B20:B21"/>
    <mergeCell ref="C20:D21"/>
    <mergeCell ref="E20:F21"/>
    <mergeCell ref="G20:H21"/>
    <mergeCell ref="I20:J21"/>
    <mergeCell ref="K16:L17"/>
    <mergeCell ref="B14:B15"/>
    <mergeCell ref="C14:D15"/>
    <mergeCell ref="E14:F15"/>
    <mergeCell ref="G14:H15"/>
    <mergeCell ref="I14:J15"/>
    <mergeCell ref="K14:L15"/>
    <mergeCell ref="B16:B17"/>
    <mergeCell ref="C16:D17"/>
    <mergeCell ref="E16:F17"/>
    <mergeCell ref="G16:H17"/>
    <mergeCell ref="I16:J17"/>
    <mergeCell ref="K12:L13"/>
    <mergeCell ref="B10:B11"/>
    <mergeCell ref="C10:D11"/>
    <mergeCell ref="E10:F11"/>
    <mergeCell ref="G10:H11"/>
    <mergeCell ref="I10:J11"/>
    <mergeCell ref="K10:L11"/>
    <mergeCell ref="B12:B13"/>
    <mergeCell ref="C12:D13"/>
    <mergeCell ref="E12:F13"/>
    <mergeCell ref="G12:H13"/>
    <mergeCell ref="I12:J13"/>
    <mergeCell ref="K8:L9"/>
    <mergeCell ref="A1:L1"/>
    <mergeCell ref="A2:L2"/>
    <mergeCell ref="A4:L4"/>
    <mergeCell ref="A7:B7"/>
    <mergeCell ref="C7:D7"/>
    <mergeCell ref="E7:F7"/>
    <mergeCell ref="G7:H7"/>
    <mergeCell ref="I7:J7"/>
    <mergeCell ref="K7:L7"/>
    <mergeCell ref="B8:B9"/>
    <mergeCell ref="C8:D9"/>
    <mergeCell ref="E8:F9"/>
    <mergeCell ref="G8:H9"/>
    <mergeCell ref="I8:J9"/>
  </mergeCells>
  <phoneticPr fontId="12"/>
  <printOptions horizontalCentered="1"/>
  <pageMargins left="0.59055118110236227" right="0.59055118110236227" top="0.59055118110236227" bottom="0.59055118110236227" header="0.39370078740157483" footer="0.39370078740157483"/>
  <pageSetup paperSize="9" firstPageNumber="60" orientation="portrait" useFirstPageNumber="1" verticalDpi="300" r:id="rId1"/>
  <headerFooter scaleWithDoc="0" alignWithMargins="0">
    <oddHeader>&amp;L労働力</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49"/>
  <sheetViews>
    <sheetView view="pageBreakPreview" zoomScaleNormal="100" zoomScaleSheetLayoutView="100" workbookViewId="0">
      <pane xSplit="3" ySplit="6" topLeftCell="D7" activePane="bottomRight" state="frozen"/>
      <selection activeCell="N13" sqref="N13"/>
      <selection pane="topRight" activeCell="N13" sqref="N13"/>
      <selection pane="bottomLeft" activeCell="N13" sqref="N13"/>
      <selection pane="bottomRight" activeCell="M7" sqref="M7"/>
    </sheetView>
  </sheetViews>
  <sheetFormatPr defaultRowHeight="17.100000000000001" customHeight="1" x14ac:dyDescent="0.15"/>
  <cols>
    <col min="1" max="1" width="3.140625" style="64" customWidth="1"/>
    <col min="2" max="2" width="28.42578125" style="64" customWidth="1"/>
    <col min="3" max="3" width="10.28515625" style="64" customWidth="1"/>
    <col min="4" max="7" width="14.7109375" style="64" customWidth="1"/>
    <col min="8" max="10" width="0" style="64" hidden="1" customWidth="1"/>
    <col min="11" max="16384" width="9.140625" style="64"/>
  </cols>
  <sheetData>
    <row r="1" spans="1:12" ht="5.0999999999999996" customHeight="1" x14ac:dyDescent="0.15"/>
    <row r="2" spans="1:12" s="140" customFormat="1" ht="63.75" customHeight="1" x14ac:dyDescent="0.15">
      <c r="A2" s="435" t="s">
        <v>380</v>
      </c>
      <c r="B2" s="435"/>
      <c r="C2" s="435"/>
      <c r="D2" s="435"/>
      <c r="E2" s="435"/>
      <c r="F2" s="435"/>
      <c r="G2" s="435"/>
    </row>
    <row r="3" spans="1:12" ht="15" customHeight="1" x14ac:dyDescent="0.15">
      <c r="B3" s="141"/>
      <c r="C3" s="224"/>
      <c r="D3" s="224"/>
      <c r="E3" s="224"/>
      <c r="F3" s="224"/>
      <c r="G3" s="224"/>
    </row>
    <row r="4" spans="1:12" ht="15" customHeight="1" thickBot="1" x14ac:dyDescent="0.2">
      <c r="A4" s="224" t="s">
        <v>139</v>
      </c>
      <c r="C4" s="224"/>
      <c r="D4" s="224"/>
      <c r="E4" s="224"/>
      <c r="F4" s="224"/>
      <c r="G4" s="234" t="s">
        <v>11</v>
      </c>
    </row>
    <row r="5" spans="1:12" ht="20.100000000000001" customHeight="1" thickBot="1" x14ac:dyDescent="0.2">
      <c r="A5" s="142"/>
      <c r="B5" s="476" t="s">
        <v>140</v>
      </c>
      <c r="C5" s="436"/>
      <c r="D5" s="401" t="s">
        <v>114</v>
      </c>
      <c r="E5" s="143" t="s">
        <v>141</v>
      </c>
      <c r="F5" s="401" t="s">
        <v>142</v>
      </c>
      <c r="G5" s="438" t="s">
        <v>129</v>
      </c>
    </row>
    <row r="6" spans="1:12" ht="20.100000000000001" customHeight="1" x14ac:dyDescent="0.15">
      <c r="A6" s="144"/>
      <c r="B6" s="477"/>
      <c r="C6" s="392"/>
      <c r="D6" s="380"/>
      <c r="E6" s="72" t="s">
        <v>143</v>
      </c>
      <c r="F6" s="380"/>
      <c r="G6" s="478"/>
      <c r="I6" s="285"/>
      <c r="J6" s="285"/>
    </row>
    <row r="7" spans="1:12" ht="15.95" customHeight="1" x14ac:dyDescent="0.15">
      <c r="A7" s="479" t="s">
        <v>144</v>
      </c>
      <c r="B7" s="480"/>
      <c r="C7" s="233" t="s">
        <v>1</v>
      </c>
      <c r="D7" s="145">
        <f>SUM(D9,D17,D25,D45)</f>
        <v>46104</v>
      </c>
      <c r="E7" s="146">
        <f t="shared" ref="E7:G8" si="0">SUM(E9,E17,E25,E45)</f>
        <v>37720</v>
      </c>
      <c r="F7" s="146">
        <f t="shared" si="0"/>
        <v>3584</v>
      </c>
      <c r="G7" s="147">
        <f>SUM(G9,G17,G25,G45)</f>
        <v>736</v>
      </c>
    </row>
    <row r="8" spans="1:12" ht="15.95" customHeight="1" x14ac:dyDescent="0.15">
      <c r="A8" s="481"/>
      <c r="B8" s="482"/>
      <c r="C8" s="232" t="s">
        <v>132</v>
      </c>
      <c r="D8" s="184">
        <f>SUM(D10,D18,D26,D46)</f>
        <v>24843</v>
      </c>
      <c r="E8" s="24">
        <f t="shared" si="0"/>
        <v>19702</v>
      </c>
      <c r="F8" s="24">
        <f t="shared" si="0"/>
        <v>2613</v>
      </c>
      <c r="G8" s="204">
        <f t="shared" si="0"/>
        <v>202</v>
      </c>
    </row>
    <row r="9" spans="1:12" ht="15.95" customHeight="1" x14ac:dyDescent="0.15">
      <c r="A9" s="479" t="s">
        <v>134</v>
      </c>
      <c r="B9" s="480"/>
      <c r="C9" s="148" t="s">
        <v>1</v>
      </c>
      <c r="D9" s="52">
        <f>SUM(D11,D13,D15)</f>
        <v>190</v>
      </c>
      <c r="E9" s="26">
        <f t="shared" ref="E9:G10" si="1">SUM(E11,E13,E15)</f>
        <v>74</v>
      </c>
      <c r="F9" s="26">
        <f t="shared" si="1"/>
        <v>91</v>
      </c>
      <c r="G9" s="98">
        <f t="shared" si="1"/>
        <v>22</v>
      </c>
    </row>
    <row r="10" spans="1:12" ht="15.95" customHeight="1" x14ac:dyDescent="0.15">
      <c r="A10" s="481"/>
      <c r="B10" s="482"/>
      <c r="C10" s="149" t="s">
        <v>132</v>
      </c>
      <c r="D10" s="184">
        <f>SUM(D12,D14,D16)</f>
        <v>151</v>
      </c>
      <c r="E10" s="24">
        <f>SUM(E12,E14,E16)</f>
        <v>54</v>
      </c>
      <c r="F10" s="24">
        <f t="shared" si="1"/>
        <v>85</v>
      </c>
      <c r="G10" s="204">
        <f t="shared" si="1"/>
        <v>9</v>
      </c>
      <c r="L10" s="109"/>
    </row>
    <row r="11" spans="1:12" ht="15.95" customHeight="1" x14ac:dyDescent="0.15">
      <c r="A11" s="230"/>
      <c r="B11" s="483" t="s">
        <v>145</v>
      </c>
      <c r="C11" s="150" t="s">
        <v>1</v>
      </c>
      <c r="D11" s="286">
        <v>136</v>
      </c>
      <c r="E11" s="243">
        <v>58</v>
      </c>
      <c r="F11" s="243">
        <v>59</v>
      </c>
      <c r="G11" s="260">
        <v>16</v>
      </c>
    </row>
    <row r="12" spans="1:12" ht="15.95" customHeight="1" x14ac:dyDescent="0.15">
      <c r="A12" s="151"/>
      <c r="B12" s="484"/>
      <c r="C12" s="149" t="s">
        <v>132</v>
      </c>
      <c r="D12" s="286">
        <v>104</v>
      </c>
      <c r="E12" s="243">
        <v>41</v>
      </c>
      <c r="F12" s="243">
        <v>54</v>
      </c>
      <c r="G12" s="260">
        <v>6</v>
      </c>
    </row>
    <row r="13" spans="1:12" ht="15.95" customHeight="1" x14ac:dyDescent="0.15">
      <c r="A13" s="152"/>
      <c r="B13" s="485" t="s">
        <v>146</v>
      </c>
      <c r="C13" s="150" t="s">
        <v>1</v>
      </c>
      <c r="D13" s="286">
        <v>3</v>
      </c>
      <c r="E13" s="243">
        <v>3</v>
      </c>
      <c r="F13" s="261">
        <v>0</v>
      </c>
      <c r="G13" s="262">
        <v>0</v>
      </c>
    </row>
    <row r="14" spans="1:12" ht="15.95" customHeight="1" x14ac:dyDescent="0.15">
      <c r="A14" s="151"/>
      <c r="B14" s="484"/>
      <c r="C14" s="149" t="s">
        <v>132</v>
      </c>
      <c r="D14" s="286">
        <v>3</v>
      </c>
      <c r="E14" s="261">
        <v>3</v>
      </c>
      <c r="F14" s="261">
        <v>0</v>
      </c>
      <c r="G14" s="262">
        <v>0</v>
      </c>
    </row>
    <row r="15" spans="1:12" ht="15.95" customHeight="1" x14ac:dyDescent="0.15">
      <c r="A15" s="152"/>
      <c r="B15" s="474" t="s">
        <v>147</v>
      </c>
      <c r="C15" s="150" t="s">
        <v>1</v>
      </c>
      <c r="D15" s="286">
        <v>51</v>
      </c>
      <c r="E15" s="243">
        <v>13</v>
      </c>
      <c r="F15" s="243">
        <v>32</v>
      </c>
      <c r="G15" s="260">
        <v>6</v>
      </c>
    </row>
    <row r="16" spans="1:12" ht="15.95" customHeight="1" x14ac:dyDescent="0.15">
      <c r="A16" s="151"/>
      <c r="B16" s="475"/>
      <c r="C16" s="149" t="s">
        <v>132</v>
      </c>
      <c r="D16" s="286">
        <v>44</v>
      </c>
      <c r="E16" s="243">
        <v>10</v>
      </c>
      <c r="F16" s="243">
        <v>31</v>
      </c>
      <c r="G16" s="262">
        <v>3</v>
      </c>
      <c r="J16" s="64">
        <f>+D25/D7</f>
        <v>0.75689744924518476</v>
      </c>
    </row>
    <row r="17" spans="1:7" ht="15.95" customHeight="1" x14ac:dyDescent="0.15">
      <c r="A17" s="479" t="s">
        <v>135</v>
      </c>
      <c r="B17" s="486"/>
      <c r="C17" s="148" t="s">
        <v>1</v>
      </c>
      <c r="D17" s="52">
        <f t="shared" ref="D17:G18" si="2">SUM(D19,D21,D23)</f>
        <v>6059</v>
      </c>
      <c r="E17" s="26">
        <f t="shared" si="2"/>
        <v>5049</v>
      </c>
      <c r="F17" s="26">
        <f t="shared" si="2"/>
        <v>716</v>
      </c>
      <c r="G17" s="98">
        <f t="shared" si="2"/>
        <v>149</v>
      </c>
    </row>
    <row r="18" spans="1:7" ht="15.95" customHeight="1" x14ac:dyDescent="0.15">
      <c r="A18" s="481"/>
      <c r="B18" s="487"/>
      <c r="C18" s="149" t="s">
        <v>132</v>
      </c>
      <c r="D18" s="184">
        <f>SUM(D20,D22,D24)</f>
        <v>4508</v>
      </c>
      <c r="E18" s="24">
        <f t="shared" si="2"/>
        <v>3681</v>
      </c>
      <c r="F18" s="24">
        <f t="shared" si="2"/>
        <v>663</v>
      </c>
      <c r="G18" s="204">
        <f t="shared" si="2"/>
        <v>59</v>
      </c>
    </row>
    <row r="19" spans="1:7" ht="15.95" customHeight="1" x14ac:dyDescent="0.15">
      <c r="A19" s="152"/>
      <c r="B19" s="474" t="s">
        <v>148</v>
      </c>
      <c r="C19" s="150" t="s">
        <v>1</v>
      </c>
      <c r="D19" s="286">
        <f t="shared" ref="D19:D20" si="3">SUM(E19:G19)</f>
        <v>9</v>
      </c>
      <c r="E19" s="243">
        <v>9</v>
      </c>
      <c r="F19" s="261">
        <v>0</v>
      </c>
      <c r="G19" s="262">
        <v>0</v>
      </c>
    </row>
    <row r="20" spans="1:7" ht="15.95" customHeight="1" x14ac:dyDescent="0.15">
      <c r="A20" s="151"/>
      <c r="B20" s="475"/>
      <c r="C20" s="149" t="s">
        <v>132</v>
      </c>
      <c r="D20" s="286">
        <f t="shared" si="3"/>
        <v>7</v>
      </c>
      <c r="E20" s="243">
        <v>7</v>
      </c>
      <c r="F20" s="261">
        <v>0</v>
      </c>
      <c r="G20" s="262">
        <v>0</v>
      </c>
    </row>
    <row r="21" spans="1:7" ht="15.95" customHeight="1" x14ac:dyDescent="0.15">
      <c r="A21" s="152"/>
      <c r="B21" s="474" t="s">
        <v>149</v>
      </c>
      <c r="C21" s="150" t="s">
        <v>1</v>
      </c>
      <c r="D21" s="286">
        <v>3820</v>
      </c>
      <c r="E21" s="243">
        <v>3080</v>
      </c>
      <c r="F21" s="243">
        <v>546</v>
      </c>
      <c r="G21" s="260">
        <v>103</v>
      </c>
    </row>
    <row r="22" spans="1:7" ht="15.95" customHeight="1" x14ac:dyDescent="0.15">
      <c r="A22" s="151"/>
      <c r="B22" s="475"/>
      <c r="C22" s="149" t="s">
        <v>132</v>
      </c>
      <c r="D22" s="286">
        <v>3240</v>
      </c>
      <c r="E22" s="243">
        <v>2571</v>
      </c>
      <c r="F22" s="243">
        <v>540</v>
      </c>
      <c r="G22" s="260">
        <v>46</v>
      </c>
    </row>
    <row r="23" spans="1:7" ht="15.95" customHeight="1" x14ac:dyDescent="0.15">
      <c r="A23" s="152"/>
      <c r="B23" s="474" t="s">
        <v>150</v>
      </c>
      <c r="C23" s="150" t="s">
        <v>1</v>
      </c>
      <c r="D23" s="286">
        <v>2230</v>
      </c>
      <c r="E23" s="243">
        <v>1960</v>
      </c>
      <c r="F23" s="243">
        <v>170</v>
      </c>
      <c r="G23" s="260">
        <v>46</v>
      </c>
    </row>
    <row r="24" spans="1:7" ht="15.95" customHeight="1" x14ac:dyDescent="0.15">
      <c r="A24" s="151"/>
      <c r="B24" s="475"/>
      <c r="C24" s="149" t="s">
        <v>132</v>
      </c>
      <c r="D24" s="286">
        <v>1261</v>
      </c>
      <c r="E24" s="243">
        <v>1103</v>
      </c>
      <c r="F24" s="243">
        <v>123</v>
      </c>
      <c r="G24" s="260">
        <v>13</v>
      </c>
    </row>
    <row r="25" spans="1:7" ht="15.95" customHeight="1" x14ac:dyDescent="0.15">
      <c r="A25" s="479" t="s">
        <v>136</v>
      </c>
      <c r="B25" s="486"/>
      <c r="C25" s="148" t="s">
        <v>1</v>
      </c>
      <c r="D25" s="52">
        <f>SUM(D27,D29,D31,D33,D35,D37,D39,D41,D43)</f>
        <v>34896</v>
      </c>
      <c r="E25" s="26">
        <f t="shared" ref="D25:G26" si="4">SUM(E27,E29,E31,E33,E35,E37,E39,E41,E43)</f>
        <v>31340</v>
      </c>
      <c r="F25" s="26">
        <f t="shared" si="4"/>
        <v>2560</v>
      </c>
      <c r="G25" s="98">
        <f t="shared" si="4"/>
        <v>535</v>
      </c>
    </row>
    <row r="26" spans="1:7" ht="15.95" customHeight="1" x14ac:dyDescent="0.15">
      <c r="A26" s="481"/>
      <c r="B26" s="487"/>
      <c r="C26" s="149" t="s">
        <v>132</v>
      </c>
      <c r="D26" s="184">
        <f t="shared" si="4"/>
        <v>17432</v>
      </c>
      <c r="E26" s="24">
        <f t="shared" si="4"/>
        <v>15322</v>
      </c>
      <c r="F26" s="24">
        <f t="shared" si="4"/>
        <v>1744</v>
      </c>
      <c r="G26" s="204">
        <f t="shared" si="4"/>
        <v>126</v>
      </c>
    </row>
    <row r="27" spans="1:7" ht="15.95" customHeight="1" x14ac:dyDescent="0.15">
      <c r="A27" s="152"/>
      <c r="B27" s="491" t="s">
        <v>151</v>
      </c>
      <c r="C27" s="150" t="s">
        <v>1</v>
      </c>
      <c r="D27" s="286">
        <v>328</v>
      </c>
      <c r="E27" s="243">
        <v>323</v>
      </c>
      <c r="F27" s="261">
        <v>1</v>
      </c>
      <c r="G27" s="262">
        <v>1</v>
      </c>
    </row>
    <row r="28" spans="1:7" ht="15.95" customHeight="1" x14ac:dyDescent="0.15">
      <c r="A28" s="151"/>
      <c r="B28" s="492"/>
      <c r="C28" s="149" t="s">
        <v>132</v>
      </c>
      <c r="D28" s="286">
        <v>262</v>
      </c>
      <c r="E28" s="243">
        <v>258</v>
      </c>
      <c r="F28" s="261">
        <v>1</v>
      </c>
      <c r="G28" s="262">
        <v>0</v>
      </c>
    </row>
    <row r="29" spans="1:7" ht="15.95" customHeight="1" x14ac:dyDescent="0.15">
      <c r="A29" s="230"/>
      <c r="B29" s="485" t="s">
        <v>270</v>
      </c>
      <c r="C29" s="150" t="s">
        <v>1</v>
      </c>
      <c r="D29" s="286">
        <v>1514</v>
      </c>
      <c r="E29" s="243">
        <v>1435</v>
      </c>
      <c r="F29" s="261">
        <v>61</v>
      </c>
      <c r="G29" s="262">
        <v>1</v>
      </c>
    </row>
    <row r="30" spans="1:7" ht="15.95" customHeight="1" x14ac:dyDescent="0.15">
      <c r="A30" s="230"/>
      <c r="B30" s="484"/>
      <c r="C30" s="149" t="s">
        <v>132</v>
      </c>
      <c r="D30" s="286">
        <v>1010</v>
      </c>
      <c r="E30" s="243">
        <v>958</v>
      </c>
      <c r="F30" s="261">
        <v>43</v>
      </c>
      <c r="G30" s="262">
        <v>0</v>
      </c>
    </row>
    <row r="31" spans="1:7" ht="15.95" customHeight="1" x14ac:dyDescent="0.15">
      <c r="A31" s="152"/>
      <c r="B31" s="474" t="s">
        <v>271</v>
      </c>
      <c r="C31" s="150" t="s">
        <v>1</v>
      </c>
      <c r="D31" s="286">
        <v>2200</v>
      </c>
      <c r="E31" s="243">
        <v>2001</v>
      </c>
      <c r="F31" s="243">
        <v>146</v>
      </c>
      <c r="G31" s="260">
        <v>4</v>
      </c>
    </row>
    <row r="32" spans="1:7" ht="15.95" customHeight="1" x14ac:dyDescent="0.15">
      <c r="A32" s="151"/>
      <c r="B32" s="475"/>
      <c r="C32" s="149" t="s">
        <v>132</v>
      </c>
      <c r="D32" s="286">
        <v>1821</v>
      </c>
      <c r="E32" s="243">
        <v>1632</v>
      </c>
      <c r="F32" s="243">
        <v>142</v>
      </c>
      <c r="G32" s="262">
        <v>1</v>
      </c>
    </row>
    <row r="33" spans="1:7" ht="15.95" customHeight="1" x14ac:dyDescent="0.15">
      <c r="A33" s="230"/>
      <c r="B33" s="485" t="s">
        <v>272</v>
      </c>
      <c r="C33" s="150" t="s">
        <v>1</v>
      </c>
      <c r="D33" s="286">
        <v>7334</v>
      </c>
      <c r="E33" s="243">
        <v>6575</v>
      </c>
      <c r="F33" s="243">
        <v>504</v>
      </c>
      <c r="G33" s="262">
        <v>168</v>
      </c>
    </row>
    <row r="34" spans="1:7" ht="15.95" customHeight="1" x14ac:dyDescent="0.15">
      <c r="A34" s="230"/>
      <c r="B34" s="484"/>
      <c r="C34" s="149" t="s">
        <v>132</v>
      </c>
      <c r="D34" s="286">
        <v>3660</v>
      </c>
      <c r="E34" s="243">
        <v>3245</v>
      </c>
      <c r="F34" s="243">
        <v>327</v>
      </c>
      <c r="G34" s="262">
        <v>45</v>
      </c>
    </row>
    <row r="35" spans="1:7" ht="15.95" customHeight="1" x14ac:dyDescent="0.15">
      <c r="A35" s="152"/>
      <c r="B35" s="474" t="s">
        <v>137</v>
      </c>
      <c r="C35" s="150" t="s">
        <v>1</v>
      </c>
      <c r="D35" s="286">
        <v>1186</v>
      </c>
      <c r="E35" s="243">
        <v>1119</v>
      </c>
      <c r="F35" s="243">
        <v>49</v>
      </c>
      <c r="G35" s="260">
        <v>5</v>
      </c>
    </row>
    <row r="36" spans="1:7" ht="15.95" customHeight="1" x14ac:dyDescent="0.15">
      <c r="A36" s="151"/>
      <c r="B36" s="475"/>
      <c r="C36" s="149" t="s">
        <v>132</v>
      </c>
      <c r="D36" s="286">
        <v>506</v>
      </c>
      <c r="E36" s="243">
        <v>467</v>
      </c>
      <c r="F36" s="243">
        <v>34</v>
      </c>
      <c r="G36" s="279">
        <v>0</v>
      </c>
    </row>
    <row r="37" spans="1:7" ht="15.95" customHeight="1" x14ac:dyDescent="0.15">
      <c r="A37" s="152"/>
      <c r="B37" s="474" t="s">
        <v>152</v>
      </c>
      <c r="C37" s="150" t="s">
        <v>1</v>
      </c>
      <c r="D37" s="286">
        <v>1101</v>
      </c>
      <c r="E37" s="243">
        <v>880</v>
      </c>
      <c r="F37" s="243">
        <v>160</v>
      </c>
      <c r="G37" s="260">
        <v>42</v>
      </c>
    </row>
    <row r="38" spans="1:7" ht="15.95" customHeight="1" x14ac:dyDescent="0.15">
      <c r="A38" s="151"/>
      <c r="B38" s="475"/>
      <c r="C38" s="149" t="s">
        <v>132</v>
      </c>
      <c r="D38" s="286">
        <v>738</v>
      </c>
      <c r="E38" s="243">
        <v>570</v>
      </c>
      <c r="F38" s="243">
        <v>139</v>
      </c>
      <c r="G38" s="262">
        <v>15</v>
      </c>
    </row>
    <row r="39" spans="1:7" ht="15.95" customHeight="1" x14ac:dyDescent="0.15">
      <c r="A39" s="152"/>
      <c r="B39" s="474" t="s">
        <v>267</v>
      </c>
      <c r="C39" s="150" t="s">
        <v>1</v>
      </c>
      <c r="D39" s="286">
        <v>2816</v>
      </c>
      <c r="E39" s="243">
        <v>2332</v>
      </c>
      <c r="F39" s="243">
        <v>330</v>
      </c>
      <c r="G39" s="260">
        <v>98</v>
      </c>
    </row>
    <row r="40" spans="1:7" ht="15.95" customHeight="1" x14ac:dyDescent="0.15">
      <c r="A40" s="151"/>
      <c r="B40" s="475"/>
      <c r="C40" s="149" t="s">
        <v>132</v>
      </c>
      <c r="D40" s="286">
        <v>1190</v>
      </c>
      <c r="E40" s="243">
        <v>947</v>
      </c>
      <c r="F40" s="243">
        <v>191</v>
      </c>
      <c r="G40" s="260">
        <v>21</v>
      </c>
    </row>
    <row r="41" spans="1:7" ht="15.95" customHeight="1" x14ac:dyDescent="0.15">
      <c r="A41" s="152"/>
      <c r="B41" s="493" t="s">
        <v>384</v>
      </c>
      <c r="C41" s="150" t="s">
        <v>1</v>
      </c>
      <c r="D41" s="286">
        <v>16364</v>
      </c>
      <c r="E41" s="243">
        <v>14622</v>
      </c>
      <c r="F41" s="243">
        <v>1309</v>
      </c>
      <c r="G41" s="260">
        <v>216</v>
      </c>
    </row>
    <row r="42" spans="1:7" ht="15.95" customHeight="1" x14ac:dyDescent="0.15">
      <c r="A42" s="151"/>
      <c r="B42" s="475"/>
      <c r="C42" s="149" t="s">
        <v>132</v>
      </c>
      <c r="D42" s="286">
        <v>6882</v>
      </c>
      <c r="E42" s="243">
        <v>5882</v>
      </c>
      <c r="F42" s="243">
        <v>867</v>
      </c>
      <c r="G42" s="260">
        <v>44</v>
      </c>
    </row>
    <row r="43" spans="1:7" ht="15.95" customHeight="1" x14ac:dyDescent="0.15">
      <c r="A43" s="152"/>
      <c r="B43" s="231" t="s">
        <v>153</v>
      </c>
      <c r="C43" s="150" t="s">
        <v>1</v>
      </c>
      <c r="D43" s="286">
        <f t="shared" ref="D43:D44" si="5">SUM(E43:G43)</f>
        <v>2053</v>
      </c>
      <c r="E43" s="243">
        <v>2053</v>
      </c>
      <c r="F43" s="261">
        <v>0</v>
      </c>
      <c r="G43" s="262">
        <v>0</v>
      </c>
    </row>
    <row r="44" spans="1:7" ht="15.95" customHeight="1" x14ac:dyDescent="0.15">
      <c r="A44" s="151"/>
      <c r="B44" s="232" t="s">
        <v>154</v>
      </c>
      <c r="C44" s="149" t="s">
        <v>132</v>
      </c>
      <c r="D44" s="286">
        <f t="shared" si="5"/>
        <v>1363</v>
      </c>
      <c r="E44" s="243">
        <v>1363</v>
      </c>
      <c r="F44" s="261">
        <v>0</v>
      </c>
      <c r="G44" s="262">
        <v>0</v>
      </c>
    </row>
    <row r="45" spans="1:7" ht="15.95" customHeight="1" x14ac:dyDescent="0.15">
      <c r="A45" s="488" t="s">
        <v>138</v>
      </c>
      <c r="B45" s="463"/>
      <c r="C45" s="153" t="s">
        <v>1</v>
      </c>
      <c r="D45" s="287">
        <v>4959</v>
      </c>
      <c r="E45" s="244">
        <v>1257</v>
      </c>
      <c r="F45" s="244">
        <v>217</v>
      </c>
      <c r="G45" s="263">
        <v>30</v>
      </c>
    </row>
    <row r="46" spans="1:7" ht="15.95" customHeight="1" thickBot="1" x14ac:dyDescent="0.2">
      <c r="A46" s="489"/>
      <c r="B46" s="490"/>
      <c r="C46" s="154" t="s">
        <v>132</v>
      </c>
      <c r="D46" s="288">
        <v>2752</v>
      </c>
      <c r="E46" s="264">
        <v>645</v>
      </c>
      <c r="F46" s="264">
        <v>121</v>
      </c>
      <c r="G46" s="265">
        <v>8</v>
      </c>
    </row>
    <row r="47" spans="1:7" ht="15" customHeight="1" x14ac:dyDescent="0.15">
      <c r="A47" s="224" t="s">
        <v>155</v>
      </c>
      <c r="C47" s="224"/>
      <c r="D47" s="224"/>
      <c r="E47" s="224"/>
      <c r="G47" s="199" t="s">
        <v>329</v>
      </c>
    </row>
    <row r="48" spans="1:7" ht="17.100000000000001" customHeight="1" x14ac:dyDescent="0.15">
      <c r="C48" s="224"/>
      <c r="D48" s="224"/>
      <c r="E48" s="224"/>
      <c r="F48" s="224"/>
      <c r="G48" s="224"/>
    </row>
    <row r="49" spans="3:7" ht="17.100000000000001" customHeight="1" x14ac:dyDescent="0.15">
      <c r="C49" s="224"/>
      <c r="D49" s="224"/>
      <c r="E49" s="224"/>
      <c r="F49" s="224"/>
      <c r="G49" s="224"/>
    </row>
  </sheetData>
  <sheetProtection sheet="1" objects="1" scenarios="1"/>
  <mergeCells count="24">
    <mergeCell ref="B39:B40"/>
    <mergeCell ref="A45:B46"/>
    <mergeCell ref="B21:B22"/>
    <mergeCell ref="B23:B24"/>
    <mergeCell ref="A25:B26"/>
    <mergeCell ref="B27:B28"/>
    <mergeCell ref="B29:B30"/>
    <mergeCell ref="B31:B32"/>
    <mergeCell ref="B33:B34"/>
    <mergeCell ref="B35:B36"/>
    <mergeCell ref="B37:B38"/>
    <mergeCell ref="B41:B42"/>
    <mergeCell ref="B19:B20"/>
    <mergeCell ref="A2:G2"/>
    <mergeCell ref="B5:C6"/>
    <mergeCell ref="D5:D6"/>
    <mergeCell ref="F5:F6"/>
    <mergeCell ref="G5:G6"/>
    <mergeCell ref="A7:B8"/>
    <mergeCell ref="A9:B10"/>
    <mergeCell ref="B11:B12"/>
    <mergeCell ref="B13:B14"/>
    <mergeCell ref="B15:B16"/>
    <mergeCell ref="A17:B18"/>
  </mergeCells>
  <phoneticPr fontId="12"/>
  <printOptions horizontalCentered="1"/>
  <pageMargins left="0.59055118110236227" right="0.59055118110236227" top="0.59055118110236227" bottom="0.59055118110236227" header="0.39370078740157483" footer="0.39370078740157483"/>
  <pageSetup paperSize="9" firstPageNumber="61" orientation="portrait" useFirstPageNumber="1" verticalDpi="300" r:id="rId1"/>
  <headerFooter scaleWithDoc="0" alignWithMargins="0">
    <oddHeader>&amp;R労働力</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34"/>
  <sheetViews>
    <sheetView view="pageBreakPreview" zoomScaleNormal="100" zoomScaleSheetLayoutView="100" workbookViewId="0">
      <selection activeCell="D3" sqref="D3:D5"/>
    </sheetView>
  </sheetViews>
  <sheetFormatPr defaultRowHeight="21.95" customHeight="1" x14ac:dyDescent="0.15"/>
  <cols>
    <col min="1" max="1" width="15.7109375" style="64" customWidth="1"/>
    <col min="2" max="9" width="10.28515625" style="64" customWidth="1"/>
    <col min="10" max="10" width="8.85546875" style="64" customWidth="1"/>
    <col min="11" max="11" width="2.7109375" style="64" customWidth="1"/>
    <col min="12" max="12" width="10" style="64" customWidth="1"/>
    <col min="13" max="16384" width="9.140625" style="64"/>
  </cols>
  <sheetData>
    <row r="1" spans="1:15" ht="5.0999999999999996" customHeight="1" x14ac:dyDescent="0.15">
      <c r="A1" s="290"/>
      <c r="I1" s="293"/>
      <c r="J1" s="126"/>
      <c r="K1" s="126"/>
      <c r="L1" s="126"/>
    </row>
    <row r="2" spans="1:15" ht="15" customHeight="1" thickBot="1" x14ac:dyDescent="0.2">
      <c r="A2" s="290" t="s">
        <v>156</v>
      </c>
      <c r="I2" s="293" t="s">
        <v>11</v>
      </c>
      <c r="J2" s="126"/>
      <c r="K2" s="126"/>
      <c r="L2" s="126"/>
    </row>
    <row r="3" spans="1:15" ht="20.100000000000001" customHeight="1" thickBot="1" x14ac:dyDescent="0.2">
      <c r="A3" s="502" t="s">
        <v>243</v>
      </c>
      <c r="B3" s="504" t="s">
        <v>385</v>
      </c>
      <c r="C3" s="504" t="s">
        <v>386</v>
      </c>
      <c r="D3" s="507" t="s">
        <v>324</v>
      </c>
      <c r="E3" s="507" t="s">
        <v>391</v>
      </c>
      <c r="F3" s="514" t="s">
        <v>392</v>
      </c>
      <c r="G3" s="514"/>
      <c r="H3" s="514"/>
      <c r="I3" s="515"/>
      <c r="J3" s="291"/>
      <c r="K3" s="291"/>
      <c r="L3" s="291"/>
    </row>
    <row r="4" spans="1:15" ht="20.100000000000001" customHeight="1" thickBot="1" x14ac:dyDescent="0.2">
      <c r="A4" s="410"/>
      <c r="B4" s="505"/>
      <c r="C4" s="505"/>
      <c r="D4" s="380"/>
      <c r="E4" s="380"/>
      <c r="F4" s="413" t="s">
        <v>287</v>
      </c>
      <c r="G4" s="516" t="s">
        <v>319</v>
      </c>
      <c r="H4" s="516" t="s">
        <v>318</v>
      </c>
      <c r="I4" s="518" t="s">
        <v>158</v>
      </c>
      <c r="J4" s="126"/>
      <c r="K4" s="126"/>
      <c r="L4" s="126"/>
    </row>
    <row r="5" spans="1:15" ht="20.100000000000001" customHeight="1" x14ac:dyDescent="0.15">
      <c r="A5" s="503"/>
      <c r="B5" s="506"/>
      <c r="C5" s="506"/>
      <c r="D5" s="380"/>
      <c r="E5" s="380"/>
      <c r="F5" s="413"/>
      <c r="G5" s="517"/>
      <c r="H5" s="517"/>
      <c r="I5" s="518"/>
      <c r="J5" s="126"/>
      <c r="K5" s="155"/>
      <c r="L5" s="291"/>
    </row>
    <row r="6" spans="1:15" ht="20.100000000000001" customHeight="1" x14ac:dyDescent="0.15">
      <c r="A6" s="156" t="s">
        <v>159</v>
      </c>
      <c r="B6" s="24">
        <f>SUM(B7:B18)</f>
        <v>8868</v>
      </c>
      <c r="C6" s="24">
        <f>SUM(C7:C18)</f>
        <v>8844</v>
      </c>
      <c r="D6" s="24">
        <f>SUM(D7:D18)</f>
        <v>8857</v>
      </c>
      <c r="E6" s="24">
        <v>8825</v>
      </c>
      <c r="F6" s="278">
        <f>SUM(G6:I6)</f>
        <v>8919</v>
      </c>
      <c r="G6" s="243">
        <v>6578</v>
      </c>
      <c r="H6" s="243">
        <v>2332</v>
      </c>
      <c r="I6" s="299">
        <v>9</v>
      </c>
      <c r="J6" s="25"/>
      <c r="K6" s="126"/>
      <c r="L6" s="126"/>
    </row>
    <row r="7" spans="1:15" ht="20.100000000000001" customHeight="1" x14ac:dyDescent="0.15">
      <c r="A7" s="157" t="s">
        <v>23</v>
      </c>
      <c r="B7" s="212">
        <v>481</v>
      </c>
      <c r="C7" s="212">
        <v>489</v>
      </c>
      <c r="D7" s="212">
        <v>475</v>
      </c>
      <c r="E7" s="212">
        <v>478</v>
      </c>
      <c r="F7" s="278">
        <f t="shared" ref="F7:F18" si="0">SUM(G7:I7)</f>
        <v>483</v>
      </c>
      <c r="G7" s="243">
        <v>382</v>
      </c>
      <c r="H7" s="243">
        <v>101</v>
      </c>
      <c r="I7" s="279">
        <v>0</v>
      </c>
      <c r="J7" s="25"/>
      <c r="K7" s="126"/>
      <c r="L7" s="126"/>
    </row>
    <row r="8" spans="1:15" ht="20.100000000000001" customHeight="1" x14ac:dyDescent="0.15">
      <c r="A8" s="157" t="s">
        <v>160</v>
      </c>
      <c r="B8" s="212">
        <v>1761</v>
      </c>
      <c r="C8" s="212">
        <v>1754</v>
      </c>
      <c r="D8" s="212">
        <v>1733</v>
      </c>
      <c r="E8" s="212">
        <v>1743</v>
      </c>
      <c r="F8" s="278">
        <f t="shared" si="0"/>
        <v>1773</v>
      </c>
      <c r="G8" s="243">
        <v>1343</v>
      </c>
      <c r="H8" s="243">
        <v>429</v>
      </c>
      <c r="I8" s="300">
        <v>1</v>
      </c>
      <c r="J8" s="25"/>
      <c r="K8" s="126"/>
      <c r="L8" s="215"/>
      <c r="M8" s="24"/>
    </row>
    <row r="9" spans="1:15" ht="20.100000000000001" customHeight="1" x14ac:dyDescent="0.15">
      <c r="A9" s="157" t="s">
        <v>4</v>
      </c>
      <c r="B9" s="212">
        <v>899</v>
      </c>
      <c r="C9" s="212">
        <v>900</v>
      </c>
      <c r="D9" s="212">
        <v>893</v>
      </c>
      <c r="E9" s="212">
        <v>885</v>
      </c>
      <c r="F9" s="278">
        <f t="shared" si="0"/>
        <v>885</v>
      </c>
      <c r="G9" s="243">
        <v>670</v>
      </c>
      <c r="H9" s="243">
        <v>215</v>
      </c>
      <c r="I9" s="300">
        <v>0</v>
      </c>
      <c r="J9" s="25"/>
      <c r="K9" s="126"/>
      <c r="L9" s="215"/>
      <c r="M9" s="24"/>
    </row>
    <row r="10" spans="1:15" ht="20.100000000000001" customHeight="1" x14ac:dyDescent="0.15">
      <c r="A10" s="292" t="s">
        <v>24</v>
      </c>
      <c r="B10" s="213">
        <v>457</v>
      </c>
      <c r="C10" s="213">
        <v>466</v>
      </c>
      <c r="D10" s="213">
        <v>466</v>
      </c>
      <c r="E10" s="213">
        <v>468</v>
      </c>
      <c r="F10" s="280">
        <f t="shared" si="0"/>
        <v>458</v>
      </c>
      <c r="G10" s="244">
        <v>357</v>
      </c>
      <c r="H10" s="244">
        <v>101</v>
      </c>
      <c r="I10" s="301">
        <v>0</v>
      </c>
      <c r="J10" s="158"/>
      <c r="K10" s="126"/>
      <c r="L10" s="215"/>
      <c r="M10" s="24"/>
    </row>
    <row r="11" spans="1:15" ht="20.100000000000001" customHeight="1" x14ac:dyDescent="0.15">
      <c r="A11" s="157" t="s">
        <v>161</v>
      </c>
      <c r="B11" s="212">
        <v>137</v>
      </c>
      <c r="C11" s="212">
        <v>138</v>
      </c>
      <c r="D11" s="212">
        <v>141</v>
      </c>
      <c r="E11" s="212">
        <v>135</v>
      </c>
      <c r="F11" s="278">
        <f t="shared" si="0"/>
        <v>146</v>
      </c>
      <c r="G11" s="243">
        <v>91</v>
      </c>
      <c r="H11" s="243">
        <v>55</v>
      </c>
      <c r="I11" s="300">
        <v>0</v>
      </c>
      <c r="J11" s="25"/>
      <c r="K11" s="126"/>
      <c r="L11" s="215"/>
      <c r="M11" s="24"/>
      <c r="O11" s="126"/>
    </row>
    <row r="12" spans="1:15" ht="20.100000000000001" customHeight="1" x14ac:dyDescent="0.15">
      <c r="A12" s="157" t="s">
        <v>162</v>
      </c>
      <c r="B12" s="212">
        <v>49</v>
      </c>
      <c r="C12" s="212">
        <v>45</v>
      </c>
      <c r="D12" s="212">
        <v>51</v>
      </c>
      <c r="E12" s="212">
        <v>53</v>
      </c>
      <c r="F12" s="278">
        <f t="shared" si="0"/>
        <v>52</v>
      </c>
      <c r="G12" s="243">
        <v>39</v>
      </c>
      <c r="H12" s="243">
        <v>13</v>
      </c>
      <c r="I12" s="300">
        <v>0</v>
      </c>
      <c r="J12" s="25"/>
      <c r="K12" s="126"/>
      <c r="L12" s="215"/>
      <c r="M12" s="24"/>
    </row>
    <row r="13" spans="1:15" ht="20.100000000000001" customHeight="1" x14ac:dyDescent="0.15">
      <c r="A13" s="157" t="s">
        <v>163</v>
      </c>
      <c r="B13" s="212">
        <v>2076</v>
      </c>
      <c r="C13" s="212">
        <v>2063</v>
      </c>
      <c r="D13" s="212">
        <v>2075</v>
      </c>
      <c r="E13" s="212">
        <v>2055</v>
      </c>
      <c r="F13" s="278">
        <f t="shared" si="0"/>
        <v>2042</v>
      </c>
      <c r="G13" s="243">
        <v>1423</v>
      </c>
      <c r="H13" s="243">
        <v>615</v>
      </c>
      <c r="I13" s="302">
        <v>4</v>
      </c>
      <c r="J13" s="25"/>
      <c r="K13" s="126"/>
      <c r="L13" s="215"/>
      <c r="M13" s="24"/>
      <c r="O13" s="109"/>
    </row>
    <row r="14" spans="1:15" ht="20.100000000000001" customHeight="1" x14ac:dyDescent="0.15">
      <c r="A14" s="157" t="s">
        <v>25</v>
      </c>
      <c r="B14" s="212">
        <v>123</v>
      </c>
      <c r="C14" s="212">
        <v>116</v>
      </c>
      <c r="D14" s="212">
        <v>131</v>
      </c>
      <c r="E14" s="212">
        <v>134</v>
      </c>
      <c r="F14" s="278">
        <f t="shared" si="0"/>
        <v>132</v>
      </c>
      <c r="G14" s="243">
        <v>100</v>
      </c>
      <c r="H14" s="243">
        <v>32</v>
      </c>
      <c r="I14" s="300">
        <v>0</v>
      </c>
      <c r="J14" s="25"/>
      <c r="K14" s="126"/>
      <c r="L14" s="215"/>
      <c r="M14" s="24"/>
    </row>
    <row r="15" spans="1:15" ht="20.100000000000001" customHeight="1" x14ac:dyDescent="0.15">
      <c r="A15" s="157" t="s">
        <v>5</v>
      </c>
      <c r="B15" s="212">
        <v>81</v>
      </c>
      <c r="C15" s="212">
        <v>80</v>
      </c>
      <c r="D15" s="212">
        <v>84</v>
      </c>
      <c r="E15" s="212">
        <v>86</v>
      </c>
      <c r="F15" s="278">
        <f t="shared" si="0"/>
        <v>91</v>
      </c>
      <c r="G15" s="243">
        <v>77</v>
      </c>
      <c r="H15" s="243">
        <v>14</v>
      </c>
      <c r="I15" s="300">
        <v>0</v>
      </c>
      <c r="J15" s="25"/>
      <c r="K15" s="126"/>
      <c r="L15" s="215"/>
      <c r="M15" s="24"/>
    </row>
    <row r="16" spans="1:15" ht="20.100000000000001" customHeight="1" x14ac:dyDescent="0.15">
      <c r="A16" s="157" t="s">
        <v>8</v>
      </c>
      <c r="B16" s="212">
        <v>41</v>
      </c>
      <c r="C16" s="212">
        <v>41</v>
      </c>
      <c r="D16" s="212">
        <v>40</v>
      </c>
      <c r="E16" s="212">
        <v>38</v>
      </c>
      <c r="F16" s="278">
        <f t="shared" si="0"/>
        <v>46</v>
      </c>
      <c r="G16" s="243">
        <v>38</v>
      </c>
      <c r="H16" s="243">
        <v>8</v>
      </c>
      <c r="I16" s="300">
        <v>0</v>
      </c>
      <c r="J16" s="25"/>
      <c r="K16" s="126"/>
      <c r="L16" s="215"/>
      <c r="M16" s="24"/>
    </row>
    <row r="17" spans="1:16" ht="20.100000000000001" customHeight="1" x14ac:dyDescent="0.15">
      <c r="A17" s="157" t="s">
        <v>9</v>
      </c>
      <c r="B17" s="212">
        <v>64</v>
      </c>
      <c r="C17" s="212">
        <v>62</v>
      </c>
      <c r="D17" s="212">
        <v>65</v>
      </c>
      <c r="E17" s="212">
        <v>63</v>
      </c>
      <c r="F17" s="278">
        <f t="shared" si="0"/>
        <v>63</v>
      </c>
      <c r="G17" s="243">
        <v>53</v>
      </c>
      <c r="H17" s="243">
        <v>10</v>
      </c>
      <c r="I17" s="300">
        <v>0</v>
      </c>
      <c r="J17" s="25"/>
      <c r="K17" s="126"/>
      <c r="L17" s="215"/>
      <c r="M17" s="24"/>
    </row>
    <row r="18" spans="1:16" ht="20.100000000000001" customHeight="1" thickBot="1" x14ac:dyDescent="0.2">
      <c r="A18" s="159" t="s">
        <v>164</v>
      </c>
      <c r="B18" s="214">
        <v>2699</v>
      </c>
      <c r="C18" s="214">
        <v>2690</v>
      </c>
      <c r="D18" s="214">
        <v>2703</v>
      </c>
      <c r="E18" s="214">
        <v>2687</v>
      </c>
      <c r="F18" s="281">
        <f t="shared" si="0"/>
        <v>2748</v>
      </c>
      <c r="G18" s="264">
        <v>2005</v>
      </c>
      <c r="H18" s="264">
        <v>739</v>
      </c>
      <c r="I18" s="303">
        <v>4</v>
      </c>
      <c r="J18" s="25"/>
      <c r="K18" s="126"/>
      <c r="L18" s="215"/>
      <c r="M18" s="24"/>
      <c r="N18" s="126"/>
      <c r="O18" s="126"/>
      <c r="P18" s="126"/>
    </row>
    <row r="19" spans="1:16" ht="15" customHeight="1" x14ac:dyDescent="0.15">
      <c r="A19" s="20"/>
      <c r="D19" s="20"/>
      <c r="E19" s="494" t="s">
        <v>393</v>
      </c>
      <c r="F19" s="495"/>
      <c r="G19" s="495"/>
      <c r="H19" s="495"/>
      <c r="I19" s="495"/>
      <c r="J19" s="126"/>
      <c r="K19" s="20"/>
      <c r="L19" s="20"/>
      <c r="M19" s="20"/>
      <c r="N19" s="20"/>
      <c r="O19" s="20"/>
    </row>
    <row r="20" spans="1:16" ht="15" customHeight="1" x14ac:dyDescent="0.15">
      <c r="A20" s="290"/>
      <c r="B20" s="290"/>
      <c r="C20" s="290"/>
      <c r="D20" s="290"/>
      <c r="E20" s="496"/>
      <c r="F20" s="497"/>
      <c r="G20" s="497"/>
      <c r="H20" s="497"/>
      <c r="I20" s="497"/>
      <c r="J20" s="20"/>
      <c r="K20" s="290"/>
      <c r="L20" s="290"/>
    </row>
    <row r="21" spans="1:16" ht="15" customHeight="1" x14ac:dyDescent="0.15">
      <c r="A21" s="290"/>
      <c r="B21" s="290"/>
      <c r="C21" s="290"/>
      <c r="D21" s="290"/>
      <c r="E21" s="140"/>
      <c r="F21" s="140"/>
      <c r="G21" s="140"/>
      <c r="H21" s="140"/>
      <c r="I21" s="140"/>
      <c r="J21" s="20"/>
      <c r="K21" s="290"/>
      <c r="L21" s="290"/>
    </row>
    <row r="22" spans="1:16" ht="15" customHeight="1" thickBot="1" x14ac:dyDescent="0.2">
      <c r="A22" s="290" t="s">
        <v>165</v>
      </c>
      <c r="B22" s="290"/>
      <c r="C22" s="290"/>
      <c r="D22" s="290"/>
      <c r="E22" s="290"/>
      <c r="F22" s="290"/>
      <c r="G22" s="290"/>
      <c r="K22" s="290"/>
    </row>
    <row r="23" spans="1:16" ht="20.100000000000001" customHeight="1" x14ac:dyDescent="0.15">
      <c r="A23" s="389" t="s">
        <v>244</v>
      </c>
      <c r="B23" s="389"/>
      <c r="C23" s="389"/>
      <c r="D23" s="389"/>
      <c r="E23" s="211" t="s">
        <v>387</v>
      </c>
      <c r="F23" s="211" t="s">
        <v>388</v>
      </c>
      <c r="G23" s="218" t="s">
        <v>389</v>
      </c>
      <c r="H23" s="218" t="s">
        <v>390</v>
      </c>
      <c r="I23" s="282" t="s">
        <v>394</v>
      </c>
    </row>
    <row r="24" spans="1:16" ht="20.100000000000001" customHeight="1" x14ac:dyDescent="0.15">
      <c r="A24" s="498" t="s">
        <v>245</v>
      </c>
      <c r="B24" s="498"/>
      <c r="C24" s="498"/>
      <c r="D24" s="498"/>
      <c r="E24" s="49">
        <v>8868</v>
      </c>
      <c r="F24" s="49">
        <v>8844</v>
      </c>
      <c r="G24" s="51">
        <v>8857</v>
      </c>
      <c r="H24" s="217">
        <v>8825</v>
      </c>
      <c r="I24" s="283">
        <f>SUM(I25:I29)</f>
        <v>8919</v>
      </c>
      <c r="K24" s="20"/>
      <c r="L24" s="24"/>
      <c r="M24" s="20"/>
    </row>
    <row r="25" spans="1:16" ht="20.100000000000001" customHeight="1" x14ac:dyDescent="0.15">
      <c r="A25" s="513" t="s">
        <v>246</v>
      </c>
      <c r="B25" s="513"/>
      <c r="C25" s="509" t="s">
        <v>315</v>
      </c>
      <c r="D25" s="510"/>
      <c r="E25" s="161">
        <v>818</v>
      </c>
      <c r="F25" s="161">
        <v>835</v>
      </c>
      <c r="G25" s="161">
        <v>839</v>
      </c>
      <c r="H25" s="161">
        <v>850</v>
      </c>
      <c r="I25" s="304">
        <v>925</v>
      </c>
      <c r="K25" s="20"/>
      <c r="L25" s="20"/>
      <c r="M25" s="291"/>
    </row>
    <row r="26" spans="1:16" ht="20.100000000000001" customHeight="1" x14ac:dyDescent="0.15">
      <c r="A26" s="513"/>
      <c r="B26" s="513"/>
      <c r="C26" s="508" t="s">
        <v>316</v>
      </c>
      <c r="D26" s="464"/>
      <c r="E26" s="24">
        <v>586</v>
      </c>
      <c r="F26" s="24">
        <v>595</v>
      </c>
      <c r="G26" s="24">
        <v>598</v>
      </c>
      <c r="H26" s="24">
        <v>577</v>
      </c>
      <c r="I26" s="305">
        <v>573</v>
      </c>
      <c r="K26" s="291"/>
      <c r="L26" s="24"/>
      <c r="M26" s="61"/>
    </row>
    <row r="27" spans="1:16" ht="20.100000000000001" customHeight="1" x14ac:dyDescent="0.15">
      <c r="A27" s="513"/>
      <c r="B27" s="513"/>
      <c r="C27" s="508" t="s">
        <v>166</v>
      </c>
      <c r="D27" s="464"/>
      <c r="E27" s="24">
        <v>2949</v>
      </c>
      <c r="F27" s="24">
        <v>2950</v>
      </c>
      <c r="G27" s="24">
        <v>2995</v>
      </c>
      <c r="H27" s="24">
        <v>2988</v>
      </c>
      <c r="I27" s="305">
        <v>3011</v>
      </c>
      <c r="K27" s="291"/>
      <c r="L27" s="24"/>
      <c r="M27" s="61"/>
    </row>
    <row r="28" spans="1:16" ht="20.100000000000001" customHeight="1" x14ac:dyDescent="0.15">
      <c r="A28" s="513"/>
      <c r="B28" s="513"/>
      <c r="C28" s="508" t="s">
        <v>167</v>
      </c>
      <c r="D28" s="464"/>
      <c r="E28" s="24">
        <v>3015</v>
      </c>
      <c r="F28" s="24">
        <v>3042</v>
      </c>
      <c r="G28" s="24">
        <v>3056</v>
      </c>
      <c r="H28" s="24">
        <v>3063</v>
      </c>
      <c r="I28" s="305">
        <v>3108</v>
      </c>
      <c r="K28" s="291"/>
      <c r="L28" s="24"/>
      <c r="M28" s="61"/>
    </row>
    <row r="29" spans="1:16" ht="20.100000000000001" customHeight="1" x14ac:dyDescent="0.15">
      <c r="A29" s="513"/>
      <c r="B29" s="513"/>
      <c r="C29" s="511" t="s">
        <v>168</v>
      </c>
      <c r="D29" s="512"/>
      <c r="E29" s="24">
        <v>1500</v>
      </c>
      <c r="F29" s="24">
        <v>1422</v>
      </c>
      <c r="G29" s="24">
        <v>1369</v>
      </c>
      <c r="H29" s="24">
        <v>1347</v>
      </c>
      <c r="I29" s="305">
        <v>1302</v>
      </c>
      <c r="K29" s="291"/>
      <c r="L29" s="24"/>
      <c r="M29" s="61"/>
    </row>
    <row r="30" spans="1:16" ht="20.100000000000001" customHeight="1" thickBot="1" x14ac:dyDescent="0.2">
      <c r="A30" s="499" t="s">
        <v>317</v>
      </c>
      <c r="B30" s="499"/>
      <c r="C30" s="509" t="s">
        <v>169</v>
      </c>
      <c r="D30" s="510"/>
      <c r="E30" s="161">
        <v>6153</v>
      </c>
      <c r="F30" s="161">
        <v>6208</v>
      </c>
      <c r="G30" s="161">
        <v>6257</v>
      </c>
      <c r="H30" s="161">
        <v>6316</v>
      </c>
      <c r="I30" s="304">
        <v>6578</v>
      </c>
      <c r="K30" s="291"/>
      <c r="L30" s="24"/>
      <c r="M30" s="61"/>
    </row>
    <row r="31" spans="1:16" ht="20.100000000000001" customHeight="1" thickBot="1" x14ac:dyDescent="0.2">
      <c r="A31" s="499"/>
      <c r="B31" s="499"/>
      <c r="C31" s="508" t="s">
        <v>157</v>
      </c>
      <c r="D31" s="464"/>
      <c r="E31" s="24">
        <v>2707</v>
      </c>
      <c r="F31" s="24">
        <v>2628</v>
      </c>
      <c r="G31" s="24">
        <v>2592</v>
      </c>
      <c r="H31" s="24">
        <v>2501</v>
      </c>
      <c r="I31" s="305">
        <v>2332</v>
      </c>
    </row>
    <row r="32" spans="1:16" ht="20.100000000000001" customHeight="1" thickBot="1" x14ac:dyDescent="0.2">
      <c r="A32" s="499"/>
      <c r="B32" s="499"/>
      <c r="C32" s="500" t="s">
        <v>170</v>
      </c>
      <c r="D32" s="501"/>
      <c r="E32" s="168">
        <v>8</v>
      </c>
      <c r="F32" s="27">
        <v>8</v>
      </c>
      <c r="G32" s="168">
        <v>8</v>
      </c>
      <c r="H32" s="168">
        <v>8</v>
      </c>
      <c r="I32" s="306">
        <v>9</v>
      </c>
      <c r="J32" s="126"/>
      <c r="K32" s="126"/>
      <c r="L32" s="126"/>
    </row>
    <row r="33" spans="1:12" ht="15" customHeight="1" x14ac:dyDescent="0.15">
      <c r="A33" s="290" t="s">
        <v>171</v>
      </c>
      <c r="B33" s="290"/>
      <c r="C33" s="290"/>
      <c r="D33" s="290"/>
      <c r="E33" s="494" t="s">
        <v>393</v>
      </c>
      <c r="F33" s="495"/>
      <c r="G33" s="495"/>
      <c r="H33" s="495"/>
      <c r="I33" s="495"/>
      <c r="K33" s="20"/>
    </row>
    <row r="34" spans="1:12" ht="15" customHeight="1" x14ac:dyDescent="0.15">
      <c r="A34" s="290"/>
      <c r="B34" s="290"/>
      <c r="C34" s="290"/>
      <c r="D34" s="290"/>
      <c r="E34" s="496"/>
      <c r="F34" s="497"/>
      <c r="G34" s="497"/>
      <c r="H34" s="497"/>
      <c r="I34" s="497"/>
      <c r="J34" s="290"/>
      <c r="K34" s="290"/>
      <c r="L34" s="290"/>
    </row>
  </sheetData>
  <sheetProtection sheet="1" objects="1" scenarios="1"/>
  <mergeCells count="26">
    <mergeCell ref="E3:E5"/>
    <mergeCell ref="F3:I3"/>
    <mergeCell ref="F4:F5"/>
    <mergeCell ref="G4:G5"/>
    <mergeCell ref="H4:H5"/>
    <mergeCell ref="I4:I5"/>
    <mergeCell ref="A3:A5"/>
    <mergeCell ref="C3:C5"/>
    <mergeCell ref="D3:D5"/>
    <mergeCell ref="C31:D31"/>
    <mergeCell ref="C30:D30"/>
    <mergeCell ref="C29:D29"/>
    <mergeCell ref="C28:D28"/>
    <mergeCell ref="A25:B29"/>
    <mergeCell ref="C25:D25"/>
    <mergeCell ref="C27:D27"/>
    <mergeCell ref="C26:D26"/>
    <mergeCell ref="B3:B5"/>
    <mergeCell ref="E33:I33"/>
    <mergeCell ref="E34:I34"/>
    <mergeCell ref="E19:I19"/>
    <mergeCell ref="E20:I20"/>
    <mergeCell ref="A23:D23"/>
    <mergeCell ref="A24:D24"/>
    <mergeCell ref="A30:B32"/>
    <mergeCell ref="C32:D32"/>
  </mergeCells>
  <phoneticPr fontId="12"/>
  <printOptions horizontalCentered="1"/>
  <pageMargins left="0.59055118110236227" right="0.59055118110236227" top="0.59055118110236227" bottom="0.59055118110236227" header="0.39370078740157483" footer="0.39370078740157483"/>
  <pageSetup paperSize="9" firstPageNumber="62" orientation="portrait" useFirstPageNumber="1" verticalDpi="300" r:id="rId1"/>
  <headerFooter scaleWithDoc="0" alignWithMargins="0">
    <oddHeader>&amp;L労働力</oddHeader>
    <oddFooter>&amp;C&amp;11－&amp;12&amp;P&amp;11－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33"/>
  <sheetViews>
    <sheetView tabSelected="1" view="pageBreakPreview" zoomScaleNormal="100" zoomScaleSheetLayoutView="100" workbookViewId="0">
      <selection activeCell="I16" sqref="I16"/>
    </sheetView>
  </sheetViews>
  <sheetFormatPr defaultRowHeight="12" x14ac:dyDescent="0.15"/>
  <cols>
    <col min="1" max="6" width="16.7109375" style="3" customWidth="1"/>
    <col min="7" max="7" width="2.28515625" style="3" customWidth="1"/>
    <col min="8" max="8" width="18" style="3" bestFit="1" customWidth="1"/>
    <col min="9" max="9" width="11.85546875" style="3" bestFit="1" customWidth="1"/>
    <col min="10" max="10" width="13" style="3" bestFit="1" customWidth="1"/>
    <col min="11" max="11" width="14.140625" style="3" bestFit="1" customWidth="1"/>
    <col min="12" max="12" width="11.85546875" style="3" bestFit="1" customWidth="1"/>
    <col min="13" max="13" width="9.7109375" style="3" customWidth="1"/>
    <col min="14" max="14" width="9.42578125" style="3" customWidth="1"/>
    <col min="15" max="16384" width="9.140625" style="3"/>
  </cols>
  <sheetData>
    <row r="1" spans="1:256" ht="17.100000000000001" customHeight="1" x14ac:dyDescent="0.15">
      <c r="A1" s="519" t="s">
        <v>172</v>
      </c>
      <c r="B1" s="519"/>
      <c r="C1" s="519"/>
      <c r="D1" s="519"/>
      <c r="E1" s="519"/>
      <c r="F1" s="519"/>
      <c r="G1" s="28"/>
      <c r="H1" s="522" t="s">
        <v>395</v>
      </c>
      <c r="I1" s="524"/>
      <c r="J1" s="524"/>
      <c r="K1" s="530"/>
      <c r="L1" s="530"/>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15">
      <c r="G2" s="6"/>
      <c r="H2" s="531" t="s">
        <v>254</v>
      </c>
      <c r="I2" s="524"/>
      <c r="J2" s="524"/>
      <c r="K2" s="524"/>
      <c r="L2" s="524"/>
      <c r="M2" s="29"/>
      <c r="N2" s="29"/>
      <c r="O2" s="29"/>
      <c r="P2" s="29"/>
      <c r="Q2" s="29"/>
      <c r="R2" s="29"/>
      <c r="S2" s="29"/>
    </row>
    <row r="3" spans="1:256" x14ac:dyDescent="0.15">
      <c r="G3" s="6"/>
      <c r="H3" s="523" t="s">
        <v>179</v>
      </c>
      <c r="I3" s="524"/>
      <c r="J3" s="524"/>
      <c r="K3" s="524"/>
      <c r="L3" s="524"/>
      <c r="M3" s="29"/>
      <c r="N3" s="29"/>
      <c r="O3" s="29"/>
      <c r="P3" s="29"/>
      <c r="Q3" s="29"/>
      <c r="R3" s="29"/>
      <c r="S3" s="29"/>
    </row>
    <row r="4" spans="1:256" x14ac:dyDescent="0.15">
      <c r="A4" s="13" t="s">
        <v>173</v>
      </c>
      <c r="G4" s="6"/>
      <c r="H4" s="532" t="s">
        <v>198</v>
      </c>
      <c r="I4" s="533">
        <f>‐55‐!K42</f>
        <v>88.991769547325106</v>
      </c>
      <c r="J4" s="524"/>
      <c r="K4" s="524"/>
      <c r="L4" s="524"/>
      <c r="M4" s="29"/>
      <c r="N4" s="29"/>
      <c r="O4" s="29"/>
      <c r="P4" s="29"/>
      <c r="Q4" s="29"/>
      <c r="R4" s="29"/>
      <c r="S4" s="29"/>
    </row>
    <row r="5" spans="1:256" ht="21" customHeight="1" x14ac:dyDescent="0.15">
      <c r="A5" s="520" t="s">
        <v>347</v>
      </c>
      <c r="B5" s="521"/>
      <c r="C5" s="521"/>
      <c r="D5" s="521"/>
      <c r="E5" s="521"/>
      <c r="F5" s="521"/>
      <c r="G5" s="6"/>
      <c r="H5" s="532" t="s">
        <v>199</v>
      </c>
      <c r="I5" s="533">
        <f>‐55‐!K40</f>
        <v>80.667779632721206</v>
      </c>
      <c r="J5" s="524"/>
      <c r="K5" s="524"/>
      <c r="L5" s="524"/>
      <c r="M5" s="29"/>
      <c r="N5" s="29"/>
      <c r="O5" s="29"/>
      <c r="P5" s="29"/>
      <c r="Q5" s="29"/>
      <c r="R5" s="29"/>
      <c r="S5" s="29"/>
    </row>
    <row r="6" spans="1:256" x14ac:dyDescent="0.15">
      <c r="G6" s="6"/>
      <c r="H6" s="532" t="s">
        <v>200</v>
      </c>
      <c r="I6" s="533">
        <f>‐55‐!K38</f>
        <v>130.76307058688937</v>
      </c>
      <c r="J6" s="524"/>
      <c r="K6" s="524"/>
      <c r="L6" s="524"/>
      <c r="M6" s="29"/>
      <c r="N6" s="29"/>
      <c r="O6" s="29"/>
      <c r="P6" s="29"/>
      <c r="Q6" s="29"/>
      <c r="R6" s="29"/>
      <c r="S6" s="29"/>
    </row>
    <row r="7" spans="1:256" x14ac:dyDescent="0.15">
      <c r="G7" s="6"/>
      <c r="H7" s="532" t="s">
        <v>276</v>
      </c>
      <c r="I7" s="533">
        <f>‐55‐!K36</f>
        <v>63.992537313432841</v>
      </c>
      <c r="J7" s="524"/>
      <c r="K7" s="524"/>
      <c r="L7" s="524"/>
      <c r="M7" s="29"/>
      <c r="N7" s="29"/>
      <c r="O7" s="29"/>
      <c r="P7" s="29"/>
      <c r="Q7" s="29"/>
      <c r="R7" s="29"/>
      <c r="S7" s="29"/>
    </row>
    <row r="8" spans="1:256" x14ac:dyDescent="0.15">
      <c r="G8" s="6"/>
      <c r="H8" s="532" t="s">
        <v>194</v>
      </c>
      <c r="I8" s="534">
        <f>‐55‐!K34</f>
        <v>100.26230029409426</v>
      </c>
      <c r="J8" s="524"/>
      <c r="K8" s="524"/>
      <c r="L8" s="524"/>
      <c r="M8" s="29"/>
      <c r="N8" s="29"/>
      <c r="O8" s="29"/>
      <c r="P8" s="29"/>
      <c r="Q8" s="29"/>
      <c r="R8" s="29"/>
      <c r="S8" s="29"/>
    </row>
    <row r="9" spans="1:256" x14ac:dyDescent="0.15">
      <c r="G9" s="6"/>
      <c r="H9" s="532" t="s">
        <v>193</v>
      </c>
      <c r="I9" s="533">
        <f>‐55‐!K32</f>
        <v>87.461927949250196</v>
      </c>
      <c r="J9" s="524"/>
      <c r="K9" s="524"/>
      <c r="L9" s="524"/>
      <c r="M9" s="29"/>
      <c r="N9" s="29"/>
      <c r="O9" s="29"/>
      <c r="P9" s="29"/>
      <c r="Q9" s="29"/>
      <c r="R9" s="29"/>
      <c r="S9" s="29"/>
    </row>
    <row r="10" spans="1:256" x14ac:dyDescent="0.15">
      <c r="G10" s="6"/>
      <c r="H10" s="532" t="s">
        <v>201</v>
      </c>
      <c r="I10" s="533">
        <f>‐55‐!K30</f>
        <v>83.375485341787481</v>
      </c>
      <c r="J10" s="524"/>
      <c r="K10" s="524"/>
      <c r="L10" s="524"/>
      <c r="M10" s="29"/>
      <c r="N10" s="29"/>
      <c r="O10" s="29"/>
      <c r="P10" s="29"/>
      <c r="Q10" s="29"/>
      <c r="R10" s="29"/>
      <c r="S10" s="29"/>
    </row>
    <row r="11" spans="1:256" x14ac:dyDescent="0.15">
      <c r="G11" s="6"/>
      <c r="H11" s="532" t="s">
        <v>202</v>
      </c>
      <c r="I11" s="533">
        <f>‐55‐!K28</f>
        <v>96.165030577536527</v>
      </c>
      <c r="J11" s="524"/>
      <c r="K11" s="524"/>
      <c r="L11" s="524"/>
      <c r="M11" s="29"/>
      <c r="N11" s="29"/>
      <c r="O11" s="29"/>
      <c r="P11" s="29"/>
      <c r="Q11" s="29"/>
      <c r="R11" s="29"/>
      <c r="S11" s="29"/>
    </row>
    <row r="12" spans="1:256" x14ac:dyDescent="0.15">
      <c r="G12" s="6"/>
      <c r="H12" s="532" t="s">
        <v>190</v>
      </c>
      <c r="I12" s="535">
        <f>‐55‐!K26</f>
        <v>83.190574533635768</v>
      </c>
      <c r="J12" s="524"/>
      <c r="K12" s="524"/>
      <c r="L12" s="524"/>
      <c r="M12" s="29"/>
      <c r="N12" s="29"/>
      <c r="O12" s="29"/>
      <c r="P12" s="29"/>
      <c r="Q12" s="29"/>
      <c r="R12" s="29"/>
      <c r="S12" s="29"/>
    </row>
    <row r="13" spans="1:256" x14ac:dyDescent="0.15">
      <c r="G13" s="6"/>
      <c r="H13" s="532" t="s">
        <v>203</v>
      </c>
      <c r="I13" s="533">
        <f>‐55‐!K24</f>
        <v>111.00992252276743</v>
      </c>
      <c r="J13" s="524"/>
      <c r="K13" s="536"/>
      <c r="L13" s="524"/>
      <c r="M13" s="29"/>
      <c r="N13" s="29"/>
      <c r="O13" s="29"/>
      <c r="P13" s="29"/>
      <c r="Q13" s="29"/>
      <c r="R13" s="29"/>
      <c r="S13" s="29"/>
    </row>
    <row r="14" spans="1:256" x14ac:dyDescent="0.15">
      <c r="G14" s="6"/>
      <c r="H14" s="537" t="s">
        <v>204</v>
      </c>
      <c r="I14" s="533">
        <f>‐55‐!K22</f>
        <v>105.8695444561169</v>
      </c>
      <c r="J14" s="524"/>
      <c r="K14" s="524"/>
      <c r="L14" s="524"/>
      <c r="M14" s="29"/>
      <c r="N14" s="29"/>
      <c r="O14" s="29"/>
      <c r="P14" s="29"/>
      <c r="Q14" s="29"/>
      <c r="R14" s="29"/>
      <c r="S14" s="29"/>
    </row>
    <row r="15" spans="1:256" x14ac:dyDescent="0.15">
      <c r="G15" s="6"/>
      <c r="H15" s="532" t="s">
        <v>205</v>
      </c>
      <c r="I15" s="533">
        <f>‐55‐!K20</f>
        <v>99.876862455362641</v>
      </c>
      <c r="J15" s="524"/>
      <c r="K15" s="524"/>
      <c r="L15" s="524"/>
      <c r="M15" s="29"/>
      <c r="N15" s="29"/>
      <c r="O15" s="29"/>
      <c r="P15" s="29"/>
      <c r="Q15" s="29"/>
      <c r="R15" s="29"/>
      <c r="S15" s="29"/>
    </row>
    <row r="16" spans="1:256" x14ac:dyDescent="0.15">
      <c r="G16" s="6"/>
      <c r="H16" s="532" t="s">
        <v>206</v>
      </c>
      <c r="I16" s="533">
        <f>‐55‐!K18</f>
        <v>89.300535552824982</v>
      </c>
      <c r="J16" s="524"/>
      <c r="K16" s="524"/>
      <c r="L16" s="524"/>
      <c r="M16" s="29"/>
      <c r="N16" s="29"/>
      <c r="O16" s="29"/>
      <c r="P16" s="29"/>
      <c r="Q16" s="29"/>
      <c r="R16" s="29"/>
      <c r="S16" s="29"/>
    </row>
    <row r="17" spans="8:19" x14ac:dyDescent="0.15">
      <c r="H17" s="532" t="s">
        <v>185</v>
      </c>
      <c r="I17" s="533">
        <f>‐55‐!K16</f>
        <v>121.44151962877162</v>
      </c>
      <c r="J17" s="524"/>
      <c r="K17" s="524"/>
      <c r="L17" s="524"/>
      <c r="M17" s="29"/>
      <c r="N17" s="29"/>
      <c r="O17" s="29"/>
      <c r="P17" s="29"/>
      <c r="Q17" s="29"/>
      <c r="R17" s="29"/>
      <c r="S17" s="29"/>
    </row>
    <row r="18" spans="8:19" x14ac:dyDescent="0.15">
      <c r="H18" s="524"/>
      <c r="I18" s="524"/>
      <c r="J18" s="524"/>
      <c r="K18" s="524"/>
      <c r="L18" s="524"/>
      <c r="M18" s="29"/>
      <c r="N18" s="29"/>
      <c r="O18" s="29"/>
      <c r="P18" s="29"/>
      <c r="Q18" s="29"/>
      <c r="R18" s="29"/>
      <c r="S18" s="29"/>
    </row>
    <row r="19" spans="8:19" x14ac:dyDescent="0.15">
      <c r="H19" s="524"/>
      <c r="I19" s="524"/>
      <c r="J19" s="524"/>
      <c r="K19" s="524"/>
      <c r="L19" s="524"/>
      <c r="M19" s="29"/>
      <c r="N19" s="29"/>
      <c r="O19" s="29"/>
      <c r="P19" s="29"/>
      <c r="Q19" s="29"/>
      <c r="R19" s="29"/>
      <c r="S19" s="29"/>
    </row>
    <row r="20" spans="8:19" x14ac:dyDescent="0.15">
      <c r="H20" s="524"/>
      <c r="I20" s="524"/>
      <c r="J20" s="524"/>
      <c r="K20" s="524"/>
      <c r="L20" s="524"/>
      <c r="M20" s="29"/>
      <c r="N20" s="29"/>
      <c r="O20" s="29"/>
      <c r="P20" s="29"/>
      <c r="Q20" s="29"/>
      <c r="R20" s="29"/>
      <c r="S20" s="29"/>
    </row>
    <row r="21" spans="8:19" x14ac:dyDescent="0.15">
      <c r="H21" s="524"/>
      <c r="I21" s="524"/>
      <c r="J21" s="524"/>
      <c r="K21" s="524"/>
      <c r="L21" s="524"/>
      <c r="M21" s="29"/>
      <c r="N21" s="29"/>
      <c r="O21" s="29"/>
      <c r="P21" s="29"/>
      <c r="Q21" s="29"/>
      <c r="R21" s="29"/>
      <c r="S21" s="29"/>
    </row>
    <row r="22" spans="8:19" x14ac:dyDescent="0.15">
      <c r="H22" s="524"/>
      <c r="I22" s="524"/>
      <c r="J22" s="524"/>
      <c r="K22" s="524"/>
      <c r="L22" s="524"/>
      <c r="M22" s="29"/>
      <c r="N22" s="29"/>
      <c r="O22" s="29"/>
      <c r="P22" s="29"/>
      <c r="Q22" s="29"/>
      <c r="R22" s="29"/>
      <c r="S22" s="29"/>
    </row>
    <row r="23" spans="8:19" x14ac:dyDescent="0.15">
      <c r="H23" s="524"/>
      <c r="I23" s="524"/>
      <c r="J23" s="524"/>
      <c r="K23" s="524"/>
      <c r="L23" s="524"/>
      <c r="M23" s="29"/>
      <c r="N23" s="29"/>
      <c r="O23" s="29"/>
      <c r="P23" s="29"/>
      <c r="Q23" s="29"/>
      <c r="R23" s="29"/>
      <c r="S23" s="29"/>
    </row>
    <row r="24" spans="8:19" x14ac:dyDescent="0.15">
      <c r="H24" s="524"/>
      <c r="I24" s="524"/>
      <c r="J24" s="524"/>
      <c r="K24" s="524"/>
      <c r="L24" s="524"/>
      <c r="M24" s="29"/>
      <c r="N24" s="29"/>
      <c r="O24" s="29"/>
      <c r="P24" s="29"/>
      <c r="Q24" s="29"/>
      <c r="R24" s="29"/>
      <c r="S24" s="29"/>
    </row>
    <row r="25" spans="8:19" x14ac:dyDescent="0.15">
      <c r="H25" s="524"/>
      <c r="I25" s="524"/>
      <c r="J25" s="524"/>
      <c r="K25" s="524"/>
      <c r="L25" s="524"/>
      <c r="M25" s="29"/>
      <c r="N25" s="29"/>
      <c r="O25" s="29"/>
      <c r="P25" s="29"/>
      <c r="Q25" s="29"/>
      <c r="R25" s="29"/>
      <c r="S25" s="29"/>
    </row>
    <row r="26" spans="8:19" x14ac:dyDescent="0.15">
      <c r="H26" s="524"/>
      <c r="I26" s="524"/>
      <c r="J26" s="524"/>
      <c r="K26" s="524"/>
      <c r="L26" s="524"/>
      <c r="M26" s="29"/>
      <c r="N26" s="29"/>
      <c r="O26" s="29"/>
      <c r="P26" s="29"/>
      <c r="Q26" s="29"/>
      <c r="R26" s="29"/>
      <c r="S26" s="29"/>
    </row>
    <row r="27" spans="8:19" x14ac:dyDescent="0.15">
      <c r="H27" s="524"/>
      <c r="I27" s="524"/>
      <c r="J27" s="524"/>
      <c r="K27" s="524"/>
      <c r="L27" s="524"/>
      <c r="M27" s="29"/>
      <c r="N27" s="29"/>
      <c r="O27" s="29"/>
      <c r="P27" s="29"/>
      <c r="Q27" s="29"/>
      <c r="R27" s="29"/>
      <c r="S27" s="29"/>
    </row>
    <row r="28" spans="8:19" x14ac:dyDescent="0.15">
      <c r="H28" s="524"/>
      <c r="I28" s="524"/>
      <c r="J28" s="524"/>
      <c r="K28" s="524"/>
      <c r="L28" s="524"/>
      <c r="M28" s="29"/>
      <c r="N28" s="29"/>
      <c r="O28" s="29"/>
      <c r="P28" s="29"/>
      <c r="Q28" s="29"/>
      <c r="R28" s="29"/>
      <c r="S28" s="29"/>
    </row>
    <row r="29" spans="8:19" x14ac:dyDescent="0.15">
      <c r="H29" s="522" t="s">
        <v>395</v>
      </c>
      <c r="I29" s="523"/>
      <c r="J29" s="523"/>
      <c r="K29" s="523"/>
      <c r="L29" s="523"/>
      <c r="M29" s="29"/>
      <c r="N29" s="29"/>
      <c r="O29" s="29"/>
      <c r="P29" s="29"/>
      <c r="Q29" s="29"/>
      <c r="R29" s="29"/>
      <c r="S29" s="29"/>
    </row>
    <row r="30" spans="8:19" x14ac:dyDescent="0.15">
      <c r="H30" s="528" t="s">
        <v>253</v>
      </c>
      <c r="I30" s="524"/>
      <c r="J30" s="524"/>
      <c r="K30" s="524"/>
      <c r="L30" s="524"/>
      <c r="M30" s="29"/>
      <c r="N30" s="29"/>
      <c r="O30" s="29"/>
      <c r="P30" s="29"/>
      <c r="Q30" s="29"/>
      <c r="R30" s="29"/>
      <c r="S30" s="29"/>
    </row>
    <row r="31" spans="8:19" x14ac:dyDescent="0.15">
      <c r="H31" s="523" t="s">
        <v>207</v>
      </c>
      <c r="I31" s="523" t="s">
        <v>115</v>
      </c>
      <c r="J31" s="523" t="s">
        <v>98</v>
      </c>
      <c r="K31" s="523" t="s">
        <v>208</v>
      </c>
      <c r="L31" s="524" t="s">
        <v>209</v>
      </c>
      <c r="M31" s="29"/>
      <c r="N31" s="29"/>
      <c r="O31" s="29"/>
      <c r="P31" s="29"/>
      <c r="Q31" s="29"/>
      <c r="R31" s="29"/>
      <c r="S31" s="29"/>
    </row>
    <row r="32" spans="8:19" x14ac:dyDescent="0.15">
      <c r="H32" s="538" t="s">
        <v>375</v>
      </c>
      <c r="I32" s="539">
        <f>‐59‐!$E10</f>
        <v>44359</v>
      </c>
      <c r="J32" s="539">
        <f>‐59‐!$F10</f>
        <v>4177</v>
      </c>
      <c r="K32" s="539">
        <f>‐59‐!$G10</f>
        <v>29127</v>
      </c>
      <c r="L32" s="540">
        <f>‐59‐!$I10</f>
        <v>8.6059999999999999</v>
      </c>
      <c r="M32" s="29"/>
      <c r="N32" s="29"/>
      <c r="O32" s="29"/>
      <c r="P32" s="29"/>
      <c r="Q32" s="29"/>
      <c r="R32" s="29"/>
      <c r="S32" s="29"/>
    </row>
    <row r="33" spans="1:19" x14ac:dyDescent="0.15">
      <c r="H33" s="523" t="s">
        <v>376</v>
      </c>
      <c r="I33" s="539">
        <f>‐59‐!E16</f>
        <v>44780</v>
      </c>
      <c r="J33" s="539">
        <f>‐59‐!F16</f>
        <v>6133</v>
      </c>
      <c r="K33" s="539">
        <f>‐59‐!G16</f>
        <v>30388</v>
      </c>
      <c r="L33" s="539">
        <f>‐59‐!I16</f>
        <v>12.045999999999999</v>
      </c>
      <c r="M33" s="29"/>
      <c r="N33" s="29"/>
      <c r="O33" s="29"/>
      <c r="P33" s="29"/>
      <c r="Q33" s="29"/>
      <c r="R33" s="29"/>
      <c r="S33" s="29"/>
    </row>
    <row r="34" spans="1:19" x14ac:dyDescent="0.15">
      <c r="H34" s="523" t="s">
        <v>377</v>
      </c>
      <c r="I34" s="541">
        <f>‐59‐!$E22</f>
        <v>46871</v>
      </c>
      <c r="J34" s="541">
        <f>‐59‐!$F22</f>
        <v>5129</v>
      </c>
      <c r="K34" s="541">
        <f>‐59‐!$G22</f>
        <v>29875</v>
      </c>
      <c r="L34" s="541">
        <f>‐59‐!$I22</f>
        <v>9.8629999999999995</v>
      </c>
      <c r="M34" s="29"/>
      <c r="N34" s="29"/>
      <c r="O34" s="29"/>
      <c r="P34" s="29"/>
      <c r="Q34" s="29"/>
      <c r="R34" s="29"/>
      <c r="S34" s="29"/>
    </row>
    <row r="35" spans="1:19" x14ac:dyDescent="0.15">
      <c r="A35" s="4" t="s">
        <v>255</v>
      </c>
      <c r="D35" s="4" t="s">
        <v>256</v>
      </c>
      <c r="H35" s="523" t="s">
        <v>401</v>
      </c>
      <c r="I35" s="541">
        <f>‐59‐!E28</f>
        <v>46104</v>
      </c>
      <c r="J35" s="541">
        <f>‐59‐!F28</f>
        <v>2845</v>
      </c>
      <c r="K35" s="541">
        <f>‐59‐!G28</f>
        <v>29310</v>
      </c>
      <c r="L35" s="541">
        <f>‐59‐!I28</f>
        <v>5.8119999999999994</v>
      </c>
      <c r="M35" s="29"/>
      <c r="N35" s="29"/>
      <c r="O35" s="29"/>
      <c r="P35" s="29"/>
      <c r="Q35" s="29"/>
      <c r="R35" s="29"/>
      <c r="S35" s="29"/>
    </row>
    <row r="36" spans="1:19" x14ac:dyDescent="0.15">
      <c r="H36" s="524"/>
      <c r="I36" s="524"/>
      <c r="J36" s="524"/>
      <c r="K36" s="524"/>
      <c r="L36" s="524"/>
      <c r="M36" s="29"/>
      <c r="N36" s="29"/>
      <c r="O36" s="29"/>
      <c r="P36" s="29"/>
      <c r="Q36" s="29"/>
      <c r="R36" s="29"/>
      <c r="S36" s="29"/>
    </row>
    <row r="37" spans="1:19" x14ac:dyDescent="0.15">
      <c r="H37" s="522" t="s">
        <v>395</v>
      </c>
      <c r="I37" s="524"/>
      <c r="J37" s="524"/>
      <c r="K37" s="524"/>
      <c r="L37" s="524"/>
      <c r="M37" s="29"/>
      <c r="N37" s="29"/>
      <c r="O37" s="29"/>
      <c r="P37" s="29"/>
      <c r="Q37" s="29"/>
      <c r="R37" s="29"/>
      <c r="S37" s="29"/>
    </row>
    <row r="38" spans="1:19" x14ac:dyDescent="0.15">
      <c r="H38" s="528" t="s">
        <v>252</v>
      </c>
      <c r="I38" s="524"/>
      <c r="J38" s="524"/>
      <c r="K38" s="524"/>
      <c r="L38" s="524"/>
      <c r="M38" s="29"/>
      <c r="N38" s="29"/>
      <c r="O38" s="29"/>
      <c r="P38" s="29"/>
      <c r="Q38" s="29"/>
      <c r="R38" s="29"/>
      <c r="S38" s="29"/>
    </row>
    <row r="39" spans="1:19" x14ac:dyDescent="0.15">
      <c r="H39" s="542" t="s">
        <v>210</v>
      </c>
      <c r="I39" s="541">
        <f>‐59‐!E30</f>
        <v>24843</v>
      </c>
      <c r="J39" s="543">
        <f>I39/$H$47</f>
        <v>0.26973355627456513</v>
      </c>
      <c r="K39" s="523"/>
      <c r="L39" s="524"/>
      <c r="M39" s="29"/>
      <c r="N39" s="29"/>
      <c r="O39" s="29"/>
      <c r="P39" s="29"/>
      <c r="Q39" s="29"/>
      <c r="R39" s="29"/>
      <c r="S39" s="29"/>
    </row>
    <row r="40" spans="1:19" x14ac:dyDescent="0.15">
      <c r="H40" s="542" t="s">
        <v>211</v>
      </c>
      <c r="I40" s="541">
        <f>‐59‐!F30</f>
        <v>1826</v>
      </c>
      <c r="J40" s="543">
        <f t="shared" ref="J40:J44" si="0">I40/$H$47</f>
        <v>1.982584525851773E-2</v>
      </c>
      <c r="K40" s="525"/>
      <c r="L40" s="524"/>
      <c r="M40" s="29"/>
      <c r="N40" s="29"/>
      <c r="O40" s="29"/>
      <c r="P40" s="29"/>
      <c r="Q40" s="29"/>
      <c r="R40" s="29"/>
      <c r="S40" s="29"/>
    </row>
    <row r="41" spans="1:19" x14ac:dyDescent="0.15">
      <c r="H41" s="542" t="s">
        <v>212</v>
      </c>
      <c r="I41" s="541">
        <f>‐59‐!G30</f>
        <v>10720</v>
      </c>
      <c r="J41" s="543">
        <f t="shared" si="0"/>
        <v>0.11639269505548197</v>
      </c>
      <c r="K41" s="524"/>
      <c r="L41" s="524"/>
      <c r="M41" s="29"/>
      <c r="N41" s="29"/>
      <c r="O41" s="29"/>
      <c r="P41" s="29"/>
      <c r="Q41" s="29"/>
      <c r="R41" s="29"/>
      <c r="S41" s="29"/>
    </row>
    <row r="42" spans="1:19" x14ac:dyDescent="0.15">
      <c r="H42" s="542" t="s">
        <v>213</v>
      </c>
      <c r="I42" s="541">
        <f>‐59‐!G32</f>
        <v>18590</v>
      </c>
      <c r="J42" s="543">
        <f t="shared" si="0"/>
        <v>0.20184143666804194</v>
      </c>
      <c r="K42" s="524"/>
      <c r="L42" s="524"/>
      <c r="M42" s="29"/>
      <c r="N42" s="29"/>
      <c r="O42" s="29"/>
      <c r="P42" s="29"/>
      <c r="Q42" s="29"/>
      <c r="R42" s="29"/>
      <c r="S42" s="29"/>
    </row>
    <row r="43" spans="1:19" x14ac:dyDescent="0.15">
      <c r="H43" s="542" t="s">
        <v>214</v>
      </c>
      <c r="I43" s="541">
        <f>‐59‐!F32</f>
        <v>1019</v>
      </c>
      <c r="J43" s="543">
        <f t="shared" si="0"/>
        <v>1.1063820546785086E-2</v>
      </c>
      <c r="K43" s="524"/>
      <c r="L43" s="524"/>
      <c r="M43" s="29"/>
      <c r="N43" s="29"/>
      <c r="O43" s="29"/>
      <c r="P43" s="29"/>
      <c r="Q43" s="29"/>
      <c r="R43" s="29"/>
      <c r="S43" s="29"/>
    </row>
    <row r="44" spans="1:19" x14ac:dyDescent="0.15">
      <c r="H44" s="542" t="s">
        <v>215</v>
      </c>
      <c r="I44" s="541">
        <f>‐59‐!E32</f>
        <v>21261</v>
      </c>
      <c r="J44" s="543">
        <f t="shared" si="0"/>
        <v>0.23084189268419794</v>
      </c>
      <c r="K44" s="524"/>
      <c r="L44" s="524"/>
      <c r="M44" s="29"/>
      <c r="N44" s="29"/>
      <c r="O44" s="29"/>
      <c r="P44" s="29"/>
      <c r="Q44" s="29"/>
      <c r="R44" s="29"/>
      <c r="S44" s="29"/>
    </row>
    <row r="45" spans="1:19" x14ac:dyDescent="0.15">
      <c r="B45" s="3" t="s">
        <v>174</v>
      </c>
      <c r="H45" s="524"/>
      <c r="I45" s="524"/>
      <c r="J45" s="524"/>
      <c r="K45" s="524"/>
      <c r="L45" s="524"/>
      <c r="M45" s="29"/>
      <c r="N45" s="29"/>
      <c r="O45" s="29"/>
      <c r="P45" s="29"/>
      <c r="Q45" s="29"/>
      <c r="R45" s="29"/>
      <c r="S45" s="29"/>
    </row>
    <row r="46" spans="1:19" x14ac:dyDescent="0.15">
      <c r="H46" s="544" t="s">
        <v>378</v>
      </c>
      <c r="I46" s="524"/>
      <c r="J46" s="524"/>
      <c r="K46" s="524"/>
      <c r="L46" s="524"/>
      <c r="M46" s="29"/>
      <c r="N46" s="29"/>
      <c r="O46" s="29"/>
      <c r="P46" s="29"/>
      <c r="Q46" s="29"/>
      <c r="R46" s="29"/>
      <c r="S46" s="29"/>
    </row>
    <row r="47" spans="1:19" x14ac:dyDescent="0.15">
      <c r="H47" s="524">
        <f>‐59‐!C28</f>
        <v>92102</v>
      </c>
      <c r="I47" s="545">
        <f>SUM(I39:I44)</f>
        <v>78259</v>
      </c>
      <c r="J47" s="545">
        <f>H47-I47</f>
        <v>13843</v>
      </c>
      <c r="K47" s="524"/>
      <c r="L47" s="524"/>
      <c r="M47" s="29"/>
      <c r="N47" s="29"/>
      <c r="O47" s="29"/>
      <c r="P47" s="29"/>
      <c r="Q47" s="29"/>
      <c r="R47" s="29"/>
      <c r="S47" s="29"/>
    </row>
    <row r="48" spans="1:19" x14ac:dyDescent="0.15">
      <c r="H48" s="524"/>
      <c r="I48" s="524"/>
      <c r="J48" s="524"/>
      <c r="K48" s="524"/>
      <c r="L48" s="524"/>
      <c r="M48" s="29"/>
      <c r="N48" s="29"/>
      <c r="O48" s="29"/>
      <c r="P48" s="29"/>
      <c r="Q48" s="29"/>
      <c r="R48" s="29"/>
      <c r="S48" s="29"/>
    </row>
    <row r="49" spans="8:19" x14ac:dyDescent="0.15">
      <c r="H49" s="524"/>
      <c r="I49" s="524"/>
      <c r="J49" s="524"/>
      <c r="K49" s="524"/>
      <c r="L49" s="524"/>
      <c r="M49" s="29"/>
      <c r="N49" s="29"/>
      <c r="O49" s="29"/>
      <c r="P49" s="29"/>
      <c r="Q49" s="29"/>
      <c r="R49" s="29"/>
      <c r="S49" s="29"/>
    </row>
    <row r="50" spans="8:19" x14ac:dyDescent="0.15">
      <c r="H50" s="524"/>
      <c r="I50" s="524"/>
      <c r="J50" s="524"/>
      <c r="K50" s="524"/>
      <c r="L50" s="524"/>
      <c r="M50" s="29"/>
      <c r="N50" s="29"/>
      <c r="O50" s="29"/>
      <c r="P50" s="29"/>
      <c r="Q50" s="29"/>
      <c r="R50" s="29"/>
      <c r="S50" s="29"/>
    </row>
    <row r="51" spans="8:19" x14ac:dyDescent="0.15">
      <c r="H51" s="524"/>
      <c r="I51" s="524"/>
      <c r="J51" s="524"/>
      <c r="K51" s="524"/>
      <c r="L51" s="524"/>
      <c r="M51" s="29"/>
      <c r="N51" s="29"/>
      <c r="O51" s="29"/>
      <c r="P51" s="29"/>
      <c r="Q51" s="29"/>
      <c r="R51" s="29"/>
      <c r="S51" s="29"/>
    </row>
    <row r="52" spans="8:19" x14ac:dyDescent="0.15">
      <c r="H52" s="524"/>
      <c r="I52" s="524"/>
      <c r="J52" s="524"/>
      <c r="K52" s="524"/>
      <c r="L52" s="524"/>
      <c r="M52" s="29"/>
      <c r="N52" s="29"/>
      <c r="O52" s="29"/>
      <c r="P52" s="29"/>
      <c r="Q52" s="29"/>
      <c r="R52" s="29"/>
      <c r="S52" s="29"/>
    </row>
    <row r="53" spans="8:19" x14ac:dyDescent="0.15">
      <c r="H53" s="524"/>
      <c r="I53" s="524"/>
      <c r="J53" s="524"/>
      <c r="K53" s="524"/>
      <c r="L53" s="524"/>
      <c r="M53" s="29"/>
      <c r="N53" s="29"/>
      <c r="O53" s="29"/>
      <c r="P53" s="29"/>
      <c r="Q53" s="29"/>
      <c r="R53" s="29"/>
      <c r="S53" s="29"/>
    </row>
    <row r="54" spans="8:19" x14ac:dyDescent="0.15">
      <c r="H54" s="524"/>
      <c r="I54" s="524"/>
      <c r="J54" s="524"/>
      <c r="K54" s="524"/>
      <c r="L54" s="524"/>
      <c r="M54" s="29"/>
      <c r="N54" s="29"/>
      <c r="O54" s="29"/>
      <c r="P54" s="29"/>
      <c r="Q54" s="29"/>
      <c r="R54" s="29"/>
      <c r="S54" s="29"/>
    </row>
    <row r="55" spans="8:19" x14ac:dyDescent="0.15">
      <c r="H55" s="524"/>
      <c r="I55" s="524"/>
      <c r="J55" s="524"/>
      <c r="K55" s="524"/>
      <c r="L55" s="524"/>
      <c r="M55" s="29"/>
      <c r="N55" s="29"/>
      <c r="O55" s="29"/>
      <c r="P55" s="29"/>
      <c r="Q55" s="29"/>
      <c r="R55" s="29"/>
      <c r="S55" s="29"/>
    </row>
    <row r="56" spans="8:19" x14ac:dyDescent="0.15">
      <c r="H56" s="524"/>
      <c r="I56" s="524"/>
      <c r="J56" s="524"/>
      <c r="K56" s="524"/>
      <c r="L56" s="524"/>
      <c r="M56" s="29"/>
      <c r="N56" s="29"/>
      <c r="O56" s="29"/>
      <c r="P56" s="29"/>
      <c r="Q56" s="29"/>
      <c r="R56" s="29"/>
      <c r="S56" s="29"/>
    </row>
    <row r="57" spans="8:19" x14ac:dyDescent="0.15">
      <c r="H57" s="524"/>
      <c r="I57" s="524"/>
      <c r="J57" s="524"/>
      <c r="K57" s="524"/>
      <c r="L57" s="524"/>
      <c r="M57" s="29"/>
      <c r="N57" s="29"/>
      <c r="O57" s="29"/>
      <c r="P57" s="29"/>
      <c r="Q57" s="29"/>
      <c r="R57" s="29"/>
      <c r="S57" s="29"/>
    </row>
    <row r="58" spans="8:19" x14ac:dyDescent="0.15">
      <c r="H58" s="524"/>
      <c r="I58" s="524"/>
      <c r="J58" s="524"/>
      <c r="K58" s="524"/>
      <c r="L58" s="524"/>
      <c r="M58" s="29"/>
      <c r="N58" s="29"/>
      <c r="O58" s="29"/>
      <c r="P58" s="29"/>
      <c r="Q58" s="29"/>
      <c r="R58" s="29"/>
      <c r="S58" s="29"/>
    </row>
    <row r="59" spans="8:19" x14ac:dyDescent="0.15">
      <c r="H59" s="524"/>
      <c r="I59" s="524"/>
      <c r="J59" s="524"/>
      <c r="K59" s="524"/>
      <c r="L59" s="524"/>
      <c r="M59" s="29"/>
      <c r="N59" s="29"/>
      <c r="O59" s="29"/>
      <c r="P59" s="29"/>
      <c r="Q59" s="29"/>
      <c r="R59" s="29"/>
      <c r="S59" s="29"/>
    </row>
    <row r="60" spans="8:19" x14ac:dyDescent="0.15">
      <c r="H60" s="524"/>
      <c r="I60" s="524"/>
      <c r="J60" s="524"/>
      <c r="K60" s="524"/>
      <c r="L60" s="524"/>
      <c r="M60" s="29"/>
      <c r="N60" s="29"/>
      <c r="O60" s="29"/>
      <c r="P60" s="29"/>
      <c r="Q60" s="29"/>
      <c r="R60" s="29"/>
      <c r="S60" s="29"/>
    </row>
    <row r="61" spans="8:19" x14ac:dyDescent="0.15">
      <c r="H61" s="524"/>
      <c r="I61" s="524"/>
      <c r="J61" s="524"/>
      <c r="K61" s="524"/>
      <c r="L61" s="524"/>
      <c r="M61" s="29"/>
      <c r="N61" s="29"/>
      <c r="O61" s="29"/>
      <c r="P61" s="29"/>
      <c r="Q61" s="29"/>
      <c r="R61" s="29"/>
      <c r="S61" s="29"/>
    </row>
    <row r="62" spans="8:19" x14ac:dyDescent="0.15">
      <c r="H62" s="524"/>
      <c r="I62" s="524"/>
      <c r="J62" s="524"/>
      <c r="K62" s="524"/>
      <c r="L62" s="524"/>
      <c r="M62" s="29"/>
      <c r="N62" s="29"/>
      <c r="O62" s="29"/>
      <c r="P62" s="29"/>
      <c r="Q62" s="29"/>
      <c r="R62" s="29"/>
      <c r="S62" s="29"/>
    </row>
    <row r="63" spans="8:19" x14ac:dyDescent="0.15">
      <c r="H63" s="524"/>
      <c r="I63" s="524"/>
      <c r="J63" s="524"/>
      <c r="K63" s="524"/>
      <c r="L63" s="524"/>
      <c r="M63" s="29"/>
      <c r="N63" s="29"/>
      <c r="O63" s="29"/>
      <c r="P63" s="29"/>
      <c r="Q63" s="29"/>
      <c r="R63" s="29"/>
      <c r="S63" s="29"/>
    </row>
    <row r="64" spans="8:19" x14ac:dyDescent="0.15">
      <c r="H64" s="524"/>
      <c r="I64" s="524"/>
      <c r="J64" s="524"/>
      <c r="K64" s="524"/>
      <c r="L64" s="524"/>
      <c r="M64" s="29"/>
      <c r="N64" s="29"/>
      <c r="O64" s="29"/>
      <c r="P64" s="29"/>
      <c r="Q64" s="29"/>
      <c r="R64" s="29"/>
      <c r="S64" s="29"/>
    </row>
    <row r="65" spans="1:19" x14ac:dyDescent="0.15">
      <c r="H65" s="524"/>
      <c r="I65" s="524"/>
      <c r="J65" s="524"/>
      <c r="K65" s="524"/>
      <c r="L65" s="524"/>
      <c r="M65" s="29"/>
      <c r="N65" s="29"/>
      <c r="O65" s="29"/>
      <c r="P65" s="29"/>
      <c r="Q65" s="29"/>
      <c r="R65" s="29"/>
      <c r="S65" s="29"/>
    </row>
    <row r="66" spans="1:19" x14ac:dyDescent="0.15">
      <c r="H66" s="524"/>
      <c r="I66" s="524"/>
      <c r="J66" s="524"/>
      <c r="K66" s="524"/>
      <c r="L66" s="524"/>
      <c r="M66" s="29"/>
      <c r="N66" s="29"/>
      <c r="O66" s="29"/>
      <c r="P66" s="29"/>
      <c r="Q66" s="29"/>
      <c r="R66" s="29"/>
      <c r="S66" s="29"/>
    </row>
    <row r="67" spans="1:19" x14ac:dyDescent="0.15">
      <c r="A67" s="2" t="s">
        <v>278</v>
      </c>
      <c r="D67" s="160" t="s">
        <v>277</v>
      </c>
      <c r="H67" s="524"/>
      <c r="I67" s="524"/>
      <c r="J67" s="524"/>
      <c r="K67" s="524"/>
      <c r="L67" s="524"/>
      <c r="O67" s="29"/>
      <c r="P67" s="29"/>
      <c r="Q67" s="29"/>
      <c r="R67" s="29"/>
      <c r="S67" s="29"/>
    </row>
    <row r="68" spans="1:19" x14ac:dyDescent="0.15">
      <c r="H68" s="522" t="s">
        <v>395</v>
      </c>
      <c r="I68" s="524"/>
      <c r="J68" s="524"/>
      <c r="K68" s="524"/>
      <c r="L68" s="524"/>
      <c r="O68" s="29"/>
      <c r="P68" s="29"/>
      <c r="Q68" s="29"/>
      <c r="R68" s="29"/>
      <c r="S68" s="29"/>
    </row>
    <row r="69" spans="1:19" x14ac:dyDescent="0.15">
      <c r="H69" s="524"/>
      <c r="I69" s="524"/>
      <c r="J69" s="524"/>
      <c r="K69" s="524"/>
      <c r="L69" s="524"/>
      <c r="O69" s="29"/>
      <c r="P69" s="29"/>
      <c r="Q69" s="29"/>
      <c r="R69" s="29"/>
      <c r="S69" s="29"/>
    </row>
    <row r="70" spans="1:19" x14ac:dyDescent="0.15">
      <c r="H70" s="524"/>
      <c r="I70" s="523" t="s">
        <v>404</v>
      </c>
      <c r="J70" s="523" t="s">
        <v>402</v>
      </c>
      <c r="K70" s="523" t="s">
        <v>405</v>
      </c>
      <c r="L70" s="524"/>
      <c r="O70" s="29"/>
      <c r="P70" s="29"/>
      <c r="Q70" s="29"/>
      <c r="R70" s="29"/>
      <c r="S70" s="29"/>
    </row>
    <row r="71" spans="1:19" x14ac:dyDescent="0.15">
      <c r="H71" s="524" t="s">
        <v>219</v>
      </c>
      <c r="I71" s="546">
        <f>‐60‐!D34</f>
        <v>205</v>
      </c>
      <c r="J71" s="527">
        <f>‐60‐!G34</f>
        <v>212</v>
      </c>
      <c r="K71" s="527">
        <f>‐60‐!J34</f>
        <v>190</v>
      </c>
      <c r="L71" s="524"/>
      <c r="O71" s="29"/>
      <c r="P71" s="29"/>
      <c r="Q71" s="29"/>
      <c r="R71" s="29"/>
      <c r="S71" s="29"/>
    </row>
    <row r="72" spans="1:19" x14ac:dyDescent="0.15">
      <c r="H72" s="526" t="s">
        <v>221</v>
      </c>
      <c r="I72" s="546">
        <f>‐60‐!D38</f>
        <v>7250</v>
      </c>
      <c r="J72" s="527">
        <f>‐60‐!G38</f>
        <v>6321</v>
      </c>
      <c r="K72" s="527">
        <f>‐60‐!J38</f>
        <v>6059</v>
      </c>
      <c r="L72" s="524"/>
      <c r="O72" s="29"/>
      <c r="P72" s="29"/>
      <c r="Q72" s="29"/>
      <c r="R72" s="29"/>
      <c r="S72" s="29"/>
    </row>
    <row r="73" spans="1:19" x14ac:dyDescent="0.15">
      <c r="H73" s="526" t="s">
        <v>223</v>
      </c>
      <c r="I73" s="546">
        <f>‐60‐!D42</f>
        <v>36898</v>
      </c>
      <c r="J73" s="527">
        <f>‐60‐!G42</f>
        <v>35687</v>
      </c>
      <c r="K73" s="527">
        <f>‐60‐!J42</f>
        <v>34896</v>
      </c>
      <c r="L73" s="524"/>
      <c r="O73" s="29"/>
      <c r="P73" s="29"/>
      <c r="Q73" s="29"/>
      <c r="R73" s="29"/>
      <c r="S73" s="29"/>
    </row>
    <row r="74" spans="1:19" x14ac:dyDescent="0.15">
      <c r="H74" s="526"/>
      <c r="I74" s="527">
        <f>SUM(I71:I73)</f>
        <v>44353</v>
      </c>
      <c r="J74" s="527">
        <f>SUM(J71:J73)</f>
        <v>42220</v>
      </c>
      <c r="K74" s="527">
        <f>SUM(K71:K73)</f>
        <v>41145</v>
      </c>
      <c r="L74" s="524"/>
      <c r="O74" s="29"/>
      <c r="P74" s="29"/>
      <c r="Q74" s="29"/>
      <c r="R74" s="29"/>
      <c r="S74" s="29"/>
    </row>
    <row r="75" spans="1:19" x14ac:dyDescent="0.15">
      <c r="H75" s="526"/>
      <c r="I75" s="527"/>
      <c r="J75" s="527"/>
      <c r="K75" s="527"/>
      <c r="L75" s="524"/>
      <c r="O75" s="29"/>
      <c r="P75" s="29"/>
      <c r="Q75" s="29"/>
      <c r="R75" s="29"/>
      <c r="S75" s="29"/>
    </row>
    <row r="76" spans="1:19" x14ac:dyDescent="0.15">
      <c r="H76" s="522" t="s">
        <v>395</v>
      </c>
      <c r="I76" s="527"/>
      <c r="J76" s="527"/>
      <c r="K76" s="527"/>
      <c r="L76" s="524"/>
      <c r="O76" s="29"/>
      <c r="P76" s="29"/>
      <c r="Q76" s="29"/>
      <c r="R76" s="29"/>
      <c r="S76" s="29"/>
    </row>
    <row r="77" spans="1:19" x14ac:dyDescent="0.15">
      <c r="G77" s="3">
        <v>1</v>
      </c>
      <c r="H77" s="526" t="s">
        <v>216</v>
      </c>
      <c r="I77" s="547">
        <v>190</v>
      </c>
      <c r="J77" s="548">
        <f>+I77/$I$92</f>
        <v>4.1211174735380877E-3</v>
      </c>
      <c r="K77" s="524"/>
      <c r="L77" s="528"/>
      <c r="O77" s="29"/>
      <c r="P77" s="29"/>
      <c r="Q77" s="29"/>
      <c r="R77" s="29"/>
      <c r="S77" s="29"/>
    </row>
    <row r="78" spans="1:19" x14ac:dyDescent="0.15">
      <c r="G78" s="3">
        <v>2</v>
      </c>
      <c r="H78" s="526" t="s">
        <v>217</v>
      </c>
      <c r="I78" s="547">
        <f>‐60‐!J39</f>
        <v>9</v>
      </c>
      <c r="J78" s="549">
        <f t="shared" ref="J78:J91" si="1">+I78/$I$92</f>
        <v>1.9521082769390942E-4</v>
      </c>
      <c r="K78" s="524"/>
      <c r="L78" s="524"/>
      <c r="O78" s="29"/>
      <c r="P78" s="29"/>
      <c r="Q78" s="29"/>
      <c r="R78" s="29"/>
      <c r="S78" s="29"/>
    </row>
    <row r="79" spans="1:19" x14ac:dyDescent="0.15">
      <c r="G79" s="3">
        <v>3</v>
      </c>
      <c r="H79" s="526" t="s">
        <v>218</v>
      </c>
      <c r="I79" s="550">
        <f>‐60‐!J40</f>
        <v>3820</v>
      </c>
      <c r="J79" s="548">
        <f t="shared" si="1"/>
        <v>8.2856151310081561E-2</v>
      </c>
      <c r="K79" s="524"/>
      <c r="L79" s="524"/>
      <c r="M79" s="29"/>
      <c r="N79" s="29"/>
      <c r="O79" s="29"/>
      <c r="P79" s="29"/>
      <c r="Q79" s="29"/>
      <c r="R79" s="29"/>
      <c r="S79" s="29"/>
    </row>
    <row r="80" spans="1:19" x14ac:dyDescent="0.15">
      <c r="G80" s="3">
        <v>4</v>
      </c>
      <c r="H80" s="526" t="s">
        <v>220</v>
      </c>
      <c r="I80" s="547">
        <f>‐60‐!J41</f>
        <v>2230</v>
      </c>
      <c r="J80" s="548">
        <f t="shared" si="1"/>
        <v>4.836890508415756E-2</v>
      </c>
      <c r="K80" s="524"/>
      <c r="L80" s="524"/>
      <c r="M80" s="29"/>
      <c r="N80" s="33"/>
      <c r="O80" s="29"/>
      <c r="P80" s="29"/>
      <c r="Q80" s="29"/>
      <c r="R80" s="29"/>
      <c r="S80" s="29"/>
    </row>
    <row r="81" spans="7:19" x14ac:dyDescent="0.15">
      <c r="G81" s="3">
        <v>5</v>
      </c>
      <c r="H81" s="551" t="s">
        <v>222</v>
      </c>
      <c r="I81" s="547">
        <f>‐60‐!J43</f>
        <v>328</v>
      </c>
      <c r="J81" s="548">
        <f t="shared" si="1"/>
        <v>7.1143501648446988E-3</v>
      </c>
      <c r="K81" s="524"/>
      <c r="L81" s="524"/>
      <c r="M81" s="29"/>
      <c r="N81" s="29"/>
      <c r="O81" s="29"/>
      <c r="P81" s="29"/>
      <c r="Q81" s="29"/>
      <c r="R81" s="29"/>
      <c r="S81" s="29"/>
    </row>
    <row r="82" spans="7:19" x14ac:dyDescent="0.15">
      <c r="G82" s="3">
        <v>6</v>
      </c>
      <c r="H82" s="526" t="s">
        <v>224</v>
      </c>
      <c r="I82" s="547">
        <f>‐60‐!J44</f>
        <v>3714</v>
      </c>
      <c r="J82" s="548">
        <f t="shared" si="1"/>
        <v>8.0557001561686617E-2</v>
      </c>
      <c r="K82" s="524"/>
      <c r="L82" s="524"/>
      <c r="M82" s="29"/>
      <c r="N82" s="29"/>
      <c r="O82" s="29"/>
      <c r="P82" s="29"/>
      <c r="Q82" s="29"/>
      <c r="R82" s="29"/>
      <c r="S82" s="29"/>
    </row>
    <row r="83" spans="7:19" x14ac:dyDescent="0.15">
      <c r="G83" s="3">
        <v>7</v>
      </c>
      <c r="H83" s="552" t="s">
        <v>280</v>
      </c>
      <c r="I83" s="547">
        <f>‐60‐!J46</f>
        <v>2816</v>
      </c>
      <c r="J83" s="548">
        <f t="shared" si="1"/>
        <v>6.1079298976227658E-2</v>
      </c>
      <c r="K83" s="524"/>
      <c r="L83" s="524"/>
      <c r="M83" s="29"/>
      <c r="N83" s="29"/>
      <c r="O83" s="29"/>
      <c r="P83" s="29"/>
      <c r="Q83" s="29"/>
      <c r="R83" s="29"/>
      <c r="S83" s="29"/>
    </row>
    <row r="84" spans="7:19" x14ac:dyDescent="0.15">
      <c r="G84" s="3">
        <v>8</v>
      </c>
      <c r="H84" s="526" t="s">
        <v>225</v>
      </c>
      <c r="I84" s="547">
        <f>‐60‐!J47</f>
        <v>1186</v>
      </c>
      <c r="J84" s="548">
        <f t="shared" si="1"/>
        <v>2.5724449071664063E-2</v>
      </c>
      <c r="K84" s="524"/>
      <c r="L84" s="524"/>
      <c r="M84" s="32"/>
      <c r="N84" s="23"/>
      <c r="O84" s="29"/>
      <c r="P84" s="29"/>
      <c r="Q84" s="29"/>
      <c r="R84" s="29"/>
      <c r="S84" s="29"/>
    </row>
    <row r="85" spans="7:19" x14ac:dyDescent="0.15">
      <c r="G85" s="3">
        <v>9</v>
      </c>
      <c r="H85" s="526" t="s">
        <v>226</v>
      </c>
      <c r="I85" s="547">
        <f>‐60‐!J48</f>
        <v>1101</v>
      </c>
      <c r="J85" s="548">
        <f t="shared" si="1"/>
        <v>2.3880791254554921E-2</v>
      </c>
      <c r="K85" s="524"/>
      <c r="L85" s="524"/>
      <c r="M85" s="32"/>
      <c r="N85" s="23"/>
      <c r="O85" s="29"/>
      <c r="P85" s="29"/>
      <c r="Q85" s="29"/>
      <c r="R85" s="29"/>
      <c r="S85" s="29"/>
    </row>
    <row r="86" spans="7:19" x14ac:dyDescent="0.15">
      <c r="G86" s="3">
        <v>10</v>
      </c>
      <c r="H86" s="526" t="s">
        <v>227</v>
      </c>
      <c r="I86" s="547">
        <f>‐60‐!J51</f>
        <v>7698</v>
      </c>
      <c r="J86" s="548">
        <f t="shared" si="1"/>
        <v>0.16697032795419053</v>
      </c>
      <c r="K86" s="524"/>
      <c r="L86" s="524"/>
      <c r="M86" s="32"/>
      <c r="N86" s="23"/>
      <c r="O86" s="29"/>
      <c r="P86" s="29"/>
      <c r="Q86" s="29"/>
      <c r="R86" s="29"/>
      <c r="S86" s="29"/>
    </row>
    <row r="87" spans="7:19" x14ac:dyDescent="0.15">
      <c r="G87" s="3">
        <v>11</v>
      </c>
      <c r="H87" s="526" t="s">
        <v>228</v>
      </c>
      <c r="I87" s="547">
        <f>‐60‐!J52</f>
        <v>2053</v>
      </c>
      <c r="J87" s="548">
        <f t="shared" si="1"/>
        <v>4.4529758806177336E-2</v>
      </c>
      <c r="K87" s="524"/>
      <c r="L87" s="524"/>
      <c r="M87" s="29"/>
      <c r="N87" s="29"/>
      <c r="O87" s="29"/>
      <c r="P87" s="29"/>
      <c r="Q87" s="29"/>
      <c r="R87" s="29"/>
      <c r="S87" s="29"/>
    </row>
    <row r="88" spans="7:19" x14ac:dyDescent="0.15">
      <c r="G88" s="3">
        <v>12</v>
      </c>
      <c r="H88" s="526" t="s">
        <v>229</v>
      </c>
      <c r="I88" s="553">
        <f>‐60‐!J53</f>
        <v>4959</v>
      </c>
      <c r="J88" s="548">
        <f t="shared" si="1"/>
        <v>0.10756116605934408</v>
      </c>
      <c r="K88" s="524"/>
      <c r="L88" s="524"/>
      <c r="M88" s="29"/>
      <c r="N88" s="29"/>
      <c r="O88" s="29"/>
      <c r="P88" s="29"/>
      <c r="Q88" s="29"/>
      <c r="R88" s="29"/>
      <c r="S88" s="29"/>
    </row>
    <row r="89" spans="7:19" x14ac:dyDescent="0.15">
      <c r="G89" s="3">
        <v>13</v>
      </c>
      <c r="H89" s="524" t="s">
        <v>281</v>
      </c>
      <c r="I89" s="547">
        <f>‐60‐!J45</f>
        <v>7334</v>
      </c>
      <c r="J89" s="548">
        <f t="shared" si="1"/>
        <v>0.15907513447857019</v>
      </c>
      <c r="K89" s="524"/>
      <c r="L89" s="524"/>
      <c r="M89" s="29"/>
      <c r="N89" s="29"/>
      <c r="O89" s="29"/>
      <c r="P89" s="29"/>
      <c r="Q89" s="29"/>
      <c r="R89" s="29"/>
      <c r="S89" s="29"/>
    </row>
    <row r="90" spans="7:19" x14ac:dyDescent="0.15">
      <c r="G90" s="3">
        <v>14</v>
      </c>
      <c r="H90" s="524" t="s">
        <v>268</v>
      </c>
      <c r="I90" s="547">
        <f>‐60‐!J50</f>
        <v>6220</v>
      </c>
      <c r="J90" s="548">
        <f t="shared" si="1"/>
        <v>0.13491237202845741</v>
      </c>
      <c r="K90" s="524"/>
      <c r="L90" s="524"/>
      <c r="M90" s="29"/>
      <c r="N90" s="29"/>
      <c r="O90" s="29"/>
      <c r="P90" s="29"/>
      <c r="Q90" s="29"/>
      <c r="R90" s="29"/>
      <c r="S90" s="29"/>
    </row>
    <row r="91" spans="7:19" x14ac:dyDescent="0.15">
      <c r="G91" s="3">
        <v>15</v>
      </c>
      <c r="H91" s="524" t="s">
        <v>269</v>
      </c>
      <c r="I91" s="547">
        <f>‐60‐!J49</f>
        <v>2446</v>
      </c>
      <c r="J91" s="548">
        <f t="shared" si="1"/>
        <v>5.3053964948811386E-2</v>
      </c>
      <c r="K91" s="524"/>
      <c r="L91" s="524"/>
      <c r="M91" s="29"/>
      <c r="N91" s="29"/>
      <c r="O91" s="29"/>
      <c r="P91" s="29"/>
      <c r="Q91" s="29"/>
      <c r="R91" s="29"/>
      <c r="S91" s="29"/>
    </row>
    <row r="92" spans="7:19" x14ac:dyDescent="0.15">
      <c r="H92" s="524" t="s">
        <v>282</v>
      </c>
      <c r="I92" s="547">
        <f>SUM(I77:I91)</f>
        <v>46104</v>
      </c>
      <c r="J92" s="529">
        <f>SUM(J77:J91)</f>
        <v>1</v>
      </c>
      <c r="K92" s="524"/>
      <c r="L92" s="524"/>
      <c r="M92" s="29"/>
      <c r="N92" s="29"/>
      <c r="O92" s="29"/>
      <c r="P92" s="29"/>
      <c r="Q92" s="29"/>
      <c r="R92" s="29"/>
      <c r="S92" s="29"/>
    </row>
    <row r="93" spans="7:19" x14ac:dyDescent="0.15">
      <c r="H93" s="524"/>
      <c r="I93" s="524"/>
      <c r="J93" s="524"/>
      <c r="K93" s="524"/>
      <c r="L93" s="524"/>
      <c r="M93" s="29"/>
      <c r="N93" s="29"/>
      <c r="O93" s="29"/>
      <c r="P93" s="29"/>
      <c r="Q93" s="29"/>
      <c r="R93" s="29"/>
      <c r="S93" s="29"/>
    </row>
    <row r="94" spans="7:19" x14ac:dyDescent="0.15">
      <c r="H94" s="524"/>
      <c r="I94" s="524"/>
      <c r="J94" s="524"/>
      <c r="K94" s="524"/>
      <c r="L94" s="531"/>
      <c r="M94" s="48"/>
      <c r="N94" s="29"/>
      <c r="O94" s="29"/>
      <c r="P94" s="29"/>
      <c r="Q94" s="29"/>
      <c r="R94" s="29"/>
      <c r="S94" s="29"/>
    </row>
    <row r="95" spans="7:19" x14ac:dyDescent="0.15">
      <c r="H95" s="524"/>
      <c r="I95" s="524"/>
      <c r="J95" s="524"/>
      <c r="K95" s="524"/>
      <c r="L95" s="524"/>
      <c r="M95" s="29"/>
      <c r="N95" s="34"/>
      <c r="O95" s="29"/>
      <c r="P95" s="29"/>
      <c r="Q95" s="29"/>
      <c r="R95" s="29"/>
      <c r="S95" s="29"/>
    </row>
    <row r="96" spans="7:19" x14ac:dyDescent="0.15">
      <c r="H96" s="524"/>
      <c r="I96" s="524"/>
      <c r="J96" s="524"/>
      <c r="K96" s="524"/>
      <c r="L96" s="524"/>
      <c r="M96" s="29"/>
      <c r="N96" s="34"/>
      <c r="O96" s="29"/>
      <c r="P96" s="29"/>
      <c r="Q96" s="29"/>
      <c r="R96" s="29"/>
      <c r="S96" s="29"/>
    </row>
    <row r="97" spans="1:19" x14ac:dyDescent="0.15">
      <c r="H97" s="524"/>
      <c r="I97" s="524"/>
      <c r="J97" s="524"/>
      <c r="K97" s="524"/>
      <c r="L97" s="524"/>
      <c r="M97" s="29"/>
      <c r="N97" s="34"/>
      <c r="O97" s="29"/>
      <c r="P97" s="29"/>
      <c r="Q97" s="29"/>
      <c r="R97" s="29"/>
      <c r="S97" s="29"/>
    </row>
    <row r="98" spans="1:19" x14ac:dyDescent="0.15">
      <c r="H98" s="524"/>
      <c r="I98" s="524"/>
      <c r="J98" s="524"/>
      <c r="K98" s="524"/>
      <c r="L98" s="524"/>
      <c r="M98" s="29"/>
      <c r="N98" s="34"/>
      <c r="O98" s="29"/>
      <c r="P98" s="29"/>
      <c r="Q98" s="29"/>
      <c r="R98" s="29"/>
      <c r="S98" s="29"/>
    </row>
    <row r="99" spans="1:19" x14ac:dyDescent="0.15">
      <c r="H99" s="524"/>
      <c r="I99" s="524"/>
      <c r="J99" s="524"/>
      <c r="K99" s="524"/>
      <c r="L99" s="524"/>
      <c r="M99" s="29"/>
      <c r="N99" s="34"/>
      <c r="O99" s="29"/>
      <c r="P99" s="29"/>
      <c r="Q99" s="29"/>
      <c r="R99" s="29"/>
      <c r="S99" s="29"/>
    </row>
    <row r="100" spans="1:19" x14ac:dyDescent="0.15">
      <c r="H100" s="522" t="s">
        <v>395</v>
      </c>
      <c r="I100" s="524"/>
      <c r="J100" s="524"/>
      <c r="K100" s="524"/>
      <c r="L100" s="524"/>
      <c r="O100" s="29"/>
      <c r="P100" s="29"/>
      <c r="Q100" s="29"/>
      <c r="R100" s="29"/>
      <c r="S100" s="29"/>
    </row>
    <row r="101" spans="1:19" x14ac:dyDescent="0.15">
      <c r="A101" s="2" t="s">
        <v>247</v>
      </c>
      <c r="D101" s="4" t="s">
        <v>257</v>
      </c>
      <c r="H101" s="528" t="s">
        <v>403</v>
      </c>
      <c r="I101" s="524" t="s">
        <v>321</v>
      </c>
      <c r="J101" s="524"/>
      <c r="K101" s="524"/>
      <c r="L101" s="524"/>
      <c r="O101" s="29"/>
      <c r="P101" s="29"/>
      <c r="Q101" s="29"/>
      <c r="R101" s="29"/>
      <c r="S101" s="29"/>
    </row>
    <row r="102" spans="1:19" x14ac:dyDescent="0.15">
      <c r="H102" s="542" t="s">
        <v>232</v>
      </c>
      <c r="I102" s="554">
        <f>‐62‐!F7</f>
        <v>483</v>
      </c>
      <c r="J102" s="524"/>
      <c r="K102" s="523"/>
      <c r="L102" s="524"/>
      <c r="O102" s="29"/>
      <c r="P102" s="29"/>
      <c r="Q102" s="29"/>
      <c r="R102" s="29"/>
      <c r="S102" s="29"/>
    </row>
    <row r="103" spans="1:19" x14ac:dyDescent="0.15">
      <c r="H103" s="542" t="s">
        <v>193</v>
      </c>
      <c r="I103" s="554">
        <f>‐62‐!F8</f>
        <v>1773</v>
      </c>
      <c r="J103" s="524"/>
      <c r="K103" s="523"/>
      <c r="L103" s="524"/>
      <c r="O103" s="29"/>
      <c r="P103" s="29"/>
      <c r="Q103" s="29"/>
      <c r="R103" s="29"/>
      <c r="S103" s="29"/>
    </row>
    <row r="104" spans="1:19" x14ac:dyDescent="0.15">
      <c r="H104" s="542" t="s">
        <v>186</v>
      </c>
      <c r="I104" s="554">
        <f>‐62‐!F9</f>
        <v>885</v>
      </c>
      <c r="J104" s="524"/>
      <c r="K104" s="523"/>
      <c r="L104" s="524"/>
      <c r="M104" s="29"/>
      <c r="N104" s="29"/>
      <c r="O104" s="29"/>
      <c r="P104" s="29"/>
      <c r="Q104" s="29"/>
      <c r="R104" s="29"/>
      <c r="S104" s="29"/>
    </row>
    <row r="105" spans="1:19" x14ac:dyDescent="0.15">
      <c r="H105" s="542" t="s">
        <v>235</v>
      </c>
      <c r="I105" s="555">
        <f>‐62‐!F10</f>
        <v>458</v>
      </c>
      <c r="J105" s="524"/>
      <c r="K105" s="523"/>
      <c r="L105" s="524"/>
      <c r="M105" s="29"/>
      <c r="N105" s="29"/>
      <c r="O105" s="29"/>
      <c r="P105" s="29"/>
      <c r="Q105" s="29"/>
      <c r="R105" s="29"/>
      <c r="S105" s="29"/>
    </row>
    <row r="106" spans="1:19" x14ac:dyDescent="0.15">
      <c r="H106" s="542" t="s">
        <v>236</v>
      </c>
      <c r="I106" s="554">
        <f>‐62‐!F11</f>
        <v>146</v>
      </c>
      <c r="J106" s="524"/>
      <c r="K106" s="523"/>
      <c r="L106" s="524"/>
      <c r="M106" s="26"/>
      <c r="N106" s="26"/>
      <c r="O106" s="29"/>
      <c r="P106" s="29"/>
      <c r="Q106" s="29"/>
      <c r="R106" s="29"/>
      <c r="S106" s="29"/>
    </row>
    <row r="107" spans="1:19" x14ac:dyDescent="0.15">
      <c r="H107" s="542" t="s">
        <v>237</v>
      </c>
      <c r="I107" s="554">
        <f>‐62‐!F12</f>
        <v>52</v>
      </c>
      <c r="J107" s="524"/>
      <c r="K107" s="524"/>
      <c r="L107" s="524"/>
      <c r="M107" s="26"/>
      <c r="N107" s="26"/>
      <c r="O107" s="29"/>
      <c r="P107" s="29"/>
      <c r="Q107" s="29"/>
      <c r="R107" s="29"/>
      <c r="S107" s="29"/>
    </row>
    <row r="108" spans="1:19" x14ac:dyDescent="0.15">
      <c r="H108" s="542" t="s">
        <v>238</v>
      </c>
      <c r="I108" s="554">
        <f>‐62‐!F13</f>
        <v>2042</v>
      </c>
      <c r="J108" s="524"/>
      <c r="K108" s="524"/>
      <c r="L108" s="524"/>
      <c r="M108" s="26"/>
      <c r="N108" s="26"/>
      <c r="O108" s="29"/>
      <c r="P108" s="29"/>
      <c r="Q108" s="29"/>
      <c r="R108" s="29"/>
      <c r="S108" s="29"/>
    </row>
    <row r="109" spans="1:19" x14ac:dyDescent="0.15">
      <c r="H109" s="542" t="s">
        <v>239</v>
      </c>
      <c r="I109" s="554">
        <f>‐62‐!F14</f>
        <v>132</v>
      </c>
      <c r="J109" s="524"/>
      <c r="K109" s="524"/>
      <c r="L109" s="524"/>
      <c r="M109" s="26"/>
      <c r="N109" s="26"/>
      <c r="O109" s="29"/>
      <c r="P109" s="29"/>
      <c r="Q109" s="29"/>
      <c r="R109" s="29"/>
      <c r="S109" s="29"/>
    </row>
    <row r="110" spans="1:19" x14ac:dyDescent="0.15">
      <c r="H110" s="542" t="s">
        <v>240</v>
      </c>
      <c r="I110" s="554">
        <f>‐62‐!F15</f>
        <v>91</v>
      </c>
      <c r="J110" s="524"/>
      <c r="K110" s="524"/>
      <c r="L110" s="524"/>
      <c r="M110" s="26"/>
      <c r="N110" s="26"/>
      <c r="O110" s="29"/>
      <c r="P110" s="29"/>
      <c r="Q110" s="29"/>
      <c r="R110" s="29"/>
      <c r="S110" s="29"/>
    </row>
    <row r="111" spans="1:19" x14ac:dyDescent="0.15">
      <c r="H111" s="542" t="s">
        <v>241</v>
      </c>
      <c r="I111" s="554">
        <f>‐62‐!F16</f>
        <v>46</v>
      </c>
      <c r="J111" s="524"/>
      <c r="K111" s="524"/>
      <c r="L111" s="524"/>
      <c r="M111" s="29"/>
      <c r="N111" s="29"/>
      <c r="O111" s="29"/>
      <c r="P111" s="29"/>
      <c r="Q111" s="29"/>
      <c r="R111" s="29"/>
      <c r="S111" s="29"/>
    </row>
    <row r="112" spans="1:19" x14ac:dyDescent="0.15">
      <c r="H112" s="542" t="s">
        <v>242</v>
      </c>
      <c r="I112" s="554">
        <f>‐62‐!F17</f>
        <v>63</v>
      </c>
      <c r="J112" s="524"/>
      <c r="K112" s="524"/>
      <c r="L112" s="524"/>
      <c r="M112" s="29"/>
      <c r="N112" s="29"/>
      <c r="O112" s="29"/>
      <c r="P112" s="29"/>
      <c r="Q112" s="29"/>
      <c r="R112" s="29"/>
      <c r="S112" s="29"/>
    </row>
    <row r="113" spans="8:12" x14ac:dyDescent="0.15">
      <c r="H113" s="524" t="s">
        <v>320</v>
      </c>
      <c r="I113" s="554">
        <f>‐62‐!F18</f>
        <v>2748</v>
      </c>
      <c r="J113" s="524"/>
      <c r="K113" s="524"/>
      <c r="L113" s="524"/>
    </row>
    <row r="114" spans="8:12" x14ac:dyDescent="0.15">
      <c r="H114" s="524"/>
      <c r="I114" s="524"/>
      <c r="J114" s="524"/>
      <c r="K114" s="524"/>
      <c r="L114" s="524"/>
    </row>
    <row r="115" spans="8:12" x14ac:dyDescent="0.15">
      <c r="H115" s="528" t="s">
        <v>258</v>
      </c>
      <c r="I115" s="522" t="s">
        <v>395</v>
      </c>
      <c r="J115" s="524"/>
      <c r="K115" s="524"/>
      <c r="L115" s="524"/>
    </row>
    <row r="116" spans="8:12" x14ac:dyDescent="0.15">
      <c r="H116" s="523" t="s">
        <v>230</v>
      </c>
      <c r="I116" s="556">
        <f>‐62‐!I25</f>
        <v>925</v>
      </c>
      <c r="J116" s="529">
        <f>I116/$I$121</f>
        <v>0.10371117838322681</v>
      </c>
      <c r="K116" s="524"/>
      <c r="L116" s="524"/>
    </row>
    <row r="117" spans="8:12" x14ac:dyDescent="0.15">
      <c r="H117" s="523" t="s">
        <v>231</v>
      </c>
      <c r="I117" s="556">
        <f>‐62‐!I26</f>
        <v>573</v>
      </c>
      <c r="J117" s="529">
        <f t="shared" ref="J117:J121" si="2">I117/$I$121</f>
        <v>6.4244870501177262E-2</v>
      </c>
      <c r="K117" s="524"/>
      <c r="L117" s="524"/>
    </row>
    <row r="118" spans="8:12" x14ac:dyDescent="0.15">
      <c r="H118" s="523" t="s">
        <v>279</v>
      </c>
      <c r="I118" s="556">
        <f>‐62‐!I27</f>
        <v>3011</v>
      </c>
      <c r="J118" s="529">
        <f t="shared" si="2"/>
        <v>0.33759390066150913</v>
      </c>
      <c r="K118" s="524"/>
      <c r="L118" s="524"/>
    </row>
    <row r="119" spans="8:12" x14ac:dyDescent="0.15">
      <c r="H119" s="523" t="s">
        <v>233</v>
      </c>
      <c r="I119" s="556">
        <f>‐62‐!I28</f>
        <v>3108</v>
      </c>
      <c r="J119" s="529">
        <f t="shared" si="2"/>
        <v>0.34846955936764212</v>
      </c>
      <c r="K119" s="524"/>
      <c r="L119" s="524"/>
    </row>
    <row r="120" spans="8:12" x14ac:dyDescent="0.15">
      <c r="H120" s="523" t="s">
        <v>234</v>
      </c>
      <c r="I120" s="556">
        <f>‐62‐!I29</f>
        <v>1302</v>
      </c>
      <c r="J120" s="529">
        <f t="shared" si="2"/>
        <v>0.14598049108644467</v>
      </c>
      <c r="K120" s="524"/>
      <c r="L120" s="524"/>
    </row>
    <row r="121" spans="8:12" x14ac:dyDescent="0.15">
      <c r="H121" s="523" t="s">
        <v>283</v>
      </c>
      <c r="I121" s="557">
        <f>SUM(I116:I120)</f>
        <v>8919</v>
      </c>
      <c r="J121" s="529">
        <f t="shared" si="2"/>
        <v>1</v>
      </c>
      <c r="K121" s="524"/>
      <c r="L121" s="524"/>
    </row>
    <row r="122" spans="8:12" x14ac:dyDescent="0.15">
      <c r="H122" s="524"/>
      <c r="I122" s="524"/>
      <c r="J122" s="524"/>
      <c r="K122" s="524"/>
      <c r="L122" s="524"/>
    </row>
    <row r="123" spans="8:12" x14ac:dyDescent="0.15">
      <c r="H123" s="524"/>
      <c r="I123" s="524"/>
      <c r="J123" s="524"/>
      <c r="K123" s="524"/>
      <c r="L123" s="524"/>
    </row>
    <row r="124" spans="8:12" x14ac:dyDescent="0.15">
      <c r="H124" s="524"/>
      <c r="I124" s="524"/>
      <c r="J124" s="524"/>
      <c r="K124" s="524"/>
      <c r="L124" s="524"/>
    </row>
    <row r="125" spans="8:12" x14ac:dyDescent="0.15">
      <c r="H125" s="524"/>
      <c r="I125" s="524"/>
      <c r="J125" s="524"/>
      <c r="K125" s="524"/>
      <c r="L125" s="524"/>
    </row>
    <row r="126" spans="8:12" x14ac:dyDescent="0.15">
      <c r="H126" s="524"/>
      <c r="I126" s="524"/>
      <c r="J126" s="524"/>
      <c r="K126" s="524"/>
      <c r="L126" s="524"/>
    </row>
    <row r="127" spans="8:12" x14ac:dyDescent="0.15">
      <c r="H127" s="524"/>
      <c r="I127" s="524"/>
      <c r="J127" s="524"/>
      <c r="K127" s="524"/>
      <c r="L127" s="524"/>
    </row>
    <row r="128" spans="8:12" x14ac:dyDescent="0.15">
      <c r="H128" s="524"/>
      <c r="I128" s="524"/>
      <c r="J128" s="524"/>
      <c r="K128" s="524"/>
      <c r="L128" s="524"/>
    </row>
    <row r="129" spans="8:12" x14ac:dyDescent="0.15">
      <c r="H129" s="524"/>
      <c r="I129" s="524"/>
      <c r="J129" s="524"/>
      <c r="K129" s="524"/>
      <c r="L129" s="524"/>
    </row>
    <row r="130" spans="8:12" x14ac:dyDescent="0.15">
      <c r="H130" s="524"/>
      <c r="I130" s="524"/>
      <c r="J130" s="524"/>
      <c r="K130" s="524"/>
      <c r="L130" s="524"/>
    </row>
    <row r="131" spans="8:12" x14ac:dyDescent="0.15">
      <c r="H131" s="524"/>
      <c r="I131" s="524"/>
      <c r="J131" s="524"/>
      <c r="K131" s="524"/>
      <c r="L131" s="524"/>
    </row>
    <row r="132" spans="8:12" x14ac:dyDescent="0.15">
      <c r="H132" s="524"/>
      <c r="I132" s="524"/>
      <c r="J132" s="524"/>
      <c r="K132" s="524"/>
      <c r="L132" s="524"/>
    </row>
    <row r="133" spans="8:12" x14ac:dyDescent="0.15">
      <c r="H133" s="524"/>
      <c r="I133" s="524"/>
      <c r="J133" s="524"/>
      <c r="K133" s="524"/>
      <c r="L133" s="524"/>
    </row>
  </sheetData>
  <sheetProtection selectLockedCells="1" selectUnlockedCells="1"/>
  <mergeCells count="2">
    <mergeCell ref="A1:F1"/>
    <mergeCell ref="A5:F5"/>
  </mergeCells>
  <phoneticPr fontId="12"/>
  <pageMargins left="0.59055118110236227" right="0.59055118110236227" top="0.59055118110236227" bottom="0.59055118110236227" header="0.51181102362204722" footer="0.39370078740157483"/>
  <pageSetup paperSize="9" firstPageNumber="7"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‐55‐</vt:lpstr>
      <vt:lpstr>‐56‐</vt:lpstr>
      <vt:lpstr>‐57‐</vt:lpstr>
      <vt:lpstr>‐58‐</vt:lpstr>
      <vt:lpstr>‐59‐</vt:lpstr>
      <vt:lpstr>‐60‐</vt:lpstr>
      <vt:lpstr>‐61‐</vt:lpstr>
      <vt:lpstr>‐62‐</vt:lpstr>
      <vt:lpstr>グラフ</vt:lpstr>
      <vt:lpstr>‐55‐!Print_Area</vt:lpstr>
      <vt:lpstr>‐56‐!Print_Area</vt:lpstr>
      <vt:lpstr>‐58‐!Print_Area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新城 弘紀</cp:lastModifiedBy>
  <cp:revision>5</cp:revision>
  <cp:lastPrinted>2019-02-25T06:00:14Z</cp:lastPrinted>
  <dcterms:created xsi:type="dcterms:W3CDTF">2002-03-19T05:03:05Z</dcterms:created>
  <dcterms:modified xsi:type="dcterms:W3CDTF">2019-04-26T02:54:44Z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