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31.254.51\fs\section\kikaku_section\統計係\共有\＜統計うらそえ＞\平成２７年版統計うらそえ\Ｈ27年版\HP掲載用（Excel）\"/>
    </mc:Choice>
  </mc:AlternateContent>
  <bookViews>
    <workbookView xWindow="0" yWindow="0" windowWidth="20490" windowHeight="7170"/>
  </bookViews>
  <sheets>
    <sheet name="‐182‐" sheetId="1" r:id="rId1"/>
    <sheet name="‐183‐" sheetId="2" r:id="rId2"/>
    <sheet name="‐184‐" sheetId="9" r:id="rId3"/>
    <sheet name="‐185‐" sheetId="10" r:id="rId4"/>
    <sheet name="‐186‐" sheetId="4" r:id="rId5"/>
    <sheet name="‐187‐" sheetId="5" r:id="rId6"/>
    <sheet name="‐188‐" sheetId="6" r:id="rId7"/>
    <sheet name="‐189‐" sheetId="8" r:id="rId8"/>
    <sheet name="グラフ" sheetId="7" r:id="rId9"/>
  </sheets>
  <definedNames>
    <definedName name="_xlnm.Print_Area" localSheetId="0">‐182‐!$A$1:$H$64</definedName>
    <definedName name="_xlnm.Print_Area" localSheetId="2">‐184‐!$A$1:$K$56</definedName>
    <definedName name="_xlnm.Print_Area" localSheetId="3">‐185‐!$L$1:$U$56</definedName>
    <definedName name="_xlnm.Print_Area" localSheetId="6">‐188‐!$A$1:$I$61</definedName>
    <definedName name="_xlnm.Print_Area" localSheetId="7">‐189‐!$A$57:$I$119</definedName>
    <definedName name="_xlnm.Print_Area" localSheetId="8">グラフ!$A$1:$F$61</definedName>
  </definedNames>
  <calcPr calcId="152511" iterateDelta="1E-4"/>
</workbook>
</file>

<file path=xl/calcChain.xml><?xml version="1.0" encoding="utf-8"?>
<calcChain xmlns="http://schemas.openxmlformats.org/spreadsheetml/2006/main">
  <c r="D81" i="8" l="1"/>
  <c r="I81" i="8" s="1"/>
  <c r="G81" i="8" l="1"/>
  <c r="D7" i="6" l="1"/>
  <c r="C39" i="5"/>
  <c r="F39" i="5" s="1"/>
  <c r="C38" i="5"/>
  <c r="C37" i="5"/>
  <c r="F37" i="5" s="1"/>
  <c r="C36" i="5"/>
  <c r="C35" i="5"/>
  <c r="F36" i="5" s="1"/>
  <c r="C34" i="5"/>
  <c r="C33" i="5"/>
  <c r="F34" i="5" s="1"/>
  <c r="C32" i="5"/>
  <c r="C31" i="5"/>
  <c r="F32" i="5" s="1"/>
  <c r="C30" i="5"/>
  <c r="C29" i="5"/>
  <c r="F30" i="5" s="1"/>
  <c r="C28" i="5"/>
  <c r="C27" i="5"/>
  <c r="F28" i="5" s="1"/>
  <c r="C26" i="5"/>
  <c r="C25" i="5"/>
  <c r="F26" i="5" s="1"/>
  <c r="C24" i="5"/>
  <c r="C23" i="5"/>
  <c r="F24" i="5" s="1"/>
  <c r="C22" i="5"/>
  <c r="C21" i="5"/>
  <c r="F22" i="5" s="1"/>
  <c r="C20" i="5"/>
  <c r="C19" i="5"/>
  <c r="F20" i="5" s="1"/>
  <c r="C18" i="5"/>
  <c r="C17" i="5"/>
  <c r="F18" i="5" s="1"/>
  <c r="C16" i="5"/>
  <c r="C15" i="5"/>
  <c r="F15" i="5" s="1"/>
  <c r="C14" i="5"/>
  <c r="C13" i="5"/>
  <c r="F13" i="5" s="1"/>
  <c r="C12" i="5"/>
  <c r="C11" i="5"/>
  <c r="F11" i="5" s="1"/>
  <c r="C10" i="5"/>
  <c r="C9" i="5"/>
  <c r="F9" i="5" s="1"/>
  <c r="C8" i="5"/>
  <c r="C7" i="5"/>
  <c r="F7" i="5" s="1"/>
  <c r="C6" i="5"/>
  <c r="C5" i="5"/>
  <c r="F5" i="5" s="1"/>
  <c r="G31" i="4"/>
  <c r="F31" i="4"/>
  <c r="E31" i="4"/>
  <c r="D31" i="4"/>
  <c r="G19" i="4"/>
  <c r="F19" i="4"/>
  <c r="E19" i="4"/>
  <c r="D19" i="4"/>
  <c r="G14" i="4"/>
  <c r="F14" i="4"/>
  <c r="E14" i="4"/>
  <c r="D14" i="4"/>
  <c r="G13" i="4"/>
  <c r="F13" i="4"/>
  <c r="E13" i="4"/>
  <c r="D13" i="4"/>
  <c r="G10" i="4"/>
  <c r="F10" i="4"/>
  <c r="E10" i="4"/>
  <c r="D10" i="4"/>
  <c r="G7" i="4"/>
  <c r="F7" i="4"/>
  <c r="E7" i="4"/>
  <c r="D7" i="4"/>
  <c r="G4" i="4"/>
  <c r="F4" i="4"/>
  <c r="E4" i="4"/>
  <c r="D4" i="4"/>
  <c r="B50" i="2"/>
  <c r="B48" i="2"/>
  <c r="B46" i="2"/>
  <c r="B44" i="2"/>
  <c r="B42" i="2"/>
  <c r="B40" i="2"/>
  <c r="B15" i="2"/>
  <c r="B13" i="2"/>
  <c r="B11" i="2"/>
  <c r="B9" i="2"/>
  <c r="B7" i="2"/>
  <c r="B5" i="2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E22" i="1"/>
  <c r="D22" i="1"/>
  <c r="C6" i="1"/>
  <c r="G6" i="1" s="1"/>
  <c r="C15" i="1"/>
  <c r="G15" i="1" s="1"/>
  <c r="C14" i="1"/>
  <c r="C13" i="1"/>
  <c r="F13" i="1" s="1"/>
  <c r="C12" i="1"/>
  <c r="F12" i="1" s="1"/>
  <c r="G11" i="1"/>
  <c r="C11" i="1"/>
  <c r="G10" i="1"/>
  <c r="C10" i="1"/>
  <c r="F11" i="1" s="1"/>
  <c r="C9" i="1"/>
  <c r="F9" i="1" s="1"/>
  <c r="C8" i="1"/>
  <c r="C7" i="1"/>
  <c r="F7" i="1" s="1"/>
  <c r="C22" i="1" l="1"/>
  <c r="F6" i="5"/>
  <c r="F10" i="5"/>
  <c r="F14" i="5"/>
  <c r="F38" i="5"/>
  <c r="G7" i="1"/>
  <c r="F8" i="1"/>
  <c r="G14" i="1"/>
  <c r="F8" i="5"/>
  <c r="F12" i="5"/>
  <c r="F16" i="5"/>
  <c r="F17" i="5"/>
  <c r="F19" i="5"/>
  <c r="F21" i="5"/>
  <c r="F23" i="5"/>
  <c r="F25" i="5"/>
  <c r="F27" i="5"/>
  <c r="F29" i="5"/>
  <c r="F31" i="5"/>
  <c r="F33" i="5"/>
  <c r="F35" i="5"/>
  <c r="F14" i="1"/>
  <c r="G8" i="1"/>
  <c r="G12" i="1"/>
  <c r="F15" i="1"/>
  <c r="G9" i="1"/>
  <c r="G13" i="1"/>
  <c r="F10" i="1"/>
  <c r="D54" i="6"/>
  <c r="G54" i="6" s="1"/>
  <c r="D46" i="6"/>
  <c r="G46" i="6" s="1"/>
  <c r="D9" i="6"/>
  <c r="G9" i="6" s="1"/>
  <c r="D57" i="8"/>
  <c r="G57" i="8" s="1"/>
  <c r="D56" i="8"/>
  <c r="I56" i="8" s="1"/>
  <c r="D55" i="8"/>
  <c r="G55" i="8" s="1"/>
  <c r="D54" i="8"/>
  <c r="I54" i="8" s="1"/>
  <c r="D53" i="8"/>
  <c r="G53" i="8" s="1"/>
  <c r="D52" i="8"/>
  <c r="I52" i="8" s="1"/>
  <c r="D51" i="8"/>
  <c r="G51" i="8" s="1"/>
  <c r="D50" i="8"/>
  <c r="I50" i="8" s="1"/>
  <c r="D49" i="8"/>
  <c r="D48" i="8" s="1"/>
  <c r="G48" i="8" s="1"/>
  <c r="H48" i="8"/>
  <c r="F48" i="8"/>
  <c r="D46" i="8"/>
  <c r="I46" i="8" s="1"/>
  <c r="D45" i="8"/>
  <c r="I45" i="8" s="1"/>
  <c r="D44" i="8"/>
  <c r="G44" i="8" s="1"/>
  <c r="D43" i="8"/>
  <c r="G43" i="8" s="1"/>
  <c r="D42" i="8"/>
  <c r="G42" i="8" s="1"/>
  <c r="H41" i="8"/>
  <c r="F41" i="8"/>
  <c r="D39" i="8"/>
  <c r="G39" i="8" s="1"/>
  <c r="D38" i="8"/>
  <c r="I38" i="8" s="1"/>
  <c r="D37" i="8"/>
  <c r="G37" i="8" s="1"/>
  <c r="D36" i="8"/>
  <c r="I36" i="8" s="1"/>
  <c r="D35" i="8"/>
  <c r="G35" i="8" s="1"/>
  <c r="D34" i="8"/>
  <c r="I34" i="8" s="1"/>
  <c r="H33" i="8"/>
  <c r="F33" i="8"/>
  <c r="D31" i="8"/>
  <c r="I31" i="8" s="1"/>
  <c r="D30" i="8"/>
  <c r="G30" i="8" s="1"/>
  <c r="D29" i="8"/>
  <c r="G29" i="8" s="1"/>
  <c r="D28" i="8"/>
  <c r="I28" i="8" s="1"/>
  <c r="D27" i="8"/>
  <c r="I27" i="8" s="1"/>
  <c r="D26" i="8"/>
  <c r="G26" i="8" s="1"/>
  <c r="H25" i="8"/>
  <c r="F25" i="8"/>
  <c r="D23" i="8"/>
  <c r="G23" i="8" s="1"/>
  <c r="D22" i="8"/>
  <c r="G22" i="8" s="1"/>
  <c r="G21" i="8"/>
  <c r="D21" i="8"/>
  <c r="I21" i="8" s="1"/>
  <c r="D20" i="8"/>
  <c r="I20" i="8" s="1"/>
  <c r="D19" i="8"/>
  <c r="G19" i="8" s="1"/>
  <c r="I18" i="8"/>
  <c r="G18" i="8"/>
  <c r="D18" i="8"/>
  <c r="H17" i="8"/>
  <c r="F17" i="8"/>
  <c r="D15" i="8"/>
  <c r="G15" i="8" s="1"/>
  <c r="I14" i="8"/>
  <c r="G14" i="8"/>
  <c r="D14" i="8"/>
  <c r="D13" i="8"/>
  <c r="I13" i="8" s="1"/>
  <c r="D12" i="8"/>
  <c r="G12" i="8" s="1"/>
  <c r="D11" i="8"/>
  <c r="G11" i="8" s="1"/>
  <c r="D10" i="8"/>
  <c r="G10" i="8" s="1"/>
  <c r="D9" i="8"/>
  <c r="I9" i="8" s="1"/>
  <c r="D8" i="8"/>
  <c r="G8" i="8" s="1"/>
  <c r="D7" i="8"/>
  <c r="G7" i="8" s="1"/>
  <c r="H6" i="8"/>
  <c r="F6" i="8"/>
  <c r="D67" i="8"/>
  <c r="D68" i="8"/>
  <c r="D71" i="8"/>
  <c r="D72" i="8"/>
  <c r="I43" i="8" l="1"/>
  <c r="G46" i="8"/>
  <c r="I10" i="8"/>
  <c r="D17" i="8"/>
  <c r="I29" i="8"/>
  <c r="I35" i="8"/>
  <c r="I39" i="8"/>
  <c r="G54" i="8"/>
  <c r="G36" i="8"/>
  <c r="I22" i="8"/>
  <c r="D41" i="8"/>
  <c r="G41" i="8" s="1"/>
  <c r="G50" i="8"/>
  <c r="G28" i="8"/>
  <c r="G17" i="8"/>
  <c r="I48" i="8"/>
  <c r="I11" i="8"/>
  <c r="D25" i="8"/>
  <c r="I25" i="8" s="1"/>
  <c r="I49" i="8"/>
  <c r="I53" i="8"/>
  <c r="I57" i="8"/>
  <c r="I7" i="8"/>
  <c r="I15" i="8"/>
  <c r="I17" i="8"/>
  <c r="I42" i="8"/>
  <c r="G49" i="8"/>
  <c r="I54" i="6"/>
  <c r="I46" i="6"/>
  <c r="I9" i="6"/>
  <c r="D6" i="8"/>
  <c r="G6" i="8" s="1"/>
  <c r="G9" i="8"/>
  <c r="G13" i="8"/>
  <c r="G20" i="8"/>
  <c r="G27" i="8"/>
  <c r="G31" i="8"/>
  <c r="G34" i="8"/>
  <c r="G38" i="8"/>
  <c r="G45" i="8"/>
  <c r="G52" i="8"/>
  <c r="G56" i="8"/>
  <c r="I12" i="8"/>
  <c r="I19" i="8"/>
  <c r="I23" i="8"/>
  <c r="I26" i="8"/>
  <c r="I30" i="8"/>
  <c r="D33" i="8"/>
  <c r="I33" i="8" s="1"/>
  <c r="I37" i="8"/>
  <c r="I44" i="8"/>
  <c r="I51" i="8"/>
  <c r="I55" i="8"/>
  <c r="I8" i="8"/>
  <c r="D36" i="6"/>
  <c r="I36" i="6" s="1"/>
  <c r="D35" i="6"/>
  <c r="I35" i="6" s="1"/>
  <c r="F33" i="6"/>
  <c r="G7" i="6"/>
  <c r="H31" i="4"/>
  <c r="H14" i="4"/>
  <c r="H19" i="4"/>
  <c r="H10" i="4"/>
  <c r="H7" i="4"/>
  <c r="H4" i="4"/>
  <c r="B52" i="2"/>
  <c r="B17" i="2"/>
  <c r="J40" i="7"/>
  <c r="I40" i="7"/>
  <c r="J39" i="7"/>
  <c r="I39" i="7"/>
  <c r="J21" i="7"/>
  <c r="J20" i="7"/>
  <c r="J19" i="7"/>
  <c r="J18" i="7"/>
  <c r="J17" i="7"/>
  <c r="J16" i="7"/>
  <c r="J15" i="7"/>
  <c r="J14" i="7"/>
  <c r="I21" i="7"/>
  <c r="I20" i="7"/>
  <c r="I19" i="7"/>
  <c r="I18" i="7"/>
  <c r="I17" i="7"/>
  <c r="I16" i="7"/>
  <c r="I15" i="7"/>
  <c r="I14" i="7"/>
  <c r="I8" i="7"/>
  <c r="I9" i="7"/>
  <c r="J5" i="7"/>
  <c r="J6" i="7"/>
  <c r="J7" i="7"/>
  <c r="J8" i="7"/>
  <c r="I5" i="7"/>
  <c r="J9" i="7"/>
  <c r="I7" i="7"/>
  <c r="I6" i="7"/>
  <c r="J38" i="7"/>
  <c r="J37" i="7"/>
  <c r="J36" i="7"/>
  <c r="I38" i="7"/>
  <c r="I37" i="7"/>
  <c r="K37" i="7" s="1"/>
  <c r="I36" i="7"/>
  <c r="K36" i="7" s="1"/>
  <c r="D110" i="8"/>
  <c r="I110" i="8" s="1"/>
  <c r="D111" i="8"/>
  <c r="G111" i="8" s="1"/>
  <c r="D112" i="8"/>
  <c r="G112" i="8" s="1"/>
  <c r="D113" i="8"/>
  <c r="I113" i="8" s="1"/>
  <c r="D88" i="8"/>
  <c r="I88" i="8" s="1"/>
  <c r="D89" i="8"/>
  <c r="G89" i="8" s="1"/>
  <c r="D90" i="8"/>
  <c r="I90" i="8" s="1"/>
  <c r="D91" i="8"/>
  <c r="I91" i="8" s="1"/>
  <c r="D92" i="8"/>
  <c r="G92" i="8" s="1"/>
  <c r="D98" i="8"/>
  <c r="G98" i="8" s="1"/>
  <c r="D101" i="8"/>
  <c r="G101" i="8" s="1"/>
  <c r="D102" i="8"/>
  <c r="I102" i="8" s="1"/>
  <c r="D103" i="8"/>
  <c r="G103" i="8" s="1"/>
  <c r="D104" i="8"/>
  <c r="G104" i="8" s="1"/>
  <c r="D105" i="8"/>
  <c r="G105" i="8" s="1"/>
  <c r="D106" i="8"/>
  <c r="I106" i="8" s="1"/>
  <c r="D107" i="8"/>
  <c r="I107" i="8" s="1"/>
  <c r="D78" i="8"/>
  <c r="I78" i="8" s="1"/>
  <c r="D79" i="8"/>
  <c r="G79" i="8" s="1"/>
  <c r="D80" i="8"/>
  <c r="G80" i="8" s="1"/>
  <c r="D82" i="8"/>
  <c r="I82" i="8" s="1"/>
  <c r="D83" i="8"/>
  <c r="I83" i="8" s="1"/>
  <c r="D84" i="8"/>
  <c r="G84" i="8" s="1"/>
  <c r="D75" i="8"/>
  <c r="G75" i="8" s="1"/>
  <c r="D74" i="8"/>
  <c r="I74" i="8" s="1"/>
  <c r="G68" i="8"/>
  <c r="H66" i="8"/>
  <c r="H87" i="8"/>
  <c r="H94" i="8"/>
  <c r="H100" i="8"/>
  <c r="H109" i="8"/>
  <c r="F66" i="8"/>
  <c r="F77" i="8"/>
  <c r="F87" i="8"/>
  <c r="F94" i="8"/>
  <c r="F100" i="8"/>
  <c r="F109" i="8"/>
  <c r="C16" i="1"/>
  <c r="F16" i="1" s="1"/>
  <c r="D97" i="8"/>
  <c r="G97" i="8" s="1"/>
  <c r="D96" i="8"/>
  <c r="I96" i="8" s="1"/>
  <c r="D95" i="8"/>
  <c r="I95" i="8" s="1"/>
  <c r="H77" i="8"/>
  <c r="D70" i="8"/>
  <c r="H70" i="8"/>
  <c r="F70" i="8"/>
  <c r="D66" i="8"/>
  <c r="D58" i="6"/>
  <c r="G58" i="6" s="1"/>
  <c r="D57" i="6"/>
  <c r="I57" i="6" s="1"/>
  <c r="D56" i="6"/>
  <c r="G56" i="6" s="1"/>
  <c r="D55" i="6"/>
  <c r="I55" i="6" s="1"/>
  <c r="D53" i="6"/>
  <c r="I53" i="6" s="1"/>
  <c r="D52" i="6"/>
  <c r="I52" i="6" s="1"/>
  <c r="D51" i="6"/>
  <c r="D50" i="6"/>
  <c r="G50" i="6" s="1"/>
  <c r="H49" i="6"/>
  <c r="F49" i="6"/>
  <c r="D47" i="6"/>
  <c r="G47" i="6" s="1"/>
  <c r="D45" i="6"/>
  <c r="G45" i="6" s="1"/>
  <c r="D44" i="6"/>
  <c r="G44" i="6" s="1"/>
  <c r="D43" i="6"/>
  <c r="G43" i="6" s="1"/>
  <c r="D42" i="6"/>
  <c r="G42" i="6" s="1"/>
  <c r="H41" i="6"/>
  <c r="F41" i="6"/>
  <c r="D39" i="6"/>
  <c r="G39" i="6" s="1"/>
  <c r="D38" i="6"/>
  <c r="G38" i="6" s="1"/>
  <c r="D37" i="6"/>
  <c r="I37" i="6" s="1"/>
  <c r="D34" i="6"/>
  <c r="G34" i="6" s="1"/>
  <c r="H33" i="6"/>
  <c r="D31" i="6"/>
  <c r="I31" i="6" s="1"/>
  <c r="D30" i="6"/>
  <c r="G30" i="6" s="1"/>
  <c r="D29" i="6"/>
  <c r="G29" i="6" s="1"/>
  <c r="D28" i="6"/>
  <c r="I28" i="6" s="1"/>
  <c r="D27" i="6"/>
  <c r="I27" i="6" s="1"/>
  <c r="D26" i="6"/>
  <c r="H25" i="6"/>
  <c r="F25" i="6"/>
  <c r="D23" i="6"/>
  <c r="G23" i="6" s="1"/>
  <c r="D22" i="6"/>
  <c r="G22" i="6" s="1"/>
  <c r="D21" i="6"/>
  <c r="G21" i="6" s="1"/>
  <c r="D20" i="6"/>
  <c r="I20" i="6" s="1"/>
  <c r="D19" i="6"/>
  <c r="G19" i="6" s="1"/>
  <c r="D18" i="6"/>
  <c r="I18" i="6" s="1"/>
  <c r="H17" i="6"/>
  <c r="F17" i="6"/>
  <c r="D15" i="6"/>
  <c r="I15" i="6" s="1"/>
  <c r="D14" i="6"/>
  <c r="G14" i="6" s="1"/>
  <c r="D13" i="6"/>
  <c r="I13" i="6" s="1"/>
  <c r="D12" i="6"/>
  <c r="I12" i="6" s="1"/>
  <c r="D11" i="6"/>
  <c r="G11" i="6" s="1"/>
  <c r="D10" i="6"/>
  <c r="G10" i="6" s="1"/>
  <c r="D8" i="6"/>
  <c r="I8" i="6" s="1"/>
  <c r="H6" i="6"/>
  <c r="F6" i="6"/>
  <c r="C40" i="5"/>
  <c r="G22" i="1"/>
  <c r="H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G88" i="8"/>
  <c r="I68" i="8"/>
  <c r="G27" i="6"/>
  <c r="G67" i="8"/>
  <c r="I71" i="8"/>
  <c r="G71" i="8"/>
  <c r="H13" i="4" l="1"/>
  <c r="G110" i="8"/>
  <c r="G20" i="6"/>
  <c r="G12" i="6"/>
  <c r="I41" i="8"/>
  <c r="I112" i="8"/>
  <c r="I47" i="7"/>
  <c r="H117" i="8"/>
  <c r="F117" i="8"/>
  <c r="I19" i="6"/>
  <c r="K40" i="7"/>
  <c r="K38" i="7"/>
  <c r="K39" i="7"/>
  <c r="G16" i="1"/>
  <c r="G102" i="8"/>
  <c r="I98" i="8"/>
  <c r="G95" i="8"/>
  <c r="G96" i="8"/>
  <c r="D87" i="8"/>
  <c r="G87" i="8" s="1"/>
  <c r="G78" i="8"/>
  <c r="I75" i="8"/>
  <c r="G74" i="8"/>
  <c r="I6" i="8"/>
  <c r="G33" i="8"/>
  <c r="G25" i="8"/>
  <c r="G55" i="6"/>
  <c r="G35" i="6"/>
  <c r="I29" i="6"/>
  <c r="I56" i="6"/>
  <c r="G53" i="6"/>
  <c r="G36" i="6"/>
  <c r="I50" i="6"/>
  <c r="G18" i="6"/>
  <c r="I22" i="6"/>
  <c r="I14" i="6"/>
  <c r="I7" i="6"/>
  <c r="I42" i="6"/>
  <c r="I34" i="6"/>
  <c r="G113" i="8"/>
  <c r="G106" i="8"/>
  <c r="D100" i="8"/>
  <c r="I103" i="8"/>
  <c r="I101" i="8"/>
  <c r="I104" i="8"/>
  <c r="G90" i="8"/>
  <c r="G91" i="8"/>
  <c r="I89" i="8"/>
  <c r="I92" i="8"/>
  <c r="I84" i="8"/>
  <c r="D77" i="8"/>
  <c r="G77" i="8" s="1"/>
  <c r="G82" i="8"/>
  <c r="G66" i="8"/>
  <c r="I58" i="6"/>
  <c r="D49" i="6"/>
  <c r="I49" i="6" s="1"/>
  <c r="G52" i="6"/>
  <c r="G51" i="6"/>
  <c r="G57" i="6"/>
  <c r="I45" i="6"/>
  <c r="I44" i="6"/>
  <c r="I47" i="6"/>
  <c r="I39" i="6"/>
  <c r="G37" i="6"/>
  <c r="D25" i="6"/>
  <c r="I25" i="6" s="1"/>
  <c r="G31" i="6"/>
  <c r="I26" i="6"/>
  <c r="I23" i="6"/>
  <c r="I11" i="6"/>
  <c r="G15" i="6"/>
  <c r="D6" i="6"/>
  <c r="G13" i="6"/>
  <c r="F40" i="5"/>
  <c r="F22" i="1"/>
  <c r="I45" i="7"/>
  <c r="I66" i="8"/>
  <c r="I46" i="7"/>
  <c r="I70" i="8"/>
  <c r="G70" i="8"/>
  <c r="D94" i="8"/>
  <c r="G107" i="8"/>
  <c r="I105" i="8"/>
  <c r="D33" i="6"/>
  <c r="I38" i="6"/>
  <c r="I43" i="6"/>
  <c r="G72" i="8"/>
  <c r="I111" i="8"/>
  <c r="I97" i="8"/>
  <c r="I67" i="8"/>
  <c r="D109" i="8"/>
  <c r="G109" i="8" s="1"/>
  <c r="I10" i="6"/>
  <c r="D17" i="6"/>
  <c r="D41" i="6"/>
  <c r="G41" i="6" s="1"/>
  <c r="I72" i="8"/>
  <c r="I80" i="8"/>
  <c r="I79" i="8"/>
  <c r="G83" i="8"/>
  <c r="I48" i="7"/>
  <c r="G8" i="6"/>
  <c r="I21" i="6"/>
  <c r="G26" i="6"/>
  <c r="G28" i="6"/>
  <c r="I30" i="6"/>
  <c r="I51" i="6"/>
  <c r="D86" i="8" l="1"/>
  <c r="I50" i="7" s="1"/>
  <c r="D117" i="8"/>
  <c r="D118" i="8" s="1"/>
  <c r="I6" i="6"/>
  <c r="I44" i="7"/>
  <c r="I87" i="8"/>
  <c r="I49" i="7"/>
  <c r="G25" i="6"/>
  <c r="G6" i="6"/>
  <c r="I100" i="8"/>
  <c r="G100" i="8"/>
  <c r="I77" i="8"/>
  <c r="G49" i="6"/>
  <c r="I17" i="6"/>
  <c r="G17" i="6"/>
  <c r="G33" i="6"/>
  <c r="I33" i="6"/>
  <c r="I51" i="7"/>
  <c r="I109" i="8"/>
  <c r="I41" i="6"/>
  <c r="I94" i="8"/>
  <c r="G94" i="8"/>
  <c r="F118" i="8" l="1"/>
  <c r="H118" i="8"/>
  <c r="I53" i="7"/>
</calcChain>
</file>

<file path=xl/comments1.xml><?xml version="1.0" encoding="utf-8"?>
<comments xmlns="http://schemas.openxmlformats.org/spreadsheetml/2006/main">
  <authors>
    <author/>
  </authors>
  <commentList>
    <comment ref="C35" authorId="0" shapeId="0">
      <text>
        <r>
          <rPr>
            <sz val="9"/>
            <color indexed="8"/>
            <rFont val="ＭＳ Ｐゴシック"/>
            <family val="3"/>
            <charset val="128"/>
          </rPr>
          <t xml:space="preserve">H25より福祉課から福祉総務課へ変更
</t>
        </r>
      </text>
    </comment>
    <comment ref="C36" authorId="0" shapeId="0">
      <text>
        <r>
          <rPr>
            <b/>
            <sz val="9"/>
            <color indexed="8"/>
            <rFont val="ＭＳ Ｐゴシック"/>
            <family val="3"/>
            <charset val="128"/>
          </rPr>
          <t>H25から追加</t>
        </r>
      </text>
    </comment>
  </commentList>
</comments>
</file>

<file path=xl/sharedStrings.xml><?xml version="1.0" encoding="utf-8"?>
<sst xmlns="http://schemas.openxmlformats.org/spreadsheetml/2006/main" count="1026" uniqueCount="394">
  <si>
    <t>ⅩⅤ 選挙及び市職員　　　</t>
  </si>
  <si>
    <t>(単位：人）</t>
  </si>
  <si>
    <t>定 時 登 録 日</t>
  </si>
  <si>
    <t>総　　数</t>
  </si>
  <si>
    <t>男</t>
  </si>
  <si>
    <t>女</t>
  </si>
  <si>
    <t>対前年増減数</t>
  </si>
  <si>
    <t>登録者指数</t>
  </si>
  <si>
    <t>資料：選挙管理委員会</t>
  </si>
  <si>
    <t>行　政　区　名</t>
  </si>
  <si>
    <t>総    数</t>
  </si>
  <si>
    <t>総数</t>
  </si>
  <si>
    <t>仲間</t>
  </si>
  <si>
    <t>安波茶</t>
  </si>
  <si>
    <t>伊祖</t>
  </si>
  <si>
    <t>牧港</t>
  </si>
  <si>
    <t>港川</t>
  </si>
  <si>
    <t>城間</t>
  </si>
  <si>
    <t>屋富祖</t>
  </si>
  <si>
    <t>宮城</t>
  </si>
  <si>
    <t>仲西</t>
  </si>
  <si>
    <t>小湾</t>
  </si>
  <si>
    <t>勢理客</t>
  </si>
  <si>
    <t>内間</t>
  </si>
  <si>
    <t>沢岻</t>
  </si>
  <si>
    <t>経塚</t>
  </si>
  <si>
    <t>前田</t>
  </si>
  <si>
    <t>西原一区</t>
  </si>
  <si>
    <t>西原二区</t>
  </si>
  <si>
    <t>当山</t>
  </si>
  <si>
    <t>大平</t>
  </si>
  <si>
    <t>広栄</t>
  </si>
  <si>
    <t>茶山</t>
  </si>
  <si>
    <t>浦城</t>
  </si>
  <si>
    <t>浦添ニュータウン</t>
  </si>
  <si>
    <t>牧港ハイツ</t>
  </si>
  <si>
    <t>浦添グリーンハイツ</t>
  </si>
  <si>
    <t>浅野浦</t>
  </si>
  <si>
    <t>前田公務員宿舎</t>
  </si>
  <si>
    <t>港川崎原</t>
  </si>
  <si>
    <t>上野</t>
  </si>
  <si>
    <t>マチナトタウン</t>
  </si>
  <si>
    <t>神森</t>
  </si>
  <si>
    <t>浦西</t>
  </si>
  <si>
    <t>安川</t>
  </si>
  <si>
    <t>当山ハイツ</t>
  </si>
  <si>
    <t>浦添ハイツ</t>
  </si>
  <si>
    <t>県営経塚団地</t>
  </si>
  <si>
    <t>浦添市街地住宅</t>
  </si>
  <si>
    <t>陽迎橋</t>
  </si>
  <si>
    <t>キャンプキンザー</t>
  </si>
  <si>
    <t>（単位：人）</t>
  </si>
  <si>
    <t>区　  分</t>
  </si>
  <si>
    <t>自由民主党</t>
  </si>
  <si>
    <t>沖縄社会</t>
  </si>
  <si>
    <t>社会民主党</t>
  </si>
  <si>
    <t>日本共産党</t>
  </si>
  <si>
    <t>公 明 党</t>
  </si>
  <si>
    <t>民 主 党</t>
  </si>
  <si>
    <t>無 所 属</t>
  </si>
  <si>
    <t>大 衆 党</t>
  </si>
  <si>
    <t>資料：議会事務局</t>
  </si>
  <si>
    <t>区　   分</t>
  </si>
  <si>
    <t>定　   数</t>
  </si>
  <si>
    <t xml:space="preserve">    現　　在  　数</t>
  </si>
  <si>
    <t xml:space="preserve"> 25 ～</t>
  </si>
  <si>
    <t xml:space="preserve"> 30 ～</t>
  </si>
  <si>
    <t xml:space="preserve"> 40 ～</t>
  </si>
  <si>
    <t xml:space="preserve"> 50 ～</t>
  </si>
  <si>
    <t>60 歳</t>
  </si>
  <si>
    <t>総　数</t>
  </si>
  <si>
    <t>う ち 男</t>
  </si>
  <si>
    <t xml:space="preserve">29歳 </t>
  </si>
  <si>
    <t xml:space="preserve">39歳 </t>
  </si>
  <si>
    <t xml:space="preserve">49歳 </t>
  </si>
  <si>
    <t xml:space="preserve">59歳 </t>
  </si>
  <si>
    <t>以 上</t>
  </si>
  <si>
    <t>現在数</t>
  </si>
  <si>
    <t>農　業</t>
  </si>
  <si>
    <t>工　業</t>
  </si>
  <si>
    <t>商　業</t>
  </si>
  <si>
    <t>会社員</t>
  </si>
  <si>
    <t>団体役員</t>
  </si>
  <si>
    <t>軍雇用員</t>
  </si>
  <si>
    <t>その他</t>
  </si>
  <si>
    <t>（注）会社員には、代表、役員も含む。</t>
  </si>
  <si>
    <t>当日有権者数</t>
  </si>
  <si>
    <t>投　票　者　数</t>
  </si>
  <si>
    <t>投　票　率（％）</t>
  </si>
  <si>
    <t>党　  派　  別    得　　票　　数</t>
  </si>
  <si>
    <t>民主党</t>
  </si>
  <si>
    <t>沖縄社会大衆党</t>
  </si>
  <si>
    <t>諸  派</t>
  </si>
  <si>
    <t>総  数</t>
  </si>
  <si>
    <t>うち男</t>
  </si>
  <si>
    <t xml:space="preserve"> 総  数</t>
  </si>
  <si>
    <t>得票数</t>
  </si>
  <si>
    <r>
      <t xml:space="preserve">  </t>
    </r>
    <r>
      <rPr>
        <b/>
        <sz val="10"/>
        <rFont val="ＭＳ 明朝"/>
        <family val="1"/>
        <charset val="128"/>
      </rPr>
      <t>市　　　長</t>
    </r>
  </si>
  <si>
    <t>-</t>
  </si>
  <si>
    <r>
      <t xml:space="preserve">  </t>
    </r>
    <r>
      <rPr>
        <b/>
        <sz val="10"/>
        <rFont val="ＭＳ 明朝"/>
        <family val="1"/>
        <charset val="128"/>
      </rPr>
      <t>市議会議員</t>
    </r>
  </si>
  <si>
    <r>
      <t xml:space="preserve">  </t>
    </r>
    <r>
      <rPr>
        <b/>
        <sz val="10"/>
        <rFont val="ＭＳ 明朝"/>
        <family val="1"/>
        <charset val="128"/>
      </rPr>
      <t>県　知　事</t>
    </r>
  </si>
  <si>
    <r>
      <t xml:space="preserve">  </t>
    </r>
    <r>
      <rPr>
        <b/>
        <sz val="10"/>
        <rFont val="ＭＳ 明朝"/>
        <family val="1"/>
        <charset val="128"/>
      </rPr>
      <t>県議会議員</t>
    </r>
  </si>
  <si>
    <r>
      <t>　</t>
    </r>
    <r>
      <rPr>
        <b/>
        <sz val="10"/>
        <rFont val="ＭＳ 明朝"/>
        <family val="1"/>
        <charset val="128"/>
      </rPr>
      <t>衆議院議員（選挙区）</t>
    </r>
  </si>
  <si>
    <r>
      <t>　</t>
    </r>
    <r>
      <rPr>
        <b/>
        <sz val="10"/>
        <rFont val="ＭＳ 明朝"/>
        <family val="1"/>
        <charset val="128"/>
      </rPr>
      <t>衆議院議員（比例代表）</t>
    </r>
  </si>
  <si>
    <t>　参議院議員（選挙区）</t>
  </si>
  <si>
    <t>　参議院議員（比例代表）</t>
  </si>
  <si>
    <t xml:space="preserve">  -</t>
  </si>
  <si>
    <t>（注）平成17年版から衆議院議員（比例代表）を（過去４回分）掲載した。</t>
  </si>
  <si>
    <t>区　　　  　　　分</t>
  </si>
  <si>
    <t>平成23年</t>
  </si>
  <si>
    <t>総　　　数</t>
  </si>
  <si>
    <t>定　　　例</t>
  </si>
  <si>
    <t>臨　　　時</t>
  </si>
  <si>
    <t>会　期</t>
  </si>
  <si>
    <t>日  数</t>
  </si>
  <si>
    <t>本会議</t>
  </si>
  <si>
    <t>総　  　　　数</t>
  </si>
  <si>
    <t>市長提出議案</t>
  </si>
  <si>
    <t>予　　　算</t>
  </si>
  <si>
    <t>決　　　算</t>
  </si>
  <si>
    <t>条　　　例</t>
  </si>
  <si>
    <t>そ の 他</t>
  </si>
  <si>
    <t>議員提出議案</t>
  </si>
  <si>
    <r>
      <t>会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議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規</t>
    </r>
    <r>
      <rPr>
        <sz val="7"/>
        <rFont val="ＭＳ 明朝"/>
        <family val="1"/>
        <charset val="128"/>
      </rPr>
      <t>　</t>
    </r>
    <r>
      <rPr>
        <sz val="10"/>
        <rFont val="ＭＳ 明朝"/>
        <family val="1"/>
        <charset val="128"/>
      </rPr>
      <t>則</t>
    </r>
  </si>
  <si>
    <t>意 見 書</t>
  </si>
  <si>
    <t>決　　　議</t>
  </si>
  <si>
    <t xml:space="preserve">   請　　　  　　　願</t>
  </si>
  <si>
    <t xml:space="preserve">   陳　　　  　　　情</t>
  </si>
  <si>
    <t xml:space="preserve">   区　　　        分</t>
  </si>
  <si>
    <t>区　　　分</t>
  </si>
  <si>
    <t>人　　口</t>
  </si>
  <si>
    <t>増加数</t>
  </si>
  <si>
    <t xml:space="preserve">  56</t>
  </si>
  <si>
    <t xml:space="preserve">  57</t>
  </si>
  <si>
    <t xml:space="preserve">  58</t>
  </si>
  <si>
    <t xml:space="preserve">  59</t>
  </si>
  <si>
    <t xml:space="preserve">  60</t>
  </si>
  <si>
    <t xml:space="preserve">  61</t>
  </si>
  <si>
    <t xml:space="preserve">  62</t>
  </si>
  <si>
    <t xml:space="preserve">  63</t>
  </si>
  <si>
    <t>平成元年</t>
  </si>
  <si>
    <t>　２</t>
  </si>
  <si>
    <t>　３</t>
  </si>
  <si>
    <t>　４</t>
  </si>
  <si>
    <t>　５</t>
  </si>
  <si>
    <t>　６</t>
  </si>
  <si>
    <t>　７</t>
  </si>
  <si>
    <t>　８</t>
  </si>
  <si>
    <t>　９</t>
  </si>
  <si>
    <t xml:space="preserve">  10</t>
  </si>
  <si>
    <t xml:space="preserve">  11</t>
  </si>
  <si>
    <t xml:space="preserve">  12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</si>
  <si>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</si>
  <si>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</si>
  <si>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</si>
  <si>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</si>
  <si>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</si>
  <si>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>　18</t>
  </si>
  <si>
    <t>　19</t>
  </si>
  <si>
    <t>　20</t>
  </si>
  <si>
    <t>　21</t>
  </si>
  <si>
    <t>　22</t>
  </si>
  <si>
    <t>　23</t>
  </si>
  <si>
    <t xml:space="preserve">  （注）人口は、各年共３月末日現在。</t>
  </si>
  <si>
    <t>資料：職員課</t>
  </si>
  <si>
    <t xml:space="preserve">        昭和42年～54年までの職員数は、７月１日現在。</t>
  </si>
  <si>
    <t>（単位：人、歳、％）</t>
  </si>
  <si>
    <t>課 又 は 施 設 名</t>
  </si>
  <si>
    <t>職　員　数</t>
  </si>
  <si>
    <t>課員平均年齢</t>
  </si>
  <si>
    <t>男　 　子</t>
  </si>
  <si>
    <t>女 　　子</t>
  </si>
  <si>
    <t>人　数</t>
  </si>
  <si>
    <t>構 成 比</t>
  </si>
  <si>
    <t>総務部</t>
  </si>
  <si>
    <t>（部 長 等）</t>
  </si>
  <si>
    <t>総務課</t>
  </si>
  <si>
    <t>文書課</t>
  </si>
  <si>
    <t>職員課</t>
  </si>
  <si>
    <t>行政改革推進室</t>
  </si>
  <si>
    <t>財政課</t>
  </si>
  <si>
    <t>市民税課</t>
  </si>
  <si>
    <t>資産税課</t>
  </si>
  <si>
    <t>納税課</t>
  </si>
  <si>
    <t>企　画　部</t>
  </si>
  <si>
    <t>企画課</t>
  </si>
  <si>
    <t>情報政策課</t>
  </si>
  <si>
    <t>秘書課</t>
  </si>
  <si>
    <t>国際交流課</t>
  </si>
  <si>
    <t>西海岸開発課</t>
  </si>
  <si>
    <t>市　民　部</t>
  </si>
  <si>
    <t>市民生活課</t>
  </si>
  <si>
    <t>市民課</t>
  </si>
  <si>
    <t>商工産業課</t>
  </si>
  <si>
    <t>環境保全課</t>
  </si>
  <si>
    <t>環境施設課</t>
  </si>
  <si>
    <t>福祉部</t>
  </si>
  <si>
    <t>保護課</t>
  </si>
  <si>
    <t>児童家庭課</t>
  </si>
  <si>
    <t>保育課</t>
  </si>
  <si>
    <t>健康部</t>
  </si>
  <si>
    <t>介護保険課</t>
  </si>
  <si>
    <t>地域支援課</t>
  </si>
  <si>
    <t>健康推進課</t>
  </si>
  <si>
    <t>国民健康保険課</t>
  </si>
  <si>
    <t>都市建設部</t>
  </si>
  <si>
    <t>都市計画課</t>
  </si>
  <si>
    <t>美らまち推進課</t>
  </si>
  <si>
    <t>建築課</t>
  </si>
  <si>
    <t>用地課</t>
  </si>
  <si>
    <t>区画整理課</t>
  </si>
  <si>
    <t>契約検査課</t>
  </si>
  <si>
    <t>道路課</t>
  </si>
  <si>
    <t>下水道課</t>
  </si>
  <si>
    <t>会計</t>
  </si>
  <si>
    <t>会計課</t>
  </si>
  <si>
    <t>議　会</t>
  </si>
  <si>
    <t>議会事務局</t>
  </si>
  <si>
    <t>選挙管理事務局</t>
  </si>
  <si>
    <t>監査事務局</t>
  </si>
  <si>
    <t>消　防</t>
  </si>
  <si>
    <t>予防課</t>
  </si>
  <si>
    <t>消防署</t>
  </si>
  <si>
    <t>牧港出張所</t>
  </si>
  <si>
    <t>内間出張所</t>
  </si>
  <si>
    <t>教育委員会</t>
  </si>
  <si>
    <t>教育部</t>
  </si>
  <si>
    <t>生涯学習振興課</t>
  </si>
  <si>
    <t>社会体育課</t>
  </si>
  <si>
    <t>中央公民館</t>
  </si>
  <si>
    <t>文化部</t>
  </si>
  <si>
    <t>文化課</t>
  </si>
  <si>
    <t>美術館</t>
  </si>
  <si>
    <t>図書館</t>
  </si>
  <si>
    <t>指導部</t>
  </si>
  <si>
    <t>学務課</t>
  </si>
  <si>
    <t>学校教育課</t>
  </si>
  <si>
    <t>こども青少年課</t>
  </si>
  <si>
    <t>教育研究所</t>
  </si>
  <si>
    <t>学校給食調理場</t>
  </si>
  <si>
    <t>幼稚園</t>
  </si>
  <si>
    <t>水　道　部</t>
  </si>
  <si>
    <t>営業課</t>
  </si>
  <si>
    <t>配水課</t>
  </si>
  <si>
    <t>全職員数</t>
  </si>
  <si>
    <t>全職員平均年齢</t>
  </si>
  <si>
    <t>男 総 数</t>
  </si>
  <si>
    <t>平均年齢</t>
  </si>
  <si>
    <t>女 総 数</t>
  </si>
  <si>
    <t>総　　　　計</t>
  </si>
  <si>
    <t>全体に占める割合（％）</t>
  </si>
  <si>
    <t>ⅩⅤ　 選 挙 及 び 市 職 員　　　</t>
  </si>
  <si>
    <t>投票者数</t>
  </si>
  <si>
    <t>投票率</t>
  </si>
  <si>
    <t>市長選挙</t>
  </si>
  <si>
    <t>市議会議員選挙</t>
  </si>
  <si>
    <t>県知事選挙</t>
  </si>
  <si>
    <t>県議会議員選挙</t>
  </si>
  <si>
    <t>市長部局</t>
  </si>
  <si>
    <t>選挙管理委員会事務局</t>
  </si>
  <si>
    <t>監査委員会事務局</t>
  </si>
  <si>
    <t>消防本部</t>
  </si>
  <si>
    <t>水道部</t>
  </si>
  <si>
    <t>緑ヶ丘</t>
  </si>
  <si>
    <t>県営沢岻高層住宅</t>
  </si>
  <si>
    <t>文教委員会</t>
    <rPh sb="3" eb="4">
      <t>イン</t>
    </rPh>
    <phoneticPr fontId="26"/>
  </si>
  <si>
    <t>（96）</t>
    <phoneticPr fontId="26"/>
  </si>
  <si>
    <t>（95）</t>
    <phoneticPr fontId="26"/>
  </si>
  <si>
    <t>（97）</t>
    <phoneticPr fontId="26"/>
  </si>
  <si>
    <t>（98）</t>
    <phoneticPr fontId="26"/>
  </si>
  <si>
    <t>　　12年６月11日</t>
  </si>
  <si>
    <t>　　16年６月６日</t>
  </si>
  <si>
    <t xml:space="preserve"> 　 20年６月８日</t>
  </si>
  <si>
    <t>　　17年９月11日</t>
  </si>
  <si>
    <t xml:space="preserve"> 　 21年８月30日</t>
  </si>
  <si>
    <t>24年</t>
    <phoneticPr fontId="26"/>
  </si>
  <si>
    <t>衆議院議員選挙（選挙区）</t>
    <rPh sb="0" eb="2">
      <t>シュウギ</t>
    </rPh>
    <rPh sb="2" eb="3">
      <t>イン</t>
    </rPh>
    <phoneticPr fontId="26"/>
  </si>
  <si>
    <t>参議院議員選挙（選挙区）</t>
    <phoneticPr fontId="26"/>
  </si>
  <si>
    <t>参議院議員選挙（比例）</t>
    <phoneticPr fontId="26"/>
  </si>
  <si>
    <t>衆議院議員選挙（比例）</t>
    <phoneticPr fontId="26"/>
  </si>
  <si>
    <t>17年９月１日</t>
  </si>
  <si>
    <t>18年９月１日</t>
  </si>
  <si>
    <t>19年９月１日</t>
  </si>
  <si>
    <t>20年９月１日</t>
  </si>
  <si>
    <t>21年９月１日</t>
  </si>
  <si>
    <t>22年９月１日</t>
  </si>
  <si>
    <t>23年９月１日</t>
  </si>
  <si>
    <t>24年９月１日</t>
  </si>
  <si>
    <t>　  13年２月11日</t>
  </si>
  <si>
    <t>　  17年２月６日</t>
  </si>
  <si>
    <t>　　21年２月８日</t>
  </si>
  <si>
    <t>　　16年７月11日</t>
  </si>
  <si>
    <t>　　19年７月29日</t>
  </si>
  <si>
    <t xml:space="preserve"> 　 22年７月11日</t>
  </si>
  <si>
    <t>　24</t>
  </si>
  <si>
    <t>25年</t>
    <phoneticPr fontId="26"/>
  </si>
  <si>
    <t>定　員</t>
  </si>
  <si>
    <t>立候補　　者数</t>
  </si>
  <si>
    <t>有効  投票数</t>
  </si>
  <si>
    <t>執 行 年 月 日</t>
  </si>
  <si>
    <t>日本維新の会</t>
  </si>
  <si>
    <t>平成９年１月19日</t>
  </si>
  <si>
    <t>　　25年２月10日</t>
  </si>
  <si>
    <t>平成９年３月２日</t>
  </si>
  <si>
    <t xml:space="preserve"> 　 14年11月17日</t>
  </si>
  <si>
    <t xml:space="preserve"> 　 18年11月19日</t>
  </si>
  <si>
    <t>　  22年11月28日</t>
  </si>
  <si>
    <t>平成８年６月９日</t>
  </si>
  <si>
    <t xml:space="preserve"> 　 24年６月10日</t>
  </si>
  <si>
    <t xml:space="preserve"> 　 24年12月16日</t>
  </si>
  <si>
    <t>平成16年７月11日</t>
  </si>
  <si>
    <t>　　19年４月22日</t>
  </si>
  <si>
    <t>平成13年７月29日</t>
  </si>
  <si>
    <t>(注)昭和58年6月26日に実施された参議院選挙から全国区は比例代表選挙区に、地方区は選挙区にそれぞれ変更された。</t>
  </si>
  <si>
    <t>福祉総務課</t>
  </si>
  <si>
    <t>福祉給付課</t>
  </si>
  <si>
    <t>（249）  市議会党派別議員数（各年度共３月末現在）</t>
    <rPh sb="18" eb="20">
      <t>ネンド</t>
    </rPh>
    <phoneticPr fontId="26"/>
  </si>
  <si>
    <t>（250）  年齢別市議会議員数（各年度共３月末現在）</t>
    <rPh sb="19" eb="20">
      <t>ド</t>
    </rPh>
    <phoneticPr fontId="26"/>
  </si>
  <si>
    <t>（251）  職業別市議会議員数（各年度共３月末現在）</t>
    <rPh sb="19" eb="20">
      <t>ド</t>
    </rPh>
    <phoneticPr fontId="26"/>
  </si>
  <si>
    <t>（95）選挙人名簿登録者数の推移（Ｐ182参照）</t>
    <phoneticPr fontId="26"/>
  </si>
  <si>
    <t>（96）最近の選挙の執行状況（Ｐ184参照）</t>
    <phoneticPr fontId="26"/>
  </si>
  <si>
    <t>（97）市職員数の推移（Ｐ187参照）</t>
    <phoneticPr fontId="26"/>
  </si>
  <si>
    <t>（98）区分別職員の構成（Ｐ188･189参照）</t>
    <phoneticPr fontId="26"/>
  </si>
  <si>
    <t>ok</t>
    <phoneticPr fontId="26"/>
  </si>
  <si>
    <t>（252）  各種選挙の投票及び得票状況</t>
    <phoneticPr fontId="26"/>
  </si>
  <si>
    <t xml:space="preserve"> 　 25年７月21日</t>
  </si>
  <si>
    <r>
      <t>（注）</t>
    </r>
    <r>
      <rPr>
        <sz val="8"/>
        <color theme="1"/>
        <rFont val="ＭＳ 明朝"/>
        <family val="1"/>
        <charset val="128"/>
      </rPr>
      <t xml:space="preserve"> </t>
    </r>
    <r>
      <rPr>
        <sz val="10"/>
        <color theme="1"/>
        <rFont val="ＭＳ 明朝"/>
        <family val="1"/>
        <charset val="128"/>
      </rPr>
      <t>平成13年度までは男女の平均年齢。平成14年度からは男女の構成比を表記した。</t>
    </r>
  </si>
  <si>
    <t>福祉委員会</t>
    <rPh sb="0" eb="2">
      <t>フクシ</t>
    </rPh>
    <phoneticPr fontId="26"/>
  </si>
  <si>
    <t>（255）  市職員数の推移（各年共４月１日現在）</t>
    <phoneticPr fontId="26"/>
  </si>
  <si>
    <t>（247）  選挙人名簿登録者数</t>
    <phoneticPr fontId="26"/>
  </si>
  <si>
    <t>（248) 　行政区別選挙人名簿登録者数（各年共９月１日現在）</t>
    <phoneticPr fontId="26"/>
  </si>
  <si>
    <t>（253）  議会の運営状況</t>
    <phoneticPr fontId="26"/>
  </si>
  <si>
    <t>議　　案　　提　　出　　件　　数</t>
    <phoneticPr fontId="26"/>
  </si>
  <si>
    <t>（254）  各種委員会開催日数</t>
    <phoneticPr fontId="26"/>
  </si>
  <si>
    <t>常   任   委   員   会</t>
    <phoneticPr fontId="26"/>
  </si>
  <si>
    <t>　　</t>
    <phoneticPr fontId="26"/>
  </si>
  <si>
    <t>総務委員会</t>
    <phoneticPr fontId="26"/>
  </si>
  <si>
    <t xml:space="preserve">    </t>
    <phoneticPr fontId="26"/>
  </si>
  <si>
    <t>建設委員会</t>
    <phoneticPr fontId="26"/>
  </si>
  <si>
    <t>特   別   委   員   会</t>
    <phoneticPr fontId="26"/>
  </si>
  <si>
    <t>全   員   協   議   会</t>
    <phoneticPr fontId="26"/>
  </si>
  <si>
    <t>議 会  運 営  委 員 会</t>
    <phoneticPr fontId="26"/>
  </si>
  <si>
    <t>そ        の        他</t>
    <phoneticPr fontId="26"/>
  </si>
  <si>
    <t>平   成   26   年</t>
    <phoneticPr fontId="26"/>
  </si>
  <si>
    <t>25</t>
    <phoneticPr fontId="26"/>
  </si>
  <si>
    <t>26</t>
    <phoneticPr fontId="26"/>
  </si>
  <si>
    <t>平成26年</t>
    <phoneticPr fontId="26"/>
  </si>
  <si>
    <t>平成25年</t>
    <phoneticPr fontId="26"/>
  </si>
  <si>
    <t>　25</t>
    <phoneticPr fontId="26"/>
  </si>
  <si>
    <t>　26</t>
    <phoneticPr fontId="26"/>
  </si>
  <si>
    <t>（256） 区分別職員数及び平均年齢（平成26年４月１日現在）</t>
    <phoneticPr fontId="26"/>
  </si>
  <si>
    <t>26年</t>
    <phoneticPr fontId="26"/>
  </si>
  <si>
    <t>契約検査課</t>
    <rPh sb="0" eb="2">
      <t>ケイヤク</t>
    </rPh>
    <rPh sb="2" eb="5">
      <t>ケンサカ</t>
    </rPh>
    <phoneticPr fontId="26"/>
  </si>
  <si>
    <t>こども健康課</t>
    <rPh sb="3" eb="5">
      <t>ケンコウ</t>
    </rPh>
    <rPh sb="5" eb="6">
      <t>カ</t>
    </rPh>
    <phoneticPr fontId="26"/>
  </si>
  <si>
    <t>建築指導課</t>
    <rPh sb="2" eb="4">
      <t>シドウ</t>
    </rPh>
    <phoneticPr fontId="26"/>
  </si>
  <si>
    <t>建築営繕課</t>
    <rPh sb="0" eb="2">
      <t>ケンチク</t>
    </rPh>
    <rPh sb="2" eb="4">
      <t>エイゼン</t>
    </rPh>
    <rPh sb="4" eb="5">
      <t>カ</t>
    </rPh>
    <phoneticPr fontId="26"/>
  </si>
  <si>
    <t>健康づくり課</t>
    <phoneticPr fontId="26"/>
  </si>
  <si>
    <t>平成10年11月15日</t>
    <rPh sb="0" eb="2">
      <t>ヘイセイ</t>
    </rPh>
    <rPh sb="4" eb="5">
      <t>ネン</t>
    </rPh>
    <phoneticPr fontId="26"/>
  </si>
  <si>
    <t>　　26年11月16日</t>
    <rPh sb="4" eb="5">
      <t>ネン</t>
    </rPh>
    <rPh sb="7" eb="8">
      <t>ガツ</t>
    </rPh>
    <rPh sb="10" eb="11">
      <t>ニチ</t>
    </rPh>
    <phoneticPr fontId="26"/>
  </si>
  <si>
    <t>　　26年12月14日</t>
    <rPh sb="4" eb="5">
      <t>ネン</t>
    </rPh>
    <rPh sb="7" eb="8">
      <t>ガツ</t>
    </rPh>
    <rPh sb="10" eb="11">
      <t>ニチ</t>
    </rPh>
    <phoneticPr fontId="26"/>
  </si>
  <si>
    <t>平成15年11月９日</t>
    <rPh sb="0" eb="2">
      <t>ヘイセイ</t>
    </rPh>
    <phoneticPr fontId="26"/>
  </si>
  <si>
    <t>維新の党</t>
    <rPh sb="0" eb="2">
      <t>イシン</t>
    </rPh>
    <rPh sb="3" eb="4">
      <t>トウ</t>
    </rPh>
    <phoneticPr fontId="26"/>
  </si>
  <si>
    <t>得票数</t>
    <rPh sb="0" eb="3">
      <t>トクヒョウスウ</t>
    </rPh>
    <phoneticPr fontId="26"/>
  </si>
  <si>
    <t xml:space="preserve"> 平成15年11月９日</t>
    <rPh sb="1" eb="3">
      <t>ヘイセイ</t>
    </rPh>
    <phoneticPr fontId="26"/>
  </si>
  <si>
    <t>x</t>
    <phoneticPr fontId="26"/>
  </si>
  <si>
    <t>x</t>
    <phoneticPr fontId="26"/>
  </si>
  <si>
    <t xml:space="preserve">平成15年11月９日 </t>
    <rPh sb="0" eb="2">
      <t>ヘイセイ</t>
    </rPh>
    <phoneticPr fontId="26"/>
  </si>
  <si>
    <t>ok</t>
    <phoneticPr fontId="26"/>
  </si>
  <si>
    <t>ok</t>
    <phoneticPr fontId="26"/>
  </si>
  <si>
    <t>25年９月１日</t>
    <phoneticPr fontId="26"/>
  </si>
  <si>
    <t>26年９月１日</t>
    <phoneticPr fontId="26"/>
  </si>
  <si>
    <t>27年９月１日</t>
    <phoneticPr fontId="26"/>
  </si>
  <si>
    <t>(平成17年＝100)</t>
    <phoneticPr fontId="26"/>
  </si>
  <si>
    <t>平   成   27   年</t>
    <phoneticPr fontId="26"/>
  </si>
  <si>
    <t>平成21年度</t>
    <phoneticPr fontId="26"/>
  </si>
  <si>
    <t>22</t>
    <phoneticPr fontId="26"/>
  </si>
  <si>
    <t>23</t>
    <phoneticPr fontId="26"/>
  </si>
  <si>
    <t>24</t>
    <phoneticPr fontId="26"/>
  </si>
  <si>
    <t>27</t>
    <phoneticPr fontId="26"/>
  </si>
  <si>
    <t>25</t>
    <phoneticPr fontId="26"/>
  </si>
  <si>
    <t>平成23年</t>
    <phoneticPr fontId="26"/>
  </si>
  <si>
    <t>平成24年</t>
    <phoneticPr fontId="26"/>
  </si>
  <si>
    <t>平成27年</t>
    <phoneticPr fontId="26"/>
  </si>
  <si>
    <t>平成24年</t>
    <phoneticPr fontId="26"/>
  </si>
  <si>
    <t>平成25年</t>
    <phoneticPr fontId="26"/>
  </si>
  <si>
    <t>平成26年</t>
    <phoneticPr fontId="26"/>
  </si>
  <si>
    <t xml:space="preserve"> 昭和55年</t>
    <rPh sb="1" eb="3">
      <t>ショウワ</t>
    </rPh>
    <rPh sb="5" eb="6">
      <t>ネン</t>
    </rPh>
    <phoneticPr fontId="26"/>
  </si>
  <si>
    <t>　27</t>
    <phoneticPr fontId="26"/>
  </si>
  <si>
    <t>（256） 区分別職員数及び平均年齢（平成27年４月１日現在）</t>
    <phoneticPr fontId="26"/>
  </si>
  <si>
    <t>情報指令課</t>
    <rPh sb="0" eb="2">
      <t>ジョウホウ</t>
    </rPh>
    <rPh sb="2" eb="4">
      <t>シレイ</t>
    </rPh>
    <rPh sb="4" eb="5">
      <t>カ</t>
    </rPh>
    <phoneticPr fontId="26"/>
  </si>
  <si>
    <t>招集</t>
    <rPh sb="0" eb="2">
      <t>ショウシュウ</t>
    </rPh>
    <phoneticPr fontId="26"/>
  </si>
  <si>
    <t>平成23年</t>
    <rPh sb="0" eb="2">
      <t>ヘイセイ</t>
    </rPh>
    <phoneticPr fontId="26"/>
  </si>
  <si>
    <t>26年</t>
    <phoneticPr fontId="26"/>
  </si>
  <si>
    <t>27年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</si>
</sst>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_ "/>
    <numFmt numFmtId="177" formatCode="#,##0_);[Red]\(#,##0\)"/>
    <numFmt numFmtId="178" formatCode="#,##0.0_ "/>
    <numFmt numFmtId="179" formatCode="#,##0.0_);[Red]\(#,##0.0\)"/>
    <numFmt numFmtId="180" formatCode="_ * #,##0_ ;_ * \-#,##0_ ;_ * \-_ ;_ @_ "/>
    <numFmt numFmtId="181" formatCode="_ * #,##0.0_ ;_ * \-#,##0.0_ ;_ * \-_ ;_ @_ "/>
    <numFmt numFmtId="182" formatCode="0.0_ "/>
    <numFmt numFmtId="183" formatCode="#,##0_);\(#,##0\)"/>
    <numFmt numFmtId="184" formatCode="_ * #,##0\ ;_ * &quot;△&quot;#,##0\ ;_ * \-_ ;_ @_ "/>
    <numFmt numFmtId="185" formatCode="0.0%_ "/>
    <numFmt numFmtId="186" formatCode="#,##0\ ;&quot;r△ &quot;#,##0"/>
    <numFmt numFmtId="187" formatCode="&quot;r&quot;#,###_;"/>
  </numFmts>
  <fonts count="48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b/>
      <sz val="10"/>
      <color rgb="FFFF0000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9" fontId="25" fillId="0" borderId="0" applyFill="0" applyBorder="0" applyAlignment="0" applyProtection="0"/>
    <xf numFmtId="0" fontId="25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462">
    <xf numFmtId="0" fontId="0" fillId="0" borderId="0" xfId="0"/>
    <xf numFmtId="0" fontId="18" fillId="0" borderId="0" xfId="0" applyFont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80" fontId="18" fillId="0" borderId="0" xfId="0" applyNumberFormat="1" applyFont="1" applyFill="1" applyBorder="1" applyAlignment="1">
      <alignment vertical="center"/>
    </xf>
    <xf numFmtId="180" fontId="18" fillId="0" borderId="0" xfId="0" applyNumberFormat="1" applyFont="1" applyFill="1" applyBorder="1" applyAlignment="1">
      <alignment horizontal="right" vertical="center"/>
    </xf>
    <xf numFmtId="0" fontId="0" fillId="0" borderId="14" xfId="0" applyBorder="1"/>
    <xf numFmtId="0" fontId="0" fillId="0" borderId="0" xfId="0" applyFill="1"/>
    <xf numFmtId="49" fontId="18" fillId="0" borderId="14" xfId="0" applyNumberFormat="1" applyFont="1" applyBorder="1" applyAlignment="1">
      <alignment horizontal="center" vertical="center"/>
    </xf>
    <xf numFmtId="177" fontId="18" fillId="0" borderId="14" xfId="0" applyNumberFormat="1" applyFont="1" applyBorder="1" applyAlignment="1">
      <alignment horizontal="right" vertical="center"/>
    </xf>
    <xf numFmtId="0" fontId="0" fillId="0" borderId="0" xfId="0" applyNumberFormat="1"/>
    <xf numFmtId="176" fontId="18" fillId="0" borderId="11" xfId="0" applyNumberFormat="1" applyFont="1" applyFill="1" applyBorder="1" applyAlignment="1">
      <alignment vertical="center"/>
    </xf>
    <xf numFmtId="176" fontId="18" fillId="0" borderId="0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176" fontId="18" fillId="0" borderId="16" xfId="0" applyNumberFormat="1" applyFont="1" applyFill="1" applyBorder="1" applyAlignment="1">
      <alignment vertical="center"/>
    </xf>
    <xf numFmtId="180" fontId="18" fillId="0" borderId="16" xfId="0" applyNumberFormat="1" applyFont="1" applyFill="1" applyBorder="1" applyAlignment="1">
      <alignment horizontal="right" vertical="center" indent="1"/>
    </xf>
    <xf numFmtId="0" fontId="18" fillId="0" borderId="17" xfId="0" applyFont="1" applyFill="1" applyBorder="1" applyAlignment="1">
      <alignment horizontal="distributed" vertical="center"/>
    </xf>
    <xf numFmtId="0" fontId="18" fillId="0" borderId="18" xfId="0" applyFont="1" applyFill="1" applyBorder="1" applyAlignment="1">
      <alignment horizontal="distributed" vertical="center"/>
    </xf>
    <xf numFmtId="0" fontId="18" fillId="0" borderId="19" xfId="0" applyFont="1" applyFill="1" applyBorder="1" applyAlignment="1">
      <alignment horizontal="distributed" vertical="center"/>
    </xf>
    <xf numFmtId="0" fontId="18" fillId="0" borderId="20" xfId="0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18" fillId="0" borderId="21" xfId="0" applyFont="1" applyFill="1" applyBorder="1" applyAlignment="1">
      <alignment horizontal="distributed" vertical="center"/>
    </xf>
    <xf numFmtId="177" fontId="18" fillId="0" borderId="13" xfId="0" applyNumberFormat="1" applyFont="1" applyFill="1" applyBorder="1" applyAlignment="1">
      <alignment vertical="center"/>
    </xf>
    <xf numFmtId="177" fontId="20" fillId="0" borderId="11" xfId="0" applyNumberFormat="1" applyFont="1" applyFill="1" applyBorder="1" applyAlignment="1">
      <alignment horizontal="right" vertical="center"/>
    </xf>
    <xf numFmtId="177" fontId="18" fillId="0" borderId="0" xfId="0" applyNumberFormat="1" applyFont="1" applyFill="1" applyBorder="1" applyAlignment="1">
      <alignment horizontal="right" vertical="center"/>
    </xf>
    <xf numFmtId="177" fontId="18" fillId="0" borderId="22" xfId="0" applyNumberFormat="1" applyFont="1" applyFill="1" applyBorder="1" applyAlignment="1">
      <alignment horizontal="right" vertical="center"/>
    </xf>
    <xf numFmtId="177" fontId="18" fillId="0" borderId="16" xfId="0" applyNumberFormat="1" applyFont="1" applyFill="1" applyBorder="1" applyAlignment="1">
      <alignment horizontal="right" vertical="center"/>
    </xf>
    <xf numFmtId="177" fontId="18" fillId="0" borderId="13" xfId="0" applyNumberFormat="1" applyFont="1" applyFill="1" applyBorder="1" applyAlignment="1">
      <alignment horizontal="right" vertical="center"/>
    </xf>
    <xf numFmtId="176" fontId="18" fillId="0" borderId="13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27" fillId="0" borderId="0" xfId="0" applyNumberFormat="1" applyFont="1"/>
    <xf numFmtId="0" fontId="27" fillId="0" borderId="0" xfId="0" applyFont="1"/>
    <xf numFmtId="49" fontId="28" fillId="0" borderId="14" xfId="0" applyNumberFormat="1" applyFont="1" applyBorder="1" applyAlignment="1">
      <alignment horizontal="center" vertical="center"/>
    </xf>
    <xf numFmtId="177" fontId="28" fillId="0" borderId="14" xfId="0" applyNumberFormat="1" applyFont="1" applyBorder="1" applyAlignment="1">
      <alignment horizontal="right" vertical="center"/>
    </xf>
    <xf numFmtId="0" fontId="27" fillId="0" borderId="14" xfId="0" applyFont="1" applyBorder="1"/>
    <xf numFmtId="0" fontId="27" fillId="0" borderId="14" xfId="0" applyFont="1" applyFill="1" applyBorder="1"/>
    <xf numFmtId="49" fontId="28" fillId="0" borderId="12" xfId="0" applyNumberFormat="1" applyFont="1" applyBorder="1" applyAlignment="1">
      <alignment horizontal="center" vertical="center"/>
    </xf>
    <xf numFmtId="177" fontId="28" fillId="0" borderId="17" xfId="0" applyNumberFormat="1" applyFont="1" applyBorder="1" applyAlignment="1">
      <alignment horizontal="right" vertical="center"/>
    </xf>
    <xf numFmtId="177" fontId="18" fillId="0" borderId="35" xfId="0" applyNumberFormat="1" applyFont="1" applyFill="1" applyBorder="1" applyAlignment="1">
      <alignment vertical="center"/>
    </xf>
    <xf numFmtId="41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77" fontId="30" fillId="0" borderId="0" xfId="0" applyNumberFormat="1" applyFont="1" applyFill="1" applyBorder="1" applyAlignment="1">
      <alignment horizontal="right" vertical="center"/>
    </xf>
    <xf numFmtId="179" fontId="30" fillId="0" borderId="0" xfId="0" applyNumberFormat="1" applyFont="1" applyFill="1" applyBorder="1" applyAlignment="1">
      <alignment horizontal="right" vertical="center"/>
    </xf>
    <xf numFmtId="180" fontId="30" fillId="0" borderId="0" xfId="0" applyNumberFormat="1" applyFont="1" applyFill="1" applyBorder="1" applyAlignment="1">
      <alignment horizontal="right" vertical="center"/>
    </xf>
    <xf numFmtId="176" fontId="18" fillId="0" borderId="0" xfId="0" applyNumberFormat="1" applyFont="1" applyFill="1" applyAlignment="1">
      <alignment vertical="center"/>
    </xf>
    <xf numFmtId="0" fontId="21" fillId="0" borderId="33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vertical="center"/>
    </xf>
    <xf numFmtId="0" fontId="21" fillId="0" borderId="41" xfId="0" applyFont="1" applyFill="1" applyBorder="1" applyAlignment="1">
      <alignment horizontal="distributed" vertical="center"/>
    </xf>
    <xf numFmtId="0" fontId="18" fillId="0" borderId="42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49" fontId="18" fillId="0" borderId="44" xfId="0" applyNumberFormat="1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right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top"/>
    </xf>
    <xf numFmtId="179" fontId="18" fillId="0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18" fillId="0" borderId="0" xfId="0" applyFont="1" applyFill="1"/>
    <xf numFmtId="0" fontId="18" fillId="0" borderId="0" xfId="0" applyFont="1" applyFill="1" applyBorder="1" applyAlignment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18" fillId="0" borderId="28" xfId="0" applyFont="1" applyFill="1" applyBorder="1" applyAlignment="1">
      <alignment vertical="center"/>
    </xf>
    <xf numFmtId="0" fontId="18" fillId="0" borderId="46" xfId="0" applyFont="1" applyFill="1" applyBorder="1"/>
    <xf numFmtId="0" fontId="18" fillId="0" borderId="21" xfId="0" applyFont="1" applyFill="1" applyBorder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21" fillId="0" borderId="0" xfId="0" applyFont="1" applyFill="1" applyAlignment="1">
      <alignment vertical="center"/>
    </xf>
    <xf numFmtId="0" fontId="18" fillId="0" borderId="37" xfId="0" applyFont="1" applyFill="1" applyBorder="1"/>
    <xf numFmtId="186" fontId="18" fillId="0" borderId="22" xfId="0" applyNumberFormat="1" applyFont="1" applyFill="1" applyBorder="1" applyAlignment="1">
      <alignment horizontal="right" vertical="center"/>
    </xf>
    <xf numFmtId="0" fontId="18" fillId="0" borderId="34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 shrinkToFit="1"/>
    </xf>
    <xf numFmtId="0" fontId="18" fillId="0" borderId="19" xfId="0" applyFont="1" applyFill="1" applyBorder="1" applyAlignment="1">
      <alignment horizontal="center" vertical="center" textRotation="255" shrinkToFit="1"/>
    </xf>
    <xf numFmtId="0" fontId="18" fillId="0" borderId="34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177" fontId="18" fillId="0" borderId="34" xfId="0" applyNumberFormat="1" applyFont="1" applyFill="1" applyBorder="1" applyAlignment="1">
      <alignment horizontal="right" vertical="center"/>
    </xf>
    <xf numFmtId="179" fontId="18" fillId="0" borderId="34" xfId="0" applyNumberFormat="1" applyFont="1" applyFill="1" applyBorder="1" applyAlignment="1">
      <alignment horizontal="right" vertical="center"/>
    </xf>
    <xf numFmtId="180" fontId="18" fillId="0" borderId="10" xfId="0" applyNumberFormat="1" applyFont="1" applyFill="1" applyBorder="1" applyAlignment="1">
      <alignment horizontal="right" vertical="center"/>
    </xf>
    <xf numFmtId="180" fontId="18" fillId="0" borderId="34" xfId="0" applyNumberFormat="1" applyFont="1" applyFill="1" applyBorder="1" applyAlignment="1">
      <alignment horizontal="right" vertical="center"/>
    </xf>
    <xf numFmtId="177" fontId="18" fillId="0" borderId="43" xfId="0" applyNumberFormat="1" applyFont="1" applyFill="1" applyBorder="1" applyAlignment="1">
      <alignment horizontal="right" vertical="center"/>
    </xf>
    <xf numFmtId="177" fontId="18" fillId="0" borderId="10" xfId="0" applyNumberFormat="1" applyFont="1" applyFill="1" applyBorder="1" applyAlignment="1">
      <alignment horizontal="right" vertical="center"/>
    </xf>
    <xf numFmtId="179" fontId="18" fillId="0" borderId="10" xfId="0" applyNumberFormat="1" applyFont="1" applyFill="1" applyBorder="1" applyAlignment="1">
      <alignment horizontal="right" vertical="center"/>
    </xf>
    <xf numFmtId="177" fontId="30" fillId="0" borderId="36" xfId="0" applyNumberFormat="1" applyFont="1" applyFill="1" applyBorder="1" applyAlignment="1">
      <alignment horizontal="right" vertical="center"/>
    </xf>
    <xf numFmtId="177" fontId="30" fillId="0" borderId="11" xfId="0" applyNumberFormat="1" applyFont="1" applyFill="1" applyBorder="1" applyAlignment="1">
      <alignment horizontal="right" vertical="center"/>
    </xf>
    <xf numFmtId="179" fontId="30" fillId="0" borderId="11" xfId="0" applyNumberFormat="1" applyFont="1" applyFill="1" applyBorder="1" applyAlignment="1">
      <alignment horizontal="right" vertical="center"/>
    </xf>
    <xf numFmtId="180" fontId="30" fillId="0" borderId="11" xfId="0" applyNumberFormat="1" applyFont="1" applyFill="1" applyBorder="1" applyAlignment="1">
      <alignment horizontal="right" vertical="center"/>
    </xf>
    <xf numFmtId="177" fontId="30" fillId="0" borderId="13" xfId="0" applyNumberFormat="1" applyFont="1" applyFill="1" applyBorder="1" applyAlignment="1">
      <alignment horizontal="right" vertical="center"/>
    </xf>
    <xf numFmtId="177" fontId="30" fillId="0" borderId="10" xfId="0" applyNumberFormat="1" applyFont="1" applyFill="1" applyBorder="1" applyAlignment="1">
      <alignment horizontal="right" vertical="center"/>
    </xf>
    <xf numFmtId="179" fontId="30" fillId="0" borderId="10" xfId="0" applyNumberFormat="1" applyFont="1" applyFill="1" applyBorder="1" applyAlignment="1">
      <alignment horizontal="right" vertical="center"/>
    </xf>
    <xf numFmtId="180" fontId="30" fillId="0" borderId="10" xfId="0" applyNumberFormat="1" applyFont="1" applyFill="1" applyBorder="1" applyAlignment="1">
      <alignment horizontal="right" vertical="center"/>
    </xf>
    <xf numFmtId="180" fontId="30" fillId="0" borderId="13" xfId="0" applyNumberFormat="1" applyFont="1" applyFill="1" applyBorder="1" applyAlignment="1">
      <alignment horizontal="right" vertical="center"/>
    </xf>
    <xf numFmtId="177" fontId="20" fillId="0" borderId="34" xfId="0" applyNumberFormat="1" applyFont="1" applyFill="1" applyBorder="1" applyAlignment="1">
      <alignment horizontal="right" vertical="center"/>
    </xf>
    <xf numFmtId="177" fontId="20" fillId="0" borderId="10" xfId="0" applyNumberFormat="1" applyFont="1" applyFill="1" applyBorder="1" applyAlignment="1">
      <alignment horizontal="right" vertical="center"/>
    </xf>
    <xf numFmtId="180" fontId="18" fillId="0" borderId="13" xfId="0" applyNumberFormat="1" applyFont="1" applyFill="1" applyBorder="1" applyAlignment="1">
      <alignment horizontal="right" vertical="center"/>
    </xf>
    <xf numFmtId="0" fontId="0" fillId="0" borderId="17" xfId="0" applyBorder="1"/>
    <xf numFmtId="177" fontId="18" fillId="0" borderId="35" xfId="0" applyNumberFormat="1" applyFont="1" applyBorder="1" applyAlignment="1">
      <alignment horizontal="right" vertical="center"/>
    </xf>
    <xf numFmtId="179" fontId="18" fillId="0" borderId="35" xfId="0" applyNumberFormat="1" applyFont="1" applyBorder="1" applyAlignment="1">
      <alignment horizontal="right" vertical="center"/>
    </xf>
    <xf numFmtId="49" fontId="35" fillId="0" borderId="12" xfId="0" applyNumberFormat="1" applyFont="1" applyBorder="1" applyAlignment="1">
      <alignment horizontal="left" vertical="top"/>
    </xf>
    <xf numFmtId="49" fontId="23" fillId="0" borderId="12" xfId="0" applyNumberFormat="1" applyFont="1" applyBorder="1" applyAlignment="1">
      <alignment horizontal="left" vertical="top"/>
    </xf>
    <xf numFmtId="0" fontId="37" fillId="0" borderId="0" xfId="0" applyFont="1" applyFill="1" applyAlignment="1">
      <alignment vertical="center"/>
    </xf>
    <xf numFmtId="0" fontId="37" fillId="0" borderId="0" xfId="0" applyFont="1" applyFill="1"/>
    <xf numFmtId="0" fontId="37" fillId="0" borderId="0" xfId="0" applyFont="1" applyFill="1" applyAlignment="1">
      <alignment vertical="top"/>
    </xf>
    <xf numFmtId="0" fontId="37" fillId="0" borderId="0" xfId="0" applyFont="1" applyFill="1" applyBorder="1" applyAlignment="1">
      <alignment horizontal="right"/>
    </xf>
    <xf numFmtId="0" fontId="37" fillId="0" borderId="22" xfId="0" applyFont="1" applyFill="1" applyBorder="1" applyAlignment="1">
      <alignment horizontal="right"/>
    </xf>
    <xf numFmtId="0" fontId="37" fillId="0" borderId="13" xfId="0" applyFont="1" applyFill="1" applyBorder="1" applyAlignment="1">
      <alignment horizontal="right"/>
    </xf>
    <xf numFmtId="41" fontId="37" fillId="0" borderId="0" xfId="0" applyNumberFormat="1" applyFont="1" applyFill="1" applyBorder="1" applyAlignment="1">
      <alignment horizontal="right"/>
    </xf>
    <xf numFmtId="0" fontId="37" fillId="0" borderId="0" xfId="0" applyFont="1" applyFill="1" applyBorder="1"/>
    <xf numFmtId="0" fontId="38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38" fillId="0" borderId="0" xfId="0" applyFont="1" applyFill="1" applyAlignment="1">
      <alignment horizontal="right" vertical="center"/>
    </xf>
    <xf numFmtId="0" fontId="38" fillId="0" borderId="28" xfId="0" applyFont="1" applyFill="1" applyBorder="1" applyAlignment="1">
      <alignment horizontal="center" vertical="center"/>
    </xf>
    <xf numFmtId="0" fontId="38" fillId="0" borderId="31" xfId="0" applyFont="1" applyFill="1" applyBorder="1" applyAlignment="1">
      <alignment horizontal="center" vertical="center"/>
    </xf>
    <xf numFmtId="0" fontId="38" fillId="0" borderId="38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36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0" fontId="38" fillId="0" borderId="40" xfId="0" applyFont="1" applyFill="1" applyBorder="1" applyAlignment="1">
      <alignment horizontal="center" vertical="center"/>
    </xf>
    <xf numFmtId="49" fontId="38" fillId="0" borderId="21" xfId="0" applyNumberFormat="1" applyFont="1" applyFill="1" applyBorder="1" applyAlignment="1">
      <alignment horizontal="center" vertical="center"/>
    </xf>
    <xf numFmtId="177" fontId="38" fillId="0" borderId="13" xfId="0" applyNumberFormat="1" applyFont="1" applyFill="1" applyBorder="1" applyAlignment="1">
      <alignment vertical="center"/>
    </xf>
    <xf numFmtId="177" fontId="38" fillId="0" borderId="0" xfId="0" applyNumberFormat="1" applyFont="1" applyFill="1" applyBorder="1" applyAlignment="1">
      <alignment vertical="center"/>
    </xf>
    <xf numFmtId="183" fontId="38" fillId="0" borderId="22" xfId="0" applyNumberFormat="1" applyFont="1" applyFill="1" applyBorder="1" applyAlignment="1">
      <alignment vertical="center"/>
    </xf>
    <xf numFmtId="184" fontId="38" fillId="0" borderId="22" xfId="0" applyNumberFormat="1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49" fontId="41" fillId="0" borderId="23" xfId="0" applyNumberFormat="1" applyFont="1" applyFill="1" applyBorder="1" applyAlignment="1">
      <alignment horizontal="left" vertical="center" indent="4"/>
    </xf>
    <xf numFmtId="177" fontId="38" fillId="0" borderId="24" xfId="0" applyNumberFormat="1" applyFont="1" applyFill="1" applyBorder="1" applyAlignment="1">
      <alignment horizontal="right" vertical="center" indent="1"/>
    </xf>
    <xf numFmtId="177" fontId="41" fillId="0" borderId="16" xfId="0" applyNumberFormat="1" applyFont="1" applyFill="1" applyBorder="1" applyAlignment="1">
      <alignment horizontal="right" vertical="center" indent="2"/>
    </xf>
    <xf numFmtId="177" fontId="41" fillId="0" borderId="25" xfId="0" applyNumberFormat="1" applyFont="1" applyFill="1" applyBorder="1" applyAlignment="1">
      <alignment horizontal="right" vertical="center" indent="2"/>
    </xf>
    <xf numFmtId="180" fontId="38" fillId="0" borderId="0" xfId="0" applyNumberFormat="1" applyFont="1" applyFill="1" applyAlignment="1">
      <alignment vertical="center"/>
    </xf>
    <xf numFmtId="180" fontId="39" fillId="0" borderId="0" xfId="0" applyNumberFormat="1" applyFont="1" applyFill="1"/>
    <xf numFmtId="180" fontId="39" fillId="0" borderId="0" xfId="0" applyNumberFormat="1" applyFont="1" applyFill="1" applyAlignment="1">
      <alignment vertical="center"/>
    </xf>
    <xf numFmtId="181" fontId="39" fillId="0" borderId="0" xfId="28" applyNumberFormat="1" applyFont="1" applyFill="1" applyBorder="1" applyAlignment="1" applyProtection="1">
      <alignment vertical="center"/>
    </xf>
    <xf numFmtId="181" fontId="38" fillId="0" borderId="0" xfId="0" applyNumberFormat="1" applyFont="1" applyFill="1" applyAlignment="1">
      <alignment horizontal="right" vertical="center"/>
    </xf>
    <xf numFmtId="180" fontId="38" fillId="0" borderId="0" xfId="0" applyNumberFormat="1" applyFont="1" applyFill="1" applyAlignment="1">
      <alignment horizontal="left" vertical="center"/>
    </xf>
    <xf numFmtId="180" fontId="38" fillId="0" borderId="0" xfId="0" applyNumberFormat="1" applyFont="1" applyFill="1" applyBorder="1" applyAlignment="1">
      <alignment vertical="center"/>
    </xf>
    <xf numFmtId="180" fontId="38" fillId="0" borderId="12" xfId="0" applyNumberFormat="1" applyFont="1" applyFill="1" applyBorder="1" applyAlignment="1">
      <alignment horizontal="center" vertical="center"/>
    </xf>
    <xf numFmtId="181" fontId="38" fillId="0" borderId="12" xfId="28" applyNumberFormat="1" applyFont="1" applyFill="1" applyBorder="1" applyAlignment="1" applyProtection="1">
      <alignment horizontal="center" vertical="center"/>
    </xf>
    <xf numFmtId="181" fontId="38" fillId="0" borderId="27" xfId="0" applyNumberFormat="1" applyFont="1" applyFill="1" applyBorder="1" applyAlignment="1">
      <alignment horizontal="center" vertical="center"/>
    </xf>
    <xf numFmtId="180" fontId="38" fillId="0" borderId="15" xfId="0" applyNumberFormat="1" applyFont="1" applyFill="1" applyBorder="1" applyAlignment="1">
      <alignment horizontal="justify" vertical="center" indent="2"/>
    </xf>
    <xf numFmtId="180" fontId="38" fillId="0" borderId="11" xfId="0" applyNumberFormat="1" applyFont="1" applyFill="1" applyBorder="1" applyAlignment="1">
      <alignment horizontal="justify" vertical="center" indent="2"/>
    </xf>
    <xf numFmtId="180" fontId="38" fillId="0" borderId="36" xfId="0" applyNumberFormat="1" applyFont="1" applyFill="1" applyBorder="1" applyAlignment="1">
      <alignment horizontal="center" vertical="center"/>
    </xf>
    <xf numFmtId="181" fontId="38" fillId="0" borderId="11" xfId="0" applyNumberFormat="1" applyFont="1" applyFill="1" applyBorder="1" applyAlignment="1">
      <alignment horizontal="center" vertical="center"/>
    </xf>
    <xf numFmtId="180" fontId="38" fillId="0" borderId="11" xfId="0" applyNumberFormat="1" applyFont="1" applyFill="1" applyBorder="1" applyAlignment="1">
      <alignment horizontal="center" vertical="center"/>
    </xf>
    <xf numFmtId="181" fontId="38" fillId="0" borderId="11" xfId="28" applyNumberFormat="1" applyFont="1" applyFill="1" applyBorder="1" applyAlignment="1" applyProtection="1">
      <alignment horizontal="center" vertical="center"/>
    </xf>
    <xf numFmtId="181" fontId="38" fillId="0" borderId="40" xfId="0" applyNumberFormat="1" applyFont="1" applyFill="1" applyBorder="1" applyAlignment="1">
      <alignment horizontal="center" vertical="center"/>
    </xf>
    <xf numFmtId="180" fontId="41" fillId="0" borderId="13" xfId="0" applyNumberFormat="1" applyFont="1" applyFill="1" applyBorder="1" applyAlignment="1">
      <alignment horizontal="right" vertical="center" indent="1"/>
    </xf>
    <xf numFmtId="182" fontId="41" fillId="0" borderId="0" xfId="0" applyNumberFormat="1" applyFont="1" applyFill="1" applyBorder="1" applyAlignment="1">
      <alignment vertical="center"/>
    </xf>
    <xf numFmtId="180" fontId="41" fillId="0" borderId="0" xfId="0" applyNumberFormat="1" applyFont="1" applyFill="1" applyBorder="1" applyAlignment="1">
      <alignment horizontal="right" vertical="center" indent="1"/>
    </xf>
    <xf numFmtId="181" fontId="41" fillId="0" borderId="0" xfId="28" applyNumberFormat="1" applyFont="1" applyFill="1" applyBorder="1" applyAlignment="1" applyProtection="1">
      <alignment horizontal="right" vertical="center" indent="1"/>
    </xf>
    <xf numFmtId="181" fontId="41" fillId="0" borderId="22" xfId="28" applyNumberFormat="1" applyFont="1" applyFill="1" applyBorder="1" applyAlignment="1" applyProtection="1">
      <alignment horizontal="right" vertical="center" indent="1"/>
    </xf>
    <xf numFmtId="180" fontId="39" fillId="0" borderId="21" xfId="0" applyNumberFormat="1" applyFont="1" applyFill="1" applyBorder="1" applyAlignment="1">
      <alignment horizontal="distributed" vertical="center"/>
    </xf>
    <xf numFmtId="49" fontId="39" fillId="0" borderId="0" xfId="0" applyNumberFormat="1" applyFont="1" applyFill="1" applyBorder="1" applyAlignment="1">
      <alignment horizontal="distributed" vertical="center"/>
    </xf>
    <xf numFmtId="49" fontId="38" fillId="0" borderId="0" xfId="0" applyNumberFormat="1" applyFont="1" applyFill="1" applyBorder="1" applyAlignment="1">
      <alignment horizontal="distributed" vertical="center"/>
    </xf>
    <xf numFmtId="180" fontId="38" fillId="0" borderId="13" xfId="0" applyNumberFormat="1" applyFont="1" applyFill="1" applyBorder="1" applyAlignment="1">
      <alignment horizontal="right" vertical="center" indent="1"/>
    </xf>
    <xf numFmtId="181" fontId="38" fillId="0" borderId="0" xfId="0" applyNumberFormat="1" applyFont="1" applyFill="1" applyBorder="1" applyAlignment="1">
      <alignment horizontal="right" vertical="center"/>
    </xf>
    <xf numFmtId="180" fontId="38" fillId="0" borderId="0" xfId="0" applyNumberFormat="1" applyFont="1" applyFill="1" applyBorder="1" applyAlignment="1">
      <alignment horizontal="right" vertical="center" indent="1"/>
    </xf>
    <xf numFmtId="181" fontId="38" fillId="0" borderId="0" xfId="28" applyNumberFormat="1" applyFont="1" applyFill="1" applyBorder="1" applyAlignment="1" applyProtection="1">
      <alignment horizontal="right" vertical="center" indent="1"/>
    </xf>
    <xf numFmtId="181" fontId="38" fillId="0" borderId="0" xfId="0" applyNumberFormat="1" applyFont="1" applyFill="1" applyBorder="1" applyAlignment="1">
      <alignment horizontal="right" vertical="center" indent="1"/>
    </xf>
    <xf numFmtId="181" fontId="38" fillId="0" borderId="22" xfId="28" applyNumberFormat="1" applyFont="1" applyFill="1" applyBorder="1" applyAlignment="1" applyProtection="1">
      <alignment horizontal="right" vertical="center" indent="1"/>
    </xf>
    <xf numFmtId="180" fontId="39" fillId="0" borderId="0" xfId="0" applyNumberFormat="1" applyFont="1" applyFill="1" applyBorder="1" applyAlignment="1">
      <alignment horizontal="distributed" vertical="center"/>
    </xf>
    <xf numFmtId="180" fontId="38" fillId="0" borderId="0" xfId="0" applyNumberFormat="1" applyFont="1" applyFill="1" applyBorder="1" applyAlignment="1">
      <alignment horizontal="distributed" vertical="center"/>
    </xf>
    <xf numFmtId="181" fontId="41" fillId="0" borderId="0" xfId="0" applyNumberFormat="1" applyFont="1" applyFill="1" applyBorder="1" applyAlignment="1">
      <alignment horizontal="right" vertical="center" indent="1"/>
    </xf>
    <xf numFmtId="49" fontId="38" fillId="0" borderId="0" xfId="0" applyNumberFormat="1" applyFont="1" applyFill="1" applyBorder="1" applyAlignment="1">
      <alignment horizontal="distributed" vertical="center" indent="1"/>
    </xf>
    <xf numFmtId="180" fontId="38" fillId="0" borderId="33" xfId="0" applyNumberFormat="1" applyFont="1" applyFill="1" applyBorder="1" applyAlignment="1">
      <alignment horizontal="distributed" vertical="center"/>
    </xf>
    <xf numFmtId="0" fontId="39" fillId="0" borderId="0" xfId="0" applyFont="1" applyFill="1" applyBorder="1"/>
    <xf numFmtId="49" fontId="38" fillId="0" borderId="33" xfId="0" applyNumberFormat="1" applyFont="1" applyFill="1" applyBorder="1" applyAlignment="1">
      <alignment horizontal="distributed" vertical="center"/>
    </xf>
    <xf numFmtId="49" fontId="39" fillId="0" borderId="21" xfId="0" applyNumberFormat="1" applyFont="1" applyFill="1" applyBorder="1" applyAlignment="1">
      <alignment horizontal="distributed" vertical="center"/>
    </xf>
    <xf numFmtId="180" fontId="39" fillId="0" borderId="23" xfId="0" applyNumberFormat="1" applyFont="1" applyFill="1" applyBorder="1"/>
    <xf numFmtId="180" fontId="39" fillId="0" borderId="16" xfId="0" applyNumberFormat="1" applyFont="1" applyFill="1" applyBorder="1"/>
    <xf numFmtId="180" fontId="38" fillId="0" borderId="16" xfId="0" applyNumberFormat="1" applyFont="1" applyFill="1" applyBorder="1" applyAlignment="1">
      <alignment horizontal="justify" vertical="center" indent="1"/>
    </xf>
    <xf numFmtId="180" fontId="38" fillId="0" borderId="24" xfId="0" applyNumberFormat="1" applyFont="1" applyFill="1" applyBorder="1" applyAlignment="1">
      <alignment horizontal="right" vertical="center" indent="1"/>
    </xf>
    <xf numFmtId="181" fontId="38" fillId="0" borderId="16" xfId="0" applyNumberFormat="1" applyFont="1" applyFill="1" applyBorder="1" applyAlignment="1">
      <alignment horizontal="right" vertical="center" indent="1"/>
    </xf>
    <xf numFmtId="180" fontId="38" fillId="0" borderId="16" xfId="0" applyNumberFormat="1" applyFont="1" applyFill="1" applyBorder="1" applyAlignment="1">
      <alignment horizontal="right" vertical="center" indent="1"/>
    </xf>
    <xf numFmtId="181" fontId="38" fillId="0" borderId="16" xfId="28" applyNumberFormat="1" applyFont="1" applyFill="1" applyBorder="1" applyAlignment="1" applyProtection="1">
      <alignment horizontal="right" vertical="center" indent="1"/>
    </xf>
    <xf numFmtId="181" fontId="41" fillId="0" borderId="25" xfId="28" applyNumberFormat="1" applyFont="1" applyFill="1" applyBorder="1" applyAlignment="1" applyProtection="1">
      <alignment horizontal="right" vertical="center" indent="1"/>
    </xf>
    <xf numFmtId="181" fontId="39" fillId="0" borderId="0" xfId="28" applyNumberFormat="1" applyFont="1" applyFill="1" applyBorder="1" applyAlignment="1" applyProtection="1"/>
    <xf numFmtId="181" fontId="39" fillId="0" borderId="0" xfId="0" applyNumberFormat="1" applyFont="1" applyFill="1"/>
    <xf numFmtId="180" fontId="39" fillId="0" borderId="0" xfId="0" applyNumberFormat="1" applyFont="1" applyFill="1" applyBorder="1" applyAlignment="1">
      <alignment vertical="center"/>
    </xf>
    <xf numFmtId="180" fontId="39" fillId="0" borderId="21" xfId="0" applyNumberFormat="1" applyFont="1" applyFill="1" applyBorder="1" applyAlignment="1"/>
    <xf numFmtId="49" fontId="39" fillId="0" borderId="0" xfId="0" applyNumberFormat="1" applyFont="1" applyFill="1" applyBorder="1" applyAlignment="1">
      <alignment horizontal="justify"/>
    </xf>
    <xf numFmtId="49" fontId="41" fillId="0" borderId="0" xfId="0" applyNumberFormat="1" applyFont="1" applyFill="1" applyBorder="1" applyAlignment="1">
      <alignment horizontal="justify" vertical="center"/>
    </xf>
    <xf numFmtId="181" fontId="39" fillId="0" borderId="0" xfId="0" applyNumberFormat="1" applyFont="1" applyFill="1" applyBorder="1"/>
    <xf numFmtId="0" fontId="38" fillId="0" borderId="0" xfId="0" applyFont="1" applyFill="1" applyBorder="1" applyAlignment="1">
      <alignment horizontal="distributed" vertical="center"/>
    </xf>
    <xf numFmtId="180" fontId="41" fillId="0" borderId="0" xfId="0" applyNumberFormat="1" applyFont="1" applyFill="1" applyBorder="1" applyAlignment="1">
      <alignment vertical="center"/>
    </xf>
    <xf numFmtId="180" fontId="40" fillId="0" borderId="0" xfId="0" applyNumberFormat="1" applyFont="1" applyFill="1"/>
    <xf numFmtId="181" fontId="38" fillId="0" borderId="25" xfId="28" applyNumberFormat="1" applyFont="1" applyFill="1" applyBorder="1" applyAlignment="1" applyProtection="1">
      <alignment horizontal="right" vertical="center" indent="1"/>
    </xf>
    <xf numFmtId="180" fontId="39" fillId="0" borderId="0" xfId="0" applyNumberFormat="1" applyFont="1" applyFill="1" applyAlignment="1">
      <alignment horizontal="right" vertical="center" indent="1"/>
    </xf>
    <xf numFmtId="181" fontId="39" fillId="0" borderId="0" xfId="0" applyNumberFormat="1" applyFont="1" applyFill="1" applyAlignment="1">
      <alignment horizontal="right" vertical="center" indent="1"/>
    </xf>
    <xf numFmtId="180" fontId="38" fillId="0" borderId="28" xfId="0" applyNumberFormat="1" applyFont="1" applyFill="1" applyBorder="1"/>
    <xf numFmtId="180" fontId="38" fillId="0" borderId="29" xfId="0" applyNumberFormat="1" applyFont="1" applyFill="1" applyBorder="1"/>
    <xf numFmtId="180" fontId="38" fillId="0" borderId="37" xfId="0" applyNumberFormat="1" applyFont="1" applyFill="1" applyBorder="1" applyAlignment="1">
      <alignment vertical="center"/>
    </xf>
    <xf numFmtId="180" fontId="38" fillId="0" borderId="30" xfId="0" applyNumberFormat="1" applyFont="1" applyFill="1" applyBorder="1" applyAlignment="1">
      <alignment horizontal="center" vertical="center"/>
    </xf>
    <xf numFmtId="180" fontId="43" fillId="0" borderId="29" xfId="0" applyNumberFormat="1" applyFont="1" applyFill="1" applyBorder="1" applyAlignment="1">
      <alignment horizontal="center" vertical="center" shrinkToFit="1"/>
    </xf>
    <xf numFmtId="180" fontId="38" fillId="0" borderId="31" xfId="0" applyNumberFormat="1" applyFont="1" applyFill="1" applyBorder="1" applyAlignment="1">
      <alignment horizontal="center" vertical="center"/>
    </xf>
    <xf numFmtId="181" fontId="38" fillId="0" borderId="26" xfId="28" applyNumberFormat="1" applyFont="1" applyFill="1" applyBorder="1" applyAlignment="1" applyProtection="1">
      <alignment horizontal="center" vertical="center"/>
    </xf>
    <xf numFmtId="181" fontId="38" fillId="0" borderId="32" xfId="0" applyNumberFormat="1" applyFont="1" applyFill="1" applyBorder="1" applyAlignment="1">
      <alignment horizontal="center" vertical="center"/>
    </xf>
    <xf numFmtId="180" fontId="38" fillId="0" borderId="0" xfId="0" applyNumberFormat="1" applyFont="1" applyFill="1"/>
    <xf numFmtId="181" fontId="39" fillId="0" borderId="0" xfId="0" applyNumberFormat="1" applyFont="1" applyFill="1" applyAlignment="1">
      <alignment vertical="center"/>
    </xf>
    <xf numFmtId="49" fontId="38" fillId="0" borderId="0" xfId="0" applyNumberFormat="1" applyFont="1" applyFill="1" applyAlignment="1">
      <alignment horizontal="right" vertical="center"/>
    </xf>
    <xf numFmtId="180" fontId="38" fillId="0" borderId="0" xfId="0" applyNumberFormat="1" applyFont="1" applyFill="1" applyBorder="1" applyAlignment="1">
      <alignment horizontal="left"/>
    </xf>
    <xf numFmtId="0" fontId="18" fillId="0" borderId="70" xfId="0" applyFont="1" applyFill="1" applyBorder="1" applyAlignment="1">
      <alignment vertical="center"/>
    </xf>
    <xf numFmtId="0" fontId="37" fillId="0" borderId="72" xfId="0" applyFont="1" applyFill="1" applyBorder="1" applyAlignment="1">
      <alignment vertical="center"/>
    </xf>
    <xf numFmtId="0" fontId="37" fillId="0" borderId="73" xfId="0" applyFont="1" applyFill="1" applyBorder="1" applyAlignment="1">
      <alignment vertical="center"/>
    </xf>
    <xf numFmtId="0" fontId="37" fillId="0" borderId="74" xfId="0" applyFont="1" applyFill="1" applyBorder="1" applyAlignment="1">
      <alignment vertical="center"/>
    </xf>
    <xf numFmtId="0" fontId="37" fillId="0" borderId="71" xfId="0" applyFont="1" applyFill="1" applyBorder="1" applyAlignment="1">
      <alignment vertical="center"/>
    </xf>
    <xf numFmtId="0" fontId="18" fillId="0" borderId="74" xfId="0" applyFont="1" applyFill="1" applyBorder="1" applyAlignment="1">
      <alignment vertical="center"/>
    </xf>
    <xf numFmtId="0" fontId="37" fillId="0" borderId="75" xfId="0" applyFont="1" applyFill="1" applyBorder="1" applyAlignment="1">
      <alignment vertical="center"/>
    </xf>
    <xf numFmtId="0" fontId="18" fillId="0" borderId="76" xfId="0" applyFont="1" applyFill="1" applyBorder="1" applyAlignment="1">
      <alignment vertical="center"/>
    </xf>
    <xf numFmtId="0" fontId="18" fillId="0" borderId="76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vertical="center"/>
    </xf>
    <xf numFmtId="0" fontId="18" fillId="0" borderId="81" xfId="0" applyFont="1" applyFill="1" applyBorder="1" applyAlignment="1">
      <alignment vertical="center"/>
    </xf>
    <xf numFmtId="0" fontId="18" fillId="0" borderId="82" xfId="0" applyFont="1" applyFill="1" applyBorder="1" applyAlignment="1">
      <alignment vertical="center"/>
    </xf>
    <xf numFmtId="49" fontId="18" fillId="0" borderId="76" xfId="0" applyNumberFormat="1" applyFont="1" applyFill="1" applyBorder="1" applyAlignment="1">
      <alignment vertical="center"/>
    </xf>
    <xf numFmtId="180" fontId="18" fillId="0" borderId="52" xfId="0" applyNumberFormat="1" applyFont="1" applyFill="1" applyBorder="1" applyAlignment="1">
      <alignment horizontal="right" vertical="center"/>
    </xf>
    <xf numFmtId="49" fontId="18" fillId="0" borderId="81" xfId="0" applyNumberFormat="1" applyFont="1" applyFill="1" applyBorder="1" applyAlignment="1">
      <alignment vertical="center"/>
    </xf>
    <xf numFmtId="180" fontId="18" fillId="0" borderId="77" xfId="0" applyNumberFormat="1" applyFont="1" applyFill="1" applyBorder="1" applyAlignment="1">
      <alignment horizontal="right" vertical="center"/>
    </xf>
    <xf numFmtId="180" fontId="18" fillId="0" borderId="82" xfId="0" applyNumberFormat="1" applyFont="1" applyFill="1" applyBorder="1" applyAlignment="1">
      <alignment horizontal="right" vertical="center"/>
    </xf>
    <xf numFmtId="49" fontId="18" fillId="0" borderId="69" xfId="0" applyNumberFormat="1" applyFont="1" applyFill="1" applyBorder="1" applyAlignment="1">
      <alignment vertical="center"/>
    </xf>
    <xf numFmtId="49" fontId="18" fillId="0" borderId="80" xfId="0" applyNumberFormat="1" applyFont="1" applyFill="1" applyBorder="1" applyAlignment="1">
      <alignment vertical="center"/>
    </xf>
    <xf numFmtId="49" fontId="30" fillId="0" borderId="76" xfId="0" applyNumberFormat="1" applyFont="1" applyFill="1" applyBorder="1" applyAlignment="1">
      <alignment vertical="center"/>
    </xf>
    <xf numFmtId="180" fontId="30" fillId="0" borderId="52" xfId="0" applyNumberFormat="1" applyFont="1" applyFill="1" applyBorder="1" applyAlignment="1">
      <alignment horizontal="right" vertical="center"/>
    </xf>
    <xf numFmtId="49" fontId="30" fillId="0" borderId="65" xfId="0" applyNumberFormat="1" applyFont="1" applyFill="1" applyBorder="1" applyAlignment="1">
      <alignment vertical="center"/>
    </xf>
    <xf numFmtId="49" fontId="30" fillId="0" borderId="69" xfId="0" applyNumberFormat="1" applyFont="1" applyFill="1" applyBorder="1" applyAlignment="1">
      <alignment vertical="center"/>
    </xf>
    <xf numFmtId="180" fontId="30" fillId="0" borderId="77" xfId="0" applyNumberFormat="1" applyFont="1" applyFill="1" applyBorder="1" applyAlignment="1">
      <alignment horizontal="right" vertical="center"/>
    </xf>
    <xf numFmtId="49" fontId="20" fillId="0" borderId="81" xfId="0" applyNumberFormat="1" applyFont="1" applyFill="1" applyBorder="1" applyAlignment="1">
      <alignment vertical="center"/>
    </xf>
    <xf numFmtId="49" fontId="18" fillId="0" borderId="65" xfId="0" applyNumberFormat="1" applyFont="1" applyFill="1" applyBorder="1" applyAlignment="1">
      <alignment vertical="center"/>
    </xf>
    <xf numFmtId="49" fontId="20" fillId="0" borderId="80" xfId="0" applyNumberFormat="1" applyFont="1" applyFill="1" applyBorder="1" applyAlignment="1">
      <alignment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184" fontId="32" fillId="0" borderId="0" xfId="0" applyNumberFormat="1" applyFont="1" applyFill="1" applyBorder="1" applyAlignment="1">
      <alignment horizontal="right" vertical="center"/>
    </xf>
    <xf numFmtId="49" fontId="18" fillId="0" borderId="84" xfId="0" applyNumberFormat="1" applyFont="1" applyFill="1" applyBorder="1" applyAlignment="1">
      <alignment vertical="center"/>
    </xf>
    <xf numFmtId="180" fontId="18" fillId="0" borderId="85" xfId="0" applyNumberFormat="1" applyFont="1" applyFill="1" applyBorder="1" applyAlignment="1">
      <alignment horizontal="right" vertical="center"/>
    </xf>
    <xf numFmtId="180" fontId="18" fillId="0" borderId="86" xfId="0" applyNumberFormat="1" applyFont="1" applyFill="1" applyBorder="1" applyAlignment="1">
      <alignment horizontal="right" vertical="center"/>
    </xf>
    <xf numFmtId="177" fontId="18" fillId="0" borderId="86" xfId="0" applyNumberFormat="1" applyFont="1" applyFill="1" applyBorder="1" applyAlignment="1">
      <alignment horizontal="right" vertical="center"/>
    </xf>
    <xf numFmtId="179" fontId="18" fillId="0" borderId="86" xfId="0" applyNumberFormat="1" applyFont="1" applyFill="1" applyBorder="1" applyAlignment="1">
      <alignment horizontal="right" vertical="center"/>
    </xf>
    <xf numFmtId="180" fontId="18" fillId="0" borderId="87" xfId="0" applyNumberFormat="1" applyFont="1" applyFill="1" applyBorder="1" applyAlignment="1">
      <alignment horizontal="right" vertical="center"/>
    </xf>
    <xf numFmtId="0" fontId="18" fillId="0" borderId="31" xfId="0" applyFont="1" applyFill="1" applyBorder="1" applyAlignment="1">
      <alignment horizontal="center" vertical="center"/>
    </xf>
    <xf numFmtId="180" fontId="38" fillId="0" borderId="0" xfId="0" applyNumberFormat="1" applyFont="1" applyFill="1" applyBorder="1" applyAlignment="1">
      <alignment horizontal="left"/>
    </xf>
    <xf numFmtId="184" fontId="18" fillId="0" borderId="0" xfId="0" applyNumberFormat="1" applyFont="1" applyFill="1" applyBorder="1" applyAlignment="1">
      <alignment horizontal="right" vertical="center"/>
    </xf>
    <xf numFmtId="49" fontId="18" fillId="0" borderId="89" xfId="0" applyNumberFormat="1" applyFont="1" applyFill="1" applyBorder="1" applyAlignment="1">
      <alignment horizontal="center" vertical="center"/>
    </xf>
    <xf numFmtId="180" fontId="39" fillId="24" borderId="0" xfId="0" applyNumberFormat="1" applyFont="1" applyFill="1"/>
    <xf numFmtId="180" fontId="38" fillId="24" borderId="0" xfId="0" applyNumberFormat="1" applyFont="1" applyFill="1" applyBorder="1" applyAlignment="1">
      <alignment horizontal="right" vertical="center" indent="1"/>
    </xf>
    <xf numFmtId="181" fontId="38" fillId="24" borderId="0" xfId="0" applyNumberFormat="1" applyFont="1" applyFill="1" applyBorder="1" applyAlignment="1">
      <alignment horizontal="right" vertical="center"/>
    </xf>
    <xf numFmtId="181" fontId="38" fillId="24" borderId="0" xfId="0" applyNumberFormat="1" applyFont="1" applyFill="1" applyBorder="1" applyAlignment="1">
      <alignment horizontal="right" vertical="center" indent="1"/>
    </xf>
    <xf numFmtId="180" fontId="38" fillId="24" borderId="0" xfId="0" applyNumberFormat="1" applyFont="1" applyFill="1" applyBorder="1" applyAlignment="1">
      <alignment horizontal="right" vertical="center"/>
    </xf>
    <xf numFmtId="180" fontId="38" fillId="24" borderId="0" xfId="28" applyNumberFormat="1" applyFont="1" applyFill="1" applyBorder="1" applyAlignment="1" applyProtection="1">
      <alignment horizontal="right" vertical="center" indent="1"/>
    </xf>
    <xf numFmtId="0" fontId="18" fillId="0" borderId="19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distributed" vertical="center"/>
    </xf>
    <xf numFmtId="49" fontId="18" fillId="0" borderId="33" xfId="0" applyNumberFormat="1" applyFont="1" applyFill="1" applyBorder="1" applyAlignment="1">
      <alignment horizontal="distributed" vertical="center"/>
    </xf>
    <xf numFmtId="181" fontId="18" fillId="0" borderId="16" xfId="28" applyNumberFormat="1" applyFont="1" applyFill="1" applyBorder="1" applyAlignment="1" applyProtection="1">
      <alignment horizontal="right" vertical="center" indent="1"/>
    </xf>
    <xf numFmtId="180" fontId="37" fillId="0" borderId="0" xfId="0" applyNumberFormat="1" applyFont="1" applyFill="1" applyAlignment="1">
      <alignment horizontal="right" vertical="center" indent="1"/>
    </xf>
    <xf numFmtId="181" fontId="37" fillId="0" borderId="0" xfId="28" applyNumberFormat="1" applyFont="1" applyFill="1" applyBorder="1" applyAlignment="1" applyProtection="1">
      <alignment horizontal="right" vertical="center" indent="1"/>
    </xf>
    <xf numFmtId="177" fontId="18" fillId="0" borderId="90" xfId="0" applyNumberFormat="1" applyFont="1" applyFill="1" applyBorder="1" applyAlignment="1">
      <alignment horizontal="right" vertical="center"/>
    </xf>
    <xf numFmtId="180" fontId="18" fillId="0" borderId="90" xfId="0" applyNumberFormat="1" applyFont="1" applyFill="1" applyBorder="1" applyAlignment="1">
      <alignment horizontal="right" vertical="center"/>
    </xf>
    <xf numFmtId="49" fontId="18" fillId="0" borderId="91" xfId="0" applyNumberFormat="1" applyFont="1" applyFill="1" applyBorder="1" applyAlignment="1">
      <alignment vertical="center"/>
    </xf>
    <xf numFmtId="179" fontId="18" fillId="0" borderId="90" xfId="0" applyNumberFormat="1" applyFont="1" applyFill="1" applyBorder="1" applyAlignment="1">
      <alignment horizontal="right" vertical="center"/>
    </xf>
    <xf numFmtId="180" fontId="18" fillId="0" borderId="92" xfId="0" applyNumberFormat="1" applyFont="1" applyFill="1" applyBorder="1" applyAlignment="1">
      <alignment horizontal="right" vertical="center"/>
    </xf>
    <xf numFmtId="0" fontId="18" fillId="0" borderId="17" xfId="0" applyFont="1" applyFill="1" applyBorder="1" applyAlignment="1">
      <alignment horizontal="center" vertical="center"/>
    </xf>
    <xf numFmtId="49" fontId="18" fillId="24" borderId="69" xfId="0" applyNumberFormat="1" applyFont="1" applyFill="1" applyBorder="1" applyAlignment="1">
      <alignment vertical="center"/>
    </xf>
    <xf numFmtId="177" fontId="18" fillId="24" borderId="43" xfId="0" applyNumberFormat="1" applyFont="1" applyFill="1" applyBorder="1" applyAlignment="1">
      <alignment horizontal="right" vertical="center"/>
    </xf>
    <xf numFmtId="177" fontId="18" fillId="24" borderId="10" xfId="0" applyNumberFormat="1" applyFont="1" applyFill="1" applyBorder="1" applyAlignment="1">
      <alignment horizontal="right" vertical="center"/>
    </xf>
    <xf numFmtId="179" fontId="18" fillId="24" borderId="10" xfId="0" applyNumberFormat="1" applyFont="1" applyFill="1" applyBorder="1" applyAlignment="1">
      <alignment horizontal="right" vertical="center"/>
    </xf>
    <xf numFmtId="180" fontId="18" fillId="24" borderId="10" xfId="0" applyNumberFormat="1" applyFont="1" applyFill="1" applyBorder="1" applyAlignment="1">
      <alignment horizontal="right" vertical="center"/>
    </xf>
    <xf numFmtId="180" fontId="18" fillId="24" borderId="77" xfId="0" applyNumberFormat="1" applyFont="1" applyFill="1" applyBorder="1" applyAlignment="1">
      <alignment horizontal="right" vertical="center"/>
    </xf>
    <xf numFmtId="49" fontId="18" fillId="24" borderId="76" xfId="0" applyNumberFormat="1" applyFont="1" applyFill="1" applyBorder="1" applyAlignment="1">
      <alignment vertical="center"/>
    </xf>
    <xf numFmtId="180" fontId="18" fillId="24" borderId="43" xfId="0" applyNumberFormat="1" applyFont="1" applyFill="1" applyBorder="1" applyAlignment="1">
      <alignment horizontal="right" vertical="center"/>
    </xf>
    <xf numFmtId="0" fontId="18" fillId="0" borderId="39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44" fillId="0" borderId="0" xfId="0" applyFont="1"/>
    <xf numFmtId="49" fontId="45" fillId="0" borderId="0" xfId="0" applyNumberFormat="1" applyFont="1" applyBorder="1" applyAlignment="1">
      <alignment horizontal="center" vertical="center"/>
    </xf>
    <xf numFmtId="0" fontId="46" fillId="0" borderId="0" xfId="0" applyFont="1"/>
    <xf numFmtId="0" fontId="18" fillId="0" borderId="94" xfId="0" applyFont="1" applyFill="1" applyBorder="1" applyAlignment="1">
      <alignment vertical="center"/>
    </xf>
    <xf numFmtId="0" fontId="18" fillId="0" borderId="95" xfId="0" applyFont="1" applyFill="1" applyBorder="1" applyAlignment="1">
      <alignment horizontal="center" vertical="center" shrinkToFit="1"/>
    </xf>
    <xf numFmtId="180" fontId="38" fillId="0" borderId="0" xfId="0" applyNumberFormat="1" applyFont="1" applyFill="1" applyBorder="1" applyAlignment="1">
      <alignment horizontal="left"/>
    </xf>
    <xf numFmtId="177" fontId="0" fillId="0" borderId="0" xfId="0" applyNumberFormat="1"/>
    <xf numFmtId="0" fontId="18" fillId="0" borderId="26" xfId="0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0" fontId="30" fillId="0" borderId="2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80" fontId="38" fillId="0" borderId="26" xfId="0" applyNumberFormat="1" applyFont="1" applyFill="1" applyBorder="1" applyAlignment="1">
      <alignment horizontal="center" vertical="center"/>
    </xf>
    <xf numFmtId="177" fontId="18" fillId="0" borderId="36" xfId="0" applyNumberFormat="1" applyFont="1" applyFill="1" applyBorder="1" applyAlignment="1">
      <alignment vertical="center"/>
    </xf>
    <xf numFmtId="177" fontId="18" fillId="0" borderId="11" xfId="0" applyNumberFormat="1" applyFont="1" applyFill="1" applyBorder="1" applyAlignment="1">
      <alignment vertical="center"/>
    </xf>
    <xf numFmtId="0" fontId="18" fillId="0" borderId="97" xfId="0" applyFont="1" applyFill="1" applyBorder="1" applyAlignment="1">
      <alignment horizontal="center" vertical="center"/>
    </xf>
    <xf numFmtId="0" fontId="18" fillId="0" borderId="98" xfId="0" applyFont="1" applyFill="1" applyBorder="1" applyAlignment="1">
      <alignment horizontal="center" vertical="center"/>
    </xf>
    <xf numFmtId="177" fontId="18" fillId="0" borderId="36" xfId="0" applyNumberFormat="1" applyFont="1" applyFill="1" applyBorder="1" applyAlignment="1">
      <alignment horizontal="right" vertical="center"/>
    </xf>
    <xf numFmtId="177" fontId="18" fillId="0" borderId="11" xfId="0" applyNumberFormat="1" applyFont="1" applyFill="1" applyBorder="1" applyAlignment="1">
      <alignment horizontal="right" vertical="center"/>
    </xf>
    <xf numFmtId="177" fontId="18" fillId="0" borderId="40" xfId="0" applyNumberFormat="1" applyFont="1" applyFill="1" applyBorder="1" applyAlignment="1">
      <alignment horizontal="right" vertical="center"/>
    </xf>
    <xf numFmtId="41" fontId="18" fillId="0" borderId="11" xfId="0" applyNumberFormat="1" applyFont="1" applyFill="1" applyBorder="1" applyAlignment="1">
      <alignment horizontal="right" vertical="center"/>
    </xf>
    <xf numFmtId="0" fontId="18" fillId="0" borderId="89" xfId="0" applyFont="1" applyFill="1" applyBorder="1" applyAlignment="1">
      <alignment horizontal="center" vertical="center"/>
    </xf>
    <xf numFmtId="176" fontId="18" fillId="0" borderId="86" xfId="0" applyNumberFormat="1" applyFont="1" applyFill="1" applyBorder="1" applyAlignment="1">
      <alignment vertical="center"/>
    </xf>
    <xf numFmtId="0" fontId="30" fillId="0" borderId="96" xfId="0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/>
    </xf>
    <xf numFmtId="177" fontId="20" fillId="0" borderId="40" xfId="0" applyNumberFormat="1" applyFont="1" applyFill="1" applyBorder="1" applyAlignment="1">
      <alignment horizontal="right" vertical="center"/>
    </xf>
    <xf numFmtId="180" fontId="18" fillId="0" borderId="43" xfId="0" applyNumberFormat="1" applyFont="1" applyFill="1" applyBorder="1" applyAlignment="1">
      <alignment horizontal="right" vertical="center"/>
    </xf>
    <xf numFmtId="180" fontId="18" fillId="0" borderId="93" xfId="0" applyNumberFormat="1" applyFont="1" applyFill="1" applyBorder="1" applyAlignment="1">
      <alignment horizontal="right" vertical="center"/>
    </xf>
    <xf numFmtId="180" fontId="36" fillId="0" borderId="24" xfId="0" applyNumberFormat="1" applyFont="1" applyFill="1" applyBorder="1" applyAlignment="1">
      <alignment horizontal="right" vertical="center" indent="1"/>
    </xf>
    <xf numFmtId="181" fontId="36" fillId="0" borderId="16" xfId="0" applyNumberFormat="1" applyFont="1" applyFill="1" applyBorder="1" applyAlignment="1">
      <alignment horizontal="right" vertical="center" indent="1"/>
    </xf>
    <xf numFmtId="180" fontId="36" fillId="0" borderId="16" xfId="0" applyNumberFormat="1" applyFont="1" applyFill="1" applyBorder="1" applyAlignment="1">
      <alignment horizontal="right" vertical="center" indent="1"/>
    </xf>
    <xf numFmtId="181" fontId="36" fillId="0" borderId="16" xfId="28" applyNumberFormat="1" applyFont="1" applyFill="1" applyBorder="1" applyAlignment="1" applyProtection="1">
      <alignment horizontal="right" vertical="center" indent="1"/>
    </xf>
    <xf numFmtId="181" fontId="47" fillId="0" borderId="25" xfId="28" applyNumberFormat="1" applyFont="1" applyFill="1" applyBorder="1" applyAlignment="1" applyProtection="1">
      <alignment horizontal="right" vertical="center" indent="1"/>
    </xf>
    <xf numFmtId="177" fontId="20" fillId="0" borderId="24" xfId="0" applyNumberFormat="1" applyFont="1" applyFill="1" applyBorder="1" applyAlignment="1">
      <alignment vertical="center"/>
    </xf>
    <xf numFmtId="177" fontId="20" fillId="0" borderId="16" xfId="0" applyNumberFormat="1" applyFont="1" applyFill="1" applyBorder="1" applyAlignment="1">
      <alignment vertical="center"/>
    </xf>
    <xf numFmtId="176" fontId="20" fillId="0" borderId="16" xfId="0" applyNumberFormat="1" applyFont="1" applyFill="1" applyBorder="1" applyAlignment="1">
      <alignment vertical="center"/>
    </xf>
    <xf numFmtId="177" fontId="18" fillId="0" borderId="25" xfId="0" applyNumberFormat="1" applyFont="1" applyFill="1" applyBorder="1" applyAlignment="1">
      <alignment horizontal="right" vertical="center"/>
    </xf>
    <xf numFmtId="176" fontId="20" fillId="0" borderId="24" xfId="0" applyNumberFormat="1" applyFont="1" applyFill="1" applyBorder="1" applyAlignment="1">
      <alignment horizontal="right" vertical="center"/>
    </xf>
    <xf numFmtId="176" fontId="20" fillId="0" borderId="16" xfId="0" applyNumberFormat="1" applyFont="1" applyFill="1" applyBorder="1" applyAlignment="1">
      <alignment horizontal="right" vertical="center"/>
    </xf>
    <xf numFmtId="184" fontId="20" fillId="0" borderId="16" xfId="0" applyNumberFormat="1" applyFont="1" applyFill="1" applyBorder="1" applyAlignment="1">
      <alignment horizontal="right" vertical="center"/>
    </xf>
    <xf numFmtId="176" fontId="20" fillId="0" borderId="25" xfId="0" applyNumberFormat="1" applyFont="1" applyFill="1" applyBorder="1" applyAlignment="1">
      <alignment horizontal="right" vertical="center"/>
    </xf>
    <xf numFmtId="177" fontId="20" fillId="0" borderId="24" xfId="0" applyNumberFormat="1" applyFont="1" applyFill="1" applyBorder="1" applyAlignment="1">
      <alignment horizontal="right" vertical="center"/>
    </xf>
    <xf numFmtId="177" fontId="20" fillId="0" borderId="16" xfId="0" applyNumberFormat="1" applyFont="1" applyFill="1" applyBorder="1" applyAlignment="1">
      <alignment horizontal="right" vertical="center"/>
    </xf>
    <xf numFmtId="180" fontId="20" fillId="0" borderId="16" xfId="0" applyNumberFormat="1" applyFont="1" applyFill="1" applyBorder="1" applyAlignment="1">
      <alignment horizontal="right" vertical="center"/>
    </xf>
    <xf numFmtId="177" fontId="20" fillId="0" borderId="25" xfId="0" applyNumberFormat="1" applyFont="1" applyFill="1" applyBorder="1" applyAlignment="1">
      <alignment horizontal="right" vertical="center"/>
    </xf>
    <xf numFmtId="41" fontId="18" fillId="0" borderId="16" xfId="0" applyNumberFormat="1" applyFont="1" applyFill="1" applyBorder="1" applyAlignment="1">
      <alignment horizontal="right" vertical="center"/>
    </xf>
    <xf numFmtId="176" fontId="20" fillId="0" borderId="40" xfId="0" applyNumberFormat="1" applyFont="1" applyFill="1" applyBorder="1" applyAlignment="1">
      <alignment vertical="center"/>
    </xf>
    <xf numFmtId="176" fontId="20" fillId="0" borderId="22" xfId="0" applyNumberFormat="1" applyFont="1" applyFill="1" applyBorder="1" applyAlignment="1">
      <alignment vertical="center"/>
    </xf>
    <xf numFmtId="180" fontId="20" fillId="0" borderId="22" xfId="0" applyNumberFormat="1" applyFont="1" applyFill="1" applyBorder="1" applyAlignment="1">
      <alignment vertical="center"/>
    </xf>
    <xf numFmtId="176" fontId="20" fillId="0" borderId="25" xfId="0" applyNumberFormat="1" applyFont="1" applyFill="1" applyBorder="1" applyAlignment="1">
      <alignment vertical="center"/>
    </xf>
    <xf numFmtId="0" fontId="20" fillId="0" borderId="32" xfId="0" applyFont="1" applyFill="1" applyBorder="1" applyAlignment="1">
      <alignment horizontal="center" vertical="center"/>
    </xf>
    <xf numFmtId="180" fontId="20" fillId="0" borderId="25" xfId="0" applyNumberFormat="1" applyFont="1" applyFill="1" applyBorder="1" applyAlignment="1">
      <alignment horizontal="right" vertical="center" indent="1"/>
    </xf>
    <xf numFmtId="187" fontId="18" fillId="0" borderId="0" xfId="0" applyNumberFormat="1" applyFont="1" applyFill="1" applyBorder="1" applyAlignment="1">
      <alignment vertical="center"/>
    </xf>
    <xf numFmtId="177" fontId="20" fillId="0" borderId="13" xfId="0" applyNumberFormat="1" applyFont="1" applyFill="1" applyBorder="1" applyAlignment="1">
      <alignment vertical="center"/>
    </xf>
    <xf numFmtId="177" fontId="20" fillId="0" borderId="0" xfId="0" applyNumberFormat="1" applyFont="1" applyFill="1" applyBorder="1" applyAlignment="1">
      <alignment vertical="center"/>
    </xf>
    <xf numFmtId="184" fontId="20" fillId="0" borderId="22" xfId="0" applyNumberFormat="1" applyFont="1" applyFill="1" applyBorder="1" applyAlignment="1">
      <alignment vertical="center"/>
    </xf>
    <xf numFmtId="180" fontId="20" fillId="0" borderId="13" xfId="0" applyNumberFormat="1" applyFont="1" applyFill="1" applyBorder="1" applyAlignment="1">
      <alignment horizontal="right" vertical="center" indent="1"/>
    </xf>
    <xf numFmtId="182" fontId="20" fillId="0" borderId="0" xfId="0" applyNumberFormat="1" applyFont="1" applyFill="1" applyBorder="1" applyAlignment="1">
      <alignment vertical="center"/>
    </xf>
    <xf numFmtId="180" fontId="20" fillId="0" borderId="0" xfId="0" applyNumberFormat="1" applyFont="1" applyFill="1" applyBorder="1" applyAlignment="1">
      <alignment horizontal="right" vertical="center" indent="1"/>
    </xf>
    <xf numFmtId="181" fontId="20" fillId="0" borderId="0" xfId="28" applyNumberFormat="1" applyFont="1" applyFill="1" applyBorder="1" applyAlignment="1" applyProtection="1">
      <alignment horizontal="right" vertical="center" indent="1"/>
    </xf>
    <xf numFmtId="181" fontId="20" fillId="0" borderId="22" xfId="28" applyNumberFormat="1" applyFont="1" applyFill="1" applyBorder="1" applyAlignment="1" applyProtection="1">
      <alignment horizontal="right" vertical="center" indent="1"/>
    </xf>
    <xf numFmtId="180" fontId="18" fillId="0" borderId="13" xfId="0" applyNumberFormat="1" applyFont="1" applyFill="1" applyBorder="1" applyAlignment="1">
      <alignment horizontal="right" vertical="center" indent="1"/>
    </xf>
    <xf numFmtId="180" fontId="37" fillId="0" borderId="0" xfId="0" applyNumberFormat="1" applyFont="1" applyFill="1" applyAlignment="1">
      <alignment horizontal="right"/>
    </xf>
    <xf numFmtId="180" fontId="18" fillId="0" borderId="0" xfId="0" applyNumberFormat="1" applyFont="1" applyFill="1" applyBorder="1" applyAlignment="1">
      <alignment horizontal="right" vertical="center" indent="1"/>
    </xf>
    <xf numFmtId="181" fontId="18" fillId="0" borderId="0" xfId="28" applyNumberFormat="1" applyFont="1" applyFill="1" applyBorder="1" applyAlignment="1" applyProtection="1">
      <alignment horizontal="right" vertical="center" indent="1"/>
    </xf>
    <xf numFmtId="181" fontId="18" fillId="0" borderId="22" xfId="28" applyNumberFormat="1" applyFont="1" applyFill="1" applyBorder="1" applyAlignment="1" applyProtection="1">
      <alignment horizontal="right" vertical="center" indent="1"/>
    </xf>
    <xf numFmtId="181" fontId="18" fillId="0" borderId="0" xfId="0" applyNumberFormat="1" applyFont="1" applyFill="1" applyBorder="1" applyAlignment="1">
      <alignment horizontal="right" vertical="center"/>
    </xf>
    <xf numFmtId="181" fontId="18" fillId="0" borderId="0" xfId="0" applyNumberFormat="1" applyFont="1" applyFill="1" applyBorder="1" applyAlignment="1">
      <alignment horizontal="right" vertical="center" indent="1"/>
    </xf>
    <xf numFmtId="180" fontId="18" fillId="0" borderId="0" xfId="28" applyNumberFormat="1" applyFont="1" applyFill="1" applyBorder="1" applyAlignment="1" applyProtection="1">
      <alignment horizontal="right" vertical="center" indent="1"/>
    </xf>
    <xf numFmtId="181" fontId="37" fillId="0" borderId="0" xfId="0" applyNumberFormat="1" applyFont="1" applyFill="1" applyBorder="1" applyAlignment="1">
      <alignment horizontal="right" vertical="center"/>
    </xf>
    <xf numFmtId="181" fontId="20" fillId="0" borderId="0" xfId="0" applyNumberFormat="1" applyFont="1" applyFill="1" applyBorder="1" applyAlignment="1">
      <alignment horizontal="right" vertical="center" indent="1"/>
    </xf>
    <xf numFmtId="181" fontId="20" fillId="0" borderId="0" xfId="0" applyNumberFormat="1" applyFont="1" applyFill="1" applyBorder="1" applyAlignment="1">
      <alignment horizontal="right" vertical="center"/>
    </xf>
    <xf numFmtId="180" fontId="18" fillId="0" borderId="0" xfId="0" applyNumberFormat="1" applyFont="1" applyFill="1" applyBorder="1" applyAlignment="1">
      <alignment horizontal="left" vertical="center" indent="3" shrinkToFit="1"/>
    </xf>
    <xf numFmtId="180" fontId="18" fillId="0" borderId="0" xfId="28" applyNumberFormat="1" applyFont="1" applyFill="1" applyBorder="1" applyAlignment="1" applyProtection="1">
      <alignment horizontal="right" vertical="center"/>
    </xf>
    <xf numFmtId="180" fontId="20" fillId="0" borderId="36" xfId="0" applyNumberFormat="1" applyFont="1" applyFill="1" applyBorder="1" applyAlignment="1">
      <alignment horizontal="right" vertical="center" indent="2"/>
    </xf>
    <xf numFmtId="181" fontId="20" fillId="0" borderId="11" xfId="0" applyNumberFormat="1" applyFont="1" applyFill="1" applyBorder="1" applyAlignment="1">
      <alignment horizontal="right" vertical="center" indent="2" shrinkToFit="1"/>
    </xf>
    <xf numFmtId="180" fontId="20" fillId="0" borderId="11" xfId="0" applyNumberFormat="1" applyFont="1" applyFill="1" applyBorder="1" applyAlignment="1">
      <alignment horizontal="right" vertical="center" indent="2"/>
    </xf>
    <xf numFmtId="181" fontId="20" fillId="0" borderId="11" xfId="28" applyNumberFormat="1" applyFont="1" applyFill="1" applyBorder="1" applyAlignment="1" applyProtection="1">
      <alignment horizontal="right" vertical="center" indent="2" shrinkToFit="1"/>
    </xf>
    <xf numFmtId="181" fontId="20" fillId="0" borderId="83" xfId="0" applyNumberFormat="1" applyFont="1" applyFill="1" applyBorder="1" applyAlignment="1">
      <alignment horizontal="right" vertical="center" indent="2" shrinkToFit="1"/>
    </xf>
    <xf numFmtId="185" fontId="18" fillId="0" borderId="24" xfId="28" applyNumberFormat="1" applyFont="1" applyFill="1" applyBorder="1" applyAlignment="1" applyProtection="1">
      <alignment horizontal="right" vertical="center"/>
    </xf>
    <xf numFmtId="181" fontId="18" fillId="0" borderId="16" xfId="0" applyNumberFormat="1" applyFont="1" applyFill="1" applyBorder="1" applyAlignment="1">
      <alignment horizontal="right" vertical="center" indent="2"/>
    </xf>
    <xf numFmtId="185" fontId="18" fillId="0" borderId="16" xfId="28" applyNumberFormat="1" applyFont="1" applyFill="1" applyBorder="1" applyAlignment="1" applyProtection="1">
      <alignment horizontal="right" vertical="center"/>
    </xf>
    <xf numFmtId="181" fontId="18" fillId="0" borderId="16" xfId="28" applyNumberFormat="1" applyFont="1" applyFill="1" applyBorder="1" applyAlignment="1" applyProtection="1">
      <alignment horizontal="right" vertical="center" indent="2"/>
    </xf>
    <xf numFmtId="181" fontId="18" fillId="0" borderId="25" xfId="28" applyNumberFormat="1" applyFont="1" applyFill="1" applyBorder="1" applyAlignment="1" applyProtection="1">
      <alignment horizontal="right" vertical="center" indent="2"/>
    </xf>
    <xf numFmtId="0" fontId="19" fillId="0" borderId="0" xfId="0" applyFont="1" applyFill="1" applyBorder="1" applyAlignment="1">
      <alignment horizontal="center" vertical="center"/>
    </xf>
    <xf numFmtId="0" fontId="18" fillId="0" borderId="55" xfId="0" applyFont="1" applyFill="1" applyBorder="1" applyAlignment="1">
      <alignment horizontal="center" vertical="center"/>
    </xf>
    <xf numFmtId="0" fontId="18" fillId="0" borderId="56" xfId="0" applyFont="1" applyFill="1" applyBorder="1" applyAlignment="1">
      <alignment horizontal="center" vertical="center"/>
    </xf>
    <xf numFmtId="0" fontId="18" fillId="0" borderId="57" xfId="0" applyFont="1" applyFill="1" applyBorder="1" applyAlignment="1">
      <alignment horizontal="center" vertical="center"/>
    </xf>
    <xf numFmtId="0" fontId="18" fillId="0" borderId="58" xfId="0" applyFont="1" applyFill="1" applyBorder="1" applyAlignment="1">
      <alignment horizontal="center" vertical="center"/>
    </xf>
    <xf numFmtId="0" fontId="18" fillId="0" borderId="26" xfId="0" applyFont="1" applyFill="1" applyBorder="1" applyAlignment="1">
      <alignment horizontal="center" vertical="center"/>
    </xf>
    <xf numFmtId="0" fontId="18" fillId="0" borderId="59" xfId="0" applyFont="1" applyFill="1" applyBorder="1" applyAlignment="1">
      <alignment horizontal="center" vertical="center"/>
    </xf>
    <xf numFmtId="0" fontId="18" fillId="0" borderId="60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center" vertical="center"/>
    </xf>
    <xf numFmtId="0" fontId="30" fillId="0" borderId="61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distributed" vertical="center"/>
    </xf>
    <xf numFmtId="0" fontId="20" fillId="0" borderId="53" xfId="0" applyFont="1" applyFill="1" applyBorder="1" applyAlignment="1">
      <alignment horizontal="distributed" vertical="center"/>
    </xf>
    <xf numFmtId="49" fontId="30" fillId="0" borderId="21" xfId="0" applyNumberFormat="1" applyFont="1" applyFill="1" applyBorder="1" applyAlignment="1">
      <alignment horizontal="center" vertical="center"/>
    </xf>
    <xf numFmtId="49" fontId="30" fillId="0" borderId="47" xfId="0" applyNumberFormat="1" applyFont="1" applyFill="1" applyBorder="1" applyAlignment="1">
      <alignment horizontal="center" vertical="center"/>
    </xf>
    <xf numFmtId="49" fontId="18" fillId="0" borderId="21" xfId="0" applyNumberFormat="1" applyFont="1" applyFill="1" applyBorder="1" applyAlignment="1">
      <alignment horizontal="center" vertical="center"/>
    </xf>
    <xf numFmtId="49" fontId="18" fillId="0" borderId="47" xfId="0" applyNumberFormat="1" applyFont="1" applyFill="1" applyBorder="1" applyAlignment="1">
      <alignment horizontal="center" vertical="center"/>
    </xf>
    <xf numFmtId="0" fontId="30" fillId="0" borderId="88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30" fillId="0" borderId="96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horizontal="right" vertical="center"/>
    </xf>
    <xf numFmtId="178" fontId="18" fillId="0" borderId="22" xfId="0" applyNumberFormat="1" applyFont="1" applyFill="1" applyBorder="1" applyAlignment="1">
      <alignment horizontal="right" vertical="center"/>
    </xf>
    <xf numFmtId="178" fontId="18" fillId="0" borderId="11" xfId="0" applyNumberFormat="1" applyFont="1" applyFill="1" applyBorder="1" applyAlignment="1">
      <alignment horizontal="right" vertical="center"/>
    </xf>
    <xf numFmtId="178" fontId="18" fillId="0" borderId="40" xfId="0" applyNumberFormat="1" applyFont="1" applyFill="1" applyBorder="1" applyAlignment="1">
      <alignment horizontal="right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0" borderId="49" xfId="0" applyNumberFormat="1" applyFont="1" applyFill="1" applyBorder="1" applyAlignment="1">
      <alignment horizontal="center" vertical="center"/>
    </xf>
    <xf numFmtId="49" fontId="29" fillId="0" borderId="23" xfId="0" applyNumberFormat="1" applyFont="1" applyFill="1" applyBorder="1" applyAlignment="1">
      <alignment horizontal="center" vertical="center"/>
    </xf>
    <xf numFmtId="49" fontId="29" fillId="0" borderId="48" xfId="0" applyNumberFormat="1" applyFont="1" applyFill="1" applyBorder="1" applyAlignment="1">
      <alignment horizontal="center" vertical="center"/>
    </xf>
    <xf numFmtId="178" fontId="20" fillId="0" borderId="62" xfId="0" applyNumberFormat="1" applyFont="1" applyFill="1" applyBorder="1" applyAlignment="1">
      <alignment vertical="center"/>
    </xf>
    <xf numFmtId="178" fontId="20" fillId="0" borderId="25" xfId="0" applyNumberFormat="1" applyFont="1" applyFill="1" applyBorder="1" applyAlignment="1">
      <alignment vertical="center"/>
    </xf>
    <xf numFmtId="0" fontId="18" fillId="0" borderId="16" xfId="0" applyFont="1" applyFill="1" applyBorder="1" applyAlignment="1">
      <alignment horizontal="left"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/>
    </xf>
    <xf numFmtId="0" fontId="18" fillId="0" borderId="18" xfId="0" applyFont="1" applyFill="1" applyBorder="1" applyAlignment="1">
      <alignment horizontal="center" vertical="center" textRotation="255"/>
    </xf>
    <xf numFmtId="0" fontId="18" fillId="0" borderId="19" xfId="0" applyFont="1" applyFill="1" applyBorder="1" applyAlignment="1">
      <alignment horizontal="center" vertical="center" textRotation="255"/>
    </xf>
    <xf numFmtId="0" fontId="18" fillId="0" borderId="17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textRotation="255" wrapText="1"/>
    </xf>
    <xf numFmtId="0" fontId="18" fillId="0" borderId="18" xfId="0" applyFont="1" applyFill="1" applyBorder="1" applyAlignment="1">
      <alignment horizontal="center" vertical="center" textRotation="255" wrapText="1"/>
    </xf>
    <xf numFmtId="0" fontId="18" fillId="0" borderId="19" xfId="0" applyFont="1" applyFill="1" applyBorder="1" applyAlignment="1">
      <alignment horizontal="center" vertical="center" textRotation="255" wrapText="1"/>
    </xf>
    <xf numFmtId="0" fontId="18" fillId="0" borderId="0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0" fontId="18" fillId="0" borderId="79" xfId="0" applyFont="1" applyFill="1" applyBorder="1" applyAlignment="1">
      <alignment horizontal="center" vertical="center"/>
    </xf>
    <xf numFmtId="0" fontId="18" fillId="0" borderId="6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textRotation="255" wrapText="1"/>
    </xf>
    <xf numFmtId="0" fontId="18" fillId="0" borderId="63" xfId="0" applyFont="1" applyFill="1" applyBorder="1" applyAlignment="1">
      <alignment horizontal="distributed" vertical="center"/>
    </xf>
    <xf numFmtId="0" fontId="18" fillId="0" borderId="64" xfId="0" applyFont="1" applyFill="1" applyBorder="1" applyAlignment="1">
      <alignment horizontal="distributed" vertical="center"/>
    </xf>
    <xf numFmtId="0" fontId="18" fillId="0" borderId="66" xfId="0" applyFont="1" applyFill="1" applyBorder="1" applyAlignment="1">
      <alignment horizontal="distributed" vertical="center"/>
    </xf>
    <xf numFmtId="0" fontId="18" fillId="0" borderId="67" xfId="0" applyFont="1" applyFill="1" applyBorder="1" applyAlignment="1">
      <alignment horizontal="distributed" vertical="center"/>
    </xf>
    <xf numFmtId="0" fontId="18" fillId="0" borderId="44" xfId="0" applyFont="1" applyFill="1" applyBorder="1" applyAlignment="1">
      <alignment horizontal="distributed" vertical="center"/>
    </xf>
    <xf numFmtId="0" fontId="18" fillId="0" borderId="65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47" xfId="0" applyFont="1" applyFill="1" applyBorder="1" applyAlignment="1">
      <alignment horizontal="distributed" vertical="center"/>
    </xf>
    <xf numFmtId="0" fontId="18" fillId="0" borderId="17" xfId="0" applyFont="1" applyFill="1" applyBorder="1" applyAlignment="1">
      <alignment horizontal="center" vertical="distributed" textRotation="255"/>
    </xf>
    <xf numFmtId="0" fontId="18" fillId="0" borderId="63" xfId="0" applyFont="1" applyFill="1" applyBorder="1" applyAlignment="1">
      <alignment horizontal="justify" vertical="center"/>
    </xf>
    <xf numFmtId="0" fontId="18" fillId="0" borderId="64" xfId="0" applyFont="1" applyFill="1" applyBorder="1" applyAlignment="1">
      <alignment horizontal="justify" vertical="center"/>
    </xf>
    <xf numFmtId="0" fontId="18" fillId="0" borderId="14" xfId="0" applyFont="1" applyFill="1" applyBorder="1" applyAlignment="1">
      <alignment horizontal="center" vertical="distributed" textRotation="255"/>
    </xf>
    <xf numFmtId="0" fontId="18" fillId="0" borderId="68" xfId="0" applyFont="1" applyFill="1" applyBorder="1" applyAlignment="1">
      <alignment horizontal="distributed" vertical="center"/>
    </xf>
    <xf numFmtId="0" fontId="18" fillId="0" borderId="69" xfId="0" applyFont="1" applyFill="1" applyBorder="1" applyAlignment="1">
      <alignment horizontal="distributed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66" xfId="0" applyFont="1" applyFill="1" applyBorder="1" applyAlignment="1">
      <alignment horizontal="center" vertical="center" textRotation="255" wrapText="1"/>
    </xf>
    <xf numFmtId="0" fontId="18" fillId="0" borderId="44" xfId="0" applyFont="1" applyFill="1" applyBorder="1" applyAlignment="1">
      <alignment horizontal="center" vertical="center" textRotation="255" wrapText="1"/>
    </xf>
    <xf numFmtId="0" fontId="18" fillId="0" borderId="68" xfId="0" applyFont="1" applyFill="1" applyBorder="1" applyAlignment="1">
      <alignment horizontal="center" vertical="center" textRotation="255" wrapText="1"/>
    </xf>
    <xf numFmtId="0" fontId="18" fillId="0" borderId="66" xfId="0" applyFont="1" applyFill="1" applyBorder="1" applyAlignment="1">
      <alignment horizontal="justify" vertical="center"/>
    </xf>
    <xf numFmtId="0" fontId="18" fillId="0" borderId="67" xfId="0" applyFont="1" applyFill="1" applyBorder="1" applyAlignment="1">
      <alignment horizontal="justify" vertical="center"/>
    </xf>
    <xf numFmtId="180" fontId="38" fillId="0" borderId="0" xfId="0" applyNumberFormat="1" applyFont="1" applyFill="1" applyBorder="1" applyAlignment="1">
      <alignment horizontal="left"/>
    </xf>
    <xf numFmtId="49" fontId="41" fillId="0" borderId="21" xfId="0" applyNumberFormat="1" applyFont="1" applyFill="1" applyBorder="1" applyAlignment="1">
      <alignment horizontal="distributed" vertical="center"/>
    </xf>
    <xf numFmtId="49" fontId="41" fillId="0" borderId="0" xfId="0" applyNumberFormat="1" applyFont="1" applyFill="1" applyBorder="1" applyAlignment="1">
      <alignment horizontal="distributed" vertical="center"/>
    </xf>
    <xf numFmtId="49" fontId="41" fillId="0" borderId="33" xfId="0" applyNumberFormat="1" applyFont="1" applyFill="1" applyBorder="1" applyAlignment="1">
      <alignment horizontal="distributed" vertical="center"/>
    </xf>
    <xf numFmtId="180" fontId="38" fillId="0" borderId="26" xfId="0" applyNumberFormat="1" applyFont="1" applyFill="1" applyBorder="1" applyAlignment="1">
      <alignment horizontal="center" vertical="center"/>
    </xf>
    <xf numFmtId="180" fontId="38" fillId="0" borderId="54" xfId="0" applyNumberFormat="1" applyFont="1" applyFill="1" applyBorder="1" applyAlignment="1">
      <alignment horizontal="center" vertical="center"/>
    </xf>
    <xf numFmtId="180" fontId="38" fillId="0" borderId="38" xfId="0" applyNumberFormat="1" applyFont="1" applyFill="1" applyBorder="1" applyAlignment="1">
      <alignment horizontal="center" vertical="center"/>
    </xf>
    <xf numFmtId="180" fontId="38" fillId="0" borderId="55" xfId="0" applyNumberFormat="1" applyFont="1" applyFill="1" applyBorder="1" applyAlignment="1">
      <alignment horizontal="center" vertical="center"/>
    </xf>
    <xf numFmtId="180" fontId="38" fillId="0" borderId="56" xfId="0" applyNumberFormat="1" applyFont="1" applyFill="1" applyBorder="1" applyAlignment="1">
      <alignment horizontal="center" vertical="center"/>
    </xf>
    <xf numFmtId="180" fontId="38" fillId="0" borderId="57" xfId="0" applyNumberFormat="1" applyFont="1" applyFill="1" applyBorder="1" applyAlignment="1">
      <alignment horizontal="center" vertical="center"/>
    </xf>
    <xf numFmtId="180" fontId="38" fillId="0" borderId="58" xfId="0" applyNumberFormat="1" applyFont="1" applyFill="1" applyBorder="1" applyAlignment="1">
      <alignment horizontal="center" vertical="center"/>
    </xf>
    <xf numFmtId="180" fontId="38" fillId="0" borderId="59" xfId="0" applyNumberFormat="1" applyFont="1" applyFill="1" applyBorder="1" applyAlignment="1">
      <alignment horizontal="center" vertical="center"/>
    </xf>
    <xf numFmtId="180" fontId="38" fillId="0" borderId="26" xfId="0" applyNumberFormat="1" applyFont="1" applyFill="1" applyBorder="1" applyAlignment="1">
      <alignment horizontal="center" vertical="center" shrinkToFit="1"/>
    </xf>
    <xf numFmtId="180" fontId="38" fillId="0" borderId="59" xfId="0" applyNumberFormat="1" applyFont="1" applyFill="1" applyBorder="1" applyAlignment="1">
      <alignment horizontal="center" vertical="center" shrinkToFit="1"/>
    </xf>
    <xf numFmtId="181" fontId="38" fillId="0" borderId="26" xfId="0" applyNumberFormat="1" applyFont="1" applyFill="1" applyBorder="1" applyAlignment="1">
      <alignment horizontal="center" vertical="center" shrinkToFit="1"/>
    </xf>
    <xf numFmtId="181" fontId="38" fillId="0" borderId="59" xfId="0" applyNumberFormat="1" applyFont="1" applyFill="1" applyBorder="1" applyAlignment="1">
      <alignment horizontal="center" vertical="center" shrinkToFit="1"/>
    </xf>
    <xf numFmtId="180" fontId="38" fillId="0" borderId="63" xfId="0" applyNumberFormat="1" applyFont="1" applyFill="1" applyBorder="1" applyAlignment="1">
      <alignment horizontal="center" vertical="center"/>
    </xf>
    <xf numFmtId="180" fontId="38" fillId="0" borderId="64" xfId="0" applyNumberFormat="1" applyFont="1" applyFill="1" applyBorder="1" applyAlignment="1">
      <alignment horizontal="center" vertical="center"/>
    </xf>
    <xf numFmtId="180" fontId="41" fillId="0" borderId="44" xfId="0" applyNumberFormat="1" applyFont="1" applyFill="1" applyBorder="1" applyAlignment="1">
      <alignment horizontal="center" vertical="center"/>
    </xf>
    <xf numFmtId="180" fontId="41" fillId="0" borderId="65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246543041357694"/>
          <c:y val="6.8807416507732519E-2"/>
          <c:w val="0.79832151151498965"/>
          <c:h val="0.766055903786094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グラフ!$I$4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グラフ!$I$5:$I$9</c:f>
              <c:numCache>
                <c:formatCode>#,##0_);[Red]\(#,##0\)</c:formatCode>
                <c:ptCount val="5"/>
                <c:pt idx="0">
                  <c:v>40150</c:v>
                </c:pt>
                <c:pt idx="1">
                  <c:v>40580</c:v>
                </c:pt>
                <c:pt idx="2">
                  <c:v>40874</c:v>
                </c:pt>
                <c:pt idx="3">
                  <c:v>40923</c:v>
                </c:pt>
                <c:pt idx="4">
                  <c:v>40882</c:v>
                </c:pt>
              </c:numCache>
            </c:numRef>
          </c:val>
        </c:ser>
        <c:ser>
          <c:idx val="1"/>
          <c:order val="1"/>
          <c:tx>
            <c:strRef>
              <c:f>グラフ!$J$4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グラフ!$H$5:$H$9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グラフ!$J$5:$J$9</c:f>
              <c:numCache>
                <c:formatCode>#,##0_);[Red]\(#,##0\)</c:formatCode>
                <c:ptCount val="5"/>
                <c:pt idx="0">
                  <c:v>43361</c:v>
                </c:pt>
                <c:pt idx="1">
                  <c:v>43815</c:v>
                </c:pt>
                <c:pt idx="2">
                  <c:v>44149</c:v>
                </c:pt>
                <c:pt idx="3">
                  <c:v>44256</c:v>
                </c:pt>
                <c:pt idx="4">
                  <c:v>44517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66452152"/>
        <c:axId val="366452544"/>
      </c:barChart>
      <c:catAx>
        <c:axId val="366452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25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645254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8926553672316543"/>
              <c:y val="2.43902439024390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2152"/>
        <c:crosses val="autoZero"/>
        <c:crossBetween val="between"/>
        <c:majorUnit val="2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5141242937853"/>
          <c:y val="0.90835181079083505"/>
          <c:w val="0.65442561205273064"/>
          <c:h val="7.02143385070214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3819455715969"/>
          <c:y val="7.4889948386250238E-2"/>
          <c:w val="0.78212397177784398"/>
          <c:h val="0.764318002647906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グラフ!$I$35</c:f>
              <c:strCache>
                <c:ptCount val="1"/>
                <c:pt idx="0">
                  <c:v>男</c:v>
                </c:pt>
              </c:strCache>
            </c:strRef>
          </c:tx>
          <c:spPr>
            <a:pattFill prst="divot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グラフ!$H$36:$H$40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グラフ!$I$36:$I$40</c:f>
              <c:numCache>
                <c:formatCode>#,##0_);[Red]\(#,##0\)</c:formatCode>
                <c:ptCount val="5"/>
                <c:pt idx="0">
                  <c:v>480</c:v>
                </c:pt>
                <c:pt idx="1">
                  <c:v>475</c:v>
                </c:pt>
                <c:pt idx="2">
                  <c:v>461</c:v>
                </c:pt>
                <c:pt idx="3">
                  <c:v>461</c:v>
                </c:pt>
                <c:pt idx="4">
                  <c:v>467</c:v>
                </c:pt>
              </c:numCache>
            </c:numRef>
          </c:val>
        </c:ser>
        <c:ser>
          <c:idx val="1"/>
          <c:order val="1"/>
          <c:tx>
            <c:strRef>
              <c:f>グラフ!$J$35</c:f>
              <c:strCache>
                <c:ptCount val="1"/>
                <c:pt idx="0">
                  <c:v>女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グラフ!$H$36:$H$40</c:f>
              <c:strCache>
                <c:ptCount val="5"/>
                <c:pt idx="0">
                  <c:v>平成23年</c:v>
                </c:pt>
                <c:pt idx="1">
                  <c:v>24年</c:v>
                </c:pt>
                <c:pt idx="2">
                  <c:v>25年</c:v>
                </c:pt>
                <c:pt idx="3">
                  <c:v>26年</c:v>
                </c:pt>
                <c:pt idx="4">
                  <c:v>27年</c:v>
                </c:pt>
              </c:strCache>
            </c:strRef>
          </c:cat>
          <c:val>
            <c:numRef>
              <c:f>グラフ!$J$36:$J$40</c:f>
              <c:numCache>
                <c:formatCode>#,##0_);[Red]\(#,##0\)</c:formatCode>
                <c:ptCount val="5"/>
                <c:pt idx="0">
                  <c:v>317</c:v>
                </c:pt>
                <c:pt idx="1">
                  <c:v>324</c:v>
                </c:pt>
                <c:pt idx="2">
                  <c:v>333</c:v>
                </c:pt>
                <c:pt idx="3">
                  <c:v>334</c:v>
                </c:pt>
                <c:pt idx="4">
                  <c:v>330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366453328"/>
        <c:axId val="366453720"/>
      </c:barChart>
      <c:catAx>
        <c:axId val="366453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3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64537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525139664804471"/>
              <c:y val="2.422907488986784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3328"/>
        <c:crosses val="autoZero"/>
        <c:crossBetween val="between"/>
        <c:majorUnit val="2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63625090142018"/>
          <c:y val="0.914027166195996"/>
          <c:w val="0.60226344701847945"/>
          <c:h val="7.055444660226760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平成</a:t>
            </a:r>
            <a:r>
              <a:rPr lang="en-US" altLang="ja-JP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27</a:t>
            </a: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年４月１日現在職員数</a:t>
            </a:r>
          </a:p>
        </c:rich>
      </c:tx>
      <c:layout>
        <c:manualLayout>
          <c:xMode val="edge"/>
          <c:yMode val="edge"/>
          <c:x val="0.25435541145592094"/>
          <c:y val="4.016920878382609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9.6192401083554396E-2"/>
          <c:y val="0.15690527838033527"/>
          <c:w val="0.84122562674094703"/>
          <c:h val="0.4880694143167028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グラフ!$H$44:$H$51</c:f>
              <c:strCache>
                <c:ptCount val="8"/>
                <c:pt idx="0">
                  <c:v>市長部局</c:v>
                </c:pt>
                <c:pt idx="1">
                  <c:v>会計課</c:v>
                </c:pt>
                <c:pt idx="2">
                  <c:v>議会事務局</c:v>
                </c:pt>
                <c:pt idx="3">
                  <c:v>選挙管理委員会事務局</c:v>
                </c:pt>
                <c:pt idx="4">
                  <c:v>監査委員会事務局</c:v>
                </c:pt>
                <c:pt idx="5">
                  <c:v>消防本部</c:v>
                </c:pt>
                <c:pt idx="6">
                  <c:v>教育委員会</c:v>
                </c:pt>
                <c:pt idx="7">
                  <c:v>水道部</c:v>
                </c:pt>
              </c:strCache>
            </c:strRef>
          </c:cat>
          <c:val>
            <c:numRef>
              <c:f>グラフ!$I$44:$I$51</c:f>
              <c:numCache>
                <c:formatCode>General</c:formatCode>
                <c:ptCount val="8"/>
                <c:pt idx="0">
                  <c:v>516</c:v>
                </c:pt>
                <c:pt idx="1">
                  <c:v>7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96</c:v>
                </c:pt>
                <c:pt idx="6">
                  <c:v>129</c:v>
                </c:pt>
                <c:pt idx="7">
                  <c:v>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66454504"/>
        <c:axId val="366454896"/>
      </c:barChart>
      <c:catAx>
        <c:axId val="366454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9.8039215686274508E-2"/>
              <c:y val="0.103398409255242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4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6454896"/>
        <c:scaling>
          <c:orientation val="minMax"/>
          <c:max val="6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4504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7931595759761"/>
          <c:y val="8.0959500315625224E-2"/>
          <c:w val="0.73282624847490063"/>
          <c:h val="0.514162313968703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グラフ!$I$13</c:f>
              <c:strCache>
                <c:ptCount val="1"/>
                <c:pt idx="0">
                  <c:v>投票者数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altLang="en-US" sz="700" kern="1000" baseline="0"/>
                      <a:t>5</a:t>
                    </a:r>
                    <a:r>
                      <a:rPr lang="en-US" altLang="en-US" sz="700"/>
                      <a:t>2,855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 altLang="en-US" sz="700" kern="1000" baseline="0"/>
                      <a:t>4</a:t>
                    </a:r>
                    <a:r>
                      <a:rPr lang="en-US" altLang="en-US" sz="700"/>
                      <a:t>6,216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spPr>
                <a:noFill/>
                <a:ln w="1905">
                  <a:noFill/>
                  <a:prstDash val="solid"/>
                </a:ln>
              </c:spPr>
              <c:txPr>
                <a:bodyPr/>
                <a:lstStyle/>
                <a:p>
                  <a:pPr>
                    <a:defRPr sz="700" b="0" i="0" u="none" strike="noStrike" kern="10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3175">
                <a:noFill/>
                <a:prstDash val="solid"/>
              </a:ln>
            </c:spPr>
            <c:txPr>
              <a:bodyPr/>
              <a:lstStyle/>
              <a:p>
                <a:pPr>
                  <a:defRPr sz="700" b="0" i="0" u="none" strike="noStrike" kern="10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グラフ!$I$14:$I$21</c:f>
              <c:numCache>
                <c:formatCode>#,##0_);[Red]\(#,##0\)</c:formatCode>
                <c:ptCount val="8"/>
                <c:pt idx="0">
                  <c:v>52878</c:v>
                </c:pt>
                <c:pt idx="1">
                  <c:v>52855</c:v>
                </c:pt>
                <c:pt idx="2">
                  <c:v>55642</c:v>
                </c:pt>
                <c:pt idx="3">
                  <c:v>46216</c:v>
                </c:pt>
                <c:pt idx="4">
                  <c:v>44128</c:v>
                </c:pt>
                <c:pt idx="5">
                  <c:v>44113</c:v>
                </c:pt>
                <c:pt idx="6">
                  <c:v>45866</c:v>
                </c:pt>
                <c:pt idx="7">
                  <c:v>45850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66455680"/>
        <c:axId val="366692920"/>
      </c:barChart>
      <c:lineChart>
        <c:grouping val="standard"/>
        <c:varyColors val="0"/>
        <c:ser>
          <c:idx val="0"/>
          <c:order val="1"/>
          <c:tx>
            <c:strRef>
              <c:f>グラフ!$J$13</c:f>
              <c:strCache>
                <c:ptCount val="1"/>
                <c:pt idx="0">
                  <c:v>投票率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5.4570590023764819E-2"/>
                  <c:y val="5.1195499296765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グラフ!$H$14:$H$21</c:f>
              <c:strCache>
                <c:ptCount val="8"/>
                <c:pt idx="0">
                  <c:v>市長選挙</c:v>
                </c:pt>
                <c:pt idx="1">
                  <c:v>市議会議員選挙</c:v>
                </c:pt>
                <c:pt idx="2">
                  <c:v>県知事選挙</c:v>
                </c:pt>
                <c:pt idx="3">
                  <c:v>県議会議員選挙</c:v>
                </c:pt>
                <c:pt idx="4">
                  <c:v>衆議院議員選挙（選挙区）</c:v>
                </c:pt>
                <c:pt idx="5">
                  <c:v>衆議院議員選挙（比例）</c:v>
                </c:pt>
                <c:pt idx="6">
                  <c:v>参議院議員選挙（選挙区）</c:v>
                </c:pt>
                <c:pt idx="7">
                  <c:v>参議院議員選挙（比例）</c:v>
                </c:pt>
              </c:strCache>
            </c:strRef>
          </c:cat>
          <c:val>
            <c:numRef>
              <c:f>グラフ!$J$14:$J$21</c:f>
              <c:numCache>
                <c:formatCode>#,##0.0_);[Red]\(#,##0.0\)</c:formatCode>
                <c:ptCount val="8"/>
                <c:pt idx="0">
                  <c:v>63.3</c:v>
                </c:pt>
                <c:pt idx="1">
                  <c:v>63.28</c:v>
                </c:pt>
                <c:pt idx="2">
                  <c:v>65.599999999999994</c:v>
                </c:pt>
                <c:pt idx="3">
                  <c:v>55.6</c:v>
                </c:pt>
                <c:pt idx="4">
                  <c:v>51.8</c:v>
                </c:pt>
                <c:pt idx="5">
                  <c:v>51.8</c:v>
                </c:pt>
                <c:pt idx="6">
                  <c:v>54.06</c:v>
                </c:pt>
                <c:pt idx="7">
                  <c:v>54.04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93312"/>
        <c:axId val="366693704"/>
      </c:lineChart>
      <c:catAx>
        <c:axId val="36645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6929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6692920"/>
        <c:scaling>
          <c:orientation val="minMax"/>
          <c:max val="60000"/>
          <c:min val="100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2058570198105222"/>
              <c:y val="3.475730090700688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455680"/>
        <c:crosses val="autoZero"/>
        <c:crossBetween val="between"/>
        <c:majorUnit val="10000"/>
      </c:valAx>
      <c:catAx>
        <c:axId val="36669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66693704"/>
        <c:crossesAt val="0"/>
        <c:auto val="1"/>
        <c:lblAlgn val="ctr"/>
        <c:lblOffset val="100"/>
        <c:noMultiLvlLbl val="0"/>
      </c:catAx>
      <c:valAx>
        <c:axId val="366693704"/>
        <c:scaling>
          <c:orientation val="minMax"/>
          <c:max val="80"/>
          <c:min val="4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6890611541774333"/>
              <c:y val="4.0383179950607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6693312"/>
        <c:crosses val="max"/>
        <c:crossBetween val="between"/>
        <c:majorUnit val="2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9.4745908699398126E-2"/>
          <c:y val="0.84749460114954489"/>
          <c:w val="0.30060292850990755"/>
          <c:h val="9.58605490769350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180555555555562" footer="0.51180555555555562"/>
    <c:pageSetup paperSize="9" firstPageNumber="0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5</xdr:row>
      <xdr:rowOff>57150</xdr:rowOff>
    </xdr:from>
    <xdr:to>
      <xdr:col>2</xdr:col>
      <xdr:colOff>1057275</xdr:colOff>
      <xdr:row>30</xdr:row>
      <xdr:rowOff>66675</xdr:rowOff>
    </xdr:to>
    <xdr:graphicFrame macro="">
      <xdr:nvGraphicFramePr>
        <xdr:cNvPr id="4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66675</xdr:rowOff>
    </xdr:from>
    <xdr:to>
      <xdr:col>2</xdr:col>
      <xdr:colOff>1085850</xdr:colOff>
      <xdr:row>60</xdr:row>
      <xdr:rowOff>104775</xdr:rowOff>
    </xdr:to>
    <xdr:graphicFrame macro="">
      <xdr:nvGraphicFramePr>
        <xdr:cNvPr id="40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133350</xdr:colOff>
      <xdr:row>35</xdr:row>
      <xdr:rowOff>66675</xdr:rowOff>
    </xdr:from>
    <xdr:to>
      <xdr:col>6</xdr:col>
      <xdr:colOff>209550</xdr:colOff>
      <xdr:row>61</xdr:row>
      <xdr:rowOff>0</xdr:rowOff>
    </xdr:to>
    <xdr:graphicFrame macro="">
      <xdr:nvGraphicFramePr>
        <xdr:cNvPr id="40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1123950</xdr:colOff>
      <xdr:row>5</xdr:row>
      <xdr:rowOff>66675</xdr:rowOff>
    </xdr:from>
    <xdr:to>
      <xdr:col>6</xdr:col>
      <xdr:colOff>504825</xdr:colOff>
      <xdr:row>31</xdr:row>
      <xdr:rowOff>123825</xdr:rowOff>
    </xdr:to>
    <xdr:graphicFrame macro="">
      <xdr:nvGraphicFramePr>
        <xdr:cNvPr id="410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view="pageBreakPreview" zoomScaleNormal="100" zoomScaleSheetLayoutView="100" workbookViewId="0">
      <selection activeCell="K19" sqref="K19"/>
    </sheetView>
  </sheetViews>
  <sheetFormatPr defaultRowHeight="15.6" customHeight="1"/>
  <cols>
    <col min="1" max="1" width="3" style="5" customWidth="1"/>
    <col min="2" max="2" width="16.375" style="5" customWidth="1"/>
    <col min="3" max="8" width="12.125" style="5" customWidth="1"/>
    <col min="9" max="9" width="8.25" style="5" customWidth="1"/>
    <col min="10" max="16384" width="9" style="5"/>
  </cols>
  <sheetData>
    <row r="1" spans="1:9" ht="19.5" customHeight="1">
      <c r="B1" s="368" t="s">
        <v>0</v>
      </c>
      <c r="C1" s="368"/>
      <c r="D1" s="368"/>
      <c r="E1" s="368"/>
      <c r="F1" s="368"/>
      <c r="G1" s="368"/>
      <c r="H1" s="368"/>
    </row>
    <row r="2" spans="1:9" ht="4.5" customHeight="1"/>
    <row r="3" spans="1:9" ht="15" customHeight="1" thickBot="1">
      <c r="A3" s="5" t="s">
        <v>329</v>
      </c>
      <c r="H3" s="44" t="s">
        <v>1</v>
      </c>
    </row>
    <row r="4" spans="1:9" ht="15" customHeight="1" thickBot="1">
      <c r="A4" s="369" t="s">
        <v>2</v>
      </c>
      <c r="B4" s="370"/>
      <c r="C4" s="373" t="s">
        <v>3</v>
      </c>
      <c r="D4" s="373" t="s">
        <v>4</v>
      </c>
      <c r="E4" s="373" t="s">
        <v>5</v>
      </c>
      <c r="F4" s="373" t="s">
        <v>6</v>
      </c>
      <c r="G4" s="375" t="s">
        <v>7</v>
      </c>
      <c r="H4" s="376"/>
    </row>
    <row r="5" spans="1:9" ht="15" customHeight="1">
      <c r="A5" s="371"/>
      <c r="B5" s="372"/>
      <c r="C5" s="374"/>
      <c r="D5" s="374"/>
      <c r="E5" s="374"/>
      <c r="F5" s="374"/>
      <c r="G5" s="377" t="s">
        <v>372</v>
      </c>
      <c r="H5" s="378"/>
      <c r="I5" s="48"/>
    </row>
    <row r="6" spans="1:9" ht="14.1" customHeight="1">
      <c r="A6" s="394" t="s">
        <v>280</v>
      </c>
      <c r="B6" s="395"/>
      <c r="C6" s="297">
        <f>SUM(D6:E6)</f>
        <v>78780</v>
      </c>
      <c r="D6" s="298">
        <v>38121</v>
      </c>
      <c r="E6" s="298">
        <v>40659</v>
      </c>
      <c r="F6" s="13">
        <v>1106</v>
      </c>
      <c r="G6" s="392">
        <f t="shared" ref="G6:G13" si="0">ROUND(C6/$C$6,5)*100</f>
        <v>100</v>
      </c>
      <c r="H6" s="393"/>
    </row>
    <row r="7" spans="1:9" ht="14.1" customHeight="1">
      <c r="A7" s="383" t="s">
        <v>281</v>
      </c>
      <c r="B7" s="384"/>
      <c r="C7" s="24">
        <f t="shared" ref="C7:C14" si="1">SUM(D7:E7)</f>
        <v>79784</v>
      </c>
      <c r="D7" s="2">
        <v>38615</v>
      </c>
      <c r="E7" s="2">
        <v>41169</v>
      </c>
      <c r="F7" s="14">
        <f>C7-C6</f>
        <v>1004</v>
      </c>
      <c r="G7" s="390">
        <f>ROUND(C7/$C$6,5)*100</f>
        <v>101.274</v>
      </c>
      <c r="H7" s="391"/>
    </row>
    <row r="8" spans="1:9" ht="14.1" customHeight="1">
      <c r="A8" s="383" t="s">
        <v>282</v>
      </c>
      <c r="B8" s="384"/>
      <c r="C8" s="24">
        <f t="shared" si="1"/>
        <v>80869</v>
      </c>
      <c r="D8" s="2">
        <v>39036</v>
      </c>
      <c r="E8" s="2">
        <v>41833</v>
      </c>
      <c r="F8" s="14">
        <f t="shared" ref="F8:F9" si="2">C8-C7</f>
        <v>1085</v>
      </c>
      <c r="G8" s="390">
        <f t="shared" si="0"/>
        <v>102.65200000000002</v>
      </c>
      <c r="H8" s="391"/>
    </row>
    <row r="9" spans="1:9" ht="14.1" customHeight="1">
      <c r="A9" s="383" t="s">
        <v>283</v>
      </c>
      <c r="B9" s="384"/>
      <c r="C9" s="24">
        <f t="shared" si="1"/>
        <v>81392</v>
      </c>
      <c r="D9" s="2">
        <v>39209</v>
      </c>
      <c r="E9" s="2">
        <v>42183</v>
      </c>
      <c r="F9" s="14">
        <f t="shared" si="2"/>
        <v>523</v>
      </c>
      <c r="G9" s="390">
        <f t="shared" si="0"/>
        <v>103.316</v>
      </c>
      <c r="H9" s="391"/>
    </row>
    <row r="10" spans="1:9" ht="14.1" customHeight="1">
      <c r="A10" s="383" t="s">
        <v>284</v>
      </c>
      <c r="B10" s="384"/>
      <c r="C10" s="24">
        <f t="shared" si="1"/>
        <v>82402</v>
      </c>
      <c r="D10" s="2">
        <v>39666</v>
      </c>
      <c r="E10" s="2">
        <v>42736</v>
      </c>
      <c r="F10" s="14">
        <f>C10-C9</f>
        <v>1010</v>
      </c>
      <c r="G10" s="390">
        <f t="shared" si="0"/>
        <v>104.59799999999998</v>
      </c>
      <c r="H10" s="391"/>
    </row>
    <row r="11" spans="1:9" ht="14.1" customHeight="1">
      <c r="A11" s="383" t="s">
        <v>285</v>
      </c>
      <c r="B11" s="384"/>
      <c r="C11" s="24">
        <f t="shared" si="1"/>
        <v>82852</v>
      </c>
      <c r="D11" s="2">
        <v>39894</v>
      </c>
      <c r="E11" s="2">
        <v>42958</v>
      </c>
      <c r="F11" s="14">
        <f t="shared" ref="F11:F15" si="3">C11-C10</f>
        <v>450</v>
      </c>
      <c r="G11" s="390">
        <f t="shared" si="0"/>
        <v>105.169</v>
      </c>
      <c r="H11" s="391"/>
    </row>
    <row r="12" spans="1:9" ht="14.1" customHeight="1">
      <c r="A12" s="383" t="s">
        <v>286</v>
      </c>
      <c r="B12" s="384"/>
      <c r="C12" s="24">
        <f t="shared" si="1"/>
        <v>83511</v>
      </c>
      <c r="D12" s="2">
        <v>40150</v>
      </c>
      <c r="E12" s="2">
        <v>43361</v>
      </c>
      <c r="F12" s="14">
        <f t="shared" si="3"/>
        <v>659</v>
      </c>
      <c r="G12" s="390">
        <f t="shared" si="0"/>
        <v>106.005</v>
      </c>
      <c r="H12" s="391"/>
    </row>
    <row r="13" spans="1:9" ht="14.1" customHeight="1">
      <c r="A13" s="383" t="s">
        <v>287</v>
      </c>
      <c r="B13" s="384"/>
      <c r="C13" s="24">
        <f t="shared" si="1"/>
        <v>84395</v>
      </c>
      <c r="D13" s="2">
        <v>40580</v>
      </c>
      <c r="E13" s="2">
        <v>43815</v>
      </c>
      <c r="F13" s="14">
        <f t="shared" si="3"/>
        <v>884</v>
      </c>
      <c r="G13" s="390">
        <f t="shared" si="0"/>
        <v>107.127</v>
      </c>
      <c r="H13" s="391"/>
    </row>
    <row r="14" spans="1:9" ht="14.1" customHeight="1">
      <c r="A14" s="383" t="s">
        <v>369</v>
      </c>
      <c r="B14" s="384"/>
      <c r="C14" s="24">
        <f t="shared" si="1"/>
        <v>85023</v>
      </c>
      <c r="D14" s="2">
        <v>40874</v>
      </c>
      <c r="E14" s="2">
        <v>44149</v>
      </c>
      <c r="F14" s="14">
        <f t="shared" si="3"/>
        <v>628</v>
      </c>
      <c r="G14" s="390">
        <f>ROUND(C14/$C$6,5)*100</f>
        <v>107.92500000000001</v>
      </c>
      <c r="H14" s="391"/>
    </row>
    <row r="15" spans="1:9" ht="14.1" customHeight="1">
      <c r="A15" s="381" t="s">
        <v>370</v>
      </c>
      <c r="B15" s="382"/>
      <c r="C15" s="24">
        <f t="shared" ref="C15" si="4">SUM(D15:E15)</f>
        <v>85179</v>
      </c>
      <c r="D15" s="2">
        <v>40923</v>
      </c>
      <c r="E15" s="2">
        <v>44256</v>
      </c>
      <c r="F15" s="14">
        <f t="shared" si="3"/>
        <v>156</v>
      </c>
      <c r="G15" s="390">
        <f>ROUND(C15/$C$6,5)*100</f>
        <v>108.12299999999999</v>
      </c>
      <c r="H15" s="391"/>
    </row>
    <row r="16" spans="1:9" ht="13.5" customHeight="1" thickBot="1">
      <c r="A16" s="396" t="s">
        <v>371</v>
      </c>
      <c r="B16" s="397"/>
      <c r="C16" s="317">
        <f t="shared" ref="C16" si="5">SUM(D16:E16)</f>
        <v>85399</v>
      </c>
      <c r="D16" s="318">
        <v>40882</v>
      </c>
      <c r="E16" s="318">
        <v>44517</v>
      </c>
      <c r="F16" s="319">
        <f t="shared" ref="F16" si="6">C16-C15</f>
        <v>220</v>
      </c>
      <c r="G16" s="398">
        <f>ROUND(C16/$C$6,5)*100</f>
        <v>108.402</v>
      </c>
      <c r="H16" s="399"/>
    </row>
    <row r="17" spans="1:8" ht="15" customHeight="1">
      <c r="D17" s="48"/>
      <c r="F17" s="48"/>
      <c r="G17" s="388" t="s">
        <v>8</v>
      </c>
      <c r="H17" s="388"/>
    </row>
    <row r="18" spans="1:8" ht="15" customHeight="1"/>
    <row r="19" spans="1:8" ht="15" customHeight="1" thickBot="1">
      <c r="A19" s="5" t="s">
        <v>330</v>
      </c>
    </row>
    <row r="20" spans="1:8" ht="15" customHeight="1" thickBot="1">
      <c r="A20" s="369" t="s">
        <v>9</v>
      </c>
      <c r="B20" s="370"/>
      <c r="C20" s="386" t="s">
        <v>343</v>
      </c>
      <c r="D20" s="386"/>
      <c r="E20" s="389"/>
      <c r="F20" s="385" t="s">
        <v>373</v>
      </c>
      <c r="G20" s="386"/>
      <c r="H20" s="387"/>
    </row>
    <row r="21" spans="1:8" ht="15" customHeight="1">
      <c r="A21" s="371"/>
      <c r="B21" s="372"/>
      <c r="C21" s="295" t="s">
        <v>10</v>
      </c>
      <c r="D21" s="295" t="s">
        <v>4</v>
      </c>
      <c r="E21" s="300" t="s">
        <v>5</v>
      </c>
      <c r="F21" s="299" t="s">
        <v>10</v>
      </c>
      <c r="G21" s="282" t="s">
        <v>4</v>
      </c>
      <c r="H21" s="284" t="s">
        <v>5</v>
      </c>
    </row>
    <row r="22" spans="1:8" ht="16.5" customHeight="1">
      <c r="A22" s="379" t="s">
        <v>11</v>
      </c>
      <c r="B22" s="380"/>
      <c r="C22" s="25">
        <f t="shared" ref="C22:E22" si="7">SUM(C23:C63)</f>
        <v>85179</v>
      </c>
      <c r="D22" s="25">
        <f t="shared" si="7"/>
        <v>40923</v>
      </c>
      <c r="E22" s="25">
        <f t="shared" si="7"/>
        <v>44256</v>
      </c>
      <c r="F22" s="25">
        <f t="shared" ref="F22:H22" si="8">SUM(F23:F63)</f>
        <v>85399</v>
      </c>
      <c r="G22" s="25">
        <f t="shared" si="8"/>
        <v>40882</v>
      </c>
      <c r="H22" s="309">
        <f t="shared" si="8"/>
        <v>44517</v>
      </c>
    </row>
    <row r="23" spans="1:8" ht="12" customHeight="1">
      <c r="A23" s="23"/>
      <c r="B23" s="49" t="s">
        <v>12</v>
      </c>
      <c r="C23" s="26">
        <f>SUM(D23:E23)</f>
        <v>2130</v>
      </c>
      <c r="D23" s="26">
        <v>1041</v>
      </c>
      <c r="E23" s="26">
        <v>1089</v>
      </c>
      <c r="F23" s="26">
        <f>SUM(G23:H23)</f>
        <v>2098</v>
      </c>
      <c r="G23" s="26">
        <v>1034</v>
      </c>
      <c r="H23" s="27">
        <v>1064</v>
      </c>
    </row>
    <row r="24" spans="1:8" ht="12" customHeight="1">
      <c r="A24" s="23"/>
      <c r="B24" s="50" t="s">
        <v>13</v>
      </c>
      <c r="C24" s="26">
        <f t="shared" ref="C24:C25" si="9">SUM(D24:E24)</f>
        <v>1187</v>
      </c>
      <c r="D24" s="26">
        <v>571</v>
      </c>
      <c r="E24" s="26">
        <v>616</v>
      </c>
      <c r="F24" s="26">
        <f t="shared" ref="F24:F63" si="10">SUM(G24:H24)</f>
        <v>1175</v>
      </c>
      <c r="G24" s="26">
        <v>567</v>
      </c>
      <c r="H24" s="27">
        <v>608</v>
      </c>
    </row>
    <row r="25" spans="1:8" ht="12" customHeight="1">
      <c r="A25" s="23"/>
      <c r="B25" s="50" t="s">
        <v>14</v>
      </c>
      <c r="C25" s="26">
        <f t="shared" si="9"/>
        <v>2890</v>
      </c>
      <c r="D25" s="26">
        <v>1386</v>
      </c>
      <c r="E25" s="26">
        <v>1504</v>
      </c>
      <c r="F25" s="26">
        <f t="shared" si="10"/>
        <v>2888</v>
      </c>
      <c r="G25" s="26">
        <v>1382</v>
      </c>
      <c r="H25" s="27">
        <v>1506</v>
      </c>
    </row>
    <row r="26" spans="1:8" ht="12" customHeight="1">
      <c r="A26" s="23"/>
      <c r="B26" s="50" t="s">
        <v>15</v>
      </c>
      <c r="C26" s="26">
        <f>SUM(D26:E26)</f>
        <v>3492</v>
      </c>
      <c r="D26" s="26">
        <v>1693</v>
      </c>
      <c r="E26" s="26">
        <v>1799</v>
      </c>
      <c r="F26" s="26">
        <f>SUM(G26:H26)</f>
        <v>3482</v>
      </c>
      <c r="G26" s="26">
        <v>1693</v>
      </c>
      <c r="H26" s="27">
        <v>1789</v>
      </c>
    </row>
    <row r="27" spans="1:8" ht="12" customHeight="1">
      <c r="A27" s="23"/>
      <c r="B27" s="50" t="s">
        <v>16</v>
      </c>
      <c r="C27" s="26">
        <f>SUM(D27:E27)</f>
        <v>4022</v>
      </c>
      <c r="D27" s="26">
        <v>1843</v>
      </c>
      <c r="E27" s="26">
        <v>2179</v>
      </c>
      <c r="F27" s="26">
        <f>SUM(G27:H27)</f>
        <v>4021</v>
      </c>
      <c r="G27" s="26">
        <v>1839</v>
      </c>
      <c r="H27" s="27">
        <v>2182</v>
      </c>
    </row>
    <row r="28" spans="1:8" ht="12" customHeight="1">
      <c r="A28" s="23"/>
      <c r="B28" s="50" t="s">
        <v>17</v>
      </c>
      <c r="C28" s="26">
        <f t="shared" ref="C28" si="11">SUM(D28:E28)</f>
        <v>3641</v>
      </c>
      <c r="D28" s="26">
        <v>1752</v>
      </c>
      <c r="E28" s="26">
        <v>1889</v>
      </c>
      <c r="F28" s="26">
        <f t="shared" si="10"/>
        <v>3723</v>
      </c>
      <c r="G28" s="26">
        <v>1777</v>
      </c>
      <c r="H28" s="27">
        <v>1946</v>
      </c>
    </row>
    <row r="29" spans="1:8" ht="12" customHeight="1">
      <c r="A29" s="23"/>
      <c r="B29" s="50" t="s">
        <v>18</v>
      </c>
      <c r="C29" s="26">
        <f>SUM(D29:E29)</f>
        <v>3507</v>
      </c>
      <c r="D29" s="26">
        <v>1654</v>
      </c>
      <c r="E29" s="26">
        <v>1853</v>
      </c>
      <c r="F29" s="26">
        <f>SUM(G29:H29)</f>
        <v>3485</v>
      </c>
      <c r="G29" s="26">
        <v>1654</v>
      </c>
      <c r="H29" s="27">
        <v>1831</v>
      </c>
    </row>
    <row r="30" spans="1:8" ht="12" customHeight="1">
      <c r="A30" s="23"/>
      <c r="B30" s="50" t="s">
        <v>19</v>
      </c>
      <c r="C30" s="26">
        <f t="shared" ref="C30:C46" si="12">SUM(D30:E30)</f>
        <v>7505</v>
      </c>
      <c r="D30" s="26">
        <v>3609</v>
      </c>
      <c r="E30" s="26">
        <v>3896</v>
      </c>
      <c r="F30" s="26">
        <f t="shared" si="10"/>
        <v>7529</v>
      </c>
      <c r="G30" s="26">
        <v>3612</v>
      </c>
      <c r="H30" s="27">
        <v>3917</v>
      </c>
    </row>
    <row r="31" spans="1:8" ht="12" customHeight="1">
      <c r="A31" s="23"/>
      <c r="B31" s="50" t="s">
        <v>20</v>
      </c>
      <c r="C31" s="26">
        <f t="shared" si="12"/>
        <v>2047</v>
      </c>
      <c r="D31" s="26">
        <v>978</v>
      </c>
      <c r="E31" s="26">
        <v>1069</v>
      </c>
      <c r="F31" s="26">
        <f t="shared" si="10"/>
        <v>2146</v>
      </c>
      <c r="G31" s="26">
        <v>1004</v>
      </c>
      <c r="H31" s="27">
        <v>1142</v>
      </c>
    </row>
    <row r="32" spans="1:8" ht="12" customHeight="1">
      <c r="A32" s="23"/>
      <c r="B32" s="50" t="s">
        <v>21</v>
      </c>
      <c r="C32" s="26">
        <f t="shared" si="12"/>
        <v>3236</v>
      </c>
      <c r="D32" s="26">
        <v>1555</v>
      </c>
      <c r="E32" s="26">
        <v>1681</v>
      </c>
      <c r="F32" s="26">
        <f t="shared" si="10"/>
        <v>3288</v>
      </c>
      <c r="G32" s="26">
        <v>1583</v>
      </c>
      <c r="H32" s="27">
        <v>1705</v>
      </c>
    </row>
    <row r="33" spans="1:8" ht="12" customHeight="1">
      <c r="A33" s="23"/>
      <c r="B33" s="50" t="s">
        <v>22</v>
      </c>
      <c r="C33" s="26">
        <f t="shared" si="12"/>
        <v>3480</v>
      </c>
      <c r="D33" s="26">
        <v>1698</v>
      </c>
      <c r="E33" s="26">
        <v>1782</v>
      </c>
      <c r="F33" s="26">
        <f t="shared" si="10"/>
        <v>3422</v>
      </c>
      <c r="G33" s="26">
        <v>1680</v>
      </c>
      <c r="H33" s="27">
        <v>1742</v>
      </c>
    </row>
    <row r="34" spans="1:8" ht="12" customHeight="1">
      <c r="A34" s="23"/>
      <c r="B34" s="50" t="s">
        <v>23</v>
      </c>
      <c r="C34" s="26">
        <f t="shared" si="12"/>
        <v>7368</v>
      </c>
      <c r="D34" s="26">
        <v>3505</v>
      </c>
      <c r="E34" s="26">
        <v>3863</v>
      </c>
      <c r="F34" s="26">
        <f t="shared" si="10"/>
        <v>7360</v>
      </c>
      <c r="G34" s="26">
        <v>3477</v>
      </c>
      <c r="H34" s="27">
        <v>3883</v>
      </c>
    </row>
    <row r="35" spans="1:8" ht="12" customHeight="1">
      <c r="A35" s="23"/>
      <c r="B35" s="50" t="s">
        <v>24</v>
      </c>
      <c r="C35" s="26">
        <f t="shared" si="12"/>
        <v>3008</v>
      </c>
      <c r="D35" s="26">
        <v>1443</v>
      </c>
      <c r="E35" s="26">
        <v>1565</v>
      </c>
      <c r="F35" s="26">
        <f t="shared" si="10"/>
        <v>3023</v>
      </c>
      <c r="G35" s="26">
        <v>1443</v>
      </c>
      <c r="H35" s="27">
        <v>1580</v>
      </c>
    </row>
    <row r="36" spans="1:8" ht="12" customHeight="1">
      <c r="A36" s="23"/>
      <c r="B36" s="50" t="s">
        <v>25</v>
      </c>
      <c r="C36" s="26">
        <f t="shared" si="12"/>
        <v>2973</v>
      </c>
      <c r="D36" s="26">
        <v>1426</v>
      </c>
      <c r="E36" s="26">
        <v>1547</v>
      </c>
      <c r="F36" s="26">
        <f t="shared" si="10"/>
        <v>3143</v>
      </c>
      <c r="G36" s="26">
        <v>1495</v>
      </c>
      <c r="H36" s="27">
        <v>1648</v>
      </c>
    </row>
    <row r="37" spans="1:8" ht="12" customHeight="1">
      <c r="A37" s="23"/>
      <c r="B37" s="50" t="s">
        <v>26</v>
      </c>
      <c r="C37" s="26">
        <f t="shared" si="12"/>
        <v>3845</v>
      </c>
      <c r="D37" s="26">
        <v>1891</v>
      </c>
      <c r="E37" s="26">
        <v>1954</v>
      </c>
      <c r="F37" s="26">
        <f t="shared" si="10"/>
        <v>4025</v>
      </c>
      <c r="G37" s="26">
        <v>1965</v>
      </c>
      <c r="H37" s="27">
        <v>2060</v>
      </c>
    </row>
    <row r="38" spans="1:8" ht="12" customHeight="1">
      <c r="A38" s="23"/>
      <c r="B38" s="50" t="s">
        <v>27</v>
      </c>
      <c r="C38" s="26">
        <f t="shared" si="12"/>
        <v>1676</v>
      </c>
      <c r="D38" s="26">
        <v>857</v>
      </c>
      <c r="E38" s="26">
        <v>819</v>
      </c>
      <c r="F38" s="26">
        <f t="shared" si="10"/>
        <v>1697</v>
      </c>
      <c r="G38" s="26">
        <v>863</v>
      </c>
      <c r="H38" s="27">
        <v>834</v>
      </c>
    </row>
    <row r="39" spans="1:8" ht="12" customHeight="1">
      <c r="A39" s="23"/>
      <c r="B39" s="50" t="s">
        <v>28</v>
      </c>
      <c r="C39" s="26">
        <f t="shared" si="12"/>
        <v>2214</v>
      </c>
      <c r="D39" s="26">
        <v>1122</v>
      </c>
      <c r="E39" s="26">
        <v>1092</v>
      </c>
      <c r="F39" s="26">
        <f t="shared" si="10"/>
        <v>2208</v>
      </c>
      <c r="G39" s="26">
        <v>1103</v>
      </c>
      <c r="H39" s="27">
        <v>1105</v>
      </c>
    </row>
    <row r="40" spans="1:8" ht="12" customHeight="1">
      <c r="A40" s="23"/>
      <c r="B40" s="50" t="s">
        <v>29</v>
      </c>
      <c r="C40" s="26">
        <f t="shared" si="12"/>
        <v>1305</v>
      </c>
      <c r="D40" s="26">
        <v>650</v>
      </c>
      <c r="E40" s="26">
        <v>655</v>
      </c>
      <c r="F40" s="26">
        <f t="shared" si="10"/>
        <v>1305</v>
      </c>
      <c r="G40" s="26">
        <v>649</v>
      </c>
      <c r="H40" s="27">
        <v>656</v>
      </c>
    </row>
    <row r="41" spans="1:8" ht="12" customHeight="1">
      <c r="A41" s="23"/>
      <c r="B41" s="50" t="s">
        <v>30</v>
      </c>
      <c r="C41" s="26">
        <f t="shared" si="12"/>
        <v>3377</v>
      </c>
      <c r="D41" s="26">
        <v>1584</v>
      </c>
      <c r="E41" s="26">
        <v>1793</v>
      </c>
      <c r="F41" s="26">
        <f t="shared" si="10"/>
        <v>3394</v>
      </c>
      <c r="G41" s="26">
        <v>1592</v>
      </c>
      <c r="H41" s="27">
        <v>1802</v>
      </c>
    </row>
    <row r="42" spans="1:8" ht="12" customHeight="1">
      <c r="A42" s="23"/>
      <c r="B42" s="50" t="s">
        <v>31</v>
      </c>
      <c r="C42" s="26">
        <f t="shared" si="12"/>
        <v>686</v>
      </c>
      <c r="D42" s="26">
        <v>359</v>
      </c>
      <c r="E42" s="26">
        <v>327</v>
      </c>
      <c r="F42" s="26">
        <f t="shared" si="10"/>
        <v>694</v>
      </c>
      <c r="G42" s="26">
        <v>365</v>
      </c>
      <c r="H42" s="27">
        <v>329</v>
      </c>
    </row>
    <row r="43" spans="1:8" ht="12" customHeight="1">
      <c r="A43" s="23"/>
      <c r="B43" s="50" t="s">
        <v>32</v>
      </c>
      <c r="C43" s="26">
        <f t="shared" si="12"/>
        <v>732</v>
      </c>
      <c r="D43" s="26">
        <v>349</v>
      </c>
      <c r="E43" s="26">
        <v>383</v>
      </c>
      <c r="F43" s="26">
        <f t="shared" si="10"/>
        <v>724</v>
      </c>
      <c r="G43" s="26">
        <v>338</v>
      </c>
      <c r="H43" s="27">
        <v>386</v>
      </c>
    </row>
    <row r="44" spans="1:8" ht="12" customHeight="1">
      <c r="A44" s="23"/>
      <c r="B44" s="50" t="s">
        <v>263</v>
      </c>
      <c r="C44" s="26">
        <f t="shared" si="12"/>
        <v>1563</v>
      </c>
      <c r="D44" s="26">
        <v>760</v>
      </c>
      <c r="E44" s="26">
        <v>803</v>
      </c>
      <c r="F44" s="26">
        <f t="shared" si="10"/>
        <v>1570</v>
      </c>
      <c r="G44" s="26">
        <v>756</v>
      </c>
      <c r="H44" s="27">
        <v>814</v>
      </c>
    </row>
    <row r="45" spans="1:8" ht="12" customHeight="1">
      <c r="A45" s="23"/>
      <c r="B45" s="50" t="s">
        <v>33</v>
      </c>
      <c r="C45" s="26">
        <f t="shared" si="12"/>
        <v>3034</v>
      </c>
      <c r="D45" s="26">
        <v>1435</v>
      </c>
      <c r="E45" s="26">
        <v>1599</v>
      </c>
      <c r="F45" s="26">
        <f t="shared" si="10"/>
        <v>3042</v>
      </c>
      <c r="G45" s="26">
        <v>1433</v>
      </c>
      <c r="H45" s="27">
        <v>1609</v>
      </c>
    </row>
    <row r="46" spans="1:8" ht="12" customHeight="1">
      <c r="A46" s="23"/>
      <c r="B46" s="49" t="s">
        <v>34</v>
      </c>
      <c r="C46" s="26">
        <f t="shared" si="12"/>
        <v>1760</v>
      </c>
      <c r="D46" s="26">
        <v>860</v>
      </c>
      <c r="E46" s="26">
        <v>900</v>
      </c>
      <c r="F46" s="26">
        <f t="shared" si="10"/>
        <v>1767</v>
      </c>
      <c r="G46" s="26">
        <v>861</v>
      </c>
      <c r="H46" s="27">
        <v>906</v>
      </c>
    </row>
    <row r="47" spans="1:8" ht="12" customHeight="1">
      <c r="A47" s="23"/>
      <c r="B47" s="50" t="s">
        <v>35</v>
      </c>
      <c r="C47" s="26">
        <f>SUM(D47:E47)</f>
        <v>282</v>
      </c>
      <c r="D47" s="26">
        <v>138</v>
      </c>
      <c r="E47" s="26">
        <v>144</v>
      </c>
      <c r="F47" s="26">
        <f>SUM(G47:H47)</f>
        <v>278</v>
      </c>
      <c r="G47" s="26">
        <v>136</v>
      </c>
      <c r="H47" s="27">
        <v>142</v>
      </c>
    </row>
    <row r="48" spans="1:8" ht="12" customHeight="1">
      <c r="A48" s="23"/>
      <c r="B48" s="49" t="s">
        <v>36</v>
      </c>
      <c r="C48" s="26">
        <f t="shared" ref="C48:C58" si="13">SUM(D48:E48)</f>
        <v>1408</v>
      </c>
      <c r="D48" s="26">
        <v>641</v>
      </c>
      <c r="E48" s="26">
        <v>767</v>
      </c>
      <c r="F48" s="26">
        <f t="shared" si="10"/>
        <v>1445</v>
      </c>
      <c r="G48" s="26">
        <v>671</v>
      </c>
      <c r="H48" s="27">
        <v>774</v>
      </c>
    </row>
    <row r="49" spans="1:8" ht="12" customHeight="1">
      <c r="A49" s="23"/>
      <c r="B49" s="50" t="s">
        <v>37</v>
      </c>
      <c r="C49" s="26">
        <f t="shared" si="13"/>
        <v>3679</v>
      </c>
      <c r="D49" s="26">
        <v>1723</v>
      </c>
      <c r="E49" s="26">
        <v>1956</v>
      </c>
      <c r="F49" s="26">
        <f t="shared" si="10"/>
        <v>3693</v>
      </c>
      <c r="G49" s="26">
        <v>1729</v>
      </c>
      <c r="H49" s="27">
        <v>1964</v>
      </c>
    </row>
    <row r="50" spans="1:8" ht="12" customHeight="1">
      <c r="A50" s="23"/>
      <c r="B50" s="50" t="s">
        <v>38</v>
      </c>
      <c r="C50" s="26">
        <f t="shared" si="13"/>
        <v>359</v>
      </c>
      <c r="D50" s="26">
        <v>203</v>
      </c>
      <c r="E50" s="26">
        <v>156</v>
      </c>
      <c r="F50" s="26">
        <f t="shared" si="10"/>
        <v>192</v>
      </c>
      <c r="G50" s="26">
        <v>102</v>
      </c>
      <c r="H50" s="27">
        <v>90</v>
      </c>
    </row>
    <row r="51" spans="1:8" ht="12" customHeight="1">
      <c r="A51" s="23"/>
      <c r="B51" s="50" t="s">
        <v>39</v>
      </c>
      <c r="C51" s="26">
        <f t="shared" si="13"/>
        <v>140</v>
      </c>
      <c r="D51" s="26">
        <v>65</v>
      </c>
      <c r="E51" s="26">
        <v>75</v>
      </c>
      <c r="F51" s="26">
        <f t="shared" si="10"/>
        <v>131</v>
      </c>
      <c r="G51" s="26">
        <v>62</v>
      </c>
      <c r="H51" s="27">
        <v>69</v>
      </c>
    </row>
    <row r="52" spans="1:8" ht="12" customHeight="1">
      <c r="A52" s="23"/>
      <c r="B52" s="50" t="s">
        <v>40</v>
      </c>
      <c r="C52" s="26">
        <f t="shared" si="13"/>
        <v>705</v>
      </c>
      <c r="D52" s="26">
        <v>344</v>
      </c>
      <c r="E52" s="26">
        <v>361</v>
      </c>
      <c r="F52" s="26">
        <f t="shared" si="10"/>
        <v>700</v>
      </c>
      <c r="G52" s="26">
        <v>333</v>
      </c>
      <c r="H52" s="27">
        <v>367</v>
      </c>
    </row>
    <row r="53" spans="1:8" ht="12" customHeight="1">
      <c r="A53" s="23"/>
      <c r="B53" s="50" t="s">
        <v>41</v>
      </c>
      <c r="C53" s="26">
        <f t="shared" si="13"/>
        <v>1132</v>
      </c>
      <c r="D53" s="26">
        <v>549</v>
      </c>
      <c r="E53" s="26">
        <v>583</v>
      </c>
      <c r="F53" s="26">
        <f t="shared" si="10"/>
        <v>1106</v>
      </c>
      <c r="G53" s="26">
        <v>533</v>
      </c>
      <c r="H53" s="27">
        <v>573</v>
      </c>
    </row>
    <row r="54" spans="1:8" ht="12" customHeight="1">
      <c r="A54" s="23"/>
      <c r="B54" s="50" t="s">
        <v>42</v>
      </c>
      <c r="C54" s="26">
        <f t="shared" si="13"/>
        <v>716</v>
      </c>
      <c r="D54" s="26">
        <v>350</v>
      </c>
      <c r="E54" s="26">
        <v>366</v>
      </c>
      <c r="F54" s="26">
        <f t="shared" si="10"/>
        <v>774</v>
      </c>
      <c r="G54" s="26">
        <v>373</v>
      </c>
      <c r="H54" s="27">
        <v>401</v>
      </c>
    </row>
    <row r="55" spans="1:8" ht="12" customHeight="1">
      <c r="A55" s="23"/>
      <c r="B55" s="50" t="s">
        <v>43</v>
      </c>
      <c r="C55" s="26">
        <f t="shared" si="13"/>
        <v>1502</v>
      </c>
      <c r="D55" s="26">
        <v>730</v>
      </c>
      <c r="E55" s="26">
        <v>772</v>
      </c>
      <c r="F55" s="26">
        <f t="shared" si="10"/>
        <v>2151</v>
      </c>
      <c r="G55" s="26">
        <v>1063</v>
      </c>
      <c r="H55" s="27">
        <v>1088</v>
      </c>
    </row>
    <row r="56" spans="1:8" ht="12" customHeight="1">
      <c r="A56" s="23"/>
      <c r="B56" s="50" t="s">
        <v>44</v>
      </c>
      <c r="C56" s="26">
        <f t="shared" si="13"/>
        <v>488</v>
      </c>
      <c r="D56" s="26">
        <v>224</v>
      </c>
      <c r="E56" s="26">
        <v>264</v>
      </c>
      <c r="F56" s="26">
        <f t="shared" si="10"/>
        <v>477</v>
      </c>
      <c r="G56" s="26">
        <v>218</v>
      </c>
      <c r="H56" s="27">
        <v>259</v>
      </c>
    </row>
    <row r="57" spans="1:8" ht="12" customHeight="1">
      <c r="A57" s="23"/>
      <c r="B57" s="50" t="s">
        <v>45</v>
      </c>
      <c r="C57" s="26">
        <f t="shared" si="13"/>
        <v>1023</v>
      </c>
      <c r="D57" s="26">
        <v>494</v>
      </c>
      <c r="E57" s="26">
        <v>529</v>
      </c>
      <c r="F57" s="26">
        <f t="shared" si="10"/>
        <v>1038</v>
      </c>
      <c r="G57" s="26">
        <v>509</v>
      </c>
      <c r="H57" s="27">
        <v>529</v>
      </c>
    </row>
    <row r="58" spans="1:8" ht="12" customHeight="1">
      <c r="A58" s="23"/>
      <c r="B58" s="50" t="s">
        <v>46</v>
      </c>
      <c r="C58" s="26">
        <f t="shared" si="13"/>
        <v>266</v>
      </c>
      <c r="D58" s="26">
        <v>137</v>
      </c>
      <c r="E58" s="26">
        <v>129</v>
      </c>
      <c r="F58" s="26">
        <f t="shared" si="10"/>
        <v>265</v>
      </c>
      <c r="G58" s="26">
        <v>136</v>
      </c>
      <c r="H58" s="27">
        <v>129</v>
      </c>
    </row>
    <row r="59" spans="1:8" ht="12" customHeight="1">
      <c r="A59" s="23"/>
      <c r="B59" s="50" t="s">
        <v>47</v>
      </c>
      <c r="C59" s="26">
        <f>SUM(D59:E59)</f>
        <v>259</v>
      </c>
      <c r="D59" s="26">
        <v>109</v>
      </c>
      <c r="E59" s="26">
        <v>150</v>
      </c>
      <c r="F59" s="26">
        <f>SUM(G59:H59)</f>
        <v>254</v>
      </c>
      <c r="G59" s="26">
        <v>106</v>
      </c>
      <c r="H59" s="27">
        <v>148</v>
      </c>
    </row>
    <row r="60" spans="1:8" ht="12" customHeight="1">
      <c r="A60" s="23"/>
      <c r="B60" s="50" t="s">
        <v>48</v>
      </c>
      <c r="C60" s="26">
        <f t="shared" ref="C60" si="14">SUM(D60:E60)</f>
        <v>359</v>
      </c>
      <c r="D60" s="26">
        <v>155</v>
      </c>
      <c r="E60" s="26">
        <v>204</v>
      </c>
      <c r="F60" s="26">
        <f t="shared" si="10"/>
        <v>345</v>
      </c>
      <c r="G60" s="26">
        <v>149</v>
      </c>
      <c r="H60" s="27">
        <v>196</v>
      </c>
    </row>
    <row r="61" spans="1:8" ht="12" customHeight="1">
      <c r="A61" s="23"/>
      <c r="B61" s="49" t="s">
        <v>264</v>
      </c>
      <c r="C61" s="26">
        <f>SUM(D61:E61)</f>
        <v>225</v>
      </c>
      <c r="D61" s="26">
        <v>97</v>
      </c>
      <c r="E61" s="26">
        <v>128</v>
      </c>
      <c r="F61" s="26">
        <f>SUM(G61:H61)</f>
        <v>228</v>
      </c>
      <c r="G61" s="26">
        <v>98</v>
      </c>
      <c r="H61" s="27">
        <v>130</v>
      </c>
    </row>
    <row r="62" spans="1:8" ht="12" customHeight="1">
      <c r="A62" s="23"/>
      <c r="B62" s="50" t="s">
        <v>49</v>
      </c>
      <c r="C62" s="26">
        <f>SUM(D62:E62)</f>
        <v>1895</v>
      </c>
      <c r="D62" s="26">
        <v>938</v>
      </c>
      <c r="E62" s="26">
        <v>957</v>
      </c>
      <c r="F62" s="26">
        <f>SUM(G62:H62)</f>
        <v>1053</v>
      </c>
      <c r="G62" s="26">
        <v>493</v>
      </c>
      <c r="H62" s="27">
        <v>560</v>
      </c>
    </row>
    <row r="63" spans="1:8" ht="12" customHeight="1" thickBot="1">
      <c r="A63" s="51"/>
      <c r="B63" s="52" t="s">
        <v>50</v>
      </c>
      <c r="C63" s="28">
        <f t="shared" ref="C63" si="15">SUM(D63:E63)</f>
        <v>63</v>
      </c>
      <c r="D63" s="28">
        <v>5</v>
      </c>
      <c r="E63" s="28">
        <v>58</v>
      </c>
      <c r="F63" s="28">
        <f t="shared" si="10"/>
        <v>60</v>
      </c>
      <c r="G63" s="28">
        <v>6</v>
      </c>
      <c r="H63" s="320">
        <v>54</v>
      </c>
    </row>
    <row r="64" spans="1:8" ht="15" customHeight="1">
      <c r="H64" s="44" t="s">
        <v>8</v>
      </c>
    </row>
    <row r="65" ht="14.25" customHeight="1"/>
  </sheetData>
  <sheetProtection selectLockedCells="1" selectUnlockedCells="1"/>
  <mergeCells count="35">
    <mergeCell ref="G9:H9"/>
    <mergeCell ref="G10:H10"/>
    <mergeCell ref="G12:H12"/>
    <mergeCell ref="A16:B16"/>
    <mergeCell ref="G14:H14"/>
    <mergeCell ref="G16:H16"/>
    <mergeCell ref="A9:B9"/>
    <mergeCell ref="A10:B10"/>
    <mergeCell ref="G13:H13"/>
    <mergeCell ref="A11:B11"/>
    <mergeCell ref="A12:B12"/>
    <mergeCell ref="A13:B13"/>
    <mergeCell ref="G11:H11"/>
    <mergeCell ref="G6:H6"/>
    <mergeCell ref="A8:B8"/>
    <mergeCell ref="A7:B7"/>
    <mergeCell ref="A6:B6"/>
    <mergeCell ref="G7:H7"/>
    <mergeCell ref="G8:H8"/>
    <mergeCell ref="A22:B22"/>
    <mergeCell ref="A15:B15"/>
    <mergeCell ref="A14:B14"/>
    <mergeCell ref="F20:H20"/>
    <mergeCell ref="G17:H17"/>
    <mergeCell ref="A20:B21"/>
    <mergeCell ref="C20:E20"/>
    <mergeCell ref="G15:H15"/>
    <mergeCell ref="B1:H1"/>
    <mergeCell ref="A4:B5"/>
    <mergeCell ref="C4:C5"/>
    <mergeCell ref="D4:D5"/>
    <mergeCell ref="E4:E5"/>
    <mergeCell ref="F4:F5"/>
    <mergeCell ref="G4:H4"/>
    <mergeCell ref="G5:H5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2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zoomScaleNormal="100" zoomScaleSheetLayoutView="100" workbookViewId="0">
      <selection activeCell="M47" sqref="M47"/>
    </sheetView>
  </sheetViews>
  <sheetFormatPr defaultRowHeight="17.100000000000001" customHeight="1"/>
  <cols>
    <col min="1" max="1" width="10.25" style="110" customWidth="1"/>
    <col min="2" max="2" width="10.25" style="116" customWidth="1"/>
    <col min="3" max="9" width="10.125" style="110" customWidth="1"/>
    <col min="10" max="16384" width="9" style="110"/>
  </cols>
  <sheetData>
    <row r="1" spans="1:10" ht="5.0999999999999996" customHeight="1">
      <c r="A1" s="5"/>
      <c r="B1" s="109"/>
      <c r="C1" s="109"/>
      <c r="D1" s="109"/>
      <c r="E1" s="109"/>
      <c r="F1" s="109"/>
      <c r="G1" s="109"/>
      <c r="H1" s="109"/>
      <c r="I1" s="44"/>
      <c r="J1" s="109"/>
    </row>
    <row r="2" spans="1:10" ht="15" customHeight="1" thickBot="1">
      <c r="A2" s="400" t="s">
        <v>316</v>
      </c>
      <c r="B2" s="400"/>
      <c r="C2" s="400"/>
      <c r="D2" s="400"/>
      <c r="E2" s="400"/>
      <c r="F2" s="109"/>
      <c r="G2" s="109"/>
      <c r="H2" s="109"/>
      <c r="I2" s="44" t="s">
        <v>51</v>
      </c>
      <c r="J2" s="109"/>
    </row>
    <row r="3" spans="1:10" ht="24.95" customHeight="1" thickBot="1">
      <c r="A3" s="369" t="s">
        <v>52</v>
      </c>
      <c r="B3" s="373" t="s">
        <v>3</v>
      </c>
      <c r="C3" s="373" t="s">
        <v>53</v>
      </c>
      <c r="D3" s="53" t="s">
        <v>54</v>
      </c>
      <c r="E3" s="373" t="s">
        <v>55</v>
      </c>
      <c r="F3" s="373" t="s">
        <v>56</v>
      </c>
      <c r="G3" s="373" t="s">
        <v>57</v>
      </c>
      <c r="H3" s="373" t="s">
        <v>58</v>
      </c>
      <c r="I3" s="401" t="s">
        <v>59</v>
      </c>
      <c r="J3" s="109"/>
    </row>
    <row r="4" spans="1:10" ht="24.95" customHeight="1">
      <c r="A4" s="371"/>
      <c r="B4" s="374"/>
      <c r="C4" s="374"/>
      <c r="D4" s="238" t="s">
        <v>60</v>
      </c>
      <c r="E4" s="374"/>
      <c r="F4" s="374"/>
      <c r="G4" s="374"/>
      <c r="H4" s="374"/>
      <c r="I4" s="402"/>
      <c r="J4" s="109"/>
    </row>
    <row r="5" spans="1:10" ht="15" customHeight="1">
      <c r="A5" s="293" t="s">
        <v>374</v>
      </c>
      <c r="B5" s="30">
        <f t="shared" ref="B5" si="0">SUM(C5:I5)</f>
        <v>30</v>
      </c>
      <c r="C5" s="31">
        <v>1</v>
      </c>
      <c r="D5" s="31">
        <v>1</v>
      </c>
      <c r="E5" s="31">
        <v>1</v>
      </c>
      <c r="F5" s="31">
        <v>2</v>
      </c>
      <c r="G5" s="31">
        <v>4</v>
      </c>
      <c r="H5" s="31">
        <v>1</v>
      </c>
      <c r="I5" s="32">
        <v>20</v>
      </c>
      <c r="J5" s="109"/>
    </row>
    <row r="6" spans="1:10" ht="14.25" customHeight="1">
      <c r="A6" s="54"/>
      <c r="B6" s="30"/>
      <c r="C6" s="31"/>
      <c r="D6" s="31"/>
      <c r="E6" s="31"/>
      <c r="F6" s="31"/>
      <c r="G6" s="31"/>
      <c r="H6" s="31"/>
      <c r="I6" s="32"/>
      <c r="J6" s="109"/>
    </row>
    <row r="7" spans="1:10" s="111" customFormat="1" ht="15" customHeight="1">
      <c r="A7" s="55" t="s">
        <v>375</v>
      </c>
      <c r="B7" s="30">
        <f t="shared" ref="B7" si="1">SUM(C7:I7)</f>
        <v>30</v>
      </c>
      <c r="C7" s="31">
        <v>1</v>
      </c>
      <c r="D7" s="31">
        <v>1</v>
      </c>
      <c r="E7" s="31">
        <v>1</v>
      </c>
      <c r="F7" s="31">
        <v>2</v>
      </c>
      <c r="G7" s="31">
        <v>4</v>
      </c>
      <c r="H7" s="31">
        <v>1</v>
      </c>
      <c r="I7" s="78">
        <v>20</v>
      </c>
    </row>
    <row r="8" spans="1:10" ht="14.25" customHeight="1">
      <c r="A8" s="54"/>
      <c r="B8" s="30"/>
      <c r="C8" s="31"/>
      <c r="D8" s="31"/>
      <c r="E8" s="31"/>
      <c r="F8" s="31"/>
      <c r="G8" s="31"/>
      <c r="H8" s="31"/>
      <c r="I8" s="32"/>
      <c r="J8" s="109"/>
    </row>
    <row r="9" spans="1:10" s="111" customFormat="1" ht="15" customHeight="1">
      <c r="A9" s="55" t="s">
        <v>376</v>
      </c>
      <c r="B9" s="30">
        <f t="shared" ref="B9" si="2">SUM(C9:I9)</f>
        <v>29</v>
      </c>
      <c r="C9" s="31">
        <v>1</v>
      </c>
      <c r="D9" s="31">
        <v>1</v>
      </c>
      <c r="E9" s="31">
        <v>1</v>
      </c>
      <c r="F9" s="31">
        <v>2</v>
      </c>
      <c r="G9" s="31">
        <v>4</v>
      </c>
      <c r="H9" s="31">
        <v>1</v>
      </c>
      <c r="I9" s="32">
        <v>19</v>
      </c>
    </row>
    <row r="10" spans="1:10" s="111" customFormat="1" ht="14.25" customHeight="1">
      <c r="A10" s="54"/>
      <c r="B10" s="30"/>
      <c r="C10" s="112"/>
      <c r="D10" s="112"/>
      <c r="E10" s="112"/>
      <c r="F10" s="112"/>
      <c r="G10" s="112"/>
      <c r="H10" s="112"/>
      <c r="I10" s="113"/>
    </row>
    <row r="11" spans="1:10" s="111" customFormat="1" ht="15" customHeight="1">
      <c r="A11" s="293" t="s">
        <v>377</v>
      </c>
      <c r="B11" s="30">
        <f t="shared" ref="B11" si="3">SUM(C11:I11)</f>
        <v>29</v>
      </c>
      <c r="C11" s="31">
        <v>1</v>
      </c>
      <c r="D11" s="31">
        <v>1</v>
      </c>
      <c r="E11" s="31">
        <v>1</v>
      </c>
      <c r="F11" s="31">
        <v>2</v>
      </c>
      <c r="G11" s="31">
        <v>4</v>
      </c>
      <c r="H11" s="31">
        <v>1</v>
      </c>
      <c r="I11" s="32">
        <v>19</v>
      </c>
    </row>
    <row r="12" spans="1:10" ht="14.25" customHeight="1">
      <c r="A12" s="54"/>
      <c r="B12" s="30"/>
      <c r="C12" s="31"/>
      <c r="D12" s="31"/>
      <c r="E12" s="31"/>
      <c r="F12" s="31"/>
      <c r="G12" s="31"/>
      <c r="H12" s="31"/>
      <c r="I12" s="32"/>
      <c r="J12" s="109"/>
    </row>
    <row r="13" spans="1:10" s="111" customFormat="1" ht="15" customHeight="1">
      <c r="A13" s="293" t="s">
        <v>344</v>
      </c>
      <c r="B13" s="30">
        <f t="shared" ref="B13" si="4">SUM(C13:I13)</f>
        <v>27</v>
      </c>
      <c r="C13" s="31">
        <v>1</v>
      </c>
      <c r="D13" s="31">
        <v>1</v>
      </c>
      <c r="E13" s="249">
        <v>0</v>
      </c>
      <c r="F13" s="31">
        <v>2</v>
      </c>
      <c r="G13" s="31">
        <v>4</v>
      </c>
      <c r="H13" s="249">
        <v>0</v>
      </c>
      <c r="I13" s="32">
        <v>19</v>
      </c>
    </row>
    <row r="14" spans="1:10" ht="14.25" customHeight="1">
      <c r="A14" s="237"/>
      <c r="B14" s="30"/>
      <c r="C14" s="31"/>
      <c r="D14" s="31"/>
      <c r="E14" s="31"/>
      <c r="F14" s="31"/>
      <c r="G14" s="31"/>
      <c r="H14" s="31"/>
      <c r="I14" s="32"/>
      <c r="J14" s="109"/>
    </row>
    <row r="15" spans="1:10" s="111" customFormat="1" ht="15" customHeight="1">
      <c r="A15" s="293" t="s">
        <v>345</v>
      </c>
      <c r="B15" s="30">
        <f>SUM(C15:I15)</f>
        <v>27</v>
      </c>
      <c r="C15" s="31">
        <v>1</v>
      </c>
      <c r="D15" s="31">
        <v>1</v>
      </c>
      <c r="E15" s="249">
        <v>0</v>
      </c>
      <c r="F15" s="31">
        <v>2</v>
      </c>
      <c r="G15" s="31">
        <v>4</v>
      </c>
      <c r="H15" s="249">
        <v>0</v>
      </c>
      <c r="I15" s="32">
        <v>19</v>
      </c>
    </row>
    <row r="16" spans="1:10" s="111" customFormat="1" ht="14.25" customHeight="1">
      <c r="A16" s="237"/>
      <c r="B16" s="30"/>
      <c r="C16" s="31"/>
      <c r="D16" s="31"/>
      <c r="E16" s="31"/>
      <c r="F16" s="31"/>
      <c r="G16" s="31"/>
      <c r="H16" s="31"/>
      <c r="I16" s="32"/>
    </row>
    <row r="17" spans="1:11" s="111" customFormat="1" ht="15" customHeight="1" thickBot="1">
      <c r="A17" s="308" t="s">
        <v>378</v>
      </c>
      <c r="B17" s="321">
        <f>SUM(C17:I17)</f>
        <v>27</v>
      </c>
      <c r="C17" s="322">
        <v>1</v>
      </c>
      <c r="D17" s="322">
        <v>1</v>
      </c>
      <c r="E17" s="323">
        <v>0</v>
      </c>
      <c r="F17" s="322">
        <v>2</v>
      </c>
      <c r="G17" s="322">
        <v>4</v>
      </c>
      <c r="H17" s="323">
        <v>0</v>
      </c>
      <c r="I17" s="324">
        <v>19</v>
      </c>
    </row>
    <row r="18" spans="1:11" ht="15" customHeight="1">
      <c r="B18" s="109"/>
      <c r="C18" s="109"/>
      <c r="D18" s="109"/>
      <c r="E18" s="109"/>
      <c r="F18" s="109"/>
      <c r="G18" s="109"/>
      <c r="H18" s="109"/>
      <c r="I18" s="44" t="s">
        <v>61</v>
      </c>
      <c r="J18" s="109"/>
      <c r="K18" s="109"/>
    </row>
    <row r="19" spans="1:11" ht="15" customHeight="1">
      <c r="A19" s="5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1" ht="15" customHeight="1" thickBot="1">
      <c r="A20" s="400" t="s">
        <v>317</v>
      </c>
      <c r="B20" s="400"/>
      <c r="C20" s="400"/>
      <c r="D20" s="400"/>
      <c r="E20" s="400"/>
      <c r="F20" s="109"/>
      <c r="G20" s="109"/>
      <c r="H20" s="109"/>
      <c r="I20" s="44" t="s">
        <v>51</v>
      </c>
      <c r="J20" s="109"/>
      <c r="K20" s="109"/>
    </row>
    <row r="21" spans="1:11" ht="24.95" customHeight="1" thickBot="1">
      <c r="A21" s="369" t="s">
        <v>62</v>
      </c>
      <c r="B21" s="373" t="s">
        <v>63</v>
      </c>
      <c r="C21" s="56" t="s">
        <v>64</v>
      </c>
      <c r="D21" s="57"/>
      <c r="E21" s="56" t="s">
        <v>65</v>
      </c>
      <c r="F21" s="56" t="s">
        <v>66</v>
      </c>
      <c r="G21" s="56" t="s">
        <v>67</v>
      </c>
      <c r="H21" s="56" t="s">
        <v>68</v>
      </c>
      <c r="I21" s="277" t="s">
        <v>69</v>
      </c>
    </row>
    <row r="22" spans="1:11" ht="24.95" customHeight="1">
      <c r="A22" s="371"/>
      <c r="B22" s="374"/>
      <c r="C22" s="58" t="s">
        <v>70</v>
      </c>
      <c r="D22" s="58" t="s">
        <v>71</v>
      </c>
      <c r="E22" s="59" t="s">
        <v>72</v>
      </c>
      <c r="F22" s="59" t="s">
        <v>73</v>
      </c>
      <c r="G22" s="59" t="s">
        <v>74</v>
      </c>
      <c r="H22" s="59" t="s">
        <v>75</v>
      </c>
      <c r="I22" s="60" t="s">
        <v>76</v>
      </c>
    </row>
    <row r="23" spans="1:11" ht="15" customHeight="1">
      <c r="A23" s="293" t="s">
        <v>374</v>
      </c>
      <c r="B23" s="301">
        <v>30</v>
      </c>
      <c r="C23" s="302">
        <v>30</v>
      </c>
      <c r="D23" s="302">
        <v>27</v>
      </c>
      <c r="E23" s="302">
        <v>1</v>
      </c>
      <c r="F23" s="302">
        <v>1</v>
      </c>
      <c r="G23" s="302">
        <v>5</v>
      </c>
      <c r="H23" s="302">
        <v>15</v>
      </c>
      <c r="I23" s="303">
        <v>8</v>
      </c>
    </row>
    <row r="24" spans="1:11" ht="14.25" customHeight="1">
      <c r="A24" s="54"/>
      <c r="B24" s="29"/>
      <c r="C24" s="26"/>
      <c r="D24" s="26"/>
      <c r="E24" s="26"/>
      <c r="F24" s="26"/>
      <c r="G24" s="26"/>
      <c r="H24" s="26"/>
      <c r="I24" s="27"/>
    </row>
    <row r="25" spans="1:11" s="111" customFormat="1" ht="15" customHeight="1">
      <c r="A25" s="55" t="s">
        <v>375</v>
      </c>
      <c r="B25" s="29">
        <v>30</v>
      </c>
      <c r="C25" s="26">
        <v>30</v>
      </c>
      <c r="D25" s="26">
        <v>27</v>
      </c>
      <c r="E25" s="26">
        <v>1</v>
      </c>
      <c r="F25" s="26">
        <v>1</v>
      </c>
      <c r="G25" s="26">
        <v>5</v>
      </c>
      <c r="H25" s="26">
        <v>15</v>
      </c>
      <c r="I25" s="27">
        <v>8</v>
      </c>
    </row>
    <row r="26" spans="1:11" ht="14.25" customHeight="1">
      <c r="A26" s="54"/>
      <c r="B26" s="114"/>
      <c r="C26" s="112"/>
      <c r="D26" s="112"/>
      <c r="E26" s="112"/>
      <c r="F26" s="112"/>
      <c r="G26" s="112"/>
      <c r="H26" s="112"/>
      <c r="I26" s="113"/>
    </row>
    <row r="27" spans="1:11" s="111" customFormat="1" ht="15" customHeight="1">
      <c r="A27" s="55" t="s">
        <v>376</v>
      </c>
      <c r="B27" s="29">
        <v>30</v>
      </c>
      <c r="C27" s="26">
        <v>29</v>
      </c>
      <c r="D27" s="26">
        <v>26</v>
      </c>
      <c r="E27" s="26">
        <v>1</v>
      </c>
      <c r="F27" s="26">
        <v>1</v>
      </c>
      <c r="G27" s="26">
        <v>4</v>
      </c>
      <c r="H27" s="26">
        <v>13</v>
      </c>
      <c r="I27" s="27">
        <v>10</v>
      </c>
    </row>
    <row r="28" spans="1:11" s="111" customFormat="1" ht="14.25" customHeight="1">
      <c r="A28" s="54"/>
      <c r="B28" s="29"/>
      <c r="C28" s="26"/>
      <c r="D28" s="26"/>
      <c r="E28" s="26"/>
      <c r="F28" s="26"/>
      <c r="G28" s="26"/>
      <c r="H28" s="26"/>
      <c r="I28" s="27"/>
    </row>
    <row r="29" spans="1:11" s="111" customFormat="1" ht="15" customHeight="1">
      <c r="A29" s="293" t="s">
        <v>377</v>
      </c>
      <c r="B29" s="29">
        <v>30</v>
      </c>
      <c r="C29" s="26">
        <v>29</v>
      </c>
      <c r="D29" s="26">
        <v>26</v>
      </c>
      <c r="E29" s="7">
        <v>0</v>
      </c>
      <c r="F29" s="26">
        <v>2</v>
      </c>
      <c r="G29" s="26">
        <v>3</v>
      </c>
      <c r="H29" s="26">
        <v>11</v>
      </c>
      <c r="I29" s="27">
        <v>13</v>
      </c>
    </row>
    <row r="30" spans="1:11" ht="14.25" customHeight="1">
      <c r="A30" s="278"/>
      <c r="B30" s="29"/>
      <c r="C30" s="26"/>
      <c r="D30" s="26"/>
      <c r="E30" s="26"/>
      <c r="F30" s="26"/>
      <c r="G30" s="26"/>
      <c r="H30" s="26"/>
      <c r="I30" s="27"/>
    </row>
    <row r="31" spans="1:11" s="111" customFormat="1" ht="15" customHeight="1">
      <c r="A31" s="293" t="s">
        <v>379</v>
      </c>
      <c r="B31" s="29">
        <v>27</v>
      </c>
      <c r="C31" s="26">
        <v>27</v>
      </c>
      <c r="D31" s="26">
        <v>25</v>
      </c>
      <c r="E31" s="7">
        <v>0</v>
      </c>
      <c r="F31" s="26">
        <v>3</v>
      </c>
      <c r="G31" s="26">
        <v>4</v>
      </c>
      <c r="H31" s="26">
        <v>7</v>
      </c>
      <c r="I31" s="27">
        <v>13</v>
      </c>
    </row>
    <row r="32" spans="1:11" ht="14.25" customHeight="1">
      <c r="A32" s="278"/>
      <c r="B32" s="29"/>
      <c r="C32" s="26"/>
      <c r="D32" s="26"/>
      <c r="E32" s="26"/>
      <c r="F32" s="26"/>
      <c r="G32" s="26"/>
      <c r="H32" s="26"/>
      <c r="I32" s="27"/>
    </row>
    <row r="33" spans="1:11" s="111" customFormat="1" ht="15" customHeight="1">
      <c r="A33" s="293" t="s">
        <v>345</v>
      </c>
      <c r="B33" s="29">
        <v>27</v>
      </c>
      <c r="C33" s="26">
        <v>27</v>
      </c>
      <c r="D33" s="26">
        <v>25</v>
      </c>
      <c r="E33" s="7">
        <v>0</v>
      </c>
      <c r="F33" s="26">
        <v>2</v>
      </c>
      <c r="G33" s="26">
        <v>5</v>
      </c>
      <c r="H33" s="26">
        <v>6</v>
      </c>
      <c r="I33" s="27">
        <v>14</v>
      </c>
    </row>
    <row r="34" spans="1:11" s="111" customFormat="1" ht="14.25" customHeight="1">
      <c r="A34" s="278"/>
      <c r="B34" s="29"/>
      <c r="C34" s="26"/>
      <c r="D34" s="26"/>
      <c r="E34" s="26"/>
      <c r="F34" s="26"/>
      <c r="G34" s="26"/>
      <c r="H34" s="26"/>
      <c r="I34" s="27"/>
    </row>
    <row r="35" spans="1:11" s="111" customFormat="1" ht="15" customHeight="1" thickBot="1">
      <c r="A35" s="308" t="s">
        <v>378</v>
      </c>
      <c r="B35" s="325">
        <v>27</v>
      </c>
      <c r="C35" s="326">
        <v>27</v>
      </c>
      <c r="D35" s="326">
        <v>25</v>
      </c>
      <c r="E35" s="327">
        <v>0</v>
      </c>
      <c r="F35" s="326">
        <v>2</v>
      </c>
      <c r="G35" s="326">
        <v>5</v>
      </c>
      <c r="H35" s="326">
        <v>5</v>
      </c>
      <c r="I35" s="328">
        <v>15</v>
      </c>
    </row>
    <row r="36" spans="1:11" ht="15" customHeight="1">
      <c r="B36" s="109"/>
      <c r="C36" s="109"/>
      <c r="D36" s="109"/>
      <c r="E36" s="109"/>
      <c r="F36" s="109"/>
      <c r="G36" s="109"/>
      <c r="H36" s="109"/>
      <c r="I36" s="44" t="s">
        <v>61</v>
      </c>
      <c r="J36" s="109"/>
      <c r="K36" s="109"/>
    </row>
    <row r="37" spans="1:11" ht="15" customHeight="1">
      <c r="A37" s="5"/>
      <c r="B37" s="109"/>
      <c r="C37" s="109"/>
      <c r="D37" s="109"/>
      <c r="E37" s="109"/>
      <c r="F37" s="109"/>
      <c r="G37" s="109"/>
      <c r="H37" s="109"/>
      <c r="I37" s="109"/>
      <c r="J37" s="109"/>
      <c r="K37" s="109"/>
    </row>
    <row r="38" spans="1:11" ht="15" customHeight="1" thickBot="1">
      <c r="A38" s="400" t="s">
        <v>318</v>
      </c>
      <c r="B38" s="400"/>
      <c r="C38" s="400"/>
      <c r="D38" s="400"/>
      <c r="E38" s="400"/>
      <c r="F38" s="109"/>
      <c r="G38" s="109"/>
      <c r="H38" s="109"/>
      <c r="I38" s="44" t="s">
        <v>51</v>
      </c>
      <c r="J38" s="109"/>
      <c r="K38" s="109"/>
    </row>
    <row r="39" spans="1:11" ht="24.95" customHeight="1">
      <c r="A39" s="61" t="s">
        <v>52</v>
      </c>
      <c r="B39" s="247" t="s">
        <v>77</v>
      </c>
      <c r="C39" s="247" t="s">
        <v>78</v>
      </c>
      <c r="D39" s="247" t="s">
        <v>79</v>
      </c>
      <c r="E39" s="247" t="s">
        <v>80</v>
      </c>
      <c r="F39" s="247" t="s">
        <v>81</v>
      </c>
      <c r="G39" s="247" t="s">
        <v>82</v>
      </c>
      <c r="H39" s="247" t="s">
        <v>83</v>
      </c>
      <c r="I39" s="279" t="s">
        <v>84</v>
      </c>
      <c r="J39" s="62"/>
      <c r="K39" s="109"/>
    </row>
    <row r="40" spans="1:11" ht="15" customHeight="1">
      <c r="A40" s="293" t="s">
        <v>374</v>
      </c>
      <c r="B40" s="301">
        <f>SUM(C40:I40)</f>
        <v>30</v>
      </c>
      <c r="C40" s="304">
        <v>0</v>
      </c>
      <c r="D40" s="304">
        <v>0</v>
      </c>
      <c r="E40" s="302">
        <v>2</v>
      </c>
      <c r="F40" s="302">
        <v>5</v>
      </c>
      <c r="G40" s="302">
        <v>3</v>
      </c>
      <c r="H40" s="304">
        <v>0</v>
      </c>
      <c r="I40" s="303">
        <v>20</v>
      </c>
      <c r="J40" s="62"/>
      <c r="K40" s="109"/>
    </row>
    <row r="41" spans="1:11" ht="14.25" customHeight="1">
      <c r="A41" s="54"/>
      <c r="B41" s="29"/>
      <c r="C41" s="43"/>
      <c r="D41" s="43"/>
      <c r="E41" s="26"/>
      <c r="F41" s="26"/>
      <c r="G41" s="26"/>
      <c r="H41" s="43"/>
      <c r="I41" s="27"/>
      <c r="J41" s="62"/>
      <c r="K41" s="109"/>
    </row>
    <row r="42" spans="1:11" s="111" customFormat="1" ht="15" customHeight="1">
      <c r="A42" s="55" t="s">
        <v>375</v>
      </c>
      <c r="B42" s="29">
        <f>SUM(C42:I42)</f>
        <v>30</v>
      </c>
      <c r="C42" s="43">
        <v>0</v>
      </c>
      <c r="D42" s="43">
        <v>0</v>
      </c>
      <c r="E42" s="26">
        <v>2</v>
      </c>
      <c r="F42" s="26">
        <v>5</v>
      </c>
      <c r="G42" s="26">
        <v>3</v>
      </c>
      <c r="H42" s="43">
        <v>0</v>
      </c>
      <c r="I42" s="27">
        <v>20</v>
      </c>
      <c r="J42" s="63"/>
    </row>
    <row r="43" spans="1:11" ht="14.25" customHeight="1">
      <c r="A43" s="54"/>
      <c r="B43" s="114"/>
      <c r="C43" s="115"/>
      <c r="D43" s="115"/>
      <c r="E43" s="112"/>
      <c r="F43" s="112"/>
      <c r="G43" s="112"/>
      <c r="H43" s="115"/>
      <c r="I43" s="113"/>
      <c r="J43" s="62"/>
      <c r="K43" s="109"/>
    </row>
    <row r="44" spans="1:11" s="111" customFormat="1" ht="15" customHeight="1">
      <c r="A44" s="55" t="s">
        <v>376</v>
      </c>
      <c r="B44" s="29">
        <f>SUM(C44:I44)</f>
        <v>29</v>
      </c>
      <c r="C44" s="43">
        <v>0</v>
      </c>
      <c r="D44" s="43">
        <v>0</v>
      </c>
      <c r="E44" s="26">
        <v>2</v>
      </c>
      <c r="F44" s="26">
        <v>5</v>
      </c>
      <c r="G44" s="26">
        <v>3</v>
      </c>
      <c r="H44" s="43">
        <v>0</v>
      </c>
      <c r="I44" s="27">
        <v>19</v>
      </c>
      <c r="J44" s="63"/>
    </row>
    <row r="45" spans="1:11" ht="14.25" customHeight="1">
      <c r="A45" s="54"/>
      <c r="B45" s="29"/>
      <c r="C45" s="43"/>
      <c r="D45" s="43"/>
      <c r="E45" s="26"/>
      <c r="F45" s="26"/>
      <c r="G45" s="26"/>
      <c r="H45" s="43"/>
      <c r="I45" s="27"/>
      <c r="J45" s="62"/>
      <c r="K45" s="109"/>
    </row>
    <row r="46" spans="1:11" ht="15" customHeight="1">
      <c r="A46" s="250" t="s">
        <v>377</v>
      </c>
      <c r="B46" s="26">
        <f>SUM(C46:I46)</f>
        <v>27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27">
        <v>27</v>
      </c>
      <c r="J46" s="62"/>
      <c r="K46" s="109"/>
    </row>
    <row r="47" spans="1:11" ht="14.25" customHeight="1">
      <c r="A47" s="305"/>
      <c r="B47" s="26"/>
      <c r="C47" s="43"/>
      <c r="D47" s="43"/>
      <c r="E47" s="43"/>
      <c r="F47" s="43"/>
      <c r="G47" s="43"/>
      <c r="H47" s="43"/>
      <c r="I47" s="27"/>
      <c r="J47" s="62"/>
      <c r="K47" s="109"/>
    </row>
    <row r="48" spans="1:11" s="111" customFormat="1" ht="15" customHeight="1">
      <c r="A48" s="250" t="s">
        <v>344</v>
      </c>
      <c r="B48" s="26">
        <f>SUM(C48:I48)</f>
        <v>27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27">
        <v>27</v>
      </c>
      <c r="J48" s="63"/>
    </row>
    <row r="49" spans="1:11" ht="14.25" customHeight="1">
      <c r="A49" s="250"/>
      <c r="B49" s="29"/>
      <c r="C49" s="43"/>
      <c r="D49" s="43"/>
      <c r="E49" s="26"/>
      <c r="F49" s="26"/>
      <c r="G49" s="26"/>
      <c r="H49" s="43"/>
      <c r="I49" s="27"/>
      <c r="J49" s="62"/>
      <c r="K49" s="109"/>
    </row>
    <row r="50" spans="1:11" s="111" customFormat="1" ht="15" customHeight="1">
      <c r="A50" s="250" t="s">
        <v>345</v>
      </c>
      <c r="B50" s="29">
        <f>SUM(C50:I50)</f>
        <v>27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  <c r="H50" s="43">
        <v>0</v>
      </c>
      <c r="I50" s="27">
        <v>27</v>
      </c>
      <c r="J50" s="63"/>
    </row>
    <row r="51" spans="1:11" s="111" customFormat="1" ht="14.25" customHeight="1">
      <c r="A51" s="278"/>
      <c r="B51" s="29"/>
      <c r="C51" s="43"/>
      <c r="D51" s="43"/>
      <c r="E51" s="26"/>
      <c r="F51" s="26"/>
      <c r="G51" s="26"/>
      <c r="H51" s="43"/>
      <c r="I51" s="27"/>
      <c r="J51" s="63"/>
    </row>
    <row r="52" spans="1:11" s="111" customFormat="1" ht="15" customHeight="1" thickBot="1">
      <c r="A52" s="308" t="s">
        <v>378</v>
      </c>
      <c r="B52" s="325">
        <f>SUM(C52:I52)</f>
        <v>27</v>
      </c>
      <c r="C52" s="329">
        <v>0</v>
      </c>
      <c r="D52" s="329">
        <v>0</v>
      </c>
      <c r="E52" s="329">
        <v>0</v>
      </c>
      <c r="F52" s="329">
        <v>0</v>
      </c>
      <c r="G52" s="329">
        <v>0</v>
      </c>
      <c r="H52" s="329">
        <v>0</v>
      </c>
      <c r="I52" s="328">
        <v>27</v>
      </c>
      <c r="J52" s="63"/>
    </row>
    <row r="53" spans="1:11" ht="15" customHeight="1">
      <c r="A53" s="5" t="s">
        <v>85</v>
      </c>
      <c r="B53" s="109"/>
      <c r="C53" s="109"/>
      <c r="D53" s="109"/>
      <c r="E53" s="109"/>
      <c r="F53" s="109"/>
      <c r="G53" s="109"/>
      <c r="H53" s="109"/>
      <c r="I53" s="44" t="s">
        <v>61</v>
      </c>
      <c r="J53" s="109"/>
      <c r="K53" s="109"/>
    </row>
    <row r="54" spans="1:11" ht="17.100000000000001" customHeight="1">
      <c r="A54" s="5"/>
      <c r="B54" s="109"/>
      <c r="C54" s="109"/>
      <c r="D54" s="109"/>
      <c r="E54" s="109"/>
      <c r="F54" s="109"/>
      <c r="G54" s="109"/>
      <c r="H54" s="109"/>
      <c r="I54" s="109"/>
      <c r="J54" s="109"/>
      <c r="K54" s="109"/>
    </row>
  </sheetData>
  <sheetProtection selectLockedCells="1" selectUnlockedCells="1"/>
  <mergeCells count="13">
    <mergeCell ref="A2:E2"/>
    <mergeCell ref="A20:E20"/>
    <mergeCell ref="A38:E38"/>
    <mergeCell ref="H3:H4"/>
    <mergeCell ref="I3:I4"/>
    <mergeCell ref="A21:A22"/>
    <mergeCell ref="B21:B22"/>
    <mergeCell ref="A3:A4"/>
    <mergeCell ref="B3:B4"/>
    <mergeCell ref="C3:C4"/>
    <mergeCell ref="E3:E4"/>
    <mergeCell ref="F3:F4"/>
    <mergeCell ref="G3:G4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3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A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view="pageBreakPreview" zoomScaleNormal="100" zoomScaleSheetLayoutView="100"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A38" sqref="A38"/>
    </sheetView>
  </sheetViews>
  <sheetFormatPr defaultRowHeight="15.95" customHeight="1"/>
  <cols>
    <col min="1" max="1" width="15.625" style="110" customWidth="1"/>
    <col min="2" max="3" width="4.75" style="110" customWidth="1"/>
    <col min="4" max="7" width="8.75" style="110" customWidth="1"/>
    <col min="8" max="11" width="7.875" style="110" customWidth="1"/>
    <col min="12" max="13" width="9.125" style="110" customWidth="1"/>
    <col min="14" max="14" width="9.375" style="110" customWidth="1"/>
    <col min="15" max="21" width="9.125" style="110" customWidth="1"/>
    <col min="22" max="16384" width="9" style="110"/>
  </cols>
  <sheetData>
    <row r="1" spans="1:23" ht="5.0999999999999996" customHeight="1">
      <c r="A1" s="5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5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15" customHeight="1" thickBot="1">
      <c r="A2" s="5" t="s">
        <v>324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5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3.75" customHeight="1">
      <c r="A3" s="209"/>
      <c r="B3" s="403" t="s">
        <v>296</v>
      </c>
      <c r="C3" s="412" t="s">
        <v>297</v>
      </c>
      <c r="D3" s="210"/>
      <c r="E3" s="211"/>
      <c r="F3" s="210"/>
      <c r="G3" s="211"/>
      <c r="H3" s="210"/>
      <c r="I3" s="212"/>
      <c r="J3" s="211"/>
      <c r="K3" s="213"/>
      <c r="L3" s="214"/>
      <c r="M3" s="212"/>
      <c r="N3" s="212"/>
      <c r="O3" s="212"/>
      <c r="P3" s="212"/>
      <c r="Q3" s="212"/>
      <c r="R3" s="212"/>
      <c r="S3" s="212"/>
      <c r="T3" s="212"/>
      <c r="U3" s="215"/>
      <c r="V3" s="109"/>
      <c r="W3" s="109"/>
    </row>
    <row r="4" spans="1:23" ht="18" customHeight="1">
      <c r="A4" s="216"/>
      <c r="B4" s="404"/>
      <c r="C4" s="413"/>
      <c r="D4" s="408" t="s">
        <v>86</v>
      </c>
      <c r="E4" s="409"/>
      <c r="F4" s="408" t="s">
        <v>87</v>
      </c>
      <c r="G4" s="409"/>
      <c r="H4" s="408" t="s">
        <v>88</v>
      </c>
      <c r="I4" s="415"/>
      <c r="J4" s="409"/>
      <c r="K4" s="413" t="s">
        <v>298</v>
      </c>
      <c r="L4" s="410" t="s">
        <v>89</v>
      </c>
      <c r="M4" s="416"/>
      <c r="N4" s="416"/>
      <c r="O4" s="416"/>
      <c r="P4" s="416"/>
      <c r="Q4" s="416"/>
      <c r="R4" s="416"/>
      <c r="S4" s="416"/>
      <c r="T4" s="416"/>
      <c r="U4" s="417"/>
      <c r="V4" s="62"/>
    </row>
    <row r="5" spans="1:23" ht="18" customHeight="1">
      <c r="A5" s="217" t="s">
        <v>299</v>
      </c>
      <c r="B5" s="404"/>
      <c r="C5" s="413"/>
      <c r="D5" s="410"/>
      <c r="E5" s="411"/>
      <c r="F5" s="410"/>
      <c r="G5" s="411"/>
      <c r="H5" s="410"/>
      <c r="I5" s="416"/>
      <c r="J5" s="411"/>
      <c r="K5" s="413"/>
      <c r="L5" s="79" t="s">
        <v>53</v>
      </c>
      <c r="M5" s="80" t="s">
        <v>90</v>
      </c>
      <c r="N5" s="80" t="s">
        <v>91</v>
      </c>
      <c r="O5" s="81" t="s">
        <v>55</v>
      </c>
      <c r="P5" s="81" t="s">
        <v>56</v>
      </c>
      <c r="Q5" s="81" t="s">
        <v>57</v>
      </c>
      <c r="R5" s="81" t="s">
        <v>300</v>
      </c>
      <c r="S5" s="81" t="s">
        <v>361</v>
      </c>
      <c r="T5" s="81" t="s">
        <v>92</v>
      </c>
      <c r="U5" s="218" t="s">
        <v>59</v>
      </c>
      <c r="V5" s="62"/>
    </row>
    <row r="6" spans="1:23" ht="18" customHeight="1">
      <c r="A6" s="216"/>
      <c r="B6" s="404"/>
      <c r="C6" s="413"/>
      <c r="D6" s="406" t="s">
        <v>93</v>
      </c>
      <c r="E6" s="406" t="s">
        <v>94</v>
      </c>
      <c r="F6" s="406" t="s">
        <v>95</v>
      </c>
      <c r="G6" s="406" t="s">
        <v>94</v>
      </c>
      <c r="H6" s="406" t="s">
        <v>93</v>
      </c>
      <c r="I6" s="406" t="s">
        <v>4</v>
      </c>
      <c r="J6" s="406" t="s">
        <v>5</v>
      </c>
      <c r="K6" s="413"/>
      <c r="L6" s="406" t="s">
        <v>96</v>
      </c>
      <c r="M6" s="406" t="s">
        <v>96</v>
      </c>
      <c r="N6" s="406" t="s">
        <v>96</v>
      </c>
      <c r="O6" s="406" t="s">
        <v>96</v>
      </c>
      <c r="P6" s="406" t="s">
        <v>96</v>
      </c>
      <c r="Q6" s="406" t="s">
        <v>96</v>
      </c>
      <c r="R6" s="406" t="s">
        <v>96</v>
      </c>
      <c r="S6" s="268" t="s">
        <v>362</v>
      </c>
      <c r="T6" s="406" t="s">
        <v>96</v>
      </c>
      <c r="U6" s="418" t="s">
        <v>96</v>
      </c>
      <c r="V6" s="62"/>
    </row>
    <row r="7" spans="1:23" ht="3" customHeight="1">
      <c r="A7" s="219"/>
      <c r="B7" s="405"/>
      <c r="C7" s="414"/>
      <c r="D7" s="407"/>
      <c r="E7" s="407"/>
      <c r="F7" s="407"/>
      <c r="G7" s="407"/>
      <c r="H7" s="407"/>
      <c r="I7" s="407"/>
      <c r="J7" s="407"/>
      <c r="K7" s="82"/>
      <c r="L7" s="407"/>
      <c r="M7" s="407"/>
      <c r="N7" s="407"/>
      <c r="O7" s="407"/>
      <c r="P7" s="407"/>
      <c r="Q7" s="407"/>
      <c r="R7" s="407"/>
      <c r="S7" s="257"/>
      <c r="T7" s="407"/>
      <c r="U7" s="419"/>
      <c r="V7" s="62"/>
    </row>
    <row r="8" spans="1:23" ht="15.95" customHeight="1">
      <c r="A8" s="220" t="s">
        <v>97</v>
      </c>
      <c r="B8" s="83"/>
      <c r="C8" s="83"/>
      <c r="D8" s="84"/>
      <c r="E8" s="84"/>
      <c r="F8" s="84"/>
      <c r="G8" s="84"/>
      <c r="H8" s="84"/>
      <c r="I8" s="84"/>
      <c r="J8" s="84"/>
      <c r="K8" s="83"/>
      <c r="L8" s="83"/>
      <c r="M8" s="83"/>
      <c r="N8" s="83"/>
      <c r="O8" s="83"/>
      <c r="P8" s="83"/>
      <c r="Q8" s="83"/>
      <c r="R8" s="83"/>
      <c r="S8" s="83"/>
      <c r="T8" s="83"/>
      <c r="U8" s="221"/>
      <c r="V8" s="62"/>
    </row>
    <row r="9" spans="1:23" ht="15" customHeight="1">
      <c r="A9" s="222" t="s">
        <v>301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64">
        <v>65</v>
      </c>
      <c r="I9" s="64">
        <v>62.3</v>
      </c>
      <c r="J9" s="64">
        <v>67.5</v>
      </c>
      <c r="K9" s="26">
        <v>43905</v>
      </c>
      <c r="L9" s="7" t="s">
        <v>98</v>
      </c>
      <c r="M9" s="7" t="s">
        <v>98</v>
      </c>
      <c r="N9" s="7" t="s">
        <v>98</v>
      </c>
      <c r="O9" s="7" t="s">
        <v>98</v>
      </c>
      <c r="P9" s="7" t="s">
        <v>98</v>
      </c>
      <c r="Q9" s="7" t="s">
        <v>98</v>
      </c>
      <c r="R9" s="7" t="s">
        <v>98</v>
      </c>
      <c r="S9" s="7"/>
      <c r="T9" s="7" t="s">
        <v>98</v>
      </c>
      <c r="U9" s="223">
        <v>43905</v>
      </c>
      <c r="V9" s="62"/>
    </row>
    <row r="10" spans="1:23" ht="15" customHeight="1">
      <c r="A10" s="222" t="s">
        <v>288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64">
        <v>74.3</v>
      </c>
      <c r="I10" s="64">
        <v>72</v>
      </c>
      <c r="J10" s="64">
        <v>76.400000000000006</v>
      </c>
      <c r="K10" s="26">
        <v>54054</v>
      </c>
      <c r="L10" s="7" t="s">
        <v>98</v>
      </c>
      <c r="M10" s="7" t="s">
        <v>98</v>
      </c>
      <c r="N10" s="7" t="s">
        <v>98</v>
      </c>
      <c r="O10" s="7" t="s">
        <v>98</v>
      </c>
      <c r="P10" s="7" t="s">
        <v>98</v>
      </c>
      <c r="Q10" s="7" t="s">
        <v>98</v>
      </c>
      <c r="R10" s="7" t="s">
        <v>98</v>
      </c>
      <c r="S10" s="7"/>
      <c r="T10" s="7" t="s">
        <v>98</v>
      </c>
      <c r="U10" s="223">
        <v>54054</v>
      </c>
      <c r="V10" s="62"/>
    </row>
    <row r="11" spans="1:23" ht="15" customHeight="1">
      <c r="A11" s="222" t="s">
        <v>289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64">
        <v>65.599999999999994</v>
      </c>
      <c r="I11" s="64">
        <v>63.7</v>
      </c>
      <c r="J11" s="64">
        <v>67.599999999999994</v>
      </c>
      <c r="K11" s="26">
        <v>49783</v>
      </c>
      <c r="L11" s="7" t="s">
        <v>98</v>
      </c>
      <c r="M11" s="7" t="s">
        <v>98</v>
      </c>
      <c r="N11" s="7" t="s">
        <v>98</v>
      </c>
      <c r="O11" s="7" t="s">
        <v>98</v>
      </c>
      <c r="P11" s="7" t="s">
        <v>98</v>
      </c>
      <c r="Q11" s="7" t="s">
        <v>98</v>
      </c>
      <c r="R11" s="7" t="s">
        <v>98</v>
      </c>
      <c r="S11" s="7"/>
      <c r="T11" s="7" t="s">
        <v>98</v>
      </c>
      <c r="U11" s="223">
        <v>49783</v>
      </c>
      <c r="V11" s="62"/>
    </row>
    <row r="12" spans="1:23" ht="15" customHeight="1">
      <c r="A12" s="222" t="s">
        <v>290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64">
        <v>64.8</v>
      </c>
      <c r="I12" s="64">
        <v>63.3</v>
      </c>
      <c r="J12" s="64">
        <v>66.2</v>
      </c>
      <c r="K12" s="26">
        <v>51301</v>
      </c>
      <c r="L12" s="7" t="s">
        <v>98</v>
      </c>
      <c r="M12" s="7" t="s">
        <v>98</v>
      </c>
      <c r="N12" s="7" t="s">
        <v>98</v>
      </c>
      <c r="O12" s="7" t="s">
        <v>98</v>
      </c>
      <c r="P12" s="26">
        <v>6402</v>
      </c>
      <c r="Q12" s="240">
        <v>0</v>
      </c>
      <c r="R12" s="7" t="s">
        <v>98</v>
      </c>
      <c r="S12" s="7"/>
      <c r="T12" s="7" t="s">
        <v>98</v>
      </c>
      <c r="U12" s="223">
        <v>44899</v>
      </c>
      <c r="V12" s="62"/>
    </row>
    <row r="13" spans="1:23" s="116" customFormat="1" ht="15" customHeight="1">
      <c r="A13" s="222" t="s">
        <v>302</v>
      </c>
      <c r="B13" s="89">
        <v>1</v>
      </c>
      <c r="C13" s="90">
        <v>3</v>
      </c>
      <c r="D13" s="90">
        <v>83533</v>
      </c>
      <c r="E13" s="90">
        <v>40173</v>
      </c>
      <c r="F13" s="90">
        <v>52878</v>
      </c>
      <c r="G13" s="90">
        <v>24751</v>
      </c>
      <c r="H13" s="91">
        <v>63.3</v>
      </c>
      <c r="I13" s="91">
        <v>61.61</v>
      </c>
      <c r="J13" s="91">
        <v>64.87</v>
      </c>
      <c r="K13" s="90">
        <v>52215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87"/>
      <c r="T13" s="87">
        <v>0</v>
      </c>
      <c r="U13" s="225">
        <v>52215</v>
      </c>
      <c r="V13" s="62"/>
    </row>
    <row r="14" spans="1:23" ht="15.95" customHeight="1">
      <c r="A14" s="224" t="s">
        <v>99</v>
      </c>
      <c r="B14" s="85"/>
      <c r="C14" s="85"/>
      <c r="D14" s="85"/>
      <c r="E14" s="85"/>
      <c r="F14" s="85"/>
      <c r="G14" s="85"/>
      <c r="H14" s="86"/>
      <c r="I14" s="86"/>
      <c r="J14" s="86"/>
      <c r="K14" s="85"/>
      <c r="L14" s="87"/>
      <c r="M14" s="87"/>
      <c r="N14" s="87"/>
      <c r="O14" s="87"/>
      <c r="P14" s="87"/>
      <c r="Q14" s="87"/>
      <c r="R14" s="87"/>
      <c r="S14" s="87"/>
      <c r="T14" s="87"/>
      <c r="U14" s="225"/>
      <c r="V14" s="62"/>
    </row>
    <row r="15" spans="1:23" ht="15" customHeight="1">
      <c r="A15" s="222" t="s">
        <v>303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64">
        <v>60.5</v>
      </c>
      <c r="I15" s="64">
        <v>57.8</v>
      </c>
      <c r="J15" s="64">
        <v>63.2</v>
      </c>
      <c r="K15" s="26">
        <v>40780</v>
      </c>
      <c r="L15" s="7" t="s">
        <v>98</v>
      </c>
      <c r="M15" s="7" t="s">
        <v>98</v>
      </c>
      <c r="N15" s="7">
        <v>2844</v>
      </c>
      <c r="O15" s="7">
        <v>2420</v>
      </c>
      <c r="P15" s="7">
        <v>2483</v>
      </c>
      <c r="Q15" s="7">
        <v>4469</v>
      </c>
      <c r="R15" s="7" t="s">
        <v>98</v>
      </c>
      <c r="S15" s="7"/>
      <c r="T15" s="7" t="s">
        <v>98</v>
      </c>
      <c r="U15" s="223">
        <v>28564</v>
      </c>
      <c r="V15" s="62"/>
    </row>
    <row r="16" spans="1:23" ht="15" customHeight="1">
      <c r="A16" s="222" t="s">
        <v>288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64">
        <v>74.2</v>
      </c>
      <c r="I16" s="64">
        <v>71.900000000000006</v>
      </c>
      <c r="J16" s="64">
        <v>76.400000000000006</v>
      </c>
      <c r="K16" s="26">
        <v>53225</v>
      </c>
      <c r="L16" s="7">
        <v>3759</v>
      </c>
      <c r="M16" s="7" t="s">
        <v>98</v>
      </c>
      <c r="N16" s="7">
        <v>2725</v>
      </c>
      <c r="O16" s="7">
        <v>1746</v>
      </c>
      <c r="P16" s="7">
        <v>5388</v>
      </c>
      <c r="Q16" s="7">
        <v>7480</v>
      </c>
      <c r="R16" s="7" t="s">
        <v>98</v>
      </c>
      <c r="S16" s="7"/>
      <c r="T16" s="7" t="s">
        <v>98</v>
      </c>
      <c r="U16" s="223">
        <v>32127</v>
      </c>
      <c r="V16" s="62"/>
    </row>
    <row r="17" spans="1:22" ht="15" customHeight="1">
      <c r="A17" s="222" t="s">
        <v>289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64">
        <v>65.599999999999994</v>
      </c>
      <c r="I17" s="64">
        <v>63.6</v>
      </c>
      <c r="J17" s="64">
        <v>67.5</v>
      </c>
      <c r="K17" s="26">
        <v>49160</v>
      </c>
      <c r="L17" s="7" t="s">
        <v>98</v>
      </c>
      <c r="M17" s="7" t="s">
        <v>98</v>
      </c>
      <c r="N17" s="7">
        <v>1160</v>
      </c>
      <c r="O17" s="7">
        <v>1256</v>
      </c>
      <c r="P17" s="7">
        <v>4009.7</v>
      </c>
      <c r="Q17" s="7">
        <v>7336.5</v>
      </c>
      <c r="R17" s="7" t="s">
        <v>98</v>
      </c>
      <c r="S17" s="7"/>
      <c r="T17" s="7" t="s">
        <v>98</v>
      </c>
      <c r="U17" s="223">
        <v>35397.699999999997</v>
      </c>
      <c r="V17" s="62"/>
    </row>
    <row r="18" spans="1:22" ht="15" customHeight="1">
      <c r="A18" s="222" t="s">
        <v>290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64">
        <v>64.8</v>
      </c>
      <c r="I18" s="64">
        <v>63.2</v>
      </c>
      <c r="J18" s="64">
        <v>66.099999999999994</v>
      </c>
      <c r="K18" s="26">
        <v>52256</v>
      </c>
      <c r="L18" s="7" t="s">
        <v>98</v>
      </c>
      <c r="M18" s="7">
        <v>2402.1</v>
      </c>
      <c r="N18" s="7">
        <v>2195</v>
      </c>
      <c r="O18" s="7">
        <v>1274</v>
      </c>
      <c r="P18" s="7">
        <v>4389.3999999999996</v>
      </c>
      <c r="Q18" s="7">
        <v>7164.3</v>
      </c>
      <c r="R18" s="7" t="s">
        <v>98</v>
      </c>
      <c r="S18" s="7"/>
      <c r="T18" s="7" t="s">
        <v>98</v>
      </c>
      <c r="U18" s="223">
        <v>33845.199999999997</v>
      </c>
      <c r="V18" s="62"/>
    </row>
    <row r="19" spans="1:22" s="116" customFormat="1" ht="15" customHeight="1">
      <c r="A19" s="222" t="s">
        <v>302</v>
      </c>
      <c r="B19" s="89">
        <v>27</v>
      </c>
      <c r="C19" s="90">
        <v>35</v>
      </c>
      <c r="D19" s="90">
        <v>83533</v>
      </c>
      <c r="E19" s="90">
        <v>40173</v>
      </c>
      <c r="F19" s="90">
        <v>52855</v>
      </c>
      <c r="G19" s="90">
        <v>24741</v>
      </c>
      <c r="H19" s="91">
        <v>63.28</v>
      </c>
      <c r="I19" s="91">
        <v>61.59</v>
      </c>
      <c r="J19" s="91">
        <v>64.84</v>
      </c>
      <c r="K19" s="90">
        <v>51431</v>
      </c>
      <c r="L19" s="87">
        <v>0</v>
      </c>
      <c r="M19" s="87">
        <v>0</v>
      </c>
      <c r="N19" s="7">
        <v>1596</v>
      </c>
      <c r="O19" s="87">
        <v>1007</v>
      </c>
      <c r="P19" s="87">
        <v>6212</v>
      </c>
      <c r="Q19" s="87">
        <v>7058</v>
      </c>
      <c r="R19" s="87">
        <v>0</v>
      </c>
      <c r="S19" s="87"/>
      <c r="T19" s="87">
        <v>0</v>
      </c>
      <c r="U19" s="225">
        <v>35558</v>
      </c>
      <c r="V19" s="62"/>
    </row>
    <row r="20" spans="1:22" ht="15.95" customHeight="1">
      <c r="A20" s="265" t="s">
        <v>100</v>
      </c>
      <c r="B20" s="263"/>
      <c r="C20" s="263"/>
      <c r="D20" s="263"/>
      <c r="E20" s="263"/>
      <c r="F20" s="263"/>
      <c r="G20" s="263"/>
      <c r="H20" s="266"/>
      <c r="I20" s="266"/>
      <c r="J20" s="266"/>
      <c r="K20" s="263"/>
      <c r="L20" s="264"/>
      <c r="M20" s="87"/>
      <c r="N20" s="88"/>
      <c r="O20" s="88"/>
      <c r="P20" s="87"/>
      <c r="Q20" s="87"/>
      <c r="R20" s="87"/>
      <c r="S20" s="87"/>
      <c r="T20" s="87"/>
      <c r="U20" s="226"/>
      <c r="V20" s="62"/>
    </row>
    <row r="21" spans="1:22" ht="15" customHeight="1">
      <c r="A21" s="222" t="s">
        <v>357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4">
        <v>77</v>
      </c>
      <c r="I21" s="64">
        <v>75.099999999999994</v>
      </c>
      <c r="J21" s="64">
        <v>78.8</v>
      </c>
      <c r="K21" s="26">
        <v>54580</v>
      </c>
      <c r="L21" s="7" t="s">
        <v>98</v>
      </c>
      <c r="M21" s="7" t="s">
        <v>98</v>
      </c>
      <c r="N21" s="7" t="s">
        <v>98</v>
      </c>
      <c r="O21" s="7" t="s">
        <v>98</v>
      </c>
      <c r="P21" s="7" t="s">
        <v>98</v>
      </c>
      <c r="Q21" s="7" t="s">
        <v>98</v>
      </c>
      <c r="R21" s="7" t="s">
        <v>98</v>
      </c>
      <c r="S21" s="7"/>
      <c r="T21" s="7">
        <v>226</v>
      </c>
      <c r="U21" s="223">
        <v>54354</v>
      </c>
      <c r="V21" s="62"/>
    </row>
    <row r="22" spans="1:22" ht="15" customHeight="1">
      <c r="A22" s="222" t="s">
        <v>304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4">
        <v>55.9</v>
      </c>
      <c r="I22" s="64">
        <v>53.9</v>
      </c>
      <c r="J22" s="64">
        <v>57.7</v>
      </c>
      <c r="K22" s="26">
        <v>41744</v>
      </c>
      <c r="L22" s="7" t="s">
        <v>98</v>
      </c>
      <c r="M22" s="7" t="s">
        <v>98</v>
      </c>
      <c r="N22" s="7" t="s">
        <v>98</v>
      </c>
      <c r="O22" s="7" t="s">
        <v>98</v>
      </c>
      <c r="P22" s="7" t="s">
        <v>98</v>
      </c>
      <c r="Q22" s="7" t="s">
        <v>98</v>
      </c>
      <c r="R22" s="7" t="s">
        <v>98</v>
      </c>
      <c r="S22" s="7"/>
      <c r="T22" s="7">
        <v>408</v>
      </c>
      <c r="U22" s="223">
        <v>41336</v>
      </c>
      <c r="V22" s="62"/>
    </row>
    <row r="23" spans="1:22" ht="15" customHeight="1">
      <c r="A23" s="222" t="s">
        <v>305</v>
      </c>
      <c r="B23" s="29">
        <v>1</v>
      </c>
      <c r="C23" s="26">
        <v>3</v>
      </c>
      <c r="D23" s="26">
        <v>79117</v>
      </c>
      <c r="E23" s="26">
        <v>38279</v>
      </c>
      <c r="F23" s="26">
        <v>52214</v>
      </c>
      <c r="G23" s="26">
        <v>24571</v>
      </c>
      <c r="H23" s="64">
        <v>66</v>
      </c>
      <c r="I23" s="64">
        <v>64.2</v>
      </c>
      <c r="J23" s="64">
        <v>67.7</v>
      </c>
      <c r="K23" s="26">
        <v>51814</v>
      </c>
      <c r="L23" s="7" t="s">
        <v>98</v>
      </c>
      <c r="M23" s="7" t="s">
        <v>98</v>
      </c>
      <c r="N23" s="7" t="s">
        <v>98</v>
      </c>
      <c r="O23" s="7" t="s">
        <v>98</v>
      </c>
      <c r="P23" s="7" t="s">
        <v>98</v>
      </c>
      <c r="Q23" s="7" t="s">
        <v>98</v>
      </c>
      <c r="R23" s="7" t="s">
        <v>98</v>
      </c>
      <c r="S23" s="7"/>
      <c r="T23" s="7">
        <v>499</v>
      </c>
      <c r="U23" s="223">
        <v>51315</v>
      </c>
      <c r="V23" s="62"/>
    </row>
    <row r="24" spans="1:22" ht="15" customHeight="1">
      <c r="A24" s="235" t="s">
        <v>306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4">
        <v>61.3</v>
      </c>
      <c r="I24" s="64">
        <v>60.1</v>
      </c>
      <c r="J24" s="64">
        <v>62.4</v>
      </c>
      <c r="K24" s="26">
        <v>49985</v>
      </c>
      <c r="L24" s="7" t="s">
        <v>98</v>
      </c>
      <c r="M24" s="7" t="s">
        <v>98</v>
      </c>
      <c r="N24" s="7" t="s">
        <v>98</v>
      </c>
      <c r="O24" s="7" t="s">
        <v>98</v>
      </c>
      <c r="P24" s="7" t="s">
        <v>98</v>
      </c>
      <c r="Q24" s="7" t="s">
        <v>98</v>
      </c>
      <c r="R24" s="7" t="s">
        <v>98</v>
      </c>
      <c r="S24" s="7"/>
      <c r="T24" s="7">
        <v>880</v>
      </c>
      <c r="U24" s="223">
        <v>49105</v>
      </c>
      <c r="V24" s="62"/>
    </row>
    <row r="25" spans="1:22" ht="15" customHeight="1">
      <c r="A25" s="227" t="s">
        <v>358</v>
      </c>
      <c r="B25" s="89">
        <v>1</v>
      </c>
      <c r="C25" s="90">
        <v>4</v>
      </c>
      <c r="D25" s="90">
        <v>84826</v>
      </c>
      <c r="E25" s="90">
        <v>40711</v>
      </c>
      <c r="F25" s="90">
        <v>55642</v>
      </c>
      <c r="G25" s="90">
        <v>26321</v>
      </c>
      <c r="H25" s="91">
        <v>65.599999999999994</v>
      </c>
      <c r="I25" s="91">
        <v>64.7</v>
      </c>
      <c r="J25" s="91">
        <v>66.5</v>
      </c>
      <c r="K25" s="90">
        <v>55199</v>
      </c>
      <c r="L25" s="273">
        <v>0</v>
      </c>
      <c r="M25" s="273"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v>0</v>
      </c>
      <c r="U25" s="274">
        <v>55199</v>
      </c>
      <c r="V25" s="62"/>
    </row>
    <row r="26" spans="1:22" ht="15.95" customHeight="1">
      <c r="A26" s="228" t="s">
        <v>101</v>
      </c>
      <c r="B26" s="26"/>
      <c r="C26" s="26"/>
      <c r="D26" s="26"/>
      <c r="E26" s="26"/>
      <c r="F26" s="26"/>
      <c r="G26" s="26"/>
      <c r="H26" s="64"/>
      <c r="I26" s="64"/>
      <c r="J26" s="64"/>
      <c r="K26" s="26"/>
      <c r="L26" s="7"/>
      <c r="M26" s="87"/>
      <c r="N26" s="87"/>
      <c r="O26" s="87"/>
      <c r="P26" s="87"/>
      <c r="Q26" s="87"/>
      <c r="R26" s="87"/>
      <c r="S26" s="87"/>
      <c r="T26" s="87"/>
      <c r="U26" s="225"/>
      <c r="V26" s="62"/>
    </row>
    <row r="27" spans="1:22" ht="15" customHeight="1">
      <c r="A27" s="229" t="s">
        <v>307</v>
      </c>
      <c r="B27" s="92">
        <v>4</v>
      </c>
      <c r="C27" s="93">
        <v>5</v>
      </c>
      <c r="D27" s="93">
        <v>67241</v>
      </c>
      <c r="E27" s="93">
        <v>32729</v>
      </c>
      <c r="F27" s="93">
        <v>38856</v>
      </c>
      <c r="G27" s="93">
        <v>18268</v>
      </c>
      <c r="H27" s="94">
        <v>57.8</v>
      </c>
      <c r="I27" s="94">
        <v>55.8</v>
      </c>
      <c r="J27" s="94">
        <v>59.7</v>
      </c>
      <c r="K27" s="93">
        <v>38373</v>
      </c>
      <c r="L27" s="95">
        <v>15431</v>
      </c>
      <c r="M27" s="47" t="s">
        <v>98</v>
      </c>
      <c r="N27" s="47">
        <v>9223</v>
      </c>
      <c r="O27" s="47">
        <v>6702</v>
      </c>
      <c r="P27" s="47" t="s">
        <v>98</v>
      </c>
      <c r="Q27" s="47" t="s">
        <v>98</v>
      </c>
      <c r="R27" s="47" t="s">
        <v>98</v>
      </c>
      <c r="S27" s="47"/>
      <c r="T27" s="47" t="s">
        <v>98</v>
      </c>
      <c r="U27" s="230">
        <v>7017</v>
      </c>
      <c r="V27" s="62"/>
    </row>
    <row r="28" spans="1:22" ht="15" customHeight="1">
      <c r="A28" s="229" t="s">
        <v>270</v>
      </c>
      <c r="B28" s="96">
        <v>4</v>
      </c>
      <c r="C28" s="45">
        <v>6</v>
      </c>
      <c r="D28" s="45">
        <v>72951</v>
      </c>
      <c r="E28" s="45">
        <v>35339</v>
      </c>
      <c r="F28" s="45">
        <v>45984</v>
      </c>
      <c r="G28" s="45">
        <v>21549</v>
      </c>
      <c r="H28" s="46">
        <v>63</v>
      </c>
      <c r="I28" s="46">
        <v>61</v>
      </c>
      <c r="J28" s="46">
        <v>65</v>
      </c>
      <c r="K28" s="45">
        <v>45458</v>
      </c>
      <c r="L28" s="47">
        <v>8346</v>
      </c>
      <c r="M28" s="47" t="s">
        <v>98</v>
      </c>
      <c r="N28" s="47">
        <v>8279</v>
      </c>
      <c r="O28" s="47" t="s">
        <v>98</v>
      </c>
      <c r="P28" s="47">
        <v>5685</v>
      </c>
      <c r="Q28" s="47" t="s">
        <v>98</v>
      </c>
      <c r="R28" s="47" t="s">
        <v>98</v>
      </c>
      <c r="S28" s="47"/>
      <c r="T28" s="47" t="s">
        <v>98</v>
      </c>
      <c r="U28" s="230">
        <v>23148</v>
      </c>
      <c r="V28" s="62"/>
    </row>
    <row r="29" spans="1:22" ht="15" customHeight="1">
      <c r="A29" s="231" t="s">
        <v>271</v>
      </c>
      <c r="B29" s="96">
        <v>4</v>
      </c>
      <c r="C29" s="45">
        <v>5</v>
      </c>
      <c r="D29" s="45">
        <v>76627</v>
      </c>
      <c r="E29" s="45">
        <v>37063</v>
      </c>
      <c r="F29" s="45">
        <v>42019</v>
      </c>
      <c r="G29" s="45">
        <v>19816</v>
      </c>
      <c r="H29" s="46">
        <v>54.8</v>
      </c>
      <c r="I29" s="46">
        <v>53.5</v>
      </c>
      <c r="J29" s="46">
        <v>56.1</v>
      </c>
      <c r="K29" s="45">
        <v>41434</v>
      </c>
      <c r="L29" s="47">
        <v>7027</v>
      </c>
      <c r="M29" s="47" t="s">
        <v>98</v>
      </c>
      <c r="N29" s="47">
        <v>8735</v>
      </c>
      <c r="O29" s="47" t="s">
        <v>98</v>
      </c>
      <c r="P29" s="47">
        <v>8935</v>
      </c>
      <c r="Q29" s="47" t="s">
        <v>98</v>
      </c>
      <c r="R29" s="47" t="s">
        <v>98</v>
      </c>
      <c r="S29" s="47"/>
      <c r="T29" s="47" t="s">
        <v>98</v>
      </c>
      <c r="U29" s="230">
        <v>16737</v>
      </c>
      <c r="V29" s="62"/>
    </row>
    <row r="30" spans="1:22" ht="15" customHeight="1">
      <c r="A30" s="229" t="s">
        <v>272</v>
      </c>
      <c r="B30" s="96">
        <v>4</v>
      </c>
      <c r="C30" s="45">
        <v>9</v>
      </c>
      <c r="D30" s="45">
        <v>80888</v>
      </c>
      <c r="E30" s="45">
        <v>39029</v>
      </c>
      <c r="F30" s="45">
        <v>48644</v>
      </c>
      <c r="G30" s="45">
        <v>22978</v>
      </c>
      <c r="H30" s="46">
        <v>60.1</v>
      </c>
      <c r="I30" s="46">
        <v>58.9</v>
      </c>
      <c r="J30" s="46">
        <v>61.3</v>
      </c>
      <c r="K30" s="45">
        <v>48209</v>
      </c>
      <c r="L30" s="47">
        <v>5181</v>
      </c>
      <c r="M30" s="47">
        <v>12403</v>
      </c>
      <c r="N30" s="47">
        <v>5032</v>
      </c>
      <c r="O30" s="47" t="s">
        <v>98</v>
      </c>
      <c r="P30" s="47">
        <v>6549</v>
      </c>
      <c r="Q30" s="47" t="s">
        <v>98</v>
      </c>
      <c r="R30" s="47" t="s">
        <v>98</v>
      </c>
      <c r="S30" s="47"/>
      <c r="T30" s="47" t="s">
        <v>98</v>
      </c>
      <c r="U30" s="230">
        <v>19044</v>
      </c>
      <c r="V30" s="62"/>
    </row>
    <row r="31" spans="1:22" ht="15" customHeight="1">
      <c r="A31" s="232" t="s">
        <v>308</v>
      </c>
      <c r="B31" s="97">
        <v>4</v>
      </c>
      <c r="C31" s="97">
        <v>6</v>
      </c>
      <c r="D31" s="97">
        <v>83195</v>
      </c>
      <c r="E31" s="97">
        <v>39946</v>
      </c>
      <c r="F31" s="97">
        <v>46216</v>
      </c>
      <c r="G31" s="97">
        <v>21657</v>
      </c>
      <c r="H31" s="98">
        <v>55.6</v>
      </c>
      <c r="I31" s="98">
        <v>54.2</v>
      </c>
      <c r="J31" s="98">
        <v>56.8</v>
      </c>
      <c r="K31" s="97">
        <v>45623</v>
      </c>
      <c r="L31" s="99">
        <v>5683</v>
      </c>
      <c r="M31" s="99">
        <v>3704</v>
      </c>
      <c r="N31" s="99" t="s">
        <v>98</v>
      </c>
      <c r="O31" s="99" t="s">
        <v>98</v>
      </c>
      <c r="P31" s="99">
        <v>7770</v>
      </c>
      <c r="Q31" s="99" t="s">
        <v>98</v>
      </c>
      <c r="R31" s="99" t="s">
        <v>98</v>
      </c>
      <c r="S31" s="99"/>
      <c r="T31" s="99" t="s">
        <v>98</v>
      </c>
      <c r="U31" s="233">
        <v>28466</v>
      </c>
      <c r="V31" s="62"/>
    </row>
    <row r="32" spans="1:22" ht="15.95" customHeight="1">
      <c r="A32" s="265" t="s">
        <v>102</v>
      </c>
      <c r="B32" s="263"/>
      <c r="C32" s="263"/>
      <c r="D32" s="263"/>
      <c r="E32" s="263"/>
      <c r="F32" s="263"/>
      <c r="G32" s="263"/>
      <c r="H32" s="266"/>
      <c r="I32" s="266"/>
      <c r="J32" s="266"/>
      <c r="K32" s="263"/>
      <c r="L32" s="264"/>
      <c r="M32" s="264"/>
      <c r="N32" s="264"/>
      <c r="O32" s="264"/>
      <c r="P32" s="264"/>
      <c r="Q32" s="264"/>
      <c r="R32" s="264"/>
      <c r="S32" s="264"/>
      <c r="T32" s="264"/>
      <c r="U32" s="267"/>
      <c r="V32" s="62"/>
    </row>
    <row r="33" spans="1:22" ht="15" customHeight="1">
      <c r="A33" s="229" t="s">
        <v>360</v>
      </c>
      <c r="B33" s="96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98</v>
      </c>
      <c r="N33" s="47" t="s">
        <v>98</v>
      </c>
      <c r="O33" s="47">
        <v>20495</v>
      </c>
      <c r="P33" s="47">
        <v>2360</v>
      </c>
      <c r="Q33" s="47" t="s">
        <v>98</v>
      </c>
      <c r="R33" s="47" t="s">
        <v>98</v>
      </c>
      <c r="S33" s="47"/>
      <c r="T33" s="47" t="s">
        <v>98</v>
      </c>
      <c r="U33" s="230">
        <v>2184</v>
      </c>
      <c r="V33" s="62"/>
    </row>
    <row r="34" spans="1:22" ht="15" customHeight="1">
      <c r="A34" s="229" t="s">
        <v>273</v>
      </c>
      <c r="B34" s="96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98</v>
      </c>
      <c r="N34" s="47" t="s">
        <v>98</v>
      </c>
      <c r="O34" s="47">
        <v>19093</v>
      </c>
      <c r="P34" s="47">
        <v>2663</v>
      </c>
      <c r="Q34" s="47" t="s">
        <v>98</v>
      </c>
      <c r="R34" s="47" t="s">
        <v>98</v>
      </c>
      <c r="S34" s="47"/>
      <c r="T34" s="47" t="s">
        <v>98</v>
      </c>
      <c r="U34" s="230" t="s">
        <v>98</v>
      </c>
      <c r="V34" s="62"/>
    </row>
    <row r="35" spans="1:22" ht="15" customHeight="1">
      <c r="A35" s="229" t="s">
        <v>274</v>
      </c>
      <c r="B35" s="96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98</v>
      </c>
      <c r="N35" s="47" t="s">
        <v>98</v>
      </c>
      <c r="O35" s="47">
        <v>30197</v>
      </c>
      <c r="P35" s="47" t="s">
        <v>98</v>
      </c>
      <c r="Q35" s="47" t="s">
        <v>98</v>
      </c>
      <c r="R35" s="47" t="s">
        <v>98</v>
      </c>
      <c r="S35" s="47"/>
      <c r="T35" s="47" t="s">
        <v>98</v>
      </c>
      <c r="U35" s="230">
        <v>1680</v>
      </c>
      <c r="V35" s="62"/>
    </row>
    <row r="36" spans="1:22" ht="15" customHeight="1">
      <c r="A36" s="229" t="s">
        <v>309</v>
      </c>
      <c r="B36" s="96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98</v>
      </c>
      <c r="N36" s="47" t="s">
        <v>98</v>
      </c>
      <c r="O36" s="47">
        <v>20628</v>
      </c>
      <c r="P36" s="47" t="s">
        <v>98</v>
      </c>
      <c r="Q36" s="47" t="s">
        <v>98</v>
      </c>
      <c r="R36" s="47">
        <v>7080</v>
      </c>
      <c r="S36" s="47"/>
      <c r="T36" s="47" t="s">
        <v>98</v>
      </c>
      <c r="U36" s="230">
        <v>525</v>
      </c>
      <c r="V36" s="62"/>
    </row>
    <row r="37" spans="1:22" s="116" customFormat="1" ht="15" customHeight="1">
      <c r="A37" s="222" t="s">
        <v>359</v>
      </c>
      <c r="B37" s="89">
        <v>1</v>
      </c>
      <c r="C37" s="90">
        <v>2</v>
      </c>
      <c r="D37" s="90">
        <v>85249</v>
      </c>
      <c r="E37" s="90">
        <v>40889</v>
      </c>
      <c r="F37" s="90">
        <v>44128</v>
      </c>
      <c r="G37" s="90">
        <v>21485</v>
      </c>
      <c r="H37" s="91">
        <v>51.8</v>
      </c>
      <c r="I37" s="91">
        <v>52.5</v>
      </c>
      <c r="J37" s="91">
        <v>51</v>
      </c>
      <c r="K37" s="90">
        <v>42789</v>
      </c>
      <c r="L37" s="273">
        <v>17217</v>
      </c>
      <c r="M37" s="273">
        <v>0</v>
      </c>
      <c r="N37" s="273">
        <v>0</v>
      </c>
      <c r="O37" s="273">
        <v>25572</v>
      </c>
      <c r="P37" s="273">
        <v>0</v>
      </c>
      <c r="Q37" s="273">
        <v>0</v>
      </c>
      <c r="R37" s="273">
        <v>0</v>
      </c>
      <c r="S37" s="273">
        <v>0</v>
      </c>
      <c r="T37" s="273">
        <v>0</v>
      </c>
      <c r="U37" s="274">
        <v>0</v>
      </c>
      <c r="V37" s="62"/>
    </row>
    <row r="38" spans="1:22" ht="15.95" customHeight="1">
      <c r="A38" s="265" t="s">
        <v>103</v>
      </c>
      <c r="B38" s="263"/>
      <c r="C38" s="263"/>
      <c r="D38" s="263"/>
      <c r="E38" s="263"/>
      <c r="F38" s="263"/>
      <c r="G38" s="263"/>
      <c r="H38" s="266"/>
      <c r="I38" s="266"/>
      <c r="J38" s="266"/>
      <c r="K38" s="263"/>
      <c r="L38" s="264"/>
      <c r="M38" s="264"/>
      <c r="N38" s="264"/>
      <c r="O38" s="264"/>
      <c r="P38" s="264"/>
      <c r="Q38" s="264"/>
      <c r="R38" s="264"/>
      <c r="S38" s="264"/>
      <c r="T38" s="264"/>
      <c r="U38" s="267"/>
      <c r="V38" s="62"/>
    </row>
    <row r="39" spans="1:22" ht="15" customHeight="1">
      <c r="A39" s="229" t="s">
        <v>366</v>
      </c>
      <c r="B39" s="100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98</v>
      </c>
      <c r="O39" s="47">
        <v>6073</v>
      </c>
      <c r="P39" s="47">
        <v>3188</v>
      </c>
      <c r="Q39" s="47">
        <v>4242</v>
      </c>
      <c r="R39" s="47" t="s">
        <v>98</v>
      </c>
      <c r="S39" s="47"/>
      <c r="T39" s="47" t="s">
        <v>98</v>
      </c>
      <c r="U39" s="230" t="s">
        <v>98</v>
      </c>
      <c r="V39" s="62"/>
    </row>
    <row r="40" spans="1:22" ht="15" customHeight="1">
      <c r="A40" s="229" t="s">
        <v>273</v>
      </c>
      <c r="B40" s="100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98</v>
      </c>
      <c r="O40" s="47">
        <v>7654</v>
      </c>
      <c r="P40" s="47">
        <v>3473</v>
      </c>
      <c r="Q40" s="47">
        <v>4052</v>
      </c>
      <c r="R40" s="47" t="s">
        <v>98</v>
      </c>
      <c r="S40" s="47"/>
      <c r="T40" s="47">
        <v>2402</v>
      </c>
      <c r="U40" s="230" t="s">
        <v>98</v>
      </c>
      <c r="V40" s="62"/>
    </row>
    <row r="41" spans="1:22" ht="15" customHeight="1">
      <c r="A41" s="229" t="s">
        <v>274</v>
      </c>
      <c r="B41" s="100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98</v>
      </c>
      <c r="O41" s="47">
        <v>6000</v>
      </c>
      <c r="P41" s="47">
        <v>3939</v>
      </c>
      <c r="Q41" s="47">
        <v>7936</v>
      </c>
      <c r="R41" s="47" t="s">
        <v>98</v>
      </c>
      <c r="S41" s="47"/>
      <c r="T41" s="47">
        <v>3875</v>
      </c>
      <c r="U41" s="230" t="s">
        <v>98</v>
      </c>
      <c r="V41" s="62"/>
    </row>
    <row r="42" spans="1:22" ht="15" customHeight="1">
      <c r="A42" s="229" t="s">
        <v>309</v>
      </c>
      <c r="B42" s="100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98</v>
      </c>
      <c r="O42" s="47">
        <v>7374</v>
      </c>
      <c r="P42" s="47">
        <v>3403</v>
      </c>
      <c r="Q42" s="47">
        <v>7195</v>
      </c>
      <c r="R42" s="47">
        <v>8879</v>
      </c>
      <c r="S42" s="47"/>
      <c r="T42" s="47">
        <v>6274</v>
      </c>
      <c r="U42" s="230" t="s">
        <v>98</v>
      </c>
      <c r="V42" s="62"/>
    </row>
    <row r="43" spans="1:22" s="116" customFormat="1" ht="15" customHeight="1">
      <c r="A43" s="222" t="s">
        <v>359</v>
      </c>
      <c r="B43" s="310">
        <v>0</v>
      </c>
      <c r="C43" s="87">
        <v>0</v>
      </c>
      <c r="D43" s="90">
        <v>85249</v>
      </c>
      <c r="E43" s="90">
        <v>40889</v>
      </c>
      <c r="F43" s="90">
        <v>44113</v>
      </c>
      <c r="G43" s="90">
        <v>21478</v>
      </c>
      <c r="H43" s="91">
        <v>51.8</v>
      </c>
      <c r="I43" s="91">
        <v>52.5</v>
      </c>
      <c r="J43" s="91">
        <v>51</v>
      </c>
      <c r="K43" s="90">
        <v>42964</v>
      </c>
      <c r="L43" s="273">
        <v>10197</v>
      </c>
      <c r="M43" s="273">
        <v>3720</v>
      </c>
      <c r="N43" s="273">
        <v>0</v>
      </c>
      <c r="O43" s="273">
        <v>7143</v>
      </c>
      <c r="P43" s="273">
        <v>5902</v>
      </c>
      <c r="Q43" s="273">
        <v>6083</v>
      </c>
      <c r="R43" s="273">
        <v>0</v>
      </c>
      <c r="S43" s="273">
        <v>7611</v>
      </c>
      <c r="T43" s="273">
        <v>2308</v>
      </c>
      <c r="U43" s="274">
        <v>0</v>
      </c>
      <c r="V43" s="62"/>
    </row>
    <row r="44" spans="1:22" ht="15.95" customHeight="1">
      <c r="A44" s="234" t="s">
        <v>104</v>
      </c>
      <c r="B44" s="101"/>
      <c r="C44" s="101"/>
      <c r="D44" s="101"/>
      <c r="E44" s="85"/>
      <c r="F44" s="85"/>
      <c r="G44" s="85"/>
      <c r="H44" s="86"/>
      <c r="I44" s="86"/>
      <c r="J44" s="86"/>
      <c r="K44" s="85"/>
      <c r="L44" s="87"/>
      <c r="M44" s="87"/>
      <c r="N44" s="88"/>
      <c r="O44" s="88"/>
      <c r="P44" s="87"/>
      <c r="Q44" s="87"/>
      <c r="R44" s="87"/>
      <c r="S44" s="87"/>
      <c r="T44" s="87"/>
      <c r="U44" s="226"/>
      <c r="V44" s="62"/>
    </row>
    <row r="45" spans="1:22" ht="15" customHeight="1">
      <c r="A45" s="235" t="s">
        <v>310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64">
        <v>53.9</v>
      </c>
      <c r="I45" s="64">
        <v>53.2</v>
      </c>
      <c r="J45" s="64">
        <v>54.5</v>
      </c>
      <c r="K45" s="26">
        <v>40836</v>
      </c>
      <c r="L45" s="7">
        <v>15740</v>
      </c>
      <c r="M45" s="7" t="s">
        <v>98</v>
      </c>
      <c r="N45" s="7" t="s">
        <v>98</v>
      </c>
      <c r="O45" s="7" t="s">
        <v>98</v>
      </c>
      <c r="P45" s="7" t="s">
        <v>98</v>
      </c>
      <c r="Q45" s="7" t="s">
        <v>98</v>
      </c>
      <c r="R45" s="7" t="s">
        <v>98</v>
      </c>
      <c r="S45" s="7"/>
      <c r="T45" s="7" t="s">
        <v>98</v>
      </c>
      <c r="U45" s="223">
        <v>25096</v>
      </c>
      <c r="V45" s="62"/>
    </row>
    <row r="46" spans="1:22" ht="15" customHeight="1">
      <c r="A46" s="235" t="s">
        <v>311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64">
        <v>47.2</v>
      </c>
      <c r="I46" s="64">
        <v>46.8</v>
      </c>
      <c r="J46" s="64">
        <v>47.6</v>
      </c>
      <c r="K46" s="26">
        <v>37260</v>
      </c>
      <c r="L46" s="7" t="s">
        <v>98</v>
      </c>
      <c r="M46" s="7" t="s">
        <v>98</v>
      </c>
      <c r="N46" s="7" t="s">
        <v>98</v>
      </c>
      <c r="O46" s="7" t="s">
        <v>98</v>
      </c>
      <c r="P46" s="7" t="s">
        <v>98</v>
      </c>
      <c r="Q46" s="7" t="s">
        <v>98</v>
      </c>
      <c r="R46" s="7" t="s">
        <v>98</v>
      </c>
      <c r="S46" s="7"/>
      <c r="T46" s="7">
        <v>36577</v>
      </c>
      <c r="U46" s="223">
        <v>683</v>
      </c>
      <c r="V46" s="62"/>
    </row>
    <row r="47" spans="1:22" ht="15" customHeight="1">
      <c r="A47" s="235" t="s">
        <v>292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64">
        <v>60.7</v>
      </c>
      <c r="I47" s="64">
        <v>59.9</v>
      </c>
      <c r="J47" s="64">
        <v>61.8</v>
      </c>
      <c r="K47" s="26">
        <v>48288</v>
      </c>
      <c r="L47" s="7">
        <v>17496</v>
      </c>
      <c r="M47" s="7" t="s">
        <v>98</v>
      </c>
      <c r="N47" s="7" t="s">
        <v>98</v>
      </c>
      <c r="O47" s="7" t="s">
        <v>98</v>
      </c>
      <c r="P47" s="7" t="s">
        <v>98</v>
      </c>
      <c r="Q47" s="7" t="s">
        <v>98</v>
      </c>
      <c r="R47" s="7" t="s">
        <v>98</v>
      </c>
      <c r="S47" s="7"/>
      <c r="T47" s="7" t="s">
        <v>98</v>
      </c>
      <c r="U47" s="223">
        <v>30792</v>
      </c>
      <c r="V47" s="62"/>
    </row>
    <row r="48" spans="1:22" ht="15" customHeight="1">
      <c r="A48" s="235" t="s">
        <v>293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64">
        <v>53.4</v>
      </c>
      <c r="I48" s="64">
        <v>53.1</v>
      </c>
      <c r="J48" s="64">
        <v>53.6</v>
      </c>
      <c r="K48" s="26">
        <v>42350</v>
      </c>
      <c r="L48" s="7">
        <v>19838</v>
      </c>
      <c r="M48" s="7" t="s">
        <v>98</v>
      </c>
      <c r="N48" s="7" t="s">
        <v>98</v>
      </c>
      <c r="O48" s="7" t="s">
        <v>98</v>
      </c>
      <c r="P48" s="7" t="s">
        <v>98</v>
      </c>
      <c r="Q48" s="7" t="s">
        <v>98</v>
      </c>
      <c r="R48" s="7" t="s">
        <v>98</v>
      </c>
      <c r="S48" s="7"/>
      <c r="T48" s="7">
        <v>821</v>
      </c>
      <c r="U48" s="223">
        <v>21691</v>
      </c>
      <c r="V48" s="62"/>
    </row>
    <row r="49" spans="1:22" ht="15" customHeight="1">
      <c r="A49" s="227" t="s">
        <v>325</v>
      </c>
      <c r="B49" s="90">
        <v>1</v>
      </c>
      <c r="C49" s="90">
        <v>4</v>
      </c>
      <c r="D49" s="90">
        <v>84842</v>
      </c>
      <c r="E49" s="90">
        <v>40749</v>
      </c>
      <c r="F49" s="90">
        <v>45866</v>
      </c>
      <c r="G49" s="90">
        <v>21909</v>
      </c>
      <c r="H49" s="91">
        <v>54.06</v>
      </c>
      <c r="I49" s="91">
        <v>53.77</v>
      </c>
      <c r="J49" s="91">
        <v>54.33</v>
      </c>
      <c r="K49" s="90">
        <v>44803</v>
      </c>
      <c r="L49" s="87">
        <v>19242</v>
      </c>
      <c r="M49" s="87"/>
      <c r="N49" s="87">
        <v>23926</v>
      </c>
      <c r="O49" s="87"/>
      <c r="P49" s="87"/>
      <c r="Q49" s="87"/>
      <c r="R49" s="87"/>
      <c r="S49" s="87"/>
      <c r="T49" s="87">
        <v>678</v>
      </c>
      <c r="U49" s="225">
        <v>957</v>
      </c>
      <c r="V49" s="62"/>
    </row>
    <row r="50" spans="1:22" ht="15.95" customHeight="1">
      <c r="A50" s="236" t="s">
        <v>105</v>
      </c>
      <c r="B50" s="102"/>
      <c r="C50" s="102"/>
      <c r="D50" s="102"/>
      <c r="E50" s="90"/>
      <c r="F50" s="90"/>
      <c r="G50" s="90"/>
      <c r="H50" s="91"/>
      <c r="I50" s="91"/>
      <c r="J50" s="91"/>
      <c r="K50" s="90"/>
      <c r="L50" s="87"/>
      <c r="M50" s="87"/>
      <c r="N50" s="87"/>
      <c r="O50" s="87"/>
      <c r="P50" s="87"/>
      <c r="Q50" s="87"/>
      <c r="R50" s="87"/>
      <c r="S50" s="87"/>
      <c r="T50" s="87"/>
      <c r="U50" s="225"/>
      <c r="V50" s="62"/>
    </row>
    <row r="51" spans="1:22" ht="15" customHeight="1">
      <c r="A51" s="235" t="s">
        <v>312</v>
      </c>
      <c r="B51" s="103" t="s">
        <v>106</v>
      </c>
      <c r="C51" s="7" t="s">
        <v>106</v>
      </c>
      <c r="D51" s="26">
        <v>74832</v>
      </c>
      <c r="E51" s="26">
        <v>36232</v>
      </c>
      <c r="F51" s="26">
        <v>41289</v>
      </c>
      <c r="G51" s="26">
        <v>19660</v>
      </c>
      <c r="H51" s="64">
        <v>55.2</v>
      </c>
      <c r="I51" s="64">
        <v>54.2</v>
      </c>
      <c r="J51" s="64">
        <v>56.1</v>
      </c>
      <c r="K51" s="26">
        <v>39180</v>
      </c>
      <c r="L51" s="7">
        <v>9287</v>
      </c>
      <c r="M51" s="7" t="s">
        <v>98</v>
      </c>
      <c r="N51" s="7" t="s">
        <v>98</v>
      </c>
      <c r="O51" s="7">
        <v>13339</v>
      </c>
      <c r="P51" s="7">
        <v>1812</v>
      </c>
      <c r="Q51" s="7">
        <v>7170</v>
      </c>
      <c r="R51" s="7" t="s">
        <v>98</v>
      </c>
      <c r="S51" s="7"/>
      <c r="T51" s="7">
        <v>7572</v>
      </c>
      <c r="U51" s="223" t="s">
        <v>98</v>
      </c>
      <c r="V51" s="62"/>
    </row>
    <row r="52" spans="1:22" ht="15" customHeight="1">
      <c r="A52" s="235" t="s">
        <v>291</v>
      </c>
      <c r="B52" s="103" t="s">
        <v>106</v>
      </c>
      <c r="C52" s="7" t="s">
        <v>106</v>
      </c>
      <c r="D52" s="26">
        <v>77266</v>
      </c>
      <c r="E52" s="26">
        <v>36411</v>
      </c>
      <c r="F52" s="26">
        <v>41542</v>
      </c>
      <c r="G52" s="26">
        <v>19873</v>
      </c>
      <c r="H52" s="64">
        <v>53.8</v>
      </c>
      <c r="I52" s="64">
        <v>53.1</v>
      </c>
      <c r="J52" s="64">
        <v>54.3</v>
      </c>
      <c r="K52" s="26">
        <v>41542</v>
      </c>
      <c r="L52" s="7">
        <v>10106</v>
      </c>
      <c r="M52" s="7">
        <v>15032</v>
      </c>
      <c r="N52" s="7" t="s">
        <v>98</v>
      </c>
      <c r="O52" s="7">
        <v>4141</v>
      </c>
      <c r="P52" s="7">
        <v>2687</v>
      </c>
      <c r="Q52" s="7">
        <v>5956</v>
      </c>
      <c r="R52" s="7" t="s">
        <v>98</v>
      </c>
      <c r="S52" s="7"/>
      <c r="T52" s="7">
        <v>1418</v>
      </c>
      <c r="U52" s="223" t="s">
        <v>98</v>
      </c>
      <c r="V52" s="62"/>
    </row>
    <row r="53" spans="1:22" ht="18" customHeight="1">
      <c r="A53" s="235" t="s">
        <v>292</v>
      </c>
      <c r="B53" s="103" t="s">
        <v>98</v>
      </c>
      <c r="C53" s="7" t="s">
        <v>98</v>
      </c>
      <c r="D53" s="26">
        <v>80394</v>
      </c>
      <c r="E53" s="26">
        <v>38800</v>
      </c>
      <c r="F53" s="26">
        <v>48884</v>
      </c>
      <c r="G53" s="26">
        <v>23217</v>
      </c>
      <c r="H53" s="64">
        <v>60.8</v>
      </c>
      <c r="I53" s="64">
        <v>59.8</v>
      </c>
      <c r="J53" s="64">
        <v>61.7</v>
      </c>
      <c r="K53" s="26">
        <v>46169</v>
      </c>
      <c r="L53" s="7">
        <v>9404</v>
      </c>
      <c r="M53" s="7">
        <v>12341</v>
      </c>
      <c r="N53" s="7" t="s">
        <v>98</v>
      </c>
      <c r="O53" s="7">
        <v>8283</v>
      </c>
      <c r="P53" s="7">
        <v>2889</v>
      </c>
      <c r="Q53" s="7">
        <v>7007</v>
      </c>
      <c r="R53" s="7" t="s">
        <v>98</v>
      </c>
      <c r="S53" s="7"/>
      <c r="T53" s="7">
        <v>6241</v>
      </c>
      <c r="U53" s="223" t="s">
        <v>98</v>
      </c>
      <c r="V53" s="62"/>
    </row>
    <row r="54" spans="1:22" ht="15" customHeight="1">
      <c r="A54" s="235" t="s">
        <v>293</v>
      </c>
      <c r="B54" s="103" t="s">
        <v>106</v>
      </c>
      <c r="C54" s="7" t="s">
        <v>106</v>
      </c>
      <c r="D54" s="26">
        <v>82291</v>
      </c>
      <c r="E54" s="26">
        <v>39591</v>
      </c>
      <c r="F54" s="26">
        <v>43916</v>
      </c>
      <c r="G54" s="26">
        <v>21022</v>
      </c>
      <c r="H54" s="64">
        <v>53.4</v>
      </c>
      <c r="I54" s="64">
        <v>53.1</v>
      </c>
      <c r="J54" s="64">
        <v>53.6</v>
      </c>
      <c r="K54" s="26">
        <v>41700</v>
      </c>
      <c r="L54" s="7">
        <v>7052</v>
      </c>
      <c r="M54" s="7">
        <v>9554</v>
      </c>
      <c r="N54" s="7" t="s">
        <v>98</v>
      </c>
      <c r="O54" s="7">
        <v>9857</v>
      </c>
      <c r="P54" s="7">
        <v>2722</v>
      </c>
      <c r="Q54" s="7">
        <v>6965</v>
      </c>
      <c r="R54" s="7" t="s">
        <v>98</v>
      </c>
      <c r="S54" s="7"/>
      <c r="T54" s="7">
        <v>5545</v>
      </c>
      <c r="U54" s="223" t="s">
        <v>98</v>
      </c>
      <c r="V54" s="62"/>
    </row>
    <row r="55" spans="1:22" ht="15" customHeight="1" thickBot="1">
      <c r="A55" s="241" t="s">
        <v>325</v>
      </c>
      <c r="B55" s="242" t="s">
        <v>106</v>
      </c>
      <c r="C55" s="243" t="s">
        <v>106</v>
      </c>
      <c r="D55" s="244">
        <v>84842</v>
      </c>
      <c r="E55" s="244">
        <v>40749</v>
      </c>
      <c r="F55" s="244">
        <v>45850</v>
      </c>
      <c r="G55" s="244">
        <v>21899</v>
      </c>
      <c r="H55" s="245">
        <v>54.04</v>
      </c>
      <c r="I55" s="245">
        <v>53.74</v>
      </c>
      <c r="J55" s="245">
        <v>54.32</v>
      </c>
      <c r="K55" s="244">
        <v>43596</v>
      </c>
      <c r="L55" s="243">
        <v>9010</v>
      </c>
      <c r="M55" s="243">
        <v>2996</v>
      </c>
      <c r="N55" s="243">
        <v>0</v>
      </c>
      <c r="O55" s="243">
        <v>7261</v>
      </c>
      <c r="P55" s="243">
        <v>4319</v>
      </c>
      <c r="Q55" s="243">
        <v>6356</v>
      </c>
      <c r="R55" s="243">
        <v>9567</v>
      </c>
      <c r="S55" s="243"/>
      <c r="T55" s="243">
        <v>4087</v>
      </c>
      <c r="U55" s="246"/>
      <c r="V55" s="62"/>
    </row>
    <row r="56" spans="1:22" ht="15" customHeight="1">
      <c r="A56" s="76" t="s">
        <v>313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66" t="s">
        <v>107</v>
      </c>
      <c r="M56" s="109"/>
      <c r="N56" s="109"/>
      <c r="O56" s="109"/>
      <c r="P56" s="109"/>
      <c r="Q56" s="109"/>
      <c r="R56" s="109"/>
      <c r="S56" s="109"/>
      <c r="U56" s="44" t="s">
        <v>8</v>
      </c>
      <c r="V56" s="109"/>
    </row>
  </sheetData>
  <sheetProtection selectLockedCells="1" selectUnlockedCells="1"/>
  <mergeCells count="23">
    <mergeCell ref="L4:U4"/>
    <mergeCell ref="O6:O7"/>
    <mergeCell ref="P6:P7"/>
    <mergeCell ref="K4:K6"/>
    <mergeCell ref="J6:J7"/>
    <mergeCell ref="L6:L7"/>
    <mergeCell ref="U6:U7"/>
    <mergeCell ref="T6:T7"/>
    <mergeCell ref="Q6:Q7"/>
    <mergeCell ref="R6:R7"/>
    <mergeCell ref="M6:M7"/>
    <mergeCell ref="N6:N7"/>
    <mergeCell ref="B3:B7"/>
    <mergeCell ref="D6:D7"/>
    <mergeCell ref="E6:E7"/>
    <mergeCell ref="H6:H7"/>
    <mergeCell ref="F6:F7"/>
    <mergeCell ref="G6:G7"/>
    <mergeCell ref="D4:E5"/>
    <mergeCell ref="C3:C7"/>
    <mergeCell ref="F4:G5"/>
    <mergeCell ref="H4:J5"/>
    <mergeCell ref="I6:I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4" orientation="portrait" useFirstPageNumber="1" verticalDpi="300" r:id="rId1"/>
  <headerFooter scaleWithDoc="0" alignWithMargins="0">
    <oddHeader>&amp;L&amp;"ＭＳ Ｐ明朝,標準"&amp;9選挙及び市職員</oddHeader>
    <oddFooter>&amp;C&amp;"ＭＳ 明朝,標準"&amp;12&amp;A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view="pageBreakPreview" zoomScaleNormal="100" zoomScaleSheetLayoutView="100" workbookViewId="0">
      <selection activeCell="A20" sqref="A20"/>
    </sheetView>
  </sheetViews>
  <sheetFormatPr defaultRowHeight="15.95" customHeight="1"/>
  <cols>
    <col min="1" max="1" width="15.625" style="110" customWidth="1"/>
    <col min="2" max="3" width="4.75" style="110" customWidth="1"/>
    <col min="4" max="7" width="8.75" style="110" customWidth="1"/>
    <col min="8" max="11" width="7.875" style="110" customWidth="1"/>
    <col min="12" max="13" width="9.125" style="110" customWidth="1"/>
    <col min="14" max="14" width="9.375" style="110" customWidth="1"/>
    <col min="15" max="21" width="9.125" style="110" customWidth="1"/>
    <col min="22" max="16384" width="9" style="110"/>
  </cols>
  <sheetData>
    <row r="1" spans="1:23" ht="5.0999999999999996" customHeight="1">
      <c r="A1" s="5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5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</row>
    <row r="2" spans="1:23" ht="15" customHeight="1" thickBot="1">
      <c r="A2" s="5" t="s">
        <v>324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5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3.75" customHeight="1">
      <c r="A3" s="209"/>
      <c r="B3" s="403" t="s">
        <v>296</v>
      </c>
      <c r="C3" s="412" t="s">
        <v>297</v>
      </c>
      <c r="D3" s="210"/>
      <c r="E3" s="211"/>
      <c r="F3" s="210"/>
      <c r="G3" s="211"/>
      <c r="H3" s="210"/>
      <c r="I3" s="212"/>
      <c r="J3" s="211"/>
      <c r="K3" s="210"/>
      <c r="L3" s="288"/>
      <c r="M3" s="212"/>
      <c r="N3" s="212"/>
      <c r="O3" s="212"/>
      <c r="P3" s="212"/>
      <c r="Q3" s="212"/>
      <c r="R3" s="212"/>
      <c r="S3" s="212"/>
      <c r="T3" s="212"/>
      <c r="U3" s="215"/>
      <c r="V3" s="109"/>
      <c r="W3" s="109"/>
    </row>
    <row r="4" spans="1:23" ht="18" customHeight="1">
      <c r="A4" s="216"/>
      <c r="B4" s="404"/>
      <c r="C4" s="413"/>
      <c r="D4" s="408" t="s">
        <v>86</v>
      </c>
      <c r="E4" s="409"/>
      <c r="F4" s="408" t="s">
        <v>87</v>
      </c>
      <c r="G4" s="409"/>
      <c r="H4" s="408" t="s">
        <v>88</v>
      </c>
      <c r="I4" s="415"/>
      <c r="J4" s="409"/>
      <c r="K4" s="413" t="s">
        <v>298</v>
      </c>
      <c r="L4" s="410" t="s">
        <v>89</v>
      </c>
      <c r="M4" s="416"/>
      <c r="N4" s="416"/>
      <c r="O4" s="416"/>
      <c r="P4" s="416"/>
      <c r="Q4" s="416"/>
      <c r="R4" s="416"/>
      <c r="S4" s="416"/>
      <c r="T4" s="416"/>
      <c r="U4" s="417"/>
      <c r="V4" s="62"/>
    </row>
    <row r="5" spans="1:23" ht="18" customHeight="1">
      <c r="A5" s="217" t="s">
        <v>299</v>
      </c>
      <c r="B5" s="404"/>
      <c r="C5" s="413"/>
      <c r="D5" s="410"/>
      <c r="E5" s="411"/>
      <c r="F5" s="410"/>
      <c r="G5" s="411"/>
      <c r="H5" s="410"/>
      <c r="I5" s="416"/>
      <c r="J5" s="411"/>
      <c r="K5" s="420"/>
      <c r="L5" s="289" t="s">
        <v>53</v>
      </c>
      <c r="M5" s="80" t="s">
        <v>90</v>
      </c>
      <c r="N5" s="80" t="s">
        <v>91</v>
      </c>
      <c r="O5" s="81" t="s">
        <v>55</v>
      </c>
      <c r="P5" s="81" t="s">
        <v>56</v>
      </c>
      <c r="Q5" s="81" t="s">
        <v>57</v>
      </c>
      <c r="R5" s="81" t="s">
        <v>300</v>
      </c>
      <c r="S5" s="81" t="s">
        <v>361</v>
      </c>
      <c r="T5" s="81" t="s">
        <v>92</v>
      </c>
      <c r="U5" s="218" t="s">
        <v>59</v>
      </c>
      <c r="V5" s="62"/>
    </row>
    <row r="6" spans="1:23" ht="18" customHeight="1">
      <c r="A6" s="216"/>
      <c r="B6" s="404"/>
      <c r="C6" s="413"/>
      <c r="D6" s="406" t="s">
        <v>93</v>
      </c>
      <c r="E6" s="406" t="s">
        <v>94</v>
      </c>
      <c r="F6" s="406" t="s">
        <v>95</v>
      </c>
      <c r="G6" s="406" t="s">
        <v>94</v>
      </c>
      <c r="H6" s="406" t="s">
        <v>93</v>
      </c>
      <c r="I6" s="406" t="s">
        <v>4</v>
      </c>
      <c r="J6" s="406" t="s">
        <v>5</v>
      </c>
      <c r="K6" s="413"/>
      <c r="L6" s="406" t="s">
        <v>96</v>
      </c>
      <c r="M6" s="406" t="s">
        <v>96</v>
      </c>
      <c r="N6" s="406" t="s">
        <v>96</v>
      </c>
      <c r="O6" s="406" t="s">
        <v>96</v>
      </c>
      <c r="P6" s="406" t="s">
        <v>96</v>
      </c>
      <c r="Q6" s="406" t="s">
        <v>96</v>
      </c>
      <c r="R6" s="406" t="s">
        <v>96</v>
      </c>
      <c r="S6" s="280" t="s">
        <v>362</v>
      </c>
      <c r="T6" s="406" t="s">
        <v>96</v>
      </c>
      <c r="U6" s="418" t="s">
        <v>96</v>
      </c>
      <c r="V6" s="62"/>
    </row>
    <row r="7" spans="1:23" ht="3" customHeight="1">
      <c r="A7" s="219"/>
      <c r="B7" s="405"/>
      <c r="C7" s="414"/>
      <c r="D7" s="407"/>
      <c r="E7" s="407"/>
      <c r="F7" s="407"/>
      <c r="G7" s="407"/>
      <c r="H7" s="407"/>
      <c r="I7" s="407"/>
      <c r="J7" s="407"/>
      <c r="K7" s="82"/>
      <c r="L7" s="407"/>
      <c r="M7" s="407"/>
      <c r="N7" s="407"/>
      <c r="O7" s="407"/>
      <c r="P7" s="407"/>
      <c r="Q7" s="407"/>
      <c r="R7" s="407"/>
      <c r="S7" s="281"/>
      <c r="T7" s="407"/>
      <c r="U7" s="419"/>
      <c r="V7" s="62"/>
    </row>
    <row r="8" spans="1:23" ht="15.95" customHeight="1">
      <c r="A8" s="220" t="s">
        <v>97</v>
      </c>
      <c r="B8" s="83"/>
      <c r="C8" s="83"/>
      <c r="D8" s="84"/>
      <c r="E8" s="84"/>
      <c r="F8" s="84"/>
      <c r="G8" s="84"/>
      <c r="H8" s="84"/>
      <c r="I8" s="84"/>
      <c r="J8" s="84"/>
      <c r="K8" s="83"/>
      <c r="L8" s="83"/>
      <c r="M8" s="83"/>
      <c r="N8" s="83"/>
      <c r="O8" s="83"/>
      <c r="P8" s="83"/>
      <c r="Q8" s="83"/>
      <c r="R8" s="83"/>
      <c r="S8" s="83"/>
      <c r="T8" s="83"/>
      <c r="U8" s="221"/>
      <c r="V8" s="62"/>
    </row>
    <row r="9" spans="1:23" ht="15" customHeight="1">
      <c r="A9" s="222" t="s">
        <v>301</v>
      </c>
      <c r="B9" s="29">
        <v>1</v>
      </c>
      <c r="C9" s="26">
        <v>3</v>
      </c>
      <c r="D9" s="26">
        <v>68033</v>
      </c>
      <c r="E9" s="26">
        <v>20689</v>
      </c>
      <c r="F9" s="26">
        <v>44198</v>
      </c>
      <c r="G9" s="26">
        <v>20689</v>
      </c>
      <c r="H9" s="64">
        <v>65</v>
      </c>
      <c r="I9" s="64">
        <v>62.3</v>
      </c>
      <c r="J9" s="64">
        <v>67.5</v>
      </c>
      <c r="K9" s="26">
        <v>43905</v>
      </c>
      <c r="L9" s="7" t="s">
        <v>98</v>
      </c>
      <c r="M9" s="7" t="s">
        <v>98</v>
      </c>
      <c r="N9" s="7" t="s">
        <v>98</v>
      </c>
      <c r="O9" s="7" t="s">
        <v>98</v>
      </c>
      <c r="P9" s="7" t="s">
        <v>98</v>
      </c>
      <c r="Q9" s="7" t="s">
        <v>98</v>
      </c>
      <c r="R9" s="7" t="s">
        <v>98</v>
      </c>
      <c r="S9" s="7" t="s">
        <v>98</v>
      </c>
      <c r="T9" s="7" t="s">
        <v>98</v>
      </c>
      <c r="U9" s="223">
        <v>43905</v>
      </c>
      <c r="V9" s="62"/>
    </row>
    <row r="10" spans="1:23" ht="15" customHeight="1">
      <c r="A10" s="222" t="s">
        <v>288</v>
      </c>
      <c r="B10" s="29">
        <v>1</v>
      </c>
      <c r="C10" s="26">
        <v>3</v>
      </c>
      <c r="D10" s="26">
        <v>73558</v>
      </c>
      <c r="E10" s="26">
        <v>35666</v>
      </c>
      <c r="F10" s="26">
        <v>54632</v>
      </c>
      <c r="G10" s="26">
        <v>25668</v>
      </c>
      <c r="H10" s="64">
        <v>74.3</v>
      </c>
      <c r="I10" s="64">
        <v>72</v>
      </c>
      <c r="J10" s="64">
        <v>76.400000000000006</v>
      </c>
      <c r="K10" s="26">
        <v>54054</v>
      </c>
      <c r="L10" s="7" t="s">
        <v>98</v>
      </c>
      <c r="M10" s="7" t="s">
        <v>98</v>
      </c>
      <c r="N10" s="7" t="s">
        <v>98</v>
      </c>
      <c r="O10" s="7" t="s">
        <v>98</v>
      </c>
      <c r="P10" s="7" t="s">
        <v>98</v>
      </c>
      <c r="Q10" s="7" t="s">
        <v>98</v>
      </c>
      <c r="R10" s="7" t="s">
        <v>98</v>
      </c>
      <c r="S10" s="7" t="s">
        <v>98</v>
      </c>
      <c r="T10" s="7" t="s">
        <v>98</v>
      </c>
      <c r="U10" s="223">
        <v>54054</v>
      </c>
      <c r="V10" s="62"/>
    </row>
    <row r="11" spans="1:23" ht="15" customHeight="1">
      <c r="A11" s="222" t="s">
        <v>289</v>
      </c>
      <c r="B11" s="29">
        <v>1</v>
      </c>
      <c r="C11" s="26">
        <v>3</v>
      </c>
      <c r="D11" s="26">
        <v>76754</v>
      </c>
      <c r="E11" s="26">
        <v>37179</v>
      </c>
      <c r="F11" s="26">
        <v>50421</v>
      </c>
      <c r="G11" s="26">
        <v>23684</v>
      </c>
      <c r="H11" s="64">
        <v>65.599999999999994</v>
      </c>
      <c r="I11" s="64">
        <v>63.7</v>
      </c>
      <c r="J11" s="64">
        <v>67.599999999999994</v>
      </c>
      <c r="K11" s="26">
        <v>49783</v>
      </c>
      <c r="L11" s="7" t="s">
        <v>98</v>
      </c>
      <c r="M11" s="7" t="s">
        <v>98</v>
      </c>
      <c r="N11" s="7" t="s">
        <v>98</v>
      </c>
      <c r="O11" s="7" t="s">
        <v>98</v>
      </c>
      <c r="P11" s="7" t="s">
        <v>98</v>
      </c>
      <c r="Q11" s="7" t="s">
        <v>98</v>
      </c>
      <c r="R11" s="7" t="s">
        <v>98</v>
      </c>
      <c r="S11" s="7" t="s">
        <v>98</v>
      </c>
      <c r="T11" s="7" t="s">
        <v>98</v>
      </c>
      <c r="U11" s="223">
        <v>49783</v>
      </c>
      <c r="V11" s="62"/>
    </row>
    <row r="12" spans="1:23" ht="15" customHeight="1">
      <c r="A12" s="222" t="s">
        <v>290</v>
      </c>
      <c r="B12" s="29">
        <v>1</v>
      </c>
      <c r="C12" s="26">
        <v>3</v>
      </c>
      <c r="D12" s="26">
        <v>80708</v>
      </c>
      <c r="E12" s="26">
        <v>38810</v>
      </c>
      <c r="F12" s="26">
        <v>52279</v>
      </c>
      <c r="G12" s="26">
        <v>24559</v>
      </c>
      <c r="H12" s="64">
        <v>64.8</v>
      </c>
      <c r="I12" s="64">
        <v>63.3</v>
      </c>
      <c r="J12" s="64">
        <v>66.2</v>
      </c>
      <c r="K12" s="26">
        <v>51301</v>
      </c>
      <c r="L12" s="7" t="s">
        <v>98</v>
      </c>
      <c r="M12" s="7" t="s">
        <v>98</v>
      </c>
      <c r="N12" s="7" t="s">
        <v>98</v>
      </c>
      <c r="O12" s="7" t="s">
        <v>98</v>
      </c>
      <c r="P12" s="26">
        <v>6402</v>
      </c>
      <c r="Q12" s="249">
        <v>0</v>
      </c>
      <c r="R12" s="7" t="s">
        <v>98</v>
      </c>
      <c r="S12" s="7" t="s">
        <v>98</v>
      </c>
      <c r="T12" s="7" t="s">
        <v>98</v>
      </c>
      <c r="U12" s="223">
        <v>44899</v>
      </c>
      <c r="V12" s="62"/>
    </row>
    <row r="13" spans="1:23" s="116" customFormat="1" ht="15" customHeight="1">
      <c r="A13" s="222" t="s">
        <v>302</v>
      </c>
      <c r="B13" s="89">
        <v>1</v>
      </c>
      <c r="C13" s="90">
        <v>3</v>
      </c>
      <c r="D13" s="90">
        <v>83533</v>
      </c>
      <c r="E13" s="90">
        <v>40173</v>
      </c>
      <c r="F13" s="90">
        <v>52878</v>
      </c>
      <c r="G13" s="90">
        <v>24751</v>
      </c>
      <c r="H13" s="91">
        <v>63.3</v>
      </c>
      <c r="I13" s="91">
        <v>61.61</v>
      </c>
      <c r="J13" s="91">
        <v>64.87</v>
      </c>
      <c r="K13" s="90">
        <v>52215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87">
        <v>0</v>
      </c>
      <c r="T13" s="87">
        <v>0</v>
      </c>
      <c r="U13" s="225">
        <v>52215</v>
      </c>
      <c r="V13" s="62"/>
    </row>
    <row r="14" spans="1:23" ht="15.95" customHeight="1">
      <c r="A14" s="224" t="s">
        <v>99</v>
      </c>
      <c r="B14" s="85"/>
      <c r="C14" s="85"/>
      <c r="D14" s="85"/>
      <c r="E14" s="85"/>
      <c r="F14" s="85"/>
      <c r="G14" s="85"/>
      <c r="H14" s="86"/>
      <c r="I14" s="86"/>
      <c r="J14" s="86"/>
      <c r="K14" s="85"/>
      <c r="L14" s="87"/>
      <c r="M14" s="87"/>
      <c r="N14" s="87"/>
      <c r="O14" s="87"/>
      <c r="P14" s="87"/>
      <c r="Q14" s="87"/>
      <c r="R14" s="87"/>
      <c r="S14" s="87"/>
      <c r="T14" s="87"/>
      <c r="U14" s="225"/>
      <c r="V14" s="62"/>
    </row>
    <row r="15" spans="1:23" ht="15" customHeight="1">
      <c r="A15" s="222" t="s">
        <v>303</v>
      </c>
      <c r="B15" s="29">
        <v>30</v>
      </c>
      <c r="C15" s="26">
        <v>37</v>
      </c>
      <c r="D15" s="26">
        <v>68055</v>
      </c>
      <c r="E15" s="26">
        <v>33213</v>
      </c>
      <c r="F15" s="26">
        <v>41200</v>
      </c>
      <c r="G15" s="26">
        <v>19190</v>
      </c>
      <c r="H15" s="64">
        <v>60.5</v>
      </c>
      <c r="I15" s="64">
        <v>57.8</v>
      </c>
      <c r="J15" s="64">
        <v>63.2</v>
      </c>
      <c r="K15" s="26">
        <v>40780</v>
      </c>
      <c r="L15" s="7" t="s">
        <v>98</v>
      </c>
      <c r="M15" s="7" t="s">
        <v>98</v>
      </c>
      <c r="N15" s="7">
        <v>2844</v>
      </c>
      <c r="O15" s="7">
        <v>2420</v>
      </c>
      <c r="P15" s="7">
        <v>2483</v>
      </c>
      <c r="Q15" s="7">
        <v>4469</v>
      </c>
      <c r="R15" s="7" t="s">
        <v>98</v>
      </c>
      <c r="S15" s="7">
        <v>0</v>
      </c>
      <c r="T15" s="7" t="s">
        <v>98</v>
      </c>
      <c r="U15" s="223">
        <v>28564</v>
      </c>
      <c r="V15" s="62"/>
    </row>
    <row r="16" spans="1:23" ht="15" customHeight="1">
      <c r="A16" s="222" t="s">
        <v>288</v>
      </c>
      <c r="B16" s="29">
        <v>30</v>
      </c>
      <c r="C16" s="26">
        <v>32</v>
      </c>
      <c r="D16" s="26">
        <v>73558</v>
      </c>
      <c r="E16" s="26">
        <v>35666</v>
      </c>
      <c r="F16" s="26">
        <v>54602</v>
      </c>
      <c r="G16" s="26">
        <v>25647</v>
      </c>
      <c r="H16" s="64">
        <v>74.2</v>
      </c>
      <c r="I16" s="64">
        <v>71.900000000000006</v>
      </c>
      <c r="J16" s="64">
        <v>76.400000000000006</v>
      </c>
      <c r="K16" s="26">
        <v>53225</v>
      </c>
      <c r="L16" s="7">
        <v>3759</v>
      </c>
      <c r="M16" s="7" t="s">
        <v>98</v>
      </c>
      <c r="N16" s="7">
        <v>2725</v>
      </c>
      <c r="O16" s="7">
        <v>1746</v>
      </c>
      <c r="P16" s="7">
        <v>5388</v>
      </c>
      <c r="Q16" s="7">
        <v>7480</v>
      </c>
      <c r="R16" s="7" t="s">
        <v>98</v>
      </c>
      <c r="S16" s="7">
        <v>0</v>
      </c>
      <c r="T16" s="7" t="s">
        <v>98</v>
      </c>
      <c r="U16" s="223">
        <v>32127</v>
      </c>
      <c r="V16" s="62"/>
    </row>
    <row r="17" spans="1:22" ht="15" customHeight="1">
      <c r="A17" s="222" t="s">
        <v>289</v>
      </c>
      <c r="B17" s="29">
        <v>30</v>
      </c>
      <c r="C17" s="26">
        <v>33</v>
      </c>
      <c r="D17" s="26">
        <v>76754</v>
      </c>
      <c r="E17" s="26">
        <v>37179</v>
      </c>
      <c r="F17" s="26">
        <v>50393</v>
      </c>
      <c r="G17" s="26">
        <v>23676</v>
      </c>
      <c r="H17" s="64">
        <v>65.599999999999994</v>
      </c>
      <c r="I17" s="64">
        <v>63.6</v>
      </c>
      <c r="J17" s="64">
        <v>67.5</v>
      </c>
      <c r="K17" s="26">
        <v>49160</v>
      </c>
      <c r="L17" s="7" t="s">
        <v>98</v>
      </c>
      <c r="M17" s="7" t="s">
        <v>98</v>
      </c>
      <c r="N17" s="7">
        <v>1160</v>
      </c>
      <c r="O17" s="7">
        <v>1256</v>
      </c>
      <c r="P17" s="7">
        <v>4009.7</v>
      </c>
      <c r="Q17" s="7">
        <v>7336.5</v>
      </c>
      <c r="R17" s="7" t="s">
        <v>98</v>
      </c>
      <c r="S17" s="7">
        <v>0</v>
      </c>
      <c r="T17" s="7" t="s">
        <v>98</v>
      </c>
      <c r="U17" s="223">
        <v>35397.699999999997</v>
      </c>
      <c r="V17" s="62"/>
    </row>
    <row r="18" spans="1:22" ht="15" customHeight="1">
      <c r="A18" s="222" t="s">
        <v>290</v>
      </c>
      <c r="B18" s="29">
        <v>30</v>
      </c>
      <c r="C18" s="26">
        <v>36</v>
      </c>
      <c r="D18" s="26">
        <v>80708</v>
      </c>
      <c r="E18" s="26">
        <v>38810</v>
      </c>
      <c r="F18" s="26">
        <v>52256</v>
      </c>
      <c r="G18" s="26">
        <v>24547</v>
      </c>
      <c r="H18" s="64">
        <v>64.8</v>
      </c>
      <c r="I18" s="64">
        <v>63.2</v>
      </c>
      <c r="J18" s="64">
        <v>66.099999999999994</v>
      </c>
      <c r="K18" s="26">
        <v>52256</v>
      </c>
      <c r="L18" s="7" t="s">
        <v>98</v>
      </c>
      <c r="M18" s="7">
        <v>2402.1</v>
      </c>
      <c r="N18" s="7">
        <v>2195</v>
      </c>
      <c r="O18" s="7">
        <v>1274</v>
      </c>
      <c r="P18" s="7">
        <v>4389.3999999999996</v>
      </c>
      <c r="Q18" s="7">
        <v>7164.3</v>
      </c>
      <c r="R18" s="7" t="s">
        <v>98</v>
      </c>
      <c r="S18" s="7">
        <v>0</v>
      </c>
      <c r="T18" s="7" t="s">
        <v>98</v>
      </c>
      <c r="U18" s="223">
        <v>33845.199999999997</v>
      </c>
      <c r="V18" s="62"/>
    </row>
    <row r="19" spans="1:22" s="116" customFormat="1" ht="15" customHeight="1">
      <c r="A19" s="222" t="s">
        <v>302</v>
      </c>
      <c r="B19" s="89">
        <v>27</v>
      </c>
      <c r="C19" s="90">
        <v>35</v>
      </c>
      <c r="D19" s="90">
        <v>83533</v>
      </c>
      <c r="E19" s="90">
        <v>40173</v>
      </c>
      <c r="F19" s="90">
        <v>52855</v>
      </c>
      <c r="G19" s="90">
        <v>24741</v>
      </c>
      <c r="H19" s="91">
        <v>63.28</v>
      </c>
      <c r="I19" s="91">
        <v>61.59</v>
      </c>
      <c r="J19" s="91">
        <v>64.84</v>
      </c>
      <c r="K19" s="90">
        <v>51431</v>
      </c>
      <c r="L19" s="87">
        <v>0</v>
      </c>
      <c r="M19" s="87">
        <v>0</v>
      </c>
      <c r="N19" s="7">
        <v>1596</v>
      </c>
      <c r="O19" s="87">
        <v>1007</v>
      </c>
      <c r="P19" s="87">
        <v>6212</v>
      </c>
      <c r="Q19" s="87">
        <v>7058</v>
      </c>
      <c r="R19" s="87">
        <v>0</v>
      </c>
      <c r="S19" s="87">
        <v>0</v>
      </c>
      <c r="T19" s="87">
        <v>0</v>
      </c>
      <c r="U19" s="225">
        <v>35558</v>
      </c>
      <c r="V19" s="62"/>
    </row>
    <row r="20" spans="1:22" ht="15.95" customHeight="1">
      <c r="A20" s="265" t="s">
        <v>100</v>
      </c>
      <c r="B20" s="263"/>
      <c r="C20" s="263"/>
      <c r="D20" s="263"/>
      <c r="E20" s="263"/>
      <c r="F20" s="263"/>
      <c r="G20" s="263"/>
      <c r="H20" s="266"/>
      <c r="I20" s="266"/>
      <c r="J20" s="266"/>
      <c r="K20" s="263"/>
      <c r="L20" s="264"/>
      <c r="M20" s="87"/>
      <c r="N20" s="88"/>
      <c r="O20" s="88"/>
      <c r="P20" s="87"/>
      <c r="Q20" s="87"/>
      <c r="R20" s="87"/>
      <c r="S20" s="87"/>
      <c r="T20" s="87"/>
      <c r="U20" s="226"/>
      <c r="V20" s="62"/>
    </row>
    <row r="21" spans="1:22" ht="15" customHeight="1">
      <c r="A21" s="222" t="s">
        <v>357</v>
      </c>
      <c r="B21" s="29">
        <v>1</v>
      </c>
      <c r="C21" s="26">
        <v>3</v>
      </c>
      <c r="D21" s="26">
        <v>71203</v>
      </c>
      <c r="E21" s="26">
        <v>34655</v>
      </c>
      <c r="F21" s="26">
        <v>54803</v>
      </c>
      <c r="G21" s="26">
        <v>26010</v>
      </c>
      <c r="H21" s="64">
        <v>77</v>
      </c>
      <c r="I21" s="64">
        <v>75.099999999999994</v>
      </c>
      <c r="J21" s="64">
        <v>78.8</v>
      </c>
      <c r="K21" s="26">
        <v>54580</v>
      </c>
      <c r="L21" s="7" t="s">
        <v>98</v>
      </c>
      <c r="M21" s="7" t="s">
        <v>98</v>
      </c>
      <c r="N21" s="7" t="s">
        <v>98</v>
      </c>
      <c r="O21" s="7" t="s">
        <v>98</v>
      </c>
      <c r="P21" s="7" t="s">
        <v>98</v>
      </c>
      <c r="Q21" s="7" t="s">
        <v>98</v>
      </c>
      <c r="R21" s="7" t="s">
        <v>98</v>
      </c>
      <c r="S21" s="7">
        <v>0</v>
      </c>
      <c r="T21" s="7">
        <v>226</v>
      </c>
      <c r="U21" s="223">
        <v>54354</v>
      </c>
      <c r="V21" s="62"/>
    </row>
    <row r="22" spans="1:22" ht="15" customHeight="1">
      <c r="A22" s="222" t="s">
        <v>304</v>
      </c>
      <c r="B22" s="29">
        <v>1</v>
      </c>
      <c r="C22" s="26">
        <v>4</v>
      </c>
      <c r="D22" s="26">
        <v>75401</v>
      </c>
      <c r="E22" s="26">
        <v>36476</v>
      </c>
      <c r="F22" s="26">
        <v>42116</v>
      </c>
      <c r="G22" s="26">
        <v>19641</v>
      </c>
      <c r="H22" s="64">
        <v>55.9</v>
      </c>
      <c r="I22" s="64">
        <v>53.9</v>
      </c>
      <c r="J22" s="64">
        <v>57.7</v>
      </c>
      <c r="K22" s="26">
        <v>41744</v>
      </c>
      <c r="L22" s="7" t="s">
        <v>98</v>
      </c>
      <c r="M22" s="7" t="s">
        <v>98</v>
      </c>
      <c r="N22" s="7" t="s">
        <v>98</v>
      </c>
      <c r="O22" s="7" t="s">
        <v>98</v>
      </c>
      <c r="P22" s="7" t="s">
        <v>98</v>
      </c>
      <c r="Q22" s="7" t="s">
        <v>98</v>
      </c>
      <c r="R22" s="7" t="s">
        <v>98</v>
      </c>
      <c r="S22" s="7">
        <v>0</v>
      </c>
      <c r="T22" s="7">
        <v>408</v>
      </c>
      <c r="U22" s="223">
        <v>41336</v>
      </c>
      <c r="V22" s="62"/>
    </row>
    <row r="23" spans="1:22" ht="15" customHeight="1">
      <c r="A23" s="222" t="s">
        <v>305</v>
      </c>
      <c r="B23" s="29">
        <v>1</v>
      </c>
      <c r="C23" s="26">
        <v>3</v>
      </c>
      <c r="D23" s="65">
        <v>79117</v>
      </c>
      <c r="E23" s="26">
        <v>38279</v>
      </c>
      <c r="F23" s="26">
        <v>52214</v>
      </c>
      <c r="G23" s="26">
        <v>24571</v>
      </c>
      <c r="H23" s="64">
        <v>66</v>
      </c>
      <c r="I23" s="64">
        <v>64.2</v>
      </c>
      <c r="J23" s="64">
        <v>67.7</v>
      </c>
      <c r="K23" s="26">
        <v>51814</v>
      </c>
      <c r="L23" s="7" t="s">
        <v>98</v>
      </c>
      <c r="M23" s="7" t="s">
        <v>98</v>
      </c>
      <c r="N23" s="7" t="s">
        <v>98</v>
      </c>
      <c r="O23" s="7" t="s">
        <v>98</v>
      </c>
      <c r="P23" s="7" t="s">
        <v>98</v>
      </c>
      <c r="Q23" s="7" t="s">
        <v>98</v>
      </c>
      <c r="R23" s="7" t="s">
        <v>98</v>
      </c>
      <c r="S23" s="7">
        <v>0</v>
      </c>
      <c r="T23" s="7">
        <v>499</v>
      </c>
      <c r="U23" s="223">
        <v>51315</v>
      </c>
      <c r="V23" s="62"/>
    </row>
    <row r="24" spans="1:22" ht="15" customHeight="1">
      <c r="A24" s="235" t="s">
        <v>306</v>
      </c>
      <c r="B24" s="29">
        <v>1</v>
      </c>
      <c r="C24" s="26">
        <v>3</v>
      </c>
      <c r="D24" s="26">
        <v>82260</v>
      </c>
      <c r="E24" s="26">
        <v>39567</v>
      </c>
      <c r="F24" s="26">
        <v>50415</v>
      </c>
      <c r="G24" s="26">
        <v>23759</v>
      </c>
      <c r="H24" s="64">
        <v>61.3</v>
      </c>
      <c r="I24" s="64">
        <v>60.1</v>
      </c>
      <c r="J24" s="64">
        <v>62.4</v>
      </c>
      <c r="K24" s="26">
        <v>49985</v>
      </c>
      <c r="L24" s="7" t="s">
        <v>98</v>
      </c>
      <c r="M24" s="7" t="s">
        <v>98</v>
      </c>
      <c r="N24" s="7" t="s">
        <v>98</v>
      </c>
      <c r="O24" s="7" t="s">
        <v>98</v>
      </c>
      <c r="P24" s="7" t="s">
        <v>98</v>
      </c>
      <c r="Q24" s="7" t="s">
        <v>98</v>
      </c>
      <c r="R24" s="7" t="s">
        <v>98</v>
      </c>
      <c r="S24" s="7">
        <v>0</v>
      </c>
      <c r="T24" s="7">
        <v>880</v>
      </c>
      <c r="U24" s="223">
        <v>49105</v>
      </c>
      <c r="V24" s="62"/>
    </row>
    <row r="25" spans="1:22" ht="15" customHeight="1">
      <c r="A25" s="269" t="s">
        <v>358</v>
      </c>
      <c r="B25" s="270">
        <v>1</v>
      </c>
      <c r="C25" s="271">
        <v>4</v>
      </c>
      <c r="D25" s="271">
        <v>84826</v>
      </c>
      <c r="E25" s="271">
        <v>40711</v>
      </c>
      <c r="F25" s="271">
        <v>55642</v>
      </c>
      <c r="G25" s="271">
        <v>26321</v>
      </c>
      <c r="H25" s="272">
        <v>65.599999999999994</v>
      </c>
      <c r="I25" s="272">
        <v>64.7</v>
      </c>
      <c r="J25" s="272">
        <v>66.5</v>
      </c>
      <c r="K25" s="271">
        <v>55199</v>
      </c>
      <c r="L25" s="87">
        <v>0</v>
      </c>
      <c r="M25" s="87">
        <v>0</v>
      </c>
      <c r="N25" s="87">
        <v>0</v>
      </c>
      <c r="O25" s="87">
        <v>0</v>
      </c>
      <c r="P25" s="87">
        <v>0</v>
      </c>
      <c r="Q25" s="87">
        <v>0</v>
      </c>
      <c r="R25" s="87">
        <v>0</v>
      </c>
      <c r="S25" s="87">
        <v>0</v>
      </c>
      <c r="T25" s="87">
        <v>0</v>
      </c>
      <c r="U25" s="225">
        <v>55199</v>
      </c>
      <c r="V25" s="62"/>
    </row>
    <row r="26" spans="1:22" ht="15.95" customHeight="1">
      <c r="A26" s="228" t="s">
        <v>101</v>
      </c>
      <c r="B26" s="26"/>
      <c r="C26" s="26"/>
      <c r="D26" s="26"/>
      <c r="E26" s="26"/>
      <c r="F26" s="26"/>
      <c r="G26" s="26"/>
      <c r="H26" s="64"/>
      <c r="I26" s="64"/>
      <c r="J26" s="64"/>
      <c r="K26" s="26"/>
      <c r="L26" s="7"/>
      <c r="M26" s="87"/>
      <c r="N26" s="87"/>
      <c r="O26" s="87"/>
      <c r="P26" s="87"/>
      <c r="Q26" s="87"/>
      <c r="R26" s="87"/>
      <c r="S26" s="87"/>
      <c r="T26" s="87"/>
      <c r="U26" s="225"/>
      <c r="V26" s="62"/>
    </row>
    <row r="27" spans="1:22" ht="15" customHeight="1">
      <c r="A27" s="229" t="s">
        <v>307</v>
      </c>
      <c r="B27" s="92">
        <v>4</v>
      </c>
      <c r="C27" s="93">
        <v>5</v>
      </c>
      <c r="D27" s="93">
        <v>67241</v>
      </c>
      <c r="E27" s="93">
        <v>32729</v>
      </c>
      <c r="F27" s="93">
        <v>38856</v>
      </c>
      <c r="G27" s="93">
        <v>18268</v>
      </c>
      <c r="H27" s="94">
        <v>57.8</v>
      </c>
      <c r="I27" s="94">
        <v>55.8</v>
      </c>
      <c r="J27" s="94">
        <v>59.7</v>
      </c>
      <c r="K27" s="93">
        <v>38373</v>
      </c>
      <c r="L27" s="95">
        <v>15431</v>
      </c>
      <c r="M27" s="47" t="s">
        <v>98</v>
      </c>
      <c r="N27" s="47">
        <v>9223</v>
      </c>
      <c r="O27" s="47">
        <v>6702</v>
      </c>
      <c r="P27" s="47" t="s">
        <v>98</v>
      </c>
      <c r="Q27" s="47" t="s">
        <v>98</v>
      </c>
      <c r="R27" s="47" t="s">
        <v>98</v>
      </c>
      <c r="S27" s="47">
        <v>0</v>
      </c>
      <c r="T27" s="47" t="s">
        <v>98</v>
      </c>
      <c r="U27" s="230">
        <v>7017</v>
      </c>
      <c r="V27" s="62"/>
    </row>
    <row r="28" spans="1:22" ht="15" customHeight="1">
      <c r="A28" s="229" t="s">
        <v>270</v>
      </c>
      <c r="B28" s="96">
        <v>4</v>
      </c>
      <c r="C28" s="45">
        <v>6</v>
      </c>
      <c r="D28" s="45">
        <v>72951</v>
      </c>
      <c r="E28" s="45">
        <v>35339</v>
      </c>
      <c r="F28" s="45">
        <v>45984</v>
      </c>
      <c r="G28" s="45">
        <v>21549</v>
      </c>
      <c r="H28" s="46">
        <v>63</v>
      </c>
      <c r="I28" s="46">
        <v>61</v>
      </c>
      <c r="J28" s="46">
        <v>65</v>
      </c>
      <c r="K28" s="45">
        <v>45458</v>
      </c>
      <c r="L28" s="47">
        <v>8346</v>
      </c>
      <c r="M28" s="47" t="s">
        <v>98</v>
      </c>
      <c r="N28" s="47">
        <v>8279</v>
      </c>
      <c r="O28" s="47" t="s">
        <v>98</v>
      </c>
      <c r="P28" s="47">
        <v>5685</v>
      </c>
      <c r="Q28" s="47" t="s">
        <v>98</v>
      </c>
      <c r="R28" s="47" t="s">
        <v>98</v>
      </c>
      <c r="S28" s="47">
        <v>0</v>
      </c>
      <c r="T28" s="47" t="s">
        <v>98</v>
      </c>
      <c r="U28" s="230">
        <v>23148</v>
      </c>
      <c r="V28" s="62"/>
    </row>
    <row r="29" spans="1:22" ht="15" customHeight="1">
      <c r="A29" s="231" t="s">
        <v>271</v>
      </c>
      <c r="B29" s="96">
        <v>4</v>
      </c>
      <c r="C29" s="45">
        <v>5</v>
      </c>
      <c r="D29" s="45">
        <v>76627</v>
      </c>
      <c r="E29" s="45">
        <v>37063</v>
      </c>
      <c r="F29" s="45">
        <v>42019</v>
      </c>
      <c r="G29" s="45">
        <v>19816</v>
      </c>
      <c r="H29" s="46">
        <v>54.8</v>
      </c>
      <c r="I29" s="46">
        <v>53.5</v>
      </c>
      <c r="J29" s="46">
        <v>56.1</v>
      </c>
      <c r="K29" s="45">
        <v>41434</v>
      </c>
      <c r="L29" s="47">
        <v>7027</v>
      </c>
      <c r="M29" s="47" t="s">
        <v>98</v>
      </c>
      <c r="N29" s="47">
        <v>8735</v>
      </c>
      <c r="O29" s="47" t="s">
        <v>98</v>
      </c>
      <c r="P29" s="47">
        <v>8935</v>
      </c>
      <c r="Q29" s="47" t="s">
        <v>98</v>
      </c>
      <c r="R29" s="47" t="s">
        <v>98</v>
      </c>
      <c r="S29" s="47">
        <v>0</v>
      </c>
      <c r="T29" s="47" t="s">
        <v>98</v>
      </c>
      <c r="U29" s="230">
        <v>16737</v>
      </c>
      <c r="V29" s="62"/>
    </row>
    <row r="30" spans="1:22" ht="15" customHeight="1">
      <c r="A30" s="229" t="s">
        <v>272</v>
      </c>
      <c r="B30" s="96">
        <v>4</v>
      </c>
      <c r="C30" s="45">
        <v>9</v>
      </c>
      <c r="D30" s="45">
        <v>80888</v>
      </c>
      <c r="E30" s="45">
        <v>39029</v>
      </c>
      <c r="F30" s="45">
        <v>48644</v>
      </c>
      <c r="G30" s="45">
        <v>22978</v>
      </c>
      <c r="H30" s="46">
        <v>60.1</v>
      </c>
      <c r="I30" s="46">
        <v>58.9</v>
      </c>
      <c r="J30" s="46">
        <v>61.3</v>
      </c>
      <c r="K30" s="45">
        <v>48209</v>
      </c>
      <c r="L30" s="47">
        <v>5181</v>
      </c>
      <c r="M30" s="47">
        <v>12403</v>
      </c>
      <c r="N30" s="47">
        <v>5032</v>
      </c>
      <c r="O30" s="47" t="s">
        <v>98</v>
      </c>
      <c r="P30" s="47">
        <v>6549</v>
      </c>
      <c r="Q30" s="47" t="s">
        <v>98</v>
      </c>
      <c r="R30" s="47" t="s">
        <v>98</v>
      </c>
      <c r="S30" s="47">
        <v>0</v>
      </c>
      <c r="T30" s="47" t="s">
        <v>98</v>
      </c>
      <c r="U30" s="230">
        <v>19044</v>
      </c>
      <c r="V30" s="62"/>
    </row>
    <row r="31" spans="1:22" ht="15" customHeight="1">
      <c r="A31" s="232" t="s">
        <v>308</v>
      </c>
      <c r="B31" s="97">
        <v>4</v>
      </c>
      <c r="C31" s="97">
        <v>6</v>
      </c>
      <c r="D31" s="97">
        <v>83195</v>
      </c>
      <c r="E31" s="97">
        <v>39946</v>
      </c>
      <c r="F31" s="97">
        <v>46216</v>
      </c>
      <c r="G31" s="97">
        <v>21657</v>
      </c>
      <c r="H31" s="98">
        <v>55.6</v>
      </c>
      <c r="I31" s="98">
        <v>54.2</v>
      </c>
      <c r="J31" s="98">
        <v>56.8</v>
      </c>
      <c r="K31" s="97">
        <v>45623</v>
      </c>
      <c r="L31" s="99">
        <v>5683</v>
      </c>
      <c r="M31" s="99">
        <v>3704</v>
      </c>
      <c r="N31" s="99" t="s">
        <v>98</v>
      </c>
      <c r="O31" s="99" t="s">
        <v>98</v>
      </c>
      <c r="P31" s="99">
        <v>7770</v>
      </c>
      <c r="Q31" s="99" t="s">
        <v>98</v>
      </c>
      <c r="R31" s="99" t="s">
        <v>98</v>
      </c>
      <c r="S31" s="99">
        <v>0</v>
      </c>
      <c r="T31" s="99" t="s">
        <v>98</v>
      </c>
      <c r="U31" s="233">
        <v>28466</v>
      </c>
      <c r="V31" s="62"/>
    </row>
    <row r="32" spans="1:22" ht="15.95" customHeight="1">
      <c r="A32" s="265" t="s">
        <v>102</v>
      </c>
      <c r="B32" s="263"/>
      <c r="C32" s="263"/>
      <c r="D32" s="263"/>
      <c r="E32" s="263"/>
      <c r="F32" s="263"/>
      <c r="G32" s="263"/>
      <c r="H32" s="266"/>
      <c r="I32" s="266"/>
      <c r="J32" s="266"/>
      <c r="K32" s="263"/>
      <c r="L32" s="264"/>
      <c r="M32" s="264"/>
      <c r="N32" s="264"/>
      <c r="O32" s="264"/>
      <c r="P32" s="264"/>
      <c r="Q32" s="264"/>
      <c r="R32" s="264"/>
      <c r="S32" s="264"/>
      <c r="T32" s="264"/>
      <c r="U32" s="267"/>
      <c r="V32" s="62"/>
    </row>
    <row r="33" spans="1:22" ht="15" customHeight="1">
      <c r="A33" s="229" t="s">
        <v>360</v>
      </c>
      <c r="B33" s="96">
        <v>1</v>
      </c>
      <c r="C33" s="45">
        <v>4</v>
      </c>
      <c r="D33" s="45">
        <v>76606</v>
      </c>
      <c r="E33" s="45">
        <v>37087</v>
      </c>
      <c r="F33" s="45">
        <v>42185</v>
      </c>
      <c r="G33" s="45">
        <v>20261</v>
      </c>
      <c r="H33" s="46">
        <v>55.067488186303947</v>
      </c>
      <c r="I33" s="46">
        <v>54.631002777253485</v>
      </c>
      <c r="J33" s="46">
        <v>55.477112275108176</v>
      </c>
      <c r="K33" s="45">
        <v>41051</v>
      </c>
      <c r="L33" s="47">
        <v>16012</v>
      </c>
      <c r="M33" s="47" t="s">
        <v>98</v>
      </c>
      <c r="N33" s="47" t="s">
        <v>98</v>
      </c>
      <c r="O33" s="47">
        <v>20495</v>
      </c>
      <c r="P33" s="47">
        <v>2360</v>
      </c>
      <c r="Q33" s="47" t="s">
        <v>98</v>
      </c>
      <c r="R33" s="47" t="s">
        <v>98</v>
      </c>
      <c r="S33" s="47">
        <v>0</v>
      </c>
      <c r="T33" s="47" t="s">
        <v>98</v>
      </c>
      <c r="U33" s="230">
        <v>2184</v>
      </c>
      <c r="V33" s="62"/>
    </row>
    <row r="34" spans="1:22" ht="15" customHeight="1">
      <c r="A34" s="229" t="s">
        <v>273</v>
      </c>
      <c r="B34" s="96">
        <v>1</v>
      </c>
      <c r="C34" s="45">
        <v>4</v>
      </c>
      <c r="D34" s="45">
        <v>78729</v>
      </c>
      <c r="E34" s="45">
        <v>35876</v>
      </c>
      <c r="F34" s="45">
        <v>48088</v>
      </c>
      <c r="G34" s="45">
        <v>22911</v>
      </c>
      <c r="H34" s="46">
        <v>61.4</v>
      </c>
      <c r="I34" s="46">
        <v>60.4</v>
      </c>
      <c r="J34" s="46">
        <v>62.2</v>
      </c>
      <c r="K34" s="45">
        <v>47230</v>
      </c>
      <c r="L34" s="47">
        <v>18175</v>
      </c>
      <c r="M34" s="47" t="s">
        <v>98</v>
      </c>
      <c r="N34" s="47" t="s">
        <v>98</v>
      </c>
      <c r="O34" s="47">
        <v>19093</v>
      </c>
      <c r="P34" s="47">
        <v>2663</v>
      </c>
      <c r="Q34" s="47" t="s">
        <v>98</v>
      </c>
      <c r="R34" s="47" t="s">
        <v>98</v>
      </c>
      <c r="S34" s="47">
        <v>0</v>
      </c>
      <c r="T34" s="47" t="s">
        <v>98</v>
      </c>
      <c r="U34" s="230" t="s">
        <v>98</v>
      </c>
      <c r="V34" s="62"/>
    </row>
    <row r="35" spans="1:22" ht="15" customHeight="1">
      <c r="A35" s="229" t="s">
        <v>274</v>
      </c>
      <c r="B35" s="96">
        <v>1</v>
      </c>
      <c r="C35" s="45">
        <v>3</v>
      </c>
      <c r="D35" s="45">
        <v>81989</v>
      </c>
      <c r="E35" s="45">
        <v>39432</v>
      </c>
      <c r="F35" s="45">
        <v>52567</v>
      </c>
      <c r="G35" s="45">
        <v>25343</v>
      </c>
      <c r="H35" s="46">
        <v>64.099999999999994</v>
      </c>
      <c r="I35" s="46">
        <v>64.3</v>
      </c>
      <c r="J35" s="46">
        <v>64</v>
      </c>
      <c r="K35" s="45">
        <v>51153</v>
      </c>
      <c r="L35" s="47">
        <v>19276</v>
      </c>
      <c r="M35" s="47" t="s">
        <v>98</v>
      </c>
      <c r="N35" s="47" t="s">
        <v>98</v>
      </c>
      <c r="O35" s="47">
        <v>30197</v>
      </c>
      <c r="P35" s="47" t="s">
        <v>98</v>
      </c>
      <c r="Q35" s="47" t="s">
        <v>98</v>
      </c>
      <c r="R35" s="47" t="s">
        <v>98</v>
      </c>
      <c r="S35" s="47">
        <v>0</v>
      </c>
      <c r="T35" s="47" t="s">
        <v>98</v>
      </c>
      <c r="U35" s="230">
        <v>1680</v>
      </c>
      <c r="V35" s="62"/>
    </row>
    <row r="36" spans="1:22" ht="15" customHeight="1">
      <c r="A36" s="229" t="s">
        <v>309</v>
      </c>
      <c r="B36" s="96">
        <v>1</v>
      </c>
      <c r="C36" s="45">
        <v>4</v>
      </c>
      <c r="D36" s="45">
        <v>84277</v>
      </c>
      <c r="E36" s="45">
        <v>40512</v>
      </c>
      <c r="F36" s="45">
        <v>47848</v>
      </c>
      <c r="G36" s="45">
        <v>23122</v>
      </c>
      <c r="H36" s="46">
        <v>56.8</v>
      </c>
      <c r="I36" s="46">
        <v>57.1</v>
      </c>
      <c r="J36" s="46">
        <v>56.5</v>
      </c>
      <c r="K36" s="45">
        <v>46248</v>
      </c>
      <c r="L36" s="47">
        <v>18015</v>
      </c>
      <c r="M36" s="47" t="s">
        <v>98</v>
      </c>
      <c r="N36" s="47" t="s">
        <v>98</v>
      </c>
      <c r="O36" s="47">
        <v>20628</v>
      </c>
      <c r="P36" s="47" t="s">
        <v>98</v>
      </c>
      <c r="Q36" s="47" t="s">
        <v>98</v>
      </c>
      <c r="R36" s="47">
        <v>7080</v>
      </c>
      <c r="S36" s="47">
        <v>0</v>
      </c>
      <c r="T36" s="47" t="s">
        <v>98</v>
      </c>
      <c r="U36" s="230">
        <v>525</v>
      </c>
      <c r="V36" s="62"/>
    </row>
    <row r="37" spans="1:22" s="116" customFormat="1" ht="15" customHeight="1">
      <c r="A37" s="275" t="s">
        <v>359</v>
      </c>
      <c r="B37" s="270">
        <v>1</v>
      </c>
      <c r="C37" s="271">
        <v>2</v>
      </c>
      <c r="D37" s="271">
        <v>85249</v>
      </c>
      <c r="E37" s="271">
        <v>40889</v>
      </c>
      <c r="F37" s="271">
        <v>44128</v>
      </c>
      <c r="G37" s="271">
        <v>21485</v>
      </c>
      <c r="H37" s="272">
        <v>51.8</v>
      </c>
      <c r="I37" s="272">
        <v>52.5</v>
      </c>
      <c r="J37" s="272">
        <v>51</v>
      </c>
      <c r="K37" s="271">
        <v>42789</v>
      </c>
      <c r="L37" s="87">
        <v>17217</v>
      </c>
      <c r="M37" s="87">
        <v>0</v>
      </c>
      <c r="N37" s="87">
        <v>0</v>
      </c>
      <c r="O37" s="87">
        <v>25572</v>
      </c>
      <c r="P37" s="87">
        <v>0</v>
      </c>
      <c r="Q37" s="87">
        <v>0</v>
      </c>
      <c r="R37" s="87">
        <v>0</v>
      </c>
      <c r="S37" s="87">
        <v>0</v>
      </c>
      <c r="T37" s="87">
        <v>0</v>
      </c>
      <c r="U37" s="225">
        <v>0</v>
      </c>
      <c r="V37" s="62"/>
    </row>
    <row r="38" spans="1:22" ht="15.95" customHeight="1">
      <c r="A38" s="265" t="s">
        <v>103</v>
      </c>
      <c r="B38" s="263"/>
      <c r="C38" s="263"/>
      <c r="D38" s="263"/>
      <c r="E38" s="263"/>
      <c r="F38" s="263"/>
      <c r="G38" s="263"/>
      <c r="H38" s="266"/>
      <c r="I38" s="266"/>
      <c r="J38" s="266"/>
      <c r="K38" s="263"/>
      <c r="L38" s="264"/>
      <c r="M38" s="264"/>
      <c r="N38" s="264"/>
      <c r="O38" s="264"/>
      <c r="P38" s="264"/>
      <c r="Q38" s="264"/>
      <c r="R38" s="264"/>
      <c r="S38" s="264"/>
      <c r="T38" s="264"/>
      <c r="U38" s="267"/>
      <c r="V38" s="62"/>
    </row>
    <row r="39" spans="1:22" ht="15" customHeight="1">
      <c r="A39" s="229" t="s">
        <v>363</v>
      </c>
      <c r="B39" s="100">
        <v>0</v>
      </c>
      <c r="C39" s="47">
        <v>0</v>
      </c>
      <c r="D39" s="45">
        <v>76696</v>
      </c>
      <c r="E39" s="45">
        <v>37130</v>
      </c>
      <c r="F39" s="45">
        <v>42119</v>
      </c>
      <c r="G39" s="45">
        <v>20521</v>
      </c>
      <c r="H39" s="46">
        <v>54.9</v>
      </c>
      <c r="I39" s="46">
        <v>54.5</v>
      </c>
      <c r="J39" s="46">
        <v>55.2</v>
      </c>
      <c r="K39" s="45">
        <v>39733</v>
      </c>
      <c r="L39" s="47">
        <v>12951</v>
      </c>
      <c r="M39" s="47">
        <v>13279</v>
      </c>
      <c r="N39" s="47" t="s">
        <v>98</v>
      </c>
      <c r="O39" s="47">
        <v>6073</v>
      </c>
      <c r="P39" s="47">
        <v>3188</v>
      </c>
      <c r="Q39" s="47">
        <v>4242</v>
      </c>
      <c r="R39" s="47" t="s">
        <v>98</v>
      </c>
      <c r="S39" s="47">
        <v>0</v>
      </c>
      <c r="T39" s="47" t="s">
        <v>98</v>
      </c>
      <c r="U39" s="230" t="s">
        <v>98</v>
      </c>
      <c r="V39" s="62"/>
    </row>
    <row r="40" spans="1:22" ht="15" customHeight="1">
      <c r="A40" s="229" t="s">
        <v>273</v>
      </c>
      <c r="B40" s="100">
        <v>0</v>
      </c>
      <c r="C40" s="47">
        <v>0</v>
      </c>
      <c r="D40" s="45">
        <v>78380</v>
      </c>
      <c r="E40" s="45">
        <v>37913</v>
      </c>
      <c r="F40" s="45">
        <v>48046</v>
      </c>
      <c r="G40" s="45">
        <v>22901</v>
      </c>
      <c r="H40" s="46">
        <v>61.3</v>
      </c>
      <c r="I40" s="46">
        <v>60.4</v>
      </c>
      <c r="J40" s="46">
        <v>62.1</v>
      </c>
      <c r="K40" s="45">
        <v>46343</v>
      </c>
      <c r="L40" s="47">
        <v>15808</v>
      </c>
      <c r="M40" s="47">
        <v>12954</v>
      </c>
      <c r="N40" s="47" t="s">
        <v>98</v>
      </c>
      <c r="O40" s="47">
        <v>7654</v>
      </c>
      <c r="P40" s="47">
        <v>3473</v>
      </c>
      <c r="Q40" s="47">
        <v>4052</v>
      </c>
      <c r="R40" s="47" t="s">
        <v>98</v>
      </c>
      <c r="S40" s="47">
        <v>0</v>
      </c>
      <c r="T40" s="47">
        <v>2402</v>
      </c>
      <c r="U40" s="230" t="s">
        <v>98</v>
      </c>
      <c r="V40" s="62"/>
    </row>
    <row r="41" spans="1:22" ht="15" customHeight="1">
      <c r="A41" s="229" t="s">
        <v>274</v>
      </c>
      <c r="B41" s="100">
        <v>0</v>
      </c>
      <c r="C41" s="47">
        <v>0</v>
      </c>
      <c r="D41" s="45">
        <v>81989</v>
      </c>
      <c r="E41" s="45">
        <v>39432</v>
      </c>
      <c r="F41" s="45">
        <v>52530</v>
      </c>
      <c r="G41" s="45">
        <v>25322</v>
      </c>
      <c r="H41" s="46">
        <v>64.099999999999994</v>
      </c>
      <c r="I41" s="46">
        <v>64.2</v>
      </c>
      <c r="J41" s="46">
        <v>64</v>
      </c>
      <c r="K41" s="45">
        <v>50972</v>
      </c>
      <c r="L41" s="47">
        <v>8491</v>
      </c>
      <c r="M41" s="47">
        <v>20731</v>
      </c>
      <c r="N41" s="47" t="s">
        <v>98</v>
      </c>
      <c r="O41" s="47">
        <v>6000</v>
      </c>
      <c r="P41" s="47">
        <v>3939</v>
      </c>
      <c r="Q41" s="47">
        <v>7936</v>
      </c>
      <c r="R41" s="47" t="s">
        <v>98</v>
      </c>
      <c r="S41" s="47">
        <v>0</v>
      </c>
      <c r="T41" s="47">
        <v>3875</v>
      </c>
      <c r="U41" s="230" t="s">
        <v>98</v>
      </c>
      <c r="V41" s="62"/>
    </row>
    <row r="42" spans="1:22" ht="15" customHeight="1">
      <c r="A42" s="229" t="s">
        <v>309</v>
      </c>
      <c r="B42" s="100">
        <v>0</v>
      </c>
      <c r="C42" s="47">
        <v>0</v>
      </c>
      <c r="D42" s="45">
        <v>84277</v>
      </c>
      <c r="E42" s="45">
        <v>40512</v>
      </c>
      <c r="F42" s="45">
        <v>47813</v>
      </c>
      <c r="G42" s="45">
        <v>23106</v>
      </c>
      <c r="H42" s="46">
        <v>56.7</v>
      </c>
      <c r="I42" s="46">
        <v>57</v>
      </c>
      <c r="J42" s="46">
        <v>56.5</v>
      </c>
      <c r="K42" s="45">
        <v>45707</v>
      </c>
      <c r="L42" s="47">
        <v>9008</v>
      </c>
      <c r="M42" s="47">
        <v>3574</v>
      </c>
      <c r="N42" s="47" t="s">
        <v>98</v>
      </c>
      <c r="O42" s="47">
        <v>7374</v>
      </c>
      <c r="P42" s="47">
        <v>3403</v>
      </c>
      <c r="Q42" s="47">
        <v>7195</v>
      </c>
      <c r="R42" s="47">
        <v>8879</v>
      </c>
      <c r="S42" s="47">
        <v>0</v>
      </c>
      <c r="T42" s="47">
        <v>6274</v>
      </c>
      <c r="U42" s="230" t="s">
        <v>98</v>
      </c>
      <c r="V42" s="62"/>
    </row>
    <row r="43" spans="1:22" s="116" customFormat="1" ht="15" customHeight="1">
      <c r="A43" s="275" t="s">
        <v>359</v>
      </c>
      <c r="B43" s="276">
        <v>0</v>
      </c>
      <c r="C43" s="273">
        <v>0</v>
      </c>
      <c r="D43" s="271">
        <v>85249</v>
      </c>
      <c r="E43" s="271">
        <v>40889</v>
      </c>
      <c r="F43" s="271">
        <v>44113</v>
      </c>
      <c r="G43" s="271">
        <v>21478</v>
      </c>
      <c r="H43" s="272">
        <v>51.8</v>
      </c>
      <c r="I43" s="272">
        <v>52.5</v>
      </c>
      <c r="J43" s="272">
        <v>51</v>
      </c>
      <c r="K43" s="271">
        <v>42964</v>
      </c>
      <c r="L43" s="87">
        <v>10197</v>
      </c>
      <c r="M43" s="87">
        <v>3720</v>
      </c>
      <c r="N43" s="87">
        <v>0</v>
      </c>
      <c r="O43" s="87">
        <v>7143</v>
      </c>
      <c r="P43" s="87">
        <v>5902</v>
      </c>
      <c r="Q43" s="87">
        <v>6083</v>
      </c>
      <c r="R43" s="87">
        <v>0</v>
      </c>
      <c r="S43" s="87">
        <v>7611</v>
      </c>
      <c r="T43" s="87">
        <v>2308</v>
      </c>
      <c r="U43" s="225">
        <v>0</v>
      </c>
      <c r="V43" s="62"/>
    </row>
    <row r="44" spans="1:22" ht="15.95" customHeight="1">
      <c r="A44" s="234" t="s">
        <v>104</v>
      </c>
      <c r="B44" s="101"/>
      <c r="C44" s="101"/>
      <c r="D44" s="101"/>
      <c r="E44" s="85"/>
      <c r="F44" s="85"/>
      <c r="G44" s="85"/>
      <c r="H44" s="86"/>
      <c r="I44" s="86"/>
      <c r="J44" s="86"/>
      <c r="K44" s="85"/>
      <c r="L44" s="87"/>
      <c r="M44" s="87"/>
      <c r="N44" s="88"/>
      <c r="O44" s="88"/>
      <c r="P44" s="87"/>
      <c r="Q44" s="87"/>
      <c r="R44" s="87"/>
      <c r="S44" s="87"/>
      <c r="T44" s="87"/>
      <c r="U44" s="226"/>
      <c r="V44" s="62"/>
    </row>
    <row r="45" spans="1:22" ht="15" customHeight="1">
      <c r="A45" s="235" t="s">
        <v>310</v>
      </c>
      <c r="B45" s="29">
        <v>1</v>
      </c>
      <c r="C45" s="26">
        <v>2</v>
      </c>
      <c r="D45" s="26">
        <v>77174</v>
      </c>
      <c r="E45" s="26">
        <v>37368</v>
      </c>
      <c r="F45" s="26">
        <v>41571</v>
      </c>
      <c r="G45" s="26">
        <v>19891</v>
      </c>
      <c r="H45" s="64">
        <v>53.9</v>
      </c>
      <c r="I45" s="64">
        <v>53.2</v>
      </c>
      <c r="J45" s="64">
        <v>54.5</v>
      </c>
      <c r="K45" s="26">
        <v>40836</v>
      </c>
      <c r="L45" s="7">
        <v>15740</v>
      </c>
      <c r="M45" s="7" t="s">
        <v>98</v>
      </c>
      <c r="N45" s="7" t="s">
        <v>98</v>
      </c>
      <c r="O45" s="7" t="s">
        <v>98</v>
      </c>
      <c r="P45" s="7" t="s">
        <v>98</v>
      </c>
      <c r="Q45" s="7" t="s">
        <v>98</v>
      </c>
      <c r="R45" s="7" t="s">
        <v>98</v>
      </c>
      <c r="S45" s="7">
        <v>0</v>
      </c>
      <c r="T45" s="7" t="s">
        <v>98</v>
      </c>
      <c r="U45" s="223">
        <v>25096</v>
      </c>
      <c r="V45" s="62"/>
    </row>
    <row r="46" spans="1:22" ht="15" customHeight="1">
      <c r="A46" s="235" t="s">
        <v>311</v>
      </c>
      <c r="B46" s="29">
        <v>1</v>
      </c>
      <c r="C46" s="26">
        <v>3</v>
      </c>
      <c r="D46" s="26">
        <v>79930</v>
      </c>
      <c r="E46" s="26">
        <v>38604</v>
      </c>
      <c r="F46" s="26">
        <v>37725</v>
      </c>
      <c r="G46" s="26">
        <v>18071</v>
      </c>
      <c r="H46" s="64">
        <v>47.2</v>
      </c>
      <c r="I46" s="64">
        <v>46.8</v>
      </c>
      <c r="J46" s="64">
        <v>47.6</v>
      </c>
      <c r="K46" s="26">
        <v>37260</v>
      </c>
      <c r="L46" s="7" t="s">
        <v>98</v>
      </c>
      <c r="M46" s="7" t="s">
        <v>98</v>
      </c>
      <c r="N46" s="7" t="s">
        <v>98</v>
      </c>
      <c r="O46" s="7" t="s">
        <v>98</v>
      </c>
      <c r="P46" s="7" t="s">
        <v>98</v>
      </c>
      <c r="Q46" s="7" t="s">
        <v>98</v>
      </c>
      <c r="R46" s="7" t="s">
        <v>98</v>
      </c>
      <c r="S46" s="7">
        <v>0</v>
      </c>
      <c r="T46" s="7">
        <v>36577</v>
      </c>
      <c r="U46" s="223">
        <v>683</v>
      </c>
      <c r="V46" s="62"/>
    </row>
    <row r="47" spans="1:22" ht="15" customHeight="1">
      <c r="A47" s="235" t="s">
        <v>292</v>
      </c>
      <c r="B47" s="26">
        <v>1</v>
      </c>
      <c r="C47" s="26">
        <v>2</v>
      </c>
      <c r="D47" s="26">
        <v>80394</v>
      </c>
      <c r="E47" s="26">
        <v>38800</v>
      </c>
      <c r="F47" s="26">
        <v>48927</v>
      </c>
      <c r="G47" s="26">
        <v>23243</v>
      </c>
      <c r="H47" s="64">
        <v>60.7</v>
      </c>
      <c r="I47" s="64">
        <v>59.9</v>
      </c>
      <c r="J47" s="64">
        <v>61.8</v>
      </c>
      <c r="K47" s="26">
        <v>48288</v>
      </c>
      <c r="L47" s="7">
        <v>17496</v>
      </c>
      <c r="M47" s="7" t="s">
        <v>98</v>
      </c>
      <c r="N47" s="7" t="s">
        <v>98</v>
      </c>
      <c r="O47" s="7" t="s">
        <v>98</v>
      </c>
      <c r="P47" s="7" t="s">
        <v>98</v>
      </c>
      <c r="Q47" s="7" t="s">
        <v>98</v>
      </c>
      <c r="R47" s="7" t="s">
        <v>98</v>
      </c>
      <c r="S47" s="7">
        <v>0</v>
      </c>
      <c r="T47" s="7" t="s">
        <v>98</v>
      </c>
      <c r="U47" s="223">
        <v>30792</v>
      </c>
      <c r="V47" s="62"/>
    </row>
    <row r="48" spans="1:22" ht="15" customHeight="1">
      <c r="A48" s="235" t="s">
        <v>293</v>
      </c>
      <c r="B48" s="29">
        <v>1</v>
      </c>
      <c r="C48" s="26">
        <v>4</v>
      </c>
      <c r="D48" s="26">
        <v>82291</v>
      </c>
      <c r="E48" s="26">
        <v>39591</v>
      </c>
      <c r="F48" s="26">
        <v>43933</v>
      </c>
      <c r="G48" s="26">
        <v>21027</v>
      </c>
      <c r="H48" s="64">
        <v>53.4</v>
      </c>
      <c r="I48" s="64">
        <v>53.1</v>
      </c>
      <c r="J48" s="64">
        <v>53.6</v>
      </c>
      <c r="K48" s="26">
        <v>42350</v>
      </c>
      <c r="L48" s="7">
        <v>19838</v>
      </c>
      <c r="M48" s="7" t="s">
        <v>98</v>
      </c>
      <c r="N48" s="7" t="s">
        <v>98</v>
      </c>
      <c r="O48" s="7" t="s">
        <v>98</v>
      </c>
      <c r="P48" s="7" t="s">
        <v>98</v>
      </c>
      <c r="Q48" s="7" t="s">
        <v>98</v>
      </c>
      <c r="R48" s="7" t="s">
        <v>98</v>
      </c>
      <c r="S48" s="7">
        <v>0</v>
      </c>
      <c r="T48" s="7">
        <v>821</v>
      </c>
      <c r="U48" s="223">
        <v>21691</v>
      </c>
      <c r="V48" s="62"/>
    </row>
    <row r="49" spans="1:22" ht="15" customHeight="1">
      <c r="A49" s="227" t="s">
        <v>325</v>
      </c>
      <c r="B49" s="90">
        <v>1</v>
      </c>
      <c r="C49" s="90">
        <v>4</v>
      </c>
      <c r="D49" s="90">
        <v>84842</v>
      </c>
      <c r="E49" s="90">
        <v>40749</v>
      </c>
      <c r="F49" s="90">
        <v>45866</v>
      </c>
      <c r="G49" s="90">
        <v>21909</v>
      </c>
      <c r="H49" s="91">
        <v>54.06</v>
      </c>
      <c r="I49" s="91">
        <v>53.77</v>
      </c>
      <c r="J49" s="91">
        <v>54.33</v>
      </c>
      <c r="K49" s="90">
        <v>44803</v>
      </c>
      <c r="L49" s="87">
        <v>19242</v>
      </c>
      <c r="M49" s="311">
        <v>0</v>
      </c>
      <c r="N49" s="87">
        <v>23926</v>
      </c>
      <c r="O49" s="311" t="s">
        <v>98</v>
      </c>
      <c r="P49" s="311" t="s">
        <v>98</v>
      </c>
      <c r="Q49" s="311" t="s">
        <v>98</v>
      </c>
      <c r="R49" s="311" t="s">
        <v>98</v>
      </c>
      <c r="S49" s="87">
        <v>0</v>
      </c>
      <c r="T49" s="87">
        <v>678</v>
      </c>
      <c r="U49" s="225">
        <v>957</v>
      </c>
      <c r="V49" s="62"/>
    </row>
    <row r="50" spans="1:22" ht="15.95" customHeight="1">
      <c r="A50" s="236" t="s">
        <v>105</v>
      </c>
      <c r="B50" s="102"/>
      <c r="C50" s="102"/>
      <c r="D50" s="102"/>
      <c r="E50" s="90"/>
      <c r="F50" s="90"/>
      <c r="G50" s="90"/>
      <c r="H50" s="91"/>
      <c r="I50" s="91"/>
      <c r="J50" s="91"/>
      <c r="K50" s="90"/>
      <c r="L50" s="87"/>
      <c r="M50" s="87"/>
      <c r="N50" s="87"/>
      <c r="O50" s="87"/>
      <c r="P50" s="87"/>
      <c r="Q50" s="87"/>
      <c r="R50" s="87"/>
      <c r="S50" s="87"/>
      <c r="T50" s="87"/>
      <c r="U50" s="225"/>
      <c r="V50" s="62"/>
    </row>
    <row r="51" spans="1:22" ht="15" customHeight="1">
      <c r="A51" s="235" t="s">
        <v>312</v>
      </c>
      <c r="B51" s="103" t="s">
        <v>106</v>
      </c>
      <c r="C51" s="7" t="s">
        <v>106</v>
      </c>
      <c r="D51" s="26">
        <v>74832</v>
      </c>
      <c r="E51" s="26">
        <v>36232</v>
      </c>
      <c r="F51" s="26">
        <v>41289</v>
      </c>
      <c r="G51" s="26">
        <v>19660</v>
      </c>
      <c r="H51" s="64">
        <v>55.2</v>
      </c>
      <c r="I51" s="64">
        <v>54.2</v>
      </c>
      <c r="J51" s="64">
        <v>56.1</v>
      </c>
      <c r="K51" s="26">
        <v>39180</v>
      </c>
      <c r="L51" s="7">
        <v>9287</v>
      </c>
      <c r="M51" s="7" t="s">
        <v>98</v>
      </c>
      <c r="N51" s="7" t="s">
        <v>98</v>
      </c>
      <c r="O51" s="7">
        <v>13339</v>
      </c>
      <c r="P51" s="7">
        <v>1812</v>
      </c>
      <c r="Q51" s="7">
        <v>7170</v>
      </c>
      <c r="R51" s="7" t="s">
        <v>98</v>
      </c>
      <c r="S51" s="7">
        <v>0</v>
      </c>
      <c r="T51" s="7">
        <v>7572</v>
      </c>
      <c r="U51" s="223" t="s">
        <v>98</v>
      </c>
      <c r="V51" s="62"/>
    </row>
    <row r="52" spans="1:22" ht="15" customHeight="1">
      <c r="A52" s="235" t="s">
        <v>291</v>
      </c>
      <c r="B52" s="103" t="s">
        <v>106</v>
      </c>
      <c r="C52" s="7" t="s">
        <v>106</v>
      </c>
      <c r="D52" s="26">
        <v>77266</v>
      </c>
      <c r="E52" s="26">
        <v>36411</v>
      </c>
      <c r="F52" s="26">
        <v>41542</v>
      </c>
      <c r="G52" s="26">
        <v>19873</v>
      </c>
      <c r="H52" s="64">
        <v>53.8</v>
      </c>
      <c r="I52" s="64">
        <v>53.1</v>
      </c>
      <c r="J52" s="64">
        <v>54.3</v>
      </c>
      <c r="K52" s="26">
        <v>41542</v>
      </c>
      <c r="L52" s="7">
        <v>10106</v>
      </c>
      <c r="M52" s="7">
        <v>15032</v>
      </c>
      <c r="N52" s="7" t="s">
        <v>98</v>
      </c>
      <c r="O52" s="7">
        <v>4141</v>
      </c>
      <c r="P52" s="7">
        <v>2687</v>
      </c>
      <c r="Q52" s="7">
        <v>5956</v>
      </c>
      <c r="R52" s="7" t="s">
        <v>98</v>
      </c>
      <c r="S52" s="7">
        <v>0</v>
      </c>
      <c r="T52" s="7">
        <v>1418</v>
      </c>
      <c r="U52" s="223" t="s">
        <v>98</v>
      </c>
      <c r="V52" s="62"/>
    </row>
    <row r="53" spans="1:22" ht="18" customHeight="1">
      <c r="A53" s="235" t="s">
        <v>292</v>
      </c>
      <c r="B53" s="103" t="s">
        <v>98</v>
      </c>
      <c r="C53" s="7" t="s">
        <v>98</v>
      </c>
      <c r="D53" s="26">
        <v>80394</v>
      </c>
      <c r="E53" s="26">
        <v>38800</v>
      </c>
      <c r="F53" s="26">
        <v>48884</v>
      </c>
      <c r="G53" s="26">
        <v>23217</v>
      </c>
      <c r="H53" s="64">
        <v>60.8</v>
      </c>
      <c r="I53" s="64">
        <v>59.8</v>
      </c>
      <c r="J53" s="64">
        <v>61.7</v>
      </c>
      <c r="K53" s="26">
        <v>46169</v>
      </c>
      <c r="L53" s="7">
        <v>9404</v>
      </c>
      <c r="M53" s="7">
        <v>12341</v>
      </c>
      <c r="N53" s="7" t="s">
        <v>98</v>
      </c>
      <c r="O53" s="7">
        <v>8283</v>
      </c>
      <c r="P53" s="7">
        <v>2889</v>
      </c>
      <c r="Q53" s="7">
        <v>7007</v>
      </c>
      <c r="R53" s="7" t="s">
        <v>98</v>
      </c>
      <c r="S53" s="7">
        <v>0</v>
      </c>
      <c r="T53" s="7">
        <v>6241</v>
      </c>
      <c r="U53" s="223" t="s">
        <v>98</v>
      </c>
      <c r="V53" s="62"/>
    </row>
    <row r="54" spans="1:22" ht="15" customHeight="1">
      <c r="A54" s="235" t="s">
        <v>293</v>
      </c>
      <c r="B54" s="103" t="s">
        <v>106</v>
      </c>
      <c r="C54" s="7" t="s">
        <v>106</v>
      </c>
      <c r="D54" s="26">
        <v>82291</v>
      </c>
      <c r="E54" s="26">
        <v>39591</v>
      </c>
      <c r="F54" s="26">
        <v>43916</v>
      </c>
      <c r="G54" s="26">
        <v>21022</v>
      </c>
      <c r="H54" s="64">
        <v>53.4</v>
      </c>
      <c r="I54" s="64">
        <v>53.1</v>
      </c>
      <c r="J54" s="64">
        <v>53.6</v>
      </c>
      <c r="K54" s="26">
        <v>41700</v>
      </c>
      <c r="L54" s="7">
        <v>7052</v>
      </c>
      <c r="M54" s="7">
        <v>9554</v>
      </c>
      <c r="N54" s="7" t="s">
        <v>98</v>
      </c>
      <c r="O54" s="7">
        <v>9857</v>
      </c>
      <c r="P54" s="7">
        <v>2722</v>
      </c>
      <c r="Q54" s="7">
        <v>6965</v>
      </c>
      <c r="R54" s="7" t="s">
        <v>98</v>
      </c>
      <c r="S54" s="7">
        <v>0</v>
      </c>
      <c r="T54" s="7">
        <v>5545</v>
      </c>
      <c r="U54" s="223" t="s">
        <v>98</v>
      </c>
      <c r="V54" s="62"/>
    </row>
    <row r="55" spans="1:22" ht="15" customHeight="1" thickBot="1">
      <c r="A55" s="241" t="s">
        <v>325</v>
      </c>
      <c r="B55" s="242" t="s">
        <v>106</v>
      </c>
      <c r="C55" s="243" t="s">
        <v>106</v>
      </c>
      <c r="D55" s="244">
        <v>84842</v>
      </c>
      <c r="E55" s="244">
        <v>40749</v>
      </c>
      <c r="F55" s="244">
        <v>45850</v>
      </c>
      <c r="G55" s="244">
        <v>21899</v>
      </c>
      <c r="H55" s="245">
        <v>54.04</v>
      </c>
      <c r="I55" s="245">
        <v>53.74</v>
      </c>
      <c r="J55" s="245">
        <v>54.32</v>
      </c>
      <c r="K55" s="244">
        <v>43596</v>
      </c>
      <c r="L55" s="243">
        <v>9010</v>
      </c>
      <c r="M55" s="243">
        <v>2996</v>
      </c>
      <c r="N55" s="243">
        <v>0</v>
      </c>
      <c r="O55" s="243">
        <v>7261</v>
      </c>
      <c r="P55" s="243">
        <v>4319</v>
      </c>
      <c r="Q55" s="243">
        <v>6356</v>
      </c>
      <c r="R55" s="243">
        <v>9567</v>
      </c>
      <c r="S55" s="243">
        <v>0</v>
      </c>
      <c r="T55" s="243">
        <v>4087</v>
      </c>
      <c r="U55" s="246" t="s">
        <v>98</v>
      </c>
      <c r="V55" s="62"/>
    </row>
    <row r="56" spans="1:22" ht="15" customHeight="1">
      <c r="A56" s="76" t="s">
        <v>313</v>
      </c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66" t="s">
        <v>107</v>
      </c>
      <c r="M56" s="109"/>
      <c r="N56" s="109"/>
      <c r="O56" s="109"/>
      <c r="P56" s="109"/>
      <c r="Q56" s="109"/>
      <c r="R56" s="109"/>
      <c r="S56" s="109"/>
      <c r="U56" s="44" t="s">
        <v>8</v>
      </c>
      <c r="V56" s="109"/>
    </row>
  </sheetData>
  <sheetProtection selectLockedCells="1" selectUnlockedCells="1"/>
  <mergeCells count="23">
    <mergeCell ref="T6:T7"/>
    <mergeCell ref="R6:R7"/>
    <mergeCell ref="L6:L7"/>
    <mergeCell ref="D6:D7"/>
    <mergeCell ref="G6:G7"/>
    <mergeCell ref="E6:E7"/>
    <mergeCell ref="H6:H7"/>
    <mergeCell ref="L4:U4"/>
    <mergeCell ref="U6:U7"/>
    <mergeCell ref="B3:B7"/>
    <mergeCell ref="C3:C7"/>
    <mergeCell ref="Q6:Q7"/>
    <mergeCell ref="D4:E5"/>
    <mergeCell ref="F4:G5"/>
    <mergeCell ref="P6:P7"/>
    <mergeCell ref="I6:I7"/>
    <mergeCell ref="J6:J7"/>
    <mergeCell ref="H4:J5"/>
    <mergeCell ref="O6:O7"/>
    <mergeCell ref="M6:M7"/>
    <mergeCell ref="F6:F7"/>
    <mergeCell ref="N6:N7"/>
    <mergeCell ref="K4:K6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5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view="pageBreakPreview" topLeftCell="A28" zoomScaleNormal="100" zoomScaleSheetLayoutView="100" workbookViewId="0">
      <selection activeCell="G36" sqref="G36"/>
    </sheetView>
  </sheetViews>
  <sheetFormatPr defaultRowHeight="17.100000000000001" customHeight="1"/>
  <cols>
    <col min="1" max="2" width="4.25" style="67" customWidth="1"/>
    <col min="3" max="3" width="14.5" style="67" customWidth="1"/>
    <col min="4" max="8" width="13.75" style="67" customWidth="1"/>
    <col min="9" max="16384" width="9" style="67"/>
  </cols>
  <sheetData>
    <row r="1" spans="1:10" ht="5.0999999999999996" customHeight="1">
      <c r="A1" s="5"/>
      <c r="B1" s="5"/>
      <c r="C1" s="5"/>
      <c r="D1" s="5"/>
      <c r="E1" s="5"/>
      <c r="F1" s="5"/>
      <c r="G1" s="5"/>
      <c r="H1" s="5"/>
      <c r="I1" s="5"/>
      <c r="J1" s="5"/>
    </row>
    <row r="2" spans="1:10" ht="15" customHeight="1" thickBot="1">
      <c r="A2" s="5" t="s">
        <v>331</v>
      </c>
      <c r="B2" s="5"/>
      <c r="C2" s="5"/>
      <c r="D2" s="5"/>
      <c r="E2" s="5"/>
      <c r="F2" s="5"/>
      <c r="G2" s="5"/>
      <c r="H2" s="5"/>
      <c r="I2" s="5"/>
      <c r="J2" s="5"/>
    </row>
    <row r="3" spans="1:10" ht="24.95" customHeight="1">
      <c r="A3" s="369" t="s">
        <v>108</v>
      </c>
      <c r="B3" s="370"/>
      <c r="C3" s="370"/>
      <c r="D3" s="292" t="s">
        <v>380</v>
      </c>
      <c r="E3" s="292" t="s">
        <v>381</v>
      </c>
      <c r="F3" s="294" t="s">
        <v>347</v>
      </c>
      <c r="G3" s="294" t="s">
        <v>346</v>
      </c>
      <c r="H3" s="283" t="s">
        <v>382</v>
      </c>
      <c r="I3" s="62"/>
    </row>
    <row r="4" spans="1:10" ht="20.100000000000001" customHeight="1">
      <c r="A4" s="15"/>
      <c r="B4" s="4"/>
      <c r="C4" s="19" t="s">
        <v>110</v>
      </c>
      <c r="D4" s="13">
        <f>SUM(D5:D6)</f>
        <v>6</v>
      </c>
      <c r="E4" s="13">
        <f>SUM(E5:E6)</f>
        <v>10</v>
      </c>
      <c r="F4" s="13">
        <f>SUM(F5:F6)</f>
        <v>9</v>
      </c>
      <c r="G4" s="13">
        <f>SUM(G5:G6)</f>
        <v>6</v>
      </c>
      <c r="H4" s="330">
        <f>SUM(H5:H6)</f>
        <v>7</v>
      </c>
      <c r="I4" s="62"/>
    </row>
    <row r="5" spans="1:10" ht="20.100000000000001" customHeight="1">
      <c r="A5" s="425" t="s">
        <v>390</v>
      </c>
      <c r="B5" s="426"/>
      <c r="C5" s="19" t="s">
        <v>111</v>
      </c>
      <c r="D5" s="14">
        <v>4</v>
      </c>
      <c r="E5" s="14">
        <v>4</v>
      </c>
      <c r="F5" s="14">
        <v>4</v>
      </c>
      <c r="G5" s="14">
        <v>4</v>
      </c>
      <c r="H5" s="331">
        <v>4</v>
      </c>
      <c r="I5" s="62"/>
    </row>
    <row r="6" spans="1:10" ht="20.100000000000001" customHeight="1">
      <c r="A6" s="21"/>
      <c r="B6" s="22"/>
      <c r="C6" s="20" t="s">
        <v>112</v>
      </c>
      <c r="D6" s="14">
        <v>2</v>
      </c>
      <c r="E6" s="14">
        <v>6</v>
      </c>
      <c r="F6" s="14">
        <v>5</v>
      </c>
      <c r="G6" s="14">
        <v>2</v>
      </c>
      <c r="H6" s="331">
        <v>3</v>
      </c>
      <c r="I6" s="62"/>
    </row>
    <row r="7" spans="1:10" ht="20.100000000000001" customHeight="1">
      <c r="A7" s="423" t="s">
        <v>113</v>
      </c>
      <c r="B7" s="424"/>
      <c r="C7" s="19" t="s">
        <v>110</v>
      </c>
      <c r="D7" s="14">
        <f>SUM(D8:D9)</f>
        <v>89</v>
      </c>
      <c r="E7" s="14">
        <f>SUM(E8:E9)</f>
        <v>88</v>
      </c>
      <c r="F7" s="14">
        <f>SUM(F8:F9)</f>
        <v>93</v>
      </c>
      <c r="G7" s="14">
        <f>SUM(G8:G9)</f>
        <v>101</v>
      </c>
      <c r="H7" s="331">
        <f>SUM(H8:H9)</f>
        <v>102</v>
      </c>
      <c r="I7" s="62"/>
    </row>
    <row r="8" spans="1:10" ht="20.100000000000001" customHeight="1">
      <c r="A8" s="23"/>
      <c r="B8" s="239"/>
      <c r="C8" s="19" t="s">
        <v>111</v>
      </c>
      <c r="D8" s="14">
        <v>87</v>
      </c>
      <c r="E8" s="14">
        <v>82</v>
      </c>
      <c r="F8" s="14">
        <v>88</v>
      </c>
      <c r="G8" s="14">
        <v>99</v>
      </c>
      <c r="H8" s="331">
        <v>99</v>
      </c>
      <c r="I8" s="62"/>
    </row>
    <row r="9" spans="1:10" ht="20.100000000000001" customHeight="1">
      <c r="A9" s="433" t="s">
        <v>114</v>
      </c>
      <c r="B9" s="434"/>
      <c r="C9" s="20" t="s">
        <v>112</v>
      </c>
      <c r="D9" s="14">
        <v>2</v>
      </c>
      <c r="E9" s="14">
        <v>6</v>
      </c>
      <c r="F9" s="14">
        <v>5</v>
      </c>
      <c r="G9" s="14">
        <v>2</v>
      </c>
      <c r="H9" s="331">
        <v>3</v>
      </c>
      <c r="I9" s="62"/>
    </row>
    <row r="10" spans="1:10" ht="20.100000000000001" customHeight="1">
      <c r="A10" s="423" t="s">
        <v>115</v>
      </c>
      <c r="B10" s="424"/>
      <c r="C10" s="19" t="s">
        <v>110</v>
      </c>
      <c r="D10" s="14">
        <f>SUM(D11:D12)</f>
        <v>33</v>
      </c>
      <c r="E10" s="14">
        <f>SUM(E11:E12)</f>
        <v>36</v>
      </c>
      <c r="F10" s="14">
        <f>SUM(F11:F12)</f>
        <v>37</v>
      </c>
      <c r="G10" s="14">
        <f>SUM(G11:G12)</f>
        <v>35</v>
      </c>
      <c r="H10" s="331">
        <f>SUM(H11:H12)</f>
        <v>35</v>
      </c>
      <c r="I10" s="62"/>
    </row>
    <row r="11" spans="1:10" ht="20.100000000000001" customHeight="1">
      <c r="A11" s="23"/>
      <c r="B11" s="239"/>
      <c r="C11" s="19" t="s">
        <v>111</v>
      </c>
      <c r="D11" s="14">
        <v>31</v>
      </c>
      <c r="E11" s="14">
        <v>30</v>
      </c>
      <c r="F11" s="14">
        <v>32</v>
      </c>
      <c r="G11" s="14">
        <v>33</v>
      </c>
      <c r="H11" s="331">
        <v>32</v>
      </c>
      <c r="I11" s="62"/>
    </row>
    <row r="12" spans="1:10" ht="20.100000000000001" customHeight="1">
      <c r="A12" s="433" t="s">
        <v>114</v>
      </c>
      <c r="B12" s="434"/>
      <c r="C12" s="20" t="s">
        <v>112</v>
      </c>
      <c r="D12" s="14">
        <v>2</v>
      </c>
      <c r="E12" s="14">
        <v>6</v>
      </c>
      <c r="F12" s="14">
        <v>5</v>
      </c>
      <c r="G12" s="14">
        <v>2</v>
      </c>
      <c r="H12" s="331">
        <v>3</v>
      </c>
      <c r="I12" s="62"/>
    </row>
    <row r="13" spans="1:10" ht="20.100000000000001" customHeight="1">
      <c r="A13" s="436" t="s">
        <v>332</v>
      </c>
      <c r="B13" s="435" t="s">
        <v>116</v>
      </c>
      <c r="C13" s="435"/>
      <c r="D13" s="14">
        <f>+D14+D19</f>
        <v>93</v>
      </c>
      <c r="E13" s="14">
        <f>+E14+E19</f>
        <v>128</v>
      </c>
      <c r="F13" s="14">
        <f>+F14+F19</f>
        <v>125</v>
      </c>
      <c r="G13" s="14">
        <f>+G14+G19</f>
        <v>92</v>
      </c>
      <c r="H13" s="331">
        <f>+H14+H19</f>
        <v>123</v>
      </c>
      <c r="I13" s="62"/>
    </row>
    <row r="14" spans="1:10" ht="20.100000000000001" customHeight="1">
      <c r="A14" s="437"/>
      <c r="B14" s="429" t="s">
        <v>117</v>
      </c>
      <c r="C14" s="18" t="s">
        <v>110</v>
      </c>
      <c r="D14" s="14">
        <f>SUM(D15:D18)</f>
        <v>79</v>
      </c>
      <c r="E14" s="14">
        <f>SUM(E15:E18)</f>
        <v>103</v>
      </c>
      <c r="F14" s="14">
        <f>SUM(F15:F18)</f>
        <v>99</v>
      </c>
      <c r="G14" s="14">
        <f>SUM(G15:G18)</f>
        <v>84</v>
      </c>
      <c r="H14" s="331">
        <f>SUM(H15:H18)</f>
        <v>109</v>
      </c>
      <c r="I14" s="62"/>
    </row>
    <row r="15" spans="1:10" ht="20.100000000000001" customHeight="1">
      <c r="A15" s="437"/>
      <c r="B15" s="429"/>
      <c r="C15" s="19" t="s">
        <v>118</v>
      </c>
      <c r="D15" s="14">
        <v>21</v>
      </c>
      <c r="E15" s="14">
        <v>24</v>
      </c>
      <c r="F15" s="14">
        <v>26</v>
      </c>
      <c r="G15" s="14">
        <v>25</v>
      </c>
      <c r="H15" s="331">
        <v>26</v>
      </c>
      <c r="I15" s="62"/>
    </row>
    <row r="16" spans="1:10" ht="20.100000000000001" customHeight="1">
      <c r="A16" s="437"/>
      <c r="B16" s="429"/>
      <c r="C16" s="19" t="s">
        <v>119</v>
      </c>
      <c r="D16" s="14">
        <v>8</v>
      </c>
      <c r="E16" s="14">
        <v>7</v>
      </c>
      <c r="F16" s="14">
        <v>7</v>
      </c>
      <c r="G16" s="14">
        <v>7</v>
      </c>
      <c r="H16" s="331">
        <v>7</v>
      </c>
      <c r="I16" s="62"/>
    </row>
    <row r="17" spans="1:10" ht="20.100000000000001" customHeight="1">
      <c r="A17" s="437"/>
      <c r="B17" s="429"/>
      <c r="C17" s="19" t="s">
        <v>120</v>
      </c>
      <c r="D17" s="14">
        <v>19</v>
      </c>
      <c r="E17" s="14">
        <v>42</v>
      </c>
      <c r="F17" s="14">
        <v>39</v>
      </c>
      <c r="G17" s="14">
        <v>32</v>
      </c>
      <c r="H17" s="331">
        <v>45</v>
      </c>
      <c r="I17" s="62"/>
    </row>
    <row r="18" spans="1:10" ht="20.100000000000001" customHeight="1">
      <c r="A18" s="437"/>
      <c r="B18" s="429"/>
      <c r="C18" s="20" t="s">
        <v>121</v>
      </c>
      <c r="D18" s="14">
        <v>31</v>
      </c>
      <c r="E18" s="14">
        <v>30</v>
      </c>
      <c r="F18" s="14">
        <v>27</v>
      </c>
      <c r="G18" s="14">
        <v>20</v>
      </c>
      <c r="H18" s="331">
        <v>31</v>
      </c>
      <c r="I18" s="62"/>
    </row>
    <row r="19" spans="1:10" ht="20.100000000000001" customHeight="1">
      <c r="A19" s="437"/>
      <c r="B19" s="432" t="s">
        <v>122</v>
      </c>
      <c r="C19" s="19" t="s">
        <v>110</v>
      </c>
      <c r="D19" s="14">
        <f>SUM(D20:D24)</f>
        <v>14</v>
      </c>
      <c r="E19" s="14">
        <f>SUM(E20:E24)</f>
        <v>25</v>
      </c>
      <c r="F19" s="14">
        <f>SUM(F20:F24)</f>
        <v>26</v>
      </c>
      <c r="G19" s="14">
        <f>SUM(G20:G24)</f>
        <v>8</v>
      </c>
      <c r="H19" s="331">
        <f>SUM(H20:H24)</f>
        <v>14</v>
      </c>
      <c r="I19" s="62"/>
    </row>
    <row r="20" spans="1:10" ht="20.100000000000001" customHeight="1">
      <c r="A20" s="437"/>
      <c r="B20" s="432"/>
      <c r="C20" s="19" t="s">
        <v>120</v>
      </c>
      <c r="D20" s="14">
        <v>1</v>
      </c>
      <c r="E20" s="14">
        <v>2</v>
      </c>
      <c r="F20" s="14">
        <v>2</v>
      </c>
      <c r="G20" s="14">
        <v>1</v>
      </c>
      <c r="H20" s="331">
        <v>1</v>
      </c>
      <c r="I20" s="62"/>
    </row>
    <row r="21" spans="1:10" ht="20.100000000000001" customHeight="1">
      <c r="A21" s="437"/>
      <c r="B21" s="432"/>
      <c r="C21" s="19" t="s">
        <v>123</v>
      </c>
      <c r="D21" s="6">
        <v>0</v>
      </c>
      <c r="E21" s="6">
        <v>0</v>
      </c>
      <c r="F21" s="6">
        <v>1</v>
      </c>
      <c r="G21" s="6">
        <v>0</v>
      </c>
      <c r="H21" s="332">
        <v>1</v>
      </c>
      <c r="I21" s="62"/>
    </row>
    <row r="22" spans="1:10" ht="20.100000000000001" customHeight="1">
      <c r="A22" s="437"/>
      <c r="B22" s="432"/>
      <c r="C22" s="19" t="s">
        <v>124</v>
      </c>
      <c r="D22" s="14">
        <v>10</v>
      </c>
      <c r="E22" s="14">
        <v>12</v>
      </c>
      <c r="F22" s="14">
        <v>14</v>
      </c>
      <c r="G22" s="14">
        <v>5</v>
      </c>
      <c r="H22" s="331">
        <v>5</v>
      </c>
      <c r="I22" s="62"/>
    </row>
    <row r="23" spans="1:10" ht="20.100000000000001" customHeight="1">
      <c r="A23" s="437"/>
      <c r="B23" s="432"/>
      <c r="C23" s="19" t="s">
        <v>125</v>
      </c>
      <c r="D23" s="14">
        <v>3</v>
      </c>
      <c r="E23" s="14">
        <v>11</v>
      </c>
      <c r="F23" s="14">
        <v>9</v>
      </c>
      <c r="G23" s="14">
        <v>1</v>
      </c>
      <c r="H23" s="331">
        <v>7</v>
      </c>
      <c r="I23" s="62"/>
    </row>
    <row r="24" spans="1:10" ht="20.100000000000001" customHeight="1">
      <c r="A24" s="438"/>
      <c r="B24" s="432"/>
      <c r="C24" s="20" t="s">
        <v>121</v>
      </c>
      <c r="D24" s="6">
        <v>0</v>
      </c>
      <c r="E24" s="6">
        <v>0</v>
      </c>
      <c r="F24" s="6">
        <v>0</v>
      </c>
      <c r="G24" s="6">
        <v>1</v>
      </c>
      <c r="H24" s="332">
        <v>0</v>
      </c>
      <c r="I24" s="62"/>
    </row>
    <row r="25" spans="1:10" s="69" customFormat="1" ht="20.100000000000001" customHeight="1">
      <c r="A25" s="439" t="s">
        <v>126</v>
      </c>
      <c r="B25" s="440"/>
      <c r="C25" s="440"/>
      <c r="D25" s="6">
        <v>0</v>
      </c>
      <c r="E25" s="6">
        <v>0</v>
      </c>
      <c r="F25" s="6">
        <v>1</v>
      </c>
      <c r="G25" s="6">
        <v>0</v>
      </c>
      <c r="H25" s="332">
        <v>0</v>
      </c>
      <c r="I25" s="68"/>
    </row>
    <row r="26" spans="1:10" s="70" customFormat="1" ht="20.100000000000001" customHeight="1" thickBot="1">
      <c r="A26" s="430" t="s">
        <v>127</v>
      </c>
      <c r="B26" s="431"/>
      <c r="C26" s="431"/>
      <c r="D26" s="16">
        <v>26</v>
      </c>
      <c r="E26" s="16">
        <v>22</v>
      </c>
      <c r="F26" s="16">
        <v>23</v>
      </c>
      <c r="G26" s="306">
        <v>27</v>
      </c>
      <c r="H26" s="333">
        <v>33</v>
      </c>
      <c r="I26" s="63"/>
    </row>
    <row r="27" spans="1:10" ht="15" customHeight="1">
      <c r="B27" s="5"/>
      <c r="C27" s="5"/>
      <c r="D27" s="5"/>
      <c r="E27" s="5"/>
      <c r="F27" s="5"/>
      <c r="G27" s="44"/>
      <c r="H27" s="44" t="s">
        <v>61</v>
      </c>
      <c r="I27" s="5"/>
      <c r="J27" s="5"/>
    </row>
    <row r="28" spans="1:10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" customHeight="1" thickBot="1">
      <c r="A29" s="5" t="s">
        <v>333</v>
      </c>
      <c r="B29" s="5"/>
      <c r="C29" s="5"/>
      <c r="D29" s="5"/>
      <c r="E29" s="5"/>
      <c r="F29" s="5"/>
      <c r="G29" s="5"/>
      <c r="H29" s="5"/>
      <c r="I29" s="5"/>
      <c r="J29" s="5"/>
    </row>
    <row r="30" spans="1:10" ht="24.95" customHeight="1">
      <c r="A30" s="71" t="s">
        <v>128</v>
      </c>
      <c r="B30" s="72"/>
      <c r="C30" s="77"/>
      <c r="D30" s="247" t="s">
        <v>109</v>
      </c>
      <c r="E30" s="294" t="s">
        <v>383</v>
      </c>
      <c r="F30" s="294" t="s">
        <v>384</v>
      </c>
      <c r="G30" s="307" t="s">
        <v>385</v>
      </c>
      <c r="H30" s="334" t="s">
        <v>382</v>
      </c>
      <c r="I30" s="5"/>
      <c r="J30" s="5"/>
    </row>
    <row r="31" spans="1:10" ht="20.100000000000001" customHeight="1">
      <c r="A31" s="423" t="s">
        <v>334</v>
      </c>
      <c r="B31" s="424"/>
      <c r="C31" s="424"/>
      <c r="D31" s="13">
        <f>SUM(D32:D35)</f>
        <v>26</v>
      </c>
      <c r="E31" s="13">
        <f>SUM(E32:E35)</f>
        <v>21</v>
      </c>
      <c r="F31" s="13">
        <f>SUM(F32:F35)</f>
        <v>26</v>
      </c>
      <c r="G31" s="13">
        <f>SUM(G32:G35)</f>
        <v>30</v>
      </c>
      <c r="H31" s="330">
        <f>SUM(H32:H35)</f>
        <v>25</v>
      </c>
      <c r="I31" s="62"/>
      <c r="J31" s="5"/>
    </row>
    <row r="32" spans="1:10" ht="20.100000000000001" customHeight="1">
      <c r="A32" s="73" t="s">
        <v>335</v>
      </c>
      <c r="B32" s="427" t="s">
        <v>336</v>
      </c>
      <c r="C32" s="428"/>
      <c r="D32" s="14">
        <v>5</v>
      </c>
      <c r="E32" s="14">
        <v>6</v>
      </c>
      <c r="F32" s="14">
        <v>6</v>
      </c>
      <c r="G32" s="14">
        <v>5</v>
      </c>
      <c r="H32" s="331">
        <v>5</v>
      </c>
      <c r="I32" s="62"/>
      <c r="J32" s="5"/>
    </row>
    <row r="33" spans="1:10" ht="20.100000000000001" customHeight="1">
      <c r="A33" s="73" t="s">
        <v>337</v>
      </c>
      <c r="B33" s="427" t="s">
        <v>327</v>
      </c>
      <c r="C33" s="428"/>
      <c r="D33" s="14">
        <v>7</v>
      </c>
      <c r="E33" s="14">
        <v>5</v>
      </c>
      <c r="F33" s="14">
        <v>7</v>
      </c>
      <c r="G33" s="14">
        <v>9</v>
      </c>
      <c r="H33" s="331">
        <v>9</v>
      </c>
      <c r="I33" s="62"/>
      <c r="J33" s="5"/>
    </row>
    <row r="34" spans="1:10" ht="20.100000000000001" customHeight="1">
      <c r="A34" s="73" t="s">
        <v>337</v>
      </c>
      <c r="B34" s="427" t="s">
        <v>265</v>
      </c>
      <c r="C34" s="428"/>
      <c r="D34" s="14">
        <v>8</v>
      </c>
      <c r="E34" s="14">
        <v>5</v>
      </c>
      <c r="F34" s="14">
        <v>7</v>
      </c>
      <c r="G34" s="14">
        <v>10</v>
      </c>
      <c r="H34" s="331">
        <v>5</v>
      </c>
      <c r="I34" s="62"/>
      <c r="J34" s="5"/>
    </row>
    <row r="35" spans="1:10" ht="20.100000000000001" customHeight="1">
      <c r="A35" s="73" t="s">
        <v>337</v>
      </c>
      <c r="B35" s="427" t="s">
        <v>338</v>
      </c>
      <c r="C35" s="428"/>
      <c r="D35" s="14">
        <v>6</v>
      </c>
      <c r="E35" s="14">
        <v>5</v>
      </c>
      <c r="F35" s="14">
        <v>6</v>
      </c>
      <c r="G35" s="14">
        <v>6</v>
      </c>
      <c r="H35" s="331">
        <v>6</v>
      </c>
      <c r="I35" s="62"/>
      <c r="J35" s="5"/>
    </row>
    <row r="36" spans="1:10" ht="20.100000000000001" customHeight="1">
      <c r="A36" s="425" t="s">
        <v>339</v>
      </c>
      <c r="B36" s="426"/>
      <c r="C36" s="426"/>
      <c r="D36" s="14">
        <v>31</v>
      </c>
      <c r="E36" s="14">
        <v>22</v>
      </c>
      <c r="F36" s="14">
        <v>29</v>
      </c>
      <c r="G36" s="336">
        <v>45</v>
      </c>
      <c r="H36" s="331">
        <v>45</v>
      </c>
      <c r="I36" s="62"/>
      <c r="J36" s="5"/>
    </row>
    <row r="37" spans="1:10" ht="20.100000000000001" customHeight="1">
      <c r="A37" s="425" t="s">
        <v>340</v>
      </c>
      <c r="B37" s="426"/>
      <c r="C37" s="426"/>
      <c r="D37" s="14">
        <v>9</v>
      </c>
      <c r="E37" s="14">
        <v>5</v>
      </c>
      <c r="F37" s="14">
        <v>5</v>
      </c>
      <c r="G37" s="14">
        <v>5</v>
      </c>
      <c r="H37" s="331">
        <v>4</v>
      </c>
      <c r="I37" s="62"/>
      <c r="J37" s="5"/>
    </row>
    <row r="38" spans="1:10" ht="20.100000000000001" customHeight="1">
      <c r="A38" s="425" t="s">
        <v>341</v>
      </c>
      <c r="B38" s="426"/>
      <c r="C38" s="426"/>
      <c r="D38" s="14">
        <v>21</v>
      </c>
      <c r="E38" s="14">
        <v>26</v>
      </c>
      <c r="F38" s="14">
        <v>24</v>
      </c>
      <c r="G38" s="14">
        <v>25</v>
      </c>
      <c r="H38" s="331">
        <v>18</v>
      </c>
      <c r="I38" s="62"/>
      <c r="J38" s="5"/>
    </row>
    <row r="39" spans="1:10" ht="20.100000000000001" customHeight="1" thickBot="1">
      <c r="A39" s="421" t="s">
        <v>342</v>
      </c>
      <c r="B39" s="422"/>
      <c r="C39" s="422"/>
      <c r="D39" s="17">
        <v>0</v>
      </c>
      <c r="E39" s="17">
        <v>0</v>
      </c>
      <c r="F39" s="17">
        <v>0</v>
      </c>
      <c r="G39" s="17">
        <v>0</v>
      </c>
      <c r="H39" s="335">
        <v>0</v>
      </c>
      <c r="I39" s="62"/>
      <c r="J39" s="62"/>
    </row>
    <row r="40" spans="1:10" ht="15" customHeight="1">
      <c r="B40" s="5"/>
      <c r="C40" s="5"/>
      <c r="D40" s="5"/>
      <c r="E40" s="5"/>
      <c r="F40" s="5"/>
      <c r="G40" s="44"/>
      <c r="H40" s="44" t="s">
        <v>61</v>
      </c>
      <c r="I40" s="5"/>
      <c r="J40" s="5"/>
    </row>
    <row r="41" spans="1:10" ht="17.100000000000001" customHeight="1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7.100000000000001" customHeight="1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7.100000000000001" customHeight="1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 ht="17.100000000000001" customHeight="1">
      <c r="A44" s="5"/>
      <c r="B44" s="5"/>
      <c r="C44" s="5"/>
      <c r="D44" s="5"/>
      <c r="E44" s="5"/>
      <c r="F44" s="5"/>
      <c r="G44" s="5"/>
      <c r="H44" s="5"/>
      <c r="I44" s="5"/>
      <c r="J44" s="5"/>
    </row>
  </sheetData>
  <sheetProtection selectLockedCells="1" selectUnlockedCells="1"/>
  <mergeCells count="21">
    <mergeCell ref="B14:B18"/>
    <mergeCell ref="A38:C38"/>
    <mergeCell ref="A26:C26"/>
    <mergeCell ref="B19:B24"/>
    <mergeCell ref="A3:C3"/>
    <mergeCell ref="A5:B5"/>
    <mergeCell ref="A7:B7"/>
    <mergeCell ref="A9:B9"/>
    <mergeCell ref="A10:B10"/>
    <mergeCell ref="A12:B12"/>
    <mergeCell ref="B13:C13"/>
    <mergeCell ref="B32:C32"/>
    <mergeCell ref="A13:A24"/>
    <mergeCell ref="A25:C25"/>
    <mergeCell ref="A39:C39"/>
    <mergeCell ref="A31:C31"/>
    <mergeCell ref="A36:C36"/>
    <mergeCell ref="B35:C35"/>
    <mergeCell ref="B34:C34"/>
    <mergeCell ref="B33:C33"/>
    <mergeCell ref="A37:C3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6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00" zoomScaleSheetLayoutView="100" workbookViewId="0">
      <pane xSplit="1" ySplit="3" topLeftCell="B37" activePane="bottomRight" state="frozen"/>
      <selection pane="topRight" activeCell="B1" sqref="B1"/>
      <selection pane="bottomLeft" activeCell="A4" sqref="A4"/>
      <selection pane="bottomRight" activeCell="K37" sqref="K37"/>
    </sheetView>
  </sheetViews>
  <sheetFormatPr defaultRowHeight="20.100000000000001" customHeight="1"/>
  <cols>
    <col min="1" max="1" width="16.875" style="118" customWidth="1"/>
    <col min="2" max="6" width="14.875" style="118" customWidth="1"/>
    <col min="7" max="16384" width="9" style="118"/>
  </cols>
  <sheetData>
    <row r="1" spans="1:6" ht="5.0999999999999996" customHeight="1">
      <c r="A1" s="117"/>
      <c r="F1" s="119"/>
    </row>
    <row r="2" spans="1:6" ht="15" customHeight="1">
      <c r="A2" s="117" t="s">
        <v>328</v>
      </c>
      <c r="F2" s="119" t="s">
        <v>51</v>
      </c>
    </row>
    <row r="3" spans="1:6" ht="24.95" customHeight="1">
      <c r="A3" s="120" t="s">
        <v>129</v>
      </c>
      <c r="B3" s="121" t="s">
        <v>130</v>
      </c>
      <c r="C3" s="121" t="s">
        <v>70</v>
      </c>
      <c r="D3" s="121" t="s">
        <v>4</v>
      </c>
      <c r="E3" s="121" t="s">
        <v>5</v>
      </c>
      <c r="F3" s="122" t="s">
        <v>131</v>
      </c>
    </row>
    <row r="4" spans="1:6" ht="6" customHeight="1">
      <c r="A4" s="123"/>
      <c r="B4" s="124"/>
      <c r="C4" s="125"/>
      <c r="D4" s="125"/>
      <c r="E4" s="125"/>
      <c r="F4" s="126"/>
    </row>
    <row r="5" spans="1:6" ht="20.100000000000001" customHeight="1">
      <c r="A5" s="127" t="s">
        <v>386</v>
      </c>
      <c r="B5" s="128">
        <v>69366</v>
      </c>
      <c r="C5" s="129">
        <f t="shared" ref="C5:C39" si="0">SUM(D5:E5)</f>
        <v>735</v>
      </c>
      <c r="D5" s="129">
        <v>453</v>
      </c>
      <c r="E5" s="129">
        <v>282</v>
      </c>
      <c r="F5" s="130">
        <f>C5-C4</f>
        <v>735</v>
      </c>
    </row>
    <row r="6" spans="1:6" ht="20.100000000000001" customHeight="1">
      <c r="A6" s="127" t="s">
        <v>132</v>
      </c>
      <c r="B6" s="128">
        <v>70438</v>
      </c>
      <c r="C6" s="129">
        <f t="shared" si="0"/>
        <v>726</v>
      </c>
      <c r="D6" s="129">
        <v>455</v>
      </c>
      <c r="E6" s="129">
        <v>271</v>
      </c>
      <c r="F6" s="131">
        <f t="shared" ref="F6:F39" si="1">C6-C5</f>
        <v>-9</v>
      </c>
    </row>
    <row r="7" spans="1:6" ht="20.100000000000001" customHeight="1">
      <c r="A7" s="127" t="s">
        <v>133</v>
      </c>
      <c r="B7" s="128">
        <v>73190</v>
      </c>
      <c r="C7" s="129">
        <f t="shared" si="0"/>
        <v>744</v>
      </c>
      <c r="D7" s="129">
        <v>469</v>
      </c>
      <c r="E7" s="129">
        <v>275</v>
      </c>
      <c r="F7" s="131">
        <f t="shared" si="1"/>
        <v>18</v>
      </c>
    </row>
    <row r="8" spans="1:6" ht="20.100000000000001" customHeight="1">
      <c r="A8" s="127" t="s">
        <v>134</v>
      </c>
      <c r="B8" s="128">
        <v>74745</v>
      </c>
      <c r="C8" s="129">
        <f t="shared" si="0"/>
        <v>734</v>
      </c>
      <c r="D8" s="129">
        <v>468</v>
      </c>
      <c r="E8" s="129">
        <v>266</v>
      </c>
      <c r="F8" s="131">
        <f t="shared" si="1"/>
        <v>-10</v>
      </c>
    </row>
    <row r="9" spans="1:6" ht="20.100000000000001" customHeight="1">
      <c r="A9" s="127" t="s">
        <v>135</v>
      </c>
      <c r="B9" s="128">
        <v>77712</v>
      </c>
      <c r="C9" s="129">
        <f t="shared" si="0"/>
        <v>742</v>
      </c>
      <c r="D9" s="129">
        <v>478</v>
      </c>
      <c r="E9" s="129">
        <v>264</v>
      </c>
      <c r="F9" s="131">
        <f t="shared" si="1"/>
        <v>8</v>
      </c>
    </row>
    <row r="10" spans="1:6" ht="20.100000000000001" customHeight="1">
      <c r="A10" s="127" t="s">
        <v>136</v>
      </c>
      <c r="B10" s="128">
        <v>79934</v>
      </c>
      <c r="C10" s="129">
        <f t="shared" si="0"/>
        <v>732</v>
      </c>
      <c r="D10" s="129">
        <v>472</v>
      </c>
      <c r="E10" s="129">
        <v>260</v>
      </c>
      <c r="F10" s="131">
        <f t="shared" si="1"/>
        <v>-10</v>
      </c>
    </row>
    <row r="11" spans="1:6" ht="20.100000000000001" customHeight="1">
      <c r="A11" s="127" t="s">
        <v>137</v>
      </c>
      <c r="B11" s="128">
        <v>82760</v>
      </c>
      <c r="C11" s="129">
        <f t="shared" si="0"/>
        <v>734</v>
      </c>
      <c r="D11" s="129">
        <v>473</v>
      </c>
      <c r="E11" s="129">
        <v>261</v>
      </c>
      <c r="F11" s="131">
        <f t="shared" si="1"/>
        <v>2</v>
      </c>
    </row>
    <row r="12" spans="1:6" ht="20.100000000000001" customHeight="1">
      <c r="A12" s="127" t="s">
        <v>138</v>
      </c>
      <c r="B12" s="128">
        <v>85732</v>
      </c>
      <c r="C12" s="129">
        <f t="shared" si="0"/>
        <v>761</v>
      </c>
      <c r="D12" s="129">
        <v>492</v>
      </c>
      <c r="E12" s="129">
        <v>269</v>
      </c>
      <c r="F12" s="131">
        <f t="shared" si="1"/>
        <v>27</v>
      </c>
    </row>
    <row r="13" spans="1:6" ht="20.100000000000001" customHeight="1">
      <c r="A13" s="127" t="s">
        <v>139</v>
      </c>
      <c r="B13" s="128">
        <v>87296</v>
      </c>
      <c r="C13" s="129">
        <f t="shared" si="0"/>
        <v>774</v>
      </c>
      <c r="D13" s="129">
        <v>497</v>
      </c>
      <c r="E13" s="129">
        <v>277</v>
      </c>
      <c r="F13" s="130">
        <f t="shared" si="1"/>
        <v>13</v>
      </c>
    </row>
    <row r="14" spans="1:6" ht="20.100000000000001" customHeight="1">
      <c r="A14" s="127" t="s">
        <v>140</v>
      </c>
      <c r="B14" s="128">
        <v>88340</v>
      </c>
      <c r="C14" s="129">
        <f t="shared" si="0"/>
        <v>787</v>
      </c>
      <c r="D14" s="129">
        <v>506</v>
      </c>
      <c r="E14" s="129">
        <v>281</v>
      </c>
      <c r="F14" s="130">
        <f t="shared" si="1"/>
        <v>13</v>
      </c>
    </row>
    <row r="15" spans="1:6" ht="20.100000000000001" customHeight="1">
      <c r="A15" s="127" t="s">
        <v>141</v>
      </c>
      <c r="B15" s="128">
        <v>89047</v>
      </c>
      <c r="C15" s="129">
        <f t="shared" si="0"/>
        <v>799</v>
      </c>
      <c r="D15" s="129">
        <v>512</v>
      </c>
      <c r="E15" s="129">
        <v>287</v>
      </c>
      <c r="F15" s="130">
        <f t="shared" si="1"/>
        <v>12</v>
      </c>
    </row>
    <row r="16" spans="1:6" ht="20.100000000000001" customHeight="1">
      <c r="A16" s="127" t="s">
        <v>142</v>
      </c>
      <c r="B16" s="128">
        <v>90666</v>
      </c>
      <c r="C16" s="129">
        <f t="shared" si="0"/>
        <v>805</v>
      </c>
      <c r="D16" s="129">
        <v>518</v>
      </c>
      <c r="E16" s="129">
        <v>287</v>
      </c>
      <c r="F16" s="130">
        <f t="shared" si="1"/>
        <v>6</v>
      </c>
    </row>
    <row r="17" spans="1:6" ht="20.100000000000001" customHeight="1">
      <c r="A17" s="127" t="s">
        <v>143</v>
      </c>
      <c r="B17" s="128">
        <v>92178</v>
      </c>
      <c r="C17" s="129">
        <f t="shared" si="0"/>
        <v>819</v>
      </c>
      <c r="D17" s="129">
        <v>530</v>
      </c>
      <c r="E17" s="129">
        <v>289</v>
      </c>
      <c r="F17" s="130">
        <f t="shared" si="1"/>
        <v>14</v>
      </c>
    </row>
    <row r="18" spans="1:6" ht="20.100000000000001" customHeight="1">
      <c r="A18" s="127" t="s">
        <v>144</v>
      </c>
      <c r="B18" s="128">
        <v>93779</v>
      </c>
      <c r="C18" s="129">
        <f t="shared" si="0"/>
        <v>828</v>
      </c>
      <c r="D18" s="129">
        <v>538</v>
      </c>
      <c r="E18" s="129">
        <v>290</v>
      </c>
      <c r="F18" s="130">
        <f t="shared" si="1"/>
        <v>9</v>
      </c>
    </row>
    <row r="19" spans="1:6" ht="20.100000000000001" customHeight="1">
      <c r="A19" s="127" t="s">
        <v>145</v>
      </c>
      <c r="B19" s="128">
        <v>94721</v>
      </c>
      <c r="C19" s="129">
        <f t="shared" si="0"/>
        <v>841</v>
      </c>
      <c r="D19" s="129">
        <v>549</v>
      </c>
      <c r="E19" s="129">
        <v>292</v>
      </c>
      <c r="F19" s="130">
        <f t="shared" si="1"/>
        <v>13</v>
      </c>
    </row>
    <row r="20" spans="1:6" ht="20.100000000000001" customHeight="1">
      <c r="A20" s="127" t="s">
        <v>146</v>
      </c>
      <c r="B20" s="128">
        <v>95920</v>
      </c>
      <c r="C20" s="129">
        <f t="shared" si="0"/>
        <v>842</v>
      </c>
      <c r="D20" s="129">
        <v>551</v>
      </c>
      <c r="E20" s="129">
        <v>291</v>
      </c>
      <c r="F20" s="130">
        <f t="shared" si="1"/>
        <v>1</v>
      </c>
    </row>
    <row r="21" spans="1:6" ht="20.100000000000001" customHeight="1">
      <c r="A21" s="127" t="s">
        <v>147</v>
      </c>
      <c r="B21" s="128">
        <v>97500</v>
      </c>
      <c r="C21" s="129">
        <f t="shared" si="0"/>
        <v>850</v>
      </c>
      <c r="D21" s="129">
        <v>553</v>
      </c>
      <c r="E21" s="129">
        <v>297</v>
      </c>
      <c r="F21" s="130">
        <f t="shared" si="1"/>
        <v>8</v>
      </c>
    </row>
    <row r="22" spans="1:6" ht="20.100000000000001" customHeight="1">
      <c r="A22" s="127" t="s">
        <v>148</v>
      </c>
      <c r="B22" s="128">
        <v>98722</v>
      </c>
      <c r="C22" s="129">
        <f t="shared" si="0"/>
        <v>850</v>
      </c>
      <c r="D22" s="129">
        <v>551</v>
      </c>
      <c r="E22" s="129">
        <v>299</v>
      </c>
      <c r="F22" s="130">
        <f t="shared" si="1"/>
        <v>0</v>
      </c>
    </row>
    <row r="23" spans="1:6" ht="20.100000000000001" customHeight="1">
      <c r="A23" s="127" t="s">
        <v>149</v>
      </c>
      <c r="B23" s="128">
        <v>100200</v>
      </c>
      <c r="C23" s="129">
        <f t="shared" si="0"/>
        <v>866</v>
      </c>
      <c r="D23" s="129">
        <v>560</v>
      </c>
      <c r="E23" s="129">
        <v>306</v>
      </c>
      <c r="F23" s="130">
        <f t="shared" si="1"/>
        <v>16</v>
      </c>
    </row>
    <row r="24" spans="1:6" ht="20.100000000000001" customHeight="1">
      <c r="A24" s="127" t="s">
        <v>150</v>
      </c>
      <c r="B24" s="128">
        <v>101591</v>
      </c>
      <c r="C24" s="129">
        <f t="shared" si="0"/>
        <v>871</v>
      </c>
      <c r="D24" s="129">
        <v>564</v>
      </c>
      <c r="E24" s="129">
        <v>307</v>
      </c>
      <c r="F24" s="130">
        <f t="shared" si="1"/>
        <v>5</v>
      </c>
    </row>
    <row r="25" spans="1:6" ht="20.100000000000001" customHeight="1">
      <c r="A25" s="127" t="s">
        <v>151</v>
      </c>
      <c r="B25" s="128">
        <v>103413</v>
      </c>
      <c r="C25" s="129">
        <f t="shared" si="0"/>
        <v>862</v>
      </c>
      <c r="D25" s="129">
        <v>552</v>
      </c>
      <c r="E25" s="129">
        <v>310</v>
      </c>
      <c r="F25" s="131">
        <f t="shared" si="1"/>
        <v>-9</v>
      </c>
    </row>
    <row r="26" spans="1:6" ht="20.100000000000001" customHeight="1">
      <c r="A26" s="127" t="s">
        <v>152</v>
      </c>
      <c r="B26" s="128">
        <v>104307</v>
      </c>
      <c r="C26" s="129">
        <f t="shared" si="0"/>
        <v>867</v>
      </c>
      <c r="D26" s="129">
        <v>554</v>
      </c>
      <c r="E26" s="129">
        <v>313</v>
      </c>
      <c r="F26" s="131">
        <f t="shared" si="1"/>
        <v>5</v>
      </c>
    </row>
    <row r="27" spans="1:6" ht="20.100000000000001" customHeight="1">
      <c r="A27" s="127" t="s">
        <v>153</v>
      </c>
      <c r="B27" s="128">
        <v>104707</v>
      </c>
      <c r="C27" s="129">
        <f t="shared" si="0"/>
        <v>871</v>
      </c>
      <c r="D27" s="129">
        <v>556</v>
      </c>
      <c r="E27" s="129">
        <v>315</v>
      </c>
      <c r="F27" s="131">
        <f t="shared" si="1"/>
        <v>4</v>
      </c>
    </row>
    <row r="28" spans="1:6" ht="20.100000000000001" customHeight="1">
      <c r="A28" s="127" t="s">
        <v>154</v>
      </c>
      <c r="B28" s="128">
        <v>105532</v>
      </c>
      <c r="C28" s="129">
        <f t="shared" si="0"/>
        <v>866</v>
      </c>
      <c r="D28" s="129">
        <v>551</v>
      </c>
      <c r="E28" s="129">
        <v>315</v>
      </c>
      <c r="F28" s="131">
        <f t="shared" si="1"/>
        <v>-5</v>
      </c>
    </row>
    <row r="29" spans="1:6" ht="20.100000000000001" customHeight="1">
      <c r="A29" s="127" t="s">
        <v>155</v>
      </c>
      <c r="B29" s="128">
        <v>106270</v>
      </c>
      <c r="C29" s="129">
        <f t="shared" si="0"/>
        <v>867</v>
      </c>
      <c r="D29" s="129">
        <v>541</v>
      </c>
      <c r="E29" s="129">
        <v>326</v>
      </c>
      <c r="F29" s="131">
        <f t="shared" si="1"/>
        <v>1</v>
      </c>
    </row>
    <row r="30" spans="1:6" ht="20.100000000000001" customHeight="1">
      <c r="A30" s="127" t="s">
        <v>156</v>
      </c>
      <c r="B30" s="128">
        <v>107026</v>
      </c>
      <c r="C30" s="129">
        <f t="shared" si="0"/>
        <v>853</v>
      </c>
      <c r="D30" s="129">
        <v>529</v>
      </c>
      <c r="E30" s="129">
        <v>324</v>
      </c>
      <c r="F30" s="131">
        <f t="shared" si="1"/>
        <v>-14</v>
      </c>
    </row>
    <row r="31" spans="1:6" ht="20.100000000000001" customHeight="1">
      <c r="A31" s="127" t="s">
        <v>157</v>
      </c>
      <c r="B31" s="128">
        <v>107980</v>
      </c>
      <c r="C31" s="129">
        <f t="shared" si="0"/>
        <v>850</v>
      </c>
      <c r="D31" s="129">
        <v>525</v>
      </c>
      <c r="E31" s="129">
        <v>325</v>
      </c>
      <c r="F31" s="131">
        <f t="shared" si="1"/>
        <v>-3</v>
      </c>
    </row>
    <row r="32" spans="1:6" ht="20.100000000000001" customHeight="1">
      <c r="A32" s="127" t="s">
        <v>158</v>
      </c>
      <c r="B32" s="128">
        <v>108707</v>
      </c>
      <c r="C32" s="129">
        <f t="shared" si="0"/>
        <v>835</v>
      </c>
      <c r="D32" s="129">
        <v>517</v>
      </c>
      <c r="E32" s="129">
        <v>318</v>
      </c>
      <c r="F32" s="131">
        <f t="shared" si="1"/>
        <v>-15</v>
      </c>
    </row>
    <row r="33" spans="1:6" ht="20.100000000000001" customHeight="1">
      <c r="A33" s="127" t="s">
        <v>159</v>
      </c>
      <c r="B33" s="128">
        <v>109373</v>
      </c>
      <c r="C33" s="129">
        <f t="shared" si="0"/>
        <v>815</v>
      </c>
      <c r="D33" s="129">
        <v>499</v>
      </c>
      <c r="E33" s="129">
        <v>316</v>
      </c>
      <c r="F33" s="131">
        <f t="shared" si="1"/>
        <v>-20</v>
      </c>
    </row>
    <row r="34" spans="1:6" s="132" customFormat="1" ht="20.100000000000001" customHeight="1">
      <c r="A34" s="127" t="s">
        <v>160</v>
      </c>
      <c r="B34" s="128">
        <v>110285</v>
      </c>
      <c r="C34" s="129">
        <f t="shared" si="0"/>
        <v>806</v>
      </c>
      <c r="D34" s="129">
        <v>491</v>
      </c>
      <c r="E34" s="129">
        <v>315</v>
      </c>
      <c r="F34" s="131">
        <f t="shared" si="1"/>
        <v>-9</v>
      </c>
    </row>
    <row r="35" spans="1:6" s="132" customFormat="1" ht="20.100000000000001" customHeight="1">
      <c r="A35" s="127" t="s">
        <v>161</v>
      </c>
      <c r="B35" s="128">
        <v>110894</v>
      </c>
      <c r="C35" s="129">
        <f t="shared" si="0"/>
        <v>801</v>
      </c>
      <c r="D35" s="129">
        <v>481</v>
      </c>
      <c r="E35" s="129">
        <v>320</v>
      </c>
      <c r="F35" s="131">
        <f t="shared" si="1"/>
        <v>-5</v>
      </c>
    </row>
    <row r="36" spans="1:6" s="132" customFormat="1" ht="20.100000000000001" customHeight="1">
      <c r="A36" s="127" t="s">
        <v>162</v>
      </c>
      <c r="B36" s="128">
        <v>111463</v>
      </c>
      <c r="C36" s="129">
        <f t="shared" si="0"/>
        <v>797</v>
      </c>
      <c r="D36" s="129">
        <v>480</v>
      </c>
      <c r="E36" s="129">
        <v>317</v>
      </c>
      <c r="F36" s="131">
        <f t="shared" si="1"/>
        <v>-4</v>
      </c>
    </row>
    <row r="37" spans="1:6" s="132" customFormat="1" ht="20.100000000000001" customHeight="1">
      <c r="A37" s="127" t="s">
        <v>294</v>
      </c>
      <c r="B37" s="128">
        <v>112413</v>
      </c>
      <c r="C37" s="129">
        <f t="shared" si="0"/>
        <v>799</v>
      </c>
      <c r="D37" s="129">
        <v>475</v>
      </c>
      <c r="E37" s="129">
        <v>324</v>
      </c>
      <c r="F37" s="131">
        <f t="shared" si="1"/>
        <v>2</v>
      </c>
    </row>
    <row r="38" spans="1:6" s="132" customFormat="1" ht="20.100000000000001" customHeight="1">
      <c r="A38" s="127" t="s">
        <v>348</v>
      </c>
      <c r="B38" s="128">
        <v>113752</v>
      </c>
      <c r="C38" s="129">
        <f t="shared" si="0"/>
        <v>794</v>
      </c>
      <c r="D38" s="129">
        <v>461</v>
      </c>
      <c r="E38" s="129">
        <v>333</v>
      </c>
      <c r="F38" s="131">
        <f t="shared" si="1"/>
        <v>-5</v>
      </c>
    </row>
    <row r="39" spans="1:6" s="132" customFormat="1" ht="20.100000000000001" customHeight="1">
      <c r="A39" s="127" t="s">
        <v>349</v>
      </c>
      <c r="B39" s="24">
        <v>113893</v>
      </c>
      <c r="C39" s="2">
        <f t="shared" si="0"/>
        <v>795</v>
      </c>
      <c r="D39" s="2">
        <v>461</v>
      </c>
      <c r="E39" s="2">
        <v>334</v>
      </c>
      <c r="F39" s="131">
        <f t="shared" si="1"/>
        <v>1</v>
      </c>
    </row>
    <row r="40" spans="1:6" s="132" customFormat="1" ht="20.100000000000001" customHeight="1">
      <c r="A40" s="127" t="s">
        <v>387</v>
      </c>
      <c r="B40" s="337">
        <v>113974</v>
      </c>
      <c r="C40" s="338">
        <f t="shared" ref="C40" si="2">SUM(D40:E40)</f>
        <v>797</v>
      </c>
      <c r="D40" s="338">
        <v>467</v>
      </c>
      <c r="E40" s="338">
        <v>330</v>
      </c>
      <c r="F40" s="339">
        <f t="shared" ref="F40" si="3">C40-C39</f>
        <v>2</v>
      </c>
    </row>
    <row r="41" spans="1:6" ht="6" customHeight="1">
      <c r="A41" s="133"/>
      <c r="B41" s="134"/>
      <c r="C41" s="135"/>
      <c r="D41" s="135"/>
      <c r="E41" s="135"/>
      <c r="F41" s="136"/>
    </row>
    <row r="42" spans="1:6" ht="15" customHeight="1">
      <c r="A42" s="117" t="s">
        <v>163</v>
      </c>
      <c r="F42" s="119" t="s">
        <v>164</v>
      </c>
    </row>
    <row r="43" spans="1:6" ht="15" customHeight="1">
      <c r="A43" s="117" t="s">
        <v>165</v>
      </c>
    </row>
    <row r="44" spans="1:6" ht="15" customHeight="1"/>
  </sheetData>
  <sheetProtection selectLockedCells="1" selectUnlockedCells="1"/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7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topLeftCell="A46" zoomScale="115" zoomScaleNormal="100" zoomScaleSheetLayoutView="115" workbookViewId="0">
      <selection activeCell="M36" sqref="M36"/>
    </sheetView>
  </sheetViews>
  <sheetFormatPr defaultRowHeight="15" customHeight="1"/>
  <cols>
    <col min="1" max="2" width="1.875" style="138" customWidth="1"/>
    <col min="3" max="3" width="20.25" style="138" customWidth="1"/>
    <col min="4" max="6" width="10.875" style="138" customWidth="1"/>
    <col min="7" max="7" width="10.875" style="184" customWidth="1"/>
    <col min="8" max="8" width="10.875" style="138" customWidth="1"/>
    <col min="9" max="9" width="10.875" style="185" customWidth="1"/>
    <col min="10" max="16384" width="9" style="138"/>
  </cols>
  <sheetData>
    <row r="1" spans="1:10" ht="5.0999999999999996" customHeight="1">
      <c r="A1" s="137"/>
      <c r="B1" s="137"/>
      <c r="D1" s="139"/>
      <c r="E1" s="139"/>
      <c r="F1" s="139"/>
      <c r="G1" s="140"/>
      <c r="H1" s="139"/>
      <c r="I1" s="141"/>
      <c r="J1" s="139"/>
    </row>
    <row r="2" spans="1:10" ht="15" customHeight="1" thickBot="1">
      <c r="A2" s="142" t="s">
        <v>388</v>
      </c>
      <c r="B2" s="137"/>
      <c r="E2" s="139"/>
      <c r="F2" s="139"/>
      <c r="G2" s="140"/>
      <c r="H2" s="139"/>
      <c r="I2" s="141" t="s">
        <v>166</v>
      </c>
      <c r="J2" s="139"/>
    </row>
    <row r="3" spans="1:10" ht="24.75" customHeight="1" thickBot="1">
      <c r="A3" s="448" t="s">
        <v>167</v>
      </c>
      <c r="B3" s="449"/>
      <c r="C3" s="449"/>
      <c r="D3" s="445" t="s">
        <v>168</v>
      </c>
      <c r="E3" s="453" t="s">
        <v>169</v>
      </c>
      <c r="F3" s="445" t="s">
        <v>170</v>
      </c>
      <c r="G3" s="445"/>
      <c r="H3" s="446" t="s">
        <v>171</v>
      </c>
      <c r="I3" s="447"/>
      <c r="J3" s="143"/>
    </row>
    <row r="4" spans="1:10" ht="24.75" customHeight="1">
      <c r="A4" s="450"/>
      <c r="B4" s="451"/>
      <c r="C4" s="451"/>
      <c r="D4" s="452"/>
      <c r="E4" s="454"/>
      <c r="F4" s="144" t="s">
        <v>172</v>
      </c>
      <c r="G4" s="145" t="s">
        <v>173</v>
      </c>
      <c r="H4" s="144" t="s">
        <v>172</v>
      </c>
      <c r="I4" s="146" t="s">
        <v>173</v>
      </c>
      <c r="J4" s="143"/>
    </row>
    <row r="5" spans="1:10" ht="5.25" customHeight="1">
      <c r="A5" s="147"/>
      <c r="B5" s="148"/>
      <c r="C5" s="148"/>
      <c r="D5" s="149"/>
      <c r="E5" s="150"/>
      <c r="F5" s="151"/>
      <c r="G5" s="152"/>
      <c r="H5" s="151"/>
      <c r="I5" s="153"/>
      <c r="J5" s="143"/>
    </row>
    <row r="6" spans="1:10" ht="15.75" customHeight="1">
      <c r="A6" s="442" t="s">
        <v>174</v>
      </c>
      <c r="B6" s="443"/>
      <c r="C6" s="443"/>
      <c r="D6" s="340">
        <f>SUM(D7:D15)</f>
        <v>94</v>
      </c>
      <c r="E6" s="341"/>
      <c r="F6" s="342">
        <f>SUM(F7:F15)</f>
        <v>46</v>
      </c>
      <c r="G6" s="343">
        <f t="shared" ref="G6:G15" si="0">F6/D6*100</f>
        <v>48.936170212765958</v>
      </c>
      <c r="H6" s="342">
        <f>SUM(H7:H15)</f>
        <v>48</v>
      </c>
      <c r="I6" s="344">
        <f>H6/D6*100</f>
        <v>51.063829787234042</v>
      </c>
      <c r="J6" s="143"/>
    </row>
    <row r="7" spans="1:10" ht="14.25" customHeight="1">
      <c r="A7" s="159"/>
      <c r="B7" s="160"/>
      <c r="C7" s="161" t="s">
        <v>175</v>
      </c>
      <c r="D7" s="345">
        <f>F7+H7</f>
        <v>1</v>
      </c>
      <c r="E7" s="346" t="s">
        <v>364</v>
      </c>
      <c r="F7" s="347">
        <v>0</v>
      </c>
      <c r="G7" s="348">
        <f t="shared" si="0"/>
        <v>0</v>
      </c>
      <c r="H7" s="7">
        <v>1</v>
      </c>
      <c r="I7" s="349">
        <f>H7/D7*100</f>
        <v>100</v>
      </c>
      <c r="J7" s="143"/>
    </row>
    <row r="8" spans="1:10" ht="14.25" customHeight="1">
      <c r="A8" s="159"/>
      <c r="B8" s="160"/>
      <c r="C8" s="161" t="s">
        <v>176</v>
      </c>
      <c r="D8" s="345">
        <f t="shared" ref="D8:D47" si="1">F8+H8</f>
        <v>15</v>
      </c>
      <c r="E8" s="350">
        <v>39.1</v>
      </c>
      <c r="F8" s="347">
        <v>10</v>
      </c>
      <c r="G8" s="348">
        <f t="shared" si="0"/>
        <v>66.666666666666657</v>
      </c>
      <c r="H8" s="347">
        <v>5</v>
      </c>
      <c r="I8" s="349">
        <f>H8/D8*100</f>
        <v>33.333333333333329</v>
      </c>
      <c r="J8" s="143"/>
    </row>
    <row r="9" spans="1:10" ht="14.25" customHeight="1">
      <c r="A9" s="159"/>
      <c r="B9" s="160"/>
      <c r="C9" s="161" t="s">
        <v>352</v>
      </c>
      <c r="D9" s="345">
        <f t="shared" si="1"/>
        <v>6</v>
      </c>
      <c r="E9" s="350">
        <v>44</v>
      </c>
      <c r="F9" s="347">
        <v>4</v>
      </c>
      <c r="G9" s="348">
        <f t="shared" si="0"/>
        <v>66.666666666666657</v>
      </c>
      <c r="H9" s="347">
        <v>2</v>
      </c>
      <c r="I9" s="349">
        <f>H9/D9*100</f>
        <v>33.333333333333329</v>
      </c>
      <c r="J9" s="143"/>
    </row>
    <row r="10" spans="1:10" ht="14.25" customHeight="1">
      <c r="A10" s="159"/>
      <c r="B10" s="160"/>
      <c r="C10" s="161" t="s">
        <v>178</v>
      </c>
      <c r="D10" s="345">
        <f t="shared" si="1"/>
        <v>15</v>
      </c>
      <c r="E10" s="351">
        <v>37.299999999999997</v>
      </c>
      <c r="F10" s="347">
        <v>5</v>
      </c>
      <c r="G10" s="348">
        <f t="shared" si="0"/>
        <v>33.333333333333329</v>
      </c>
      <c r="H10" s="352">
        <v>10</v>
      </c>
      <c r="I10" s="349">
        <f t="shared" ref="I10:I15" si="2">H10/D10*100</f>
        <v>66.666666666666657</v>
      </c>
      <c r="J10" s="143"/>
    </row>
    <row r="11" spans="1:10" ht="14.25" customHeight="1">
      <c r="A11" s="159"/>
      <c r="B11" s="160"/>
      <c r="C11" s="161" t="s">
        <v>179</v>
      </c>
      <c r="D11" s="345">
        <f t="shared" si="1"/>
        <v>4</v>
      </c>
      <c r="E11" s="351">
        <v>49.5</v>
      </c>
      <c r="F11" s="347">
        <v>1</v>
      </c>
      <c r="G11" s="348">
        <f t="shared" si="0"/>
        <v>25</v>
      </c>
      <c r="H11" s="347">
        <v>3</v>
      </c>
      <c r="I11" s="349">
        <f t="shared" si="2"/>
        <v>75</v>
      </c>
      <c r="J11" s="143"/>
    </row>
    <row r="12" spans="1:10" ht="14.25" customHeight="1">
      <c r="A12" s="159"/>
      <c r="B12" s="160"/>
      <c r="C12" s="161" t="s">
        <v>180</v>
      </c>
      <c r="D12" s="345">
        <f t="shared" si="1"/>
        <v>8</v>
      </c>
      <c r="E12" s="351">
        <v>42.1</v>
      </c>
      <c r="F12" s="347">
        <v>4</v>
      </c>
      <c r="G12" s="348">
        <f t="shared" si="0"/>
        <v>50</v>
      </c>
      <c r="H12" s="7">
        <v>4</v>
      </c>
      <c r="I12" s="349">
        <f t="shared" si="2"/>
        <v>50</v>
      </c>
      <c r="J12" s="143"/>
    </row>
    <row r="13" spans="1:10" ht="14.25" customHeight="1">
      <c r="A13" s="159"/>
      <c r="B13" s="160"/>
      <c r="C13" s="161" t="s">
        <v>181</v>
      </c>
      <c r="D13" s="345">
        <f t="shared" si="1"/>
        <v>15</v>
      </c>
      <c r="E13" s="351">
        <v>36.6</v>
      </c>
      <c r="F13" s="347">
        <v>6</v>
      </c>
      <c r="G13" s="348">
        <f t="shared" si="0"/>
        <v>40</v>
      </c>
      <c r="H13" s="347">
        <v>9</v>
      </c>
      <c r="I13" s="349">
        <f t="shared" si="2"/>
        <v>60</v>
      </c>
      <c r="J13" s="143"/>
    </row>
    <row r="14" spans="1:10" ht="14.25" customHeight="1">
      <c r="A14" s="159"/>
      <c r="B14" s="160"/>
      <c r="C14" s="161" t="s">
        <v>182</v>
      </c>
      <c r="D14" s="345">
        <f t="shared" si="1"/>
        <v>13</v>
      </c>
      <c r="E14" s="351">
        <v>32.5</v>
      </c>
      <c r="F14" s="347">
        <v>8</v>
      </c>
      <c r="G14" s="348">
        <f t="shared" si="0"/>
        <v>61.53846153846154</v>
      </c>
      <c r="H14" s="347">
        <v>5</v>
      </c>
      <c r="I14" s="349">
        <f t="shared" si="2"/>
        <v>38.461538461538467</v>
      </c>
      <c r="J14" s="143"/>
    </row>
    <row r="15" spans="1:10" ht="14.25" customHeight="1">
      <c r="A15" s="159"/>
      <c r="B15" s="160"/>
      <c r="C15" s="161" t="s">
        <v>183</v>
      </c>
      <c r="D15" s="345">
        <f t="shared" si="1"/>
        <v>17</v>
      </c>
      <c r="E15" s="351">
        <v>37</v>
      </c>
      <c r="F15" s="347">
        <v>8</v>
      </c>
      <c r="G15" s="348">
        <f t="shared" si="0"/>
        <v>47.058823529411761</v>
      </c>
      <c r="H15" s="347">
        <v>9</v>
      </c>
      <c r="I15" s="349">
        <f t="shared" si="2"/>
        <v>52.941176470588239</v>
      </c>
      <c r="J15" s="143"/>
    </row>
    <row r="16" spans="1:10" ht="10.5" customHeight="1">
      <c r="A16" s="159"/>
      <c r="B16" s="168"/>
      <c r="C16" s="169"/>
      <c r="D16" s="345"/>
      <c r="E16" s="351"/>
      <c r="F16" s="347"/>
      <c r="G16" s="343"/>
      <c r="H16" s="347"/>
      <c r="I16" s="344"/>
      <c r="J16" s="143"/>
    </row>
    <row r="17" spans="1:10" ht="15.75" customHeight="1">
      <c r="A17" s="442" t="s">
        <v>184</v>
      </c>
      <c r="B17" s="443"/>
      <c r="C17" s="443"/>
      <c r="D17" s="340">
        <f>SUM(D18:D23)</f>
        <v>45</v>
      </c>
      <c r="E17" s="350"/>
      <c r="F17" s="342">
        <f>SUM(F18:F23)</f>
        <v>32</v>
      </c>
      <c r="G17" s="343">
        <f t="shared" ref="G17:G23" si="3">F17/D17*100</f>
        <v>71.111111111111114</v>
      </c>
      <c r="H17" s="342">
        <f>SUM(H18:H23)</f>
        <v>13</v>
      </c>
      <c r="I17" s="344">
        <f t="shared" ref="I17:I23" si="4">H17/D17*100</f>
        <v>28.888888888888886</v>
      </c>
      <c r="J17" s="143"/>
    </row>
    <row r="18" spans="1:10" ht="14.25" customHeight="1">
      <c r="A18" s="159"/>
      <c r="B18" s="168"/>
      <c r="C18" s="161" t="s">
        <v>175</v>
      </c>
      <c r="D18" s="345">
        <f t="shared" si="1"/>
        <v>2</v>
      </c>
      <c r="E18" s="353" t="s">
        <v>365</v>
      </c>
      <c r="F18" s="347">
        <v>2</v>
      </c>
      <c r="G18" s="348">
        <f t="shared" si="3"/>
        <v>100</v>
      </c>
      <c r="H18" s="7">
        <v>0</v>
      </c>
      <c r="I18" s="349">
        <f t="shared" si="4"/>
        <v>0</v>
      </c>
      <c r="J18" s="143"/>
    </row>
    <row r="19" spans="1:10" ht="14.25" customHeight="1">
      <c r="A19" s="159"/>
      <c r="B19" s="160"/>
      <c r="C19" s="161" t="s">
        <v>185</v>
      </c>
      <c r="D19" s="345">
        <f t="shared" si="1"/>
        <v>12</v>
      </c>
      <c r="E19" s="351">
        <v>40.1</v>
      </c>
      <c r="F19" s="347">
        <v>7</v>
      </c>
      <c r="G19" s="348">
        <f t="shared" si="3"/>
        <v>58.333333333333336</v>
      </c>
      <c r="H19" s="347">
        <v>5</v>
      </c>
      <c r="I19" s="349">
        <f t="shared" si="4"/>
        <v>41.666666666666671</v>
      </c>
      <c r="J19" s="143"/>
    </row>
    <row r="20" spans="1:10" ht="14.25" customHeight="1">
      <c r="A20" s="159"/>
      <c r="B20" s="160"/>
      <c r="C20" s="161" t="s">
        <v>186</v>
      </c>
      <c r="D20" s="345">
        <f t="shared" si="1"/>
        <v>8</v>
      </c>
      <c r="E20" s="351">
        <v>34.9</v>
      </c>
      <c r="F20" s="347">
        <v>7</v>
      </c>
      <c r="G20" s="348">
        <f t="shared" si="3"/>
        <v>87.5</v>
      </c>
      <c r="H20" s="347">
        <v>1</v>
      </c>
      <c r="I20" s="349">
        <f t="shared" si="4"/>
        <v>12.5</v>
      </c>
      <c r="J20" s="143"/>
    </row>
    <row r="21" spans="1:10" ht="14.25" customHeight="1">
      <c r="A21" s="159"/>
      <c r="B21" s="160"/>
      <c r="C21" s="161" t="s">
        <v>187</v>
      </c>
      <c r="D21" s="345">
        <f t="shared" si="1"/>
        <v>5</v>
      </c>
      <c r="E21" s="351">
        <v>42.4</v>
      </c>
      <c r="F21" s="347">
        <v>2</v>
      </c>
      <c r="G21" s="348">
        <f t="shared" si="3"/>
        <v>40</v>
      </c>
      <c r="H21" s="347">
        <v>3</v>
      </c>
      <c r="I21" s="349">
        <f t="shared" si="4"/>
        <v>60</v>
      </c>
      <c r="J21" s="143"/>
    </row>
    <row r="22" spans="1:10" ht="14.25" customHeight="1">
      <c r="A22" s="159"/>
      <c r="B22" s="160"/>
      <c r="C22" s="161" t="s">
        <v>188</v>
      </c>
      <c r="D22" s="345">
        <f t="shared" si="1"/>
        <v>7</v>
      </c>
      <c r="E22" s="351">
        <v>37.700000000000003</v>
      </c>
      <c r="F22" s="347">
        <v>3</v>
      </c>
      <c r="G22" s="348">
        <f t="shared" si="3"/>
        <v>42.857142857142854</v>
      </c>
      <c r="H22" s="347">
        <v>4</v>
      </c>
      <c r="I22" s="349">
        <f t="shared" si="4"/>
        <v>57.142857142857139</v>
      </c>
      <c r="J22" s="143"/>
    </row>
    <row r="23" spans="1:10" ht="14.25" customHeight="1">
      <c r="A23" s="159"/>
      <c r="B23" s="160"/>
      <c r="C23" s="161" t="s">
        <v>189</v>
      </c>
      <c r="D23" s="345">
        <f t="shared" si="1"/>
        <v>11</v>
      </c>
      <c r="E23" s="351">
        <v>43.8</v>
      </c>
      <c r="F23" s="347">
        <v>11</v>
      </c>
      <c r="G23" s="348">
        <f t="shared" si="3"/>
        <v>100</v>
      </c>
      <c r="H23" s="7">
        <v>0</v>
      </c>
      <c r="I23" s="349">
        <f t="shared" si="4"/>
        <v>0</v>
      </c>
      <c r="J23" s="143"/>
    </row>
    <row r="24" spans="1:10" ht="10.5" customHeight="1">
      <c r="A24" s="159"/>
      <c r="B24" s="168"/>
      <c r="C24" s="169"/>
      <c r="D24" s="345"/>
      <c r="E24" s="351"/>
      <c r="F24" s="347"/>
      <c r="G24" s="343"/>
      <c r="H24" s="347"/>
      <c r="I24" s="344"/>
      <c r="J24" s="143"/>
    </row>
    <row r="25" spans="1:10" ht="15.75" customHeight="1">
      <c r="A25" s="442" t="s">
        <v>190</v>
      </c>
      <c r="B25" s="443"/>
      <c r="C25" s="443"/>
      <c r="D25" s="340">
        <f>SUM(D26:D31)</f>
        <v>72</v>
      </c>
      <c r="E25" s="354"/>
      <c r="F25" s="342">
        <f>SUM(F26:F31)</f>
        <v>43</v>
      </c>
      <c r="G25" s="343">
        <f t="shared" ref="G25:G31" si="5">F25/D25*100</f>
        <v>59.722222222222221</v>
      </c>
      <c r="H25" s="342">
        <f>SUM(H26:H31)</f>
        <v>29</v>
      </c>
      <c r="I25" s="344">
        <f t="shared" ref="I25:I31" si="6">H25/D25*100</f>
        <v>40.277777777777779</v>
      </c>
      <c r="J25" s="143"/>
    </row>
    <row r="26" spans="1:10" ht="14.25" customHeight="1">
      <c r="A26" s="159"/>
      <c r="B26" s="160"/>
      <c r="C26" s="161" t="s">
        <v>175</v>
      </c>
      <c r="D26" s="345">
        <f t="shared" si="1"/>
        <v>1</v>
      </c>
      <c r="E26" s="353" t="s">
        <v>365</v>
      </c>
      <c r="F26" s="347">
        <v>0</v>
      </c>
      <c r="G26" s="348">
        <f t="shared" si="5"/>
        <v>0</v>
      </c>
      <c r="H26" s="7">
        <v>1</v>
      </c>
      <c r="I26" s="344">
        <f t="shared" si="6"/>
        <v>100</v>
      </c>
      <c r="J26" s="143"/>
    </row>
    <row r="27" spans="1:10" ht="14.25" customHeight="1">
      <c r="A27" s="159"/>
      <c r="B27" s="160"/>
      <c r="C27" s="161" t="s">
        <v>191</v>
      </c>
      <c r="D27" s="345">
        <f t="shared" si="1"/>
        <v>6</v>
      </c>
      <c r="E27" s="351">
        <v>38.200000000000003</v>
      </c>
      <c r="F27" s="347">
        <v>3</v>
      </c>
      <c r="G27" s="348">
        <f t="shared" si="5"/>
        <v>50</v>
      </c>
      <c r="H27" s="347">
        <v>3</v>
      </c>
      <c r="I27" s="349">
        <f t="shared" si="6"/>
        <v>50</v>
      </c>
      <c r="J27" s="143"/>
    </row>
    <row r="28" spans="1:10" ht="14.25" customHeight="1">
      <c r="A28" s="159"/>
      <c r="B28" s="160"/>
      <c r="C28" s="161" t="s">
        <v>192</v>
      </c>
      <c r="D28" s="345">
        <f t="shared" si="1"/>
        <v>31</v>
      </c>
      <c r="E28" s="351">
        <v>36.200000000000003</v>
      </c>
      <c r="F28" s="347">
        <v>11</v>
      </c>
      <c r="G28" s="348">
        <f t="shared" si="5"/>
        <v>35.483870967741936</v>
      </c>
      <c r="H28" s="347">
        <v>20</v>
      </c>
      <c r="I28" s="349">
        <f t="shared" si="6"/>
        <v>64.516129032258064</v>
      </c>
      <c r="J28" s="143"/>
    </row>
    <row r="29" spans="1:10" ht="14.25" customHeight="1">
      <c r="A29" s="159"/>
      <c r="B29" s="160"/>
      <c r="C29" s="161" t="s">
        <v>193</v>
      </c>
      <c r="D29" s="345">
        <f t="shared" si="1"/>
        <v>15</v>
      </c>
      <c r="E29" s="351">
        <v>37</v>
      </c>
      <c r="F29" s="347">
        <v>13</v>
      </c>
      <c r="G29" s="348">
        <f t="shared" si="5"/>
        <v>86.666666666666671</v>
      </c>
      <c r="H29" s="347">
        <v>2</v>
      </c>
      <c r="I29" s="349">
        <f t="shared" si="6"/>
        <v>13.333333333333334</v>
      </c>
      <c r="J29" s="143"/>
    </row>
    <row r="30" spans="1:10" ht="14.25" customHeight="1">
      <c r="A30" s="159"/>
      <c r="B30" s="160"/>
      <c r="C30" s="161" t="s">
        <v>194</v>
      </c>
      <c r="D30" s="345">
        <f t="shared" si="1"/>
        <v>14</v>
      </c>
      <c r="E30" s="351">
        <v>39.299999999999997</v>
      </c>
      <c r="F30" s="347">
        <v>12</v>
      </c>
      <c r="G30" s="348">
        <f t="shared" si="5"/>
        <v>85.714285714285708</v>
      </c>
      <c r="H30" s="347">
        <v>2</v>
      </c>
      <c r="I30" s="349">
        <f t="shared" si="6"/>
        <v>14.285714285714285</v>
      </c>
      <c r="J30" s="143"/>
    </row>
    <row r="31" spans="1:10" ht="14.25" customHeight="1">
      <c r="A31" s="159"/>
      <c r="B31" s="160"/>
      <c r="C31" s="161" t="s">
        <v>195</v>
      </c>
      <c r="D31" s="345">
        <f t="shared" si="1"/>
        <v>5</v>
      </c>
      <c r="E31" s="351">
        <v>41.4</v>
      </c>
      <c r="F31" s="347">
        <v>4</v>
      </c>
      <c r="G31" s="348">
        <f t="shared" si="5"/>
        <v>80</v>
      </c>
      <c r="H31" s="347">
        <v>1</v>
      </c>
      <c r="I31" s="349">
        <f t="shared" si="6"/>
        <v>20</v>
      </c>
      <c r="J31" s="143"/>
    </row>
    <row r="32" spans="1:10" ht="10.5" customHeight="1">
      <c r="A32" s="159"/>
      <c r="B32" s="168"/>
      <c r="C32" s="169"/>
      <c r="D32" s="345"/>
      <c r="E32" s="351"/>
      <c r="F32" s="347"/>
      <c r="G32" s="343"/>
      <c r="H32" s="347"/>
      <c r="I32" s="344"/>
      <c r="J32" s="143"/>
    </row>
    <row r="33" spans="1:10" ht="15.75" customHeight="1">
      <c r="A33" s="442" t="s">
        <v>196</v>
      </c>
      <c r="B33" s="443"/>
      <c r="C33" s="443"/>
      <c r="D33" s="340">
        <f>SUM(D34:D39)</f>
        <v>127</v>
      </c>
      <c r="E33" s="354"/>
      <c r="F33" s="342">
        <f>SUM(F34:F39)</f>
        <v>48</v>
      </c>
      <c r="G33" s="343">
        <f t="shared" ref="G33:G39" si="7">F33/D33*100</f>
        <v>37.795275590551178</v>
      </c>
      <c r="H33" s="342">
        <f>SUM(H34:H39)</f>
        <v>79</v>
      </c>
      <c r="I33" s="344">
        <f t="shared" ref="I33:I39" si="8">H33/D33*100</f>
        <v>62.204724409448822</v>
      </c>
      <c r="J33" s="143"/>
    </row>
    <row r="34" spans="1:10" ht="14.25" customHeight="1">
      <c r="A34" s="159"/>
      <c r="B34" s="171"/>
      <c r="C34" s="161" t="s">
        <v>175</v>
      </c>
      <c r="D34" s="345">
        <f t="shared" si="1"/>
        <v>1</v>
      </c>
      <c r="E34" s="353" t="s">
        <v>365</v>
      </c>
      <c r="F34" s="347">
        <v>1</v>
      </c>
      <c r="G34" s="348">
        <f t="shared" si="7"/>
        <v>100</v>
      </c>
      <c r="H34" s="7">
        <v>0</v>
      </c>
      <c r="I34" s="349">
        <f t="shared" si="8"/>
        <v>0</v>
      </c>
      <c r="J34" s="143"/>
    </row>
    <row r="35" spans="1:10" ht="14.25" customHeight="1">
      <c r="A35" s="159"/>
      <c r="B35" s="171"/>
      <c r="C35" s="161" t="s">
        <v>314</v>
      </c>
      <c r="D35" s="345">
        <f t="shared" si="1"/>
        <v>5</v>
      </c>
      <c r="E35" s="351">
        <v>40.799999999999997</v>
      </c>
      <c r="F35" s="347">
        <v>4</v>
      </c>
      <c r="G35" s="348">
        <f t="shared" si="7"/>
        <v>80</v>
      </c>
      <c r="H35" s="347">
        <v>1</v>
      </c>
      <c r="I35" s="349">
        <f t="shared" si="8"/>
        <v>20</v>
      </c>
      <c r="J35" s="143"/>
    </row>
    <row r="36" spans="1:10" ht="14.25" customHeight="1">
      <c r="A36" s="159"/>
      <c r="B36" s="171"/>
      <c r="C36" s="161" t="s">
        <v>315</v>
      </c>
      <c r="D36" s="345">
        <f t="shared" si="1"/>
        <v>19</v>
      </c>
      <c r="E36" s="351">
        <v>32.799999999999997</v>
      </c>
      <c r="F36" s="347">
        <v>10</v>
      </c>
      <c r="G36" s="348">
        <f t="shared" si="7"/>
        <v>52.631578947368418</v>
      </c>
      <c r="H36" s="347">
        <v>9</v>
      </c>
      <c r="I36" s="349">
        <f t="shared" si="8"/>
        <v>47.368421052631575</v>
      </c>
      <c r="J36" s="143"/>
    </row>
    <row r="37" spans="1:10" ht="14.25" customHeight="1">
      <c r="A37" s="159"/>
      <c r="B37" s="160"/>
      <c r="C37" s="161" t="s">
        <v>197</v>
      </c>
      <c r="D37" s="345">
        <f t="shared" si="1"/>
        <v>26</v>
      </c>
      <c r="E37" s="351">
        <v>32.9</v>
      </c>
      <c r="F37" s="347">
        <v>17</v>
      </c>
      <c r="G37" s="348">
        <f t="shared" si="7"/>
        <v>65.384615384615387</v>
      </c>
      <c r="H37" s="347">
        <v>9</v>
      </c>
      <c r="I37" s="349">
        <f t="shared" si="8"/>
        <v>34.615384615384613</v>
      </c>
      <c r="J37" s="143"/>
    </row>
    <row r="38" spans="1:10" ht="14.25" customHeight="1">
      <c r="A38" s="159"/>
      <c r="B38" s="160"/>
      <c r="C38" s="161" t="s">
        <v>198</v>
      </c>
      <c r="D38" s="345">
        <f t="shared" si="1"/>
        <v>15</v>
      </c>
      <c r="E38" s="351">
        <v>33.299999999999997</v>
      </c>
      <c r="F38" s="347">
        <v>5</v>
      </c>
      <c r="G38" s="348">
        <f t="shared" si="7"/>
        <v>33.333333333333329</v>
      </c>
      <c r="H38" s="347">
        <v>10</v>
      </c>
      <c r="I38" s="349">
        <f t="shared" si="8"/>
        <v>66.666666666666657</v>
      </c>
      <c r="J38" s="143"/>
    </row>
    <row r="39" spans="1:10" ht="14.25" customHeight="1">
      <c r="A39" s="159"/>
      <c r="B39" s="160"/>
      <c r="C39" s="161" t="s">
        <v>199</v>
      </c>
      <c r="D39" s="345">
        <f t="shared" si="1"/>
        <v>61</v>
      </c>
      <c r="E39" s="351">
        <v>37.9</v>
      </c>
      <c r="F39" s="347">
        <v>11</v>
      </c>
      <c r="G39" s="348">
        <f t="shared" si="7"/>
        <v>18.032786885245901</v>
      </c>
      <c r="H39" s="347">
        <v>50</v>
      </c>
      <c r="I39" s="349">
        <f t="shared" si="8"/>
        <v>81.967213114754102</v>
      </c>
      <c r="J39" s="143"/>
    </row>
    <row r="40" spans="1:10" ht="10.5" customHeight="1">
      <c r="A40" s="159"/>
      <c r="B40" s="168"/>
      <c r="C40" s="172"/>
      <c r="D40" s="347"/>
      <c r="E40" s="116"/>
      <c r="F40" s="116"/>
      <c r="G40" s="343"/>
      <c r="H40" s="116"/>
      <c r="I40" s="344"/>
      <c r="J40" s="143"/>
    </row>
    <row r="41" spans="1:10" ht="15.75" customHeight="1">
      <c r="A41" s="442" t="s">
        <v>200</v>
      </c>
      <c r="B41" s="443"/>
      <c r="C41" s="444"/>
      <c r="D41" s="342">
        <f>SUM(D42:D47)</f>
        <v>69</v>
      </c>
      <c r="E41" s="354"/>
      <c r="F41" s="342">
        <f>SUM(F42:F47)</f>
        <v>26</v>
      </c>
      <c r="G41" s="343">
        <f t="shared" ref="G41:G47" si="9">F41/D41*100</f>
        <v>37.681159420289859</v>
      </c>
      <c r="H41" s="342">
        <f>SUM(H42:H47)</f>
        <v>43</v>
      </c>
      <c r="I41" s="344">
        <f t="shared" ref="I41:I47" si="10">H41/D41*100</f>
        <v>62.318840579710141</v>
      </c>
      <c r="J41" s="143"/>
    </row>
    <row r="42" spans="1:10" ht="15.75" customHeight="1">
      <c r="A42" s="159"/>
      <c r="B42" s="171"/>
      <c r="C42" s="174" t="s">
        <v>175</v>
      </c>
      <c r="D42" s="347">
        <f t="shared" si="1"/>
        <v>1</v>
      </c>
      <c r="E42" s="353" t="s">
        <v>365</v>
      </c>
      <c r="F42" s="347">
        <v>0</v>
      </c>
      <c r="G42" s="348">
        <f t="shared" si="9"/>
        <v>0</v>
      </c>
      <c r="H42" s="7">
        <v>1</v>
      </c>
      <c r="I42" s="349">
        <f t="shared" si="10"/>
        <v>100</v>
      </c>
      <c r="J42" s="143"/>
    </row>
    <row r="43" spans="1:10" ht="14.25" customHeight="1">
      <c r="A43" s="159"/>
      <c r="B43" s="160"/>
      <c r="C43" s="174" t="s">
        <v>201</v>
      </c>
      <c r="D43" s="347">
        <f t="shared" si="1"/>
        <v>14</v>
      </c>
      <c r="E43" s="351">
        <v>37.1</v>
      </c>
      <c r="F43" s="347">
        <v>6</v>
      </c>
      <c r="G43" s="348">
        <f t="shared" si="9"/>
        <v>42.857142857142854</v>
      </c>
      <c r="H43" s="347">
        <v>8</v>
      </c>
      <c r="I43" s="349">
        <f t="shared" si="10"/>
        <v>57.142857142857139</v>
      </c>
      <c r="J43" s="143"/>
    </row>
    <row r="44" spans="1:10" ht="14.25" customHeight="1">
      <c r="A44" s="159"/>
      <c r="B44" s="160"/>
      <c r="C44" s="174" t="s">
        <v>202</v>
      </c>
      <c r="D44" s="347">
        <f t="shared" si="1"/>
        <v>10</v>
      </c>
      <c r="E44" s="351">
        <v>36</v>
      </c>
      <c r="F44" s="347">
        <v>2</v>
      </c>
      <c r="G44" s="348">
        <f t="shared" si="9"/>
        <v>20</v>
      </c>
      <c r="H44" s="347">
        <v>8</v>
      </c>
      <c r="I44" s="349">
        <f t="shared" si="10"/>
        <v>80</v>
      </c>
      <c r="J44" s="143"/>
    </row>
    <row r="45" spans="1:10" ht="14.25" customHeight="1">
      <c r="A45" s="159"/>
      <c r="B45" s="160"/>
      <c r="C45" s="259" t="s">
        <v>356</v>
      </c>
      <c r="D45" s="347">
        <f t="shared" si="1"/>
        <v>11</v>
      </c>
      <c r="E45" s="351">
        <v>35.9</v>
      </c>
      <c r="F45" s="347">
        <v>3</v>
      </c>
      <c r="G45" s="348">
        <f t="shared" si="9"/>
        <v>27.27272727272727</v>
      </c>
      <c r="H45" s="347">
        <v>8</v>
      </c>
      <c r="I45" s="349">
        <f t="shared" si="10"/>
        <v>72.727272727272734</v>
      </c>
      <c r="J45" s="143"/>
    </row>
    <row r="46" spans="1:10" ht="14.25" customHeight="1">
      <c r="A46" s="159"/>
      <c r="B46" s="160"/>
      <c r="C46" s="259" t="s">
        <v>353</v>
      </c>
      <c r="D46" s="347">
        <f t="shared" si="1"/>
        <v>10</v>
      </c>
      <c r="E46" s="351">
        <v>39.1</v>
      </c>
      <c r="F46" s="347">
        <v>1</v>
      </c>
      <c r="G46" s="348">
        <f t="shared" si="9"/>
        <v>10</v>
      </c>
      <c r="H46" s="347">
        <v>9</v>
      </c>
      <c r="I46" s="349">
        <f t="shared" si="10"/>
        <v>90</v>
      </c>
      <c r="J46" s="143"/>
    </row>
    <row r="47" spans="1:10" ht="14.25" customHeight="1">
      <c r="A47" s="159"/>
      <c r="B47" s="160"/>
      <c r="C47" s="174" t="s">
        <v>204</v>
      </c>
      <c r="D47" s="347">
        <f t="shared" si="1"/>
        <v>23</v>
      </c>
      <c r="E47" s="351">
        <v>35.4</v>
      </c>
      <c r="F47" s="347">
        <v>14</v>
      </c>
      <c r="G47" s="348">
        <f t="shared" si="9"/>
        <v>60.869565217391312</v>
      </c>
      <c r="H47" s="347">
        <v>9</v>
      </c>
      <c r="I47" s="349">
        <f t="shared" si="10"/>
        <v>39.130434782608695</v>
      </c>
      <c r="J47" s="143"/>
    </row>
    <row r="48" spans="1:10" ht="10.5" customHeight="1">
      <c r="A48" s="159"/>
      <c r="B48" s="168"/>
      <c r="C48" s="172"/>
      <c r="D48" s="347"/>
      <c r="E48" s="351"/>
      <c r="F48" s="347"/>
      <c r="G48" s="343"/>
      <c r="H48" s="347"/>
      <c r="I48" s="344"/>
      <c r="J48" s="143"/>
    </row>
    <row r="49" spans="1:10" ht="15.75" customHeight="1">
      <c r="A49" s="442" t="s">
        <v>205</v>
      </c>
      <c r="B49" s="443"/>
      <c r="C49" s="444"/>
      <c r="D49" s="342">
        <f>SUM(D50:D58)</f>
        <v>109</v>
      </c>
      <c r="E49" s="354"/>
      <c r="F49" s="342">
        <f>SUM(F50:F58)</f>
        <v>92</v>
      </c>
      <c r="G49" s="343">
        <f t="shared" ref="G49:G58" si="11">F49/D49*100</f>
        <v>84.403669724770651</v>
      </c>
      <c r="H49" s="342">
        <f>SUM(H50:H58)</f>
        <v>17</v>
      </c>
      <c r="I49" s="344">
        <f>H49/D49*100</f>
        <v>15.596330275229359</v>
      </c>
      <c r="J49" s="143"/>
    </row>
    <row r="50" spans="1:10" ht="14.25" customHeight="1">
      <c r="A50" s="159"/>
      <c r="B50" s="168"/>
      <c r="C50" s="174" t="s">
        <v>175</v>
      </c>
      <c r="D50" s="347">
        <f t="shared" ref="D50:D58" si="12">F50+H50</f>
        <v>1</v>
      </c>
      <c r="E50" s="353" t="s">
        <v>365</v>
      </c>
      <c r="F50" s="347">
        <v>1</v>
      </c>
      <c r="G50" s="348">
        <f t="shared" si="11"/>
        <v>100</v>
      </c>
      <c r="H50" s="7">
        <v>0</v>
      </c>
      <c r="I50" s="349">
        <f t="shared" ref="I50:I58" si="13">H50/D50*100</f>
        <v>0</v>
      </c>
      <c r="J50" s="143"/>
    </row>
    <row r="51" spans="1:10" ht="14.25" customHeight="1">
      <c r="A51" s="175"/>
      <c r="B51" s="160"/>
      <c r="C51" s="174" t="s">
        <v>206</v>
      </c>
      <c r="D51" s="347">
        <f t="shared" si="12"/>
        <v>15</v>
      </c>
      <c r="E51" s="351">
        <v>40.4</v>
      </c>
      <c r="F51" s="347">
        <v>11</v>
      </c>
      <c r="G51" s="348">
        <f t="shared" si="11"/>
        <v>73.333333333333329</v>
      </c>
      <c r="H51" s="347">
        <v>4</v>
      </c>
      <c r="I51" s="349">
        <f t="shared" si="13"/>
        <v>26.666666666666668</v>
      </c>
      <c r="J51" s="143"/>
    </row>
    <row r="52" spans="1:10" ht="14.25" customHeight="1">
      <c r="A52" s="175"/>
      <c r="B52" s="160"/>
      <c r="C52" s="161" t="s">
        <v>207</v>
      </c>
      <c r="D52" s="345">
        <f t="shared" si="12"/>
        <v>11</v>
      </c>
      <c r="E52" s="351">
        <v>36.4</v>
      </c>
      <c r="F52" s="347">
        <v>8</v>
      </c>
      <c r="G52" s="348">
        <f t="shared" si="11"/>
        <v>72.727272727272734</v>
      </c>
      <c r="H52" s="347">
        <v>3</v>
      </c>
      <c r="I52" s="349">
        <f t="shared" si="13"/>
        <v>27.27272727272727</v>
      </c>
      <c r="J52" s="143"/>
    </row>
    <row r="53" spans="1:10" ht="14.25" customHeight="1">
      <c r="A53" s="175"/>
      <c r="B53" s="160"/>
      <c r="C53" s="258" t="s">
        <v>354</v>
      </c>
      <c r="D53" s="345">
        <f t="shared" si="12"/>
        <v>8</v>
      </c>
      <c r="E53" s="351">
        <v>41</v>
      </c>
      <c r="F53" s="347">
        <v>7</v>
      </c>
      <c r="G53" s="348">
        <f t="shared" si="11"/>
        <v>87.5</v>
      </c>
      <c r="H53" s="347">
        <v>1</v>
      </c>
      <c r="I53" s="349">
        <f t="shared" si="13"/>
        <v>12.5</v>
      </c>
      <c r="J53" s="143"/>
    </row>
    <row r="54" spans="1:10" ht="14.25" customHeight="1">
      <c r="A54" s="175"/>
      <c r="B54" s="160"/>
      <c r="C54" s="258" t="s">
        <v>355</v>
      </c>
      <c r="D54" s="345">
        <f t="shared" si="12"/>
        <v>9</v>
      </c>
      <c r="E54" s="351">
        <v>44</v>
      </c>
      <c r="F54" s="347">
        <v>8</v>
      </c>
      <c r="G54" s="348">
        <f t="shared" si="11"/>
        <v>88.888888888888886</v>
      </c>
      <c r="H54" s="347">
        <v>1</v>
      </c>
      <c r="I54" s="349">
        <f t="shared" si="13"/>
        <v>11.111111111111111</v>
      </c>
      <c r="J54" s="143"/>
    </row>
    <row r="55" spans="1:10" ht="14.25" customHeight="1">
      <c r="A55" s="175"/>
      <c r="B55" s="160"/>
      <c r="C55" s="161" t="s">
        <v>209</v>
      </c>
      <c r="D55" s="345">
        <f t="shared" si="12"/>
        <v>12</v>
      </c>
      <c r="E55" s="351">
        <v>38.799999999999997</v>
      </c>
      <c r="F55" s="347">
        <v>12</v>
      </c>
      <c r="G55" s="348">
        <f t="shared" si="11"/>
        <v>100</v>
      </c>
      <c r="H55" s="347">
        <v>0</v>
      </c>
      <c r="I55" s="349">
        <f t="shared" si="13"/>
        <v>0</v>
      </c>
      <c r="J55" s="143"/>
    </row>
    <row r="56" spans="1:10" ht="14.25" customHeight="1">
      <c r="A56" s="175"/>
      <c r="B56" s="160"/>
      <c r="C56" s="161" t="s">
        <v>210</v>
      </c>
      <c r="D56" s="345">
        <f t="shared" si="12"/>
        <v>23</v>
      </c>
      <c r="E56" s="351">
        <v>40.4</v>
      </c>
      <c r="F56" s="347">
        <v>20</v>
      </c>
      <c r="G56" s="348">
        <f t="shared" si="11"/>
        <v>86.956521739130437</v>
      </c>
      <c r="H56" s="347">
        <v>3</v>
      </c>
      <c r="I56" s="349">
        <f t="shared" si="13"/>
        <v>13.043478260869565</v>
      </c>
      <c r="J56" s="143"/>
    </row>
    <row r="57" spans="1:10" ht="14.25" customHeight="1">
      <c r="A57" s="175"/>
      <c r="B57" s="160"/>
      <c r="C57" s="161" t="s">
        <v>212</v>
      </c>
      <c r="D57" s="345">
        <f t="shared" si="12"/>
        <v>16</v>
      </c>
      <c r="E57" s="351">
        <v>38.299999999999997</v>
      </c>
      <c r="F57" s="347">
        <v>14</v>
      </c>
      <c r="G57" s="348">
        <f t="shared" si="11"/>
        <v>87.5</v>
      </c>
      <c r="H57" s="347">
        <v>2</v>
      </c>
      <c r="I57" s="349">
        <f t="shared" si="13"/>
        <v>12.5</v>
      </c>
      <c r="J57" s="143"/>
    </row>
    <row r="58" spans="1:10" ht="14.25" customHeight="1">
      <c r="A58" s="175"/>
      <c r="B58" s="160"/>
      <c r="C58" s="161" t="s">
        <v>213</v>
      </c>
      <c r="D58" s="345">
        <f t="shared" si="12"/>
        <v>14</v>
      </c>
      <c r="E58" s="351">
        <v>43.3</v>
      </c>
      <c r="F58" s="347">
        <v>11</v>
      </c>
      <c r="G58" s="348">
        <f t="shared" si="11"/>
        <v>78.571428571428569</v>
      </c>
      <c r="H58" s="347">
        <v>3</v>
      </c>
      <c r="I58" s="349">
        <f t="shared" si="13"/>
        <v>21.428571428571427</v>
      </c>
      <c r="J58" s="143"/>
    </row>
    <row r="59" spans="1:10" ht="5.25" customHeight="1" thickBot="1">
      <c r="A59" s="176"/>
      <c r="B59" s="177"/>
      <c r="C59" s="178"/>
      <c r="D59" s="312"/>
      <c r="E59" s="313"/>
      <c r="F59" s="314"/>
      <c r="G59" s="315"/>
      <c r="H59" s="314"/>
      <c r="I59" s="316"/>
      <c r="J59" s="143"/>
    </row>
    <row r="60" spans="1:10" ht="15" customHeight="1">
      <c r="A60" s="441" t="s">
        <v>326</v>
      </c>
      <c r="B60" s="441"/>
      <c r="C60" s="441"/>
      <c r="D60" s="441"/>
      <c r="E60" s="441"/>
      <c r="F60" s="441"/>
      <c r="G60" s="441"/>
      <c r="H60" s="441"/>
      <c r="I60" s="157"/>
      <c r="J60" s="143"/>
    </row>
    <row r="61" spans="1:10" ht="4.5" customHeight="1">
      <c r="A61" s="208"/>
      <c r="B61" s="208"/>
      <c r="C61" s="208"/>
      <c r="D61" s="208"/>
      <c r="E61" s="208"/>
      <c r="F61" s="208"/>
      <c r="G61" s="208"/>
      <c r="H61" s="208"/>
      <c r="I61" s="157"/>
      <c r="J61" s="143"/>
    </row>
  </sheetData>
  <sheetProtection selectLockedCells="1" selectUnlockedCells="1"/>
  <mergeCells count="12">
    <mergeCell ref="A60:H60"/>
    <mergeCell ref="A49:C49"/>
    <mergeCell ref="A41:C41"/>
    <mergeCell ref="A33:C33"/>
    <mergeCell ref="F3:G3"/>
    <mergeCell ref="H3:I3"/>
    <mergeCell ref="A25:C25"/>
    <mergeCell ref="A3:C4"/>
    <mergeCell ref="D3:D4"/>
    <mergeCell ref="E3:E4"/>
    <mergeCell ref="A6:C6"/>
    <mergeCell ref="A17:C17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scale="95" firstPageNumber="188" orientation="portrait" useFirstPageNumber="1" verticalDpi="300" r:id="rId1"/>
  <headerFooter scaleWithDoc="0" alignWithMargins="0">
    <oddHeader>&amp;L&amp;"ＭＳ 明朝,標準"&amp;10選挙及び市職員</oddHeader>
    <oddFooter>&amp;C&amp;"ＭＳ 明朝,標準"&amp;12&amp;A</oddFooter>
  </headerFooter>
  <ignoredErrors>
    <ignoredError sqref="G6 G17 G33 G41 G49 G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19"/>
  <sheetViews>
    <sheetView view="pageBreakPreview" topLeftCell="A61" zoomScaleNormal="100" zoomScaleSheetLayoutView="100" workbookViewId="0">
      <selection activeCell="N119" sqref="N119"/>
    </sheetView>
  </sheetViews>
  <sheetFormatPr defaultRowHeight="15" customHeight="1"/>
  <cols>
    <col min="1" max="2" width="1.875" style="138" customWidth="1"/>
    <col min="3" max="3" width="20.25" style="138" customWidth="1"/>
    <col min="4" max="6" width="10.875" style="138" customWidth="1"/>
    <col min="7" max="7" width="10.875" style="184" customWidth="1"/>
    <col min="8" max="8" width="10.875" style="138" customWidth="1"/>
    <col min="9" max="9" width="10.875" style="185" customWidth="1"/>
    <col min="10" max="10" width="2.875" style="138" customWidth="1"/>
    <col min="11" max="16384" width="9" style="138"/>
  </cols>
  <sheetData>
    <row r="1" spans="1:10" ht="5.0999999999999996" hidden="1" customHeight="1">
      <c r="A1" s="137"/>
      <c r="B1" s="137"/>
      <c r="D1" s="139"/>
      <c r="E1" s="139"/>
      <c r="F1" s="139"/>
      <c r="G1" s="140"/>
      <c r="H1" s="139"/>
      <c r="I1" s="141"/>
      <c r="J1" s="139"/>
    </row>
    <row r="2" spans="1:10" ht="15" hidden="1" customHeight="1" thickBot="1">
      <c r="A2" s="142" t="s">
        <v>350</v>
      </c>
      <c r="B2" s="137"/>
      <c r="E2" s="139"/>
      <c r="F2" s="139"/>
      <c r="G2" s="140"/>
      <c r="H2" s="139"/>
      <c r="I2" s="141" t="s">
        <v>166</v>
      </c>
      <c r="J2" s="139"/>
    </row>
    <row r="3" spans="1:10" ht="24.75" hidden="1" customHeight="1" thickBot="1">
      <c r="A3" s="448" t="s">
        <v>167</v>
      </c>
      <c r="B3" s="449"/>
      <c r="C3" s="449"/>
      <c r="D3" s="445" t="s">
        <v>168</v>
      </c>
      <c r="E3" s="453" t="s">
        <v>169</v>
      </c>
      <c r="F3" s="445" t="s">
        <v>170</v>
      </c>
      <c r="G3" s="445"/>
      <c r="H3" s="446" t="s">
        <v>171</v>
      </c>
      <c r="I3" s="447"/>
      <c r="J3" s="143"/>
    </row>
    <row r="4" spans="1:10" ht="24.75" hidden="1" customHeight="1">
      <c r="A4" s="450"/>
      <c r="B4" s="451"/>
      <c r="C4" s="451"/>
      <c r="D4" s="452"/>
      <c r="E4" s="454"/>
      <c r="F4" s="144" t="s">
        <v>172</v>
      </c>
      <c r="G4" s="145" t="s">
        <v>173</v>
      </c>
      <c r="H4" s="144" t="s">
        <v>172</v>
      </c>
      <c r="I4" s="146" t="s">
        <v>173</v>
      </c>
      <c r="J4" s="143"/>
    </row>
    <row r="5" spans="1:10" ht="5.25" hidden="1" customHeight="1">
      <c r="A5" s="147"/>
      <c r="B5" s="148"/>
      <c r="C5" s="148"/>
      <c r="D5" s="149"/>
      <c r="E5" s="150"/>
      <c r="F5" s="151"/>
      <c r="G5" s="152"/>
      <c r="H5" s="151"/>
      <c r="I5" s="153"/>
      <c r="J5" s="143"/>
    </row>
    <row r="6" spans="1:10" ht="15.75" hidden="1" customHeight="1">
      <c r="A6" s="442" t="s">
        <v>174</v>
      </c>
      <c r="B6" s="443"/>
      <c r="C6" s="443"/>
      <c r="D6" s="154">
        <f>SUM(D7:D15)</f>
        <v>0</v>
      </c>
      <c r="E6" s="155"/>
      <c r="F6" s="156">
        <f>SUM(F7:F15)</f>
        <v>0</v>
      </c>
      <c r="G6" s="157" t="e">
        <f t="shared" ref="G6:G15" si="0">F6/D6*100</f>
        <v>#DIV/0!</v>
      </c>
      <c r="H6" s="156">
        <f>SUM(H7:H15)</f>
        <v>0</v>
      </c>
      <c r="I6" s="158" t="e">
        <f>H6/D6*100</f>
        <v>#DIV/0!</v>
      </c>
      <c r="J6" s="143"/>
    </row>
    <row r="7" spans="1:10" ht="14.25" hidden="1" customHeight="1">
      <c r="A7" s="159"/>
      <c r="B7" s="160"/>
      <c r="C7" s="161" t="s">
        <v>175</v>
      </c>
      <c r="D7" s="162">
        <f>F7+H7</f>
        <v>0</v>
      </c>
      <c r="E7" s="251"/>
      <c r="F7" s="252"/>
      <c r="G7" s="165" t="e">
        <f t="shared" si="0"/>
        <v>#DIV/0!</v>
      </c>
      <c r="H7" s="255"/>
      <c r="I7" s="167" t="e">
        <f>H7/D7*100</f>
        <v>#DIV/0!</v>
      </c>
      <c r="J7" s="143"/>
    </row>
    <row r="8" spans="1:10" ht="14.25" hidden="1" customHeight="1">
      <c r="A8" s="159"/>
      <c r="B8" s="160"/>
      <c r="C8" s="161" t="s">
        <v>176</v>
      </c>
      <c r="D8" s="162">
        <f t="shared" ref="D8:D46" si="1">F8+H8</f>
        <v>0</v>
      </c>
      <c r="E8" s="253"/>
      <c r="F8" s="252"/>
      <c r="G8" s="165" t="e">
        <f t="shared" si="0"/>
        <v>#DIV/0!</v>
      </c>
      <c r="H8" s="252"/>
      <c r="I8" s="167" t="e">
        <f>H8/D8*100</f>
        <v>#DIV/0!</v>
      </c>
      <c r="J8" s="143"/>
    </row>
    <row r="9" spans="1:10" ht="14.25" hidden="1" customHeight="1">
      <c r="A9" s="159"/>
      <c r="B9" s="160"/>
      <c r="C9" s="161" t="s">
        <v>177</v>
      </c>
      <c r="D9" s="162">
        <f t="shared" si="1"/>
        <v>0</v>
      </c>
      <c r="E9" s="254"/>
      <c r="F9" s="252"/>
      <c r="G9" s="165" t="e">
        <f t="shared" si="0"/>
        <v>#DIV/0!</v>
      </c>
      <c r="H9" s="252"/>
      <c r="I9" s="167" t="e">
        <f>H9/D9*100</f>
        <v>#DIV/0!</v>
      </c>
      <c r="J9" s="143"/>
    </row>
    <row r="10" spans="1:10" ht="14.25" hidden="1" customHeight="1">
      <c r="A10" s="159"/>
      <c r="B10" s="160"/>
      <c r="C10" s="161" t="s">
        <v>178</v>
      </c>
      <c r="D10" s="162">
        <f t="shared" si="1"/>
        <v>0</v>
      </c>
      <c r="E10" s="254"/>
      <c r="F10" s="252"/>
      <c r="G10" s="165" t="e">
        <f t="shared" si="0"/>
        <v>#DIV/0!</v>
      </c>
      <c r="H10" s="256"/>
      <c r="I10" s="167" t="e">
        <f t="shared" ref="I10:I15" si="2">H10/D10*100</f>
        <v>#DIV/0!</v>
      </c>
      <c r="J10" s="143"/>
    </row>
    <row r="11" spans="1:10" ht="14.25" hidden="1" customHeight="1">
      <c r="A11" s="159"/>
      <c r="B11" s="160"/>
      <c r="C11" s="161" t="s">
        <v>179</v>
      </c>
      <c r="D11" s="162">
        <f t="shared" si="1"/>
        <v>0</v>
      </c>
      <c r="E11" s="254"/>
      <c r="F11" s="252"/>
      <c r="G11" s="165" t="e">
        <f t="shared" si="0"/>
        <v>#DIV/0!</v>
      </c>
      <c r="H11" s="252"/>
      <c r="I11" s="167" t="e">
        <f t="shared" si="2"/>
        <v>#DIV/0!</v>
      </c>
      <c r="J11" s="143"/>
    </row>
    <row r="12" spans="1:10" ht="14.25" hidden="1" customHeight="1">
      <c r="A12" s="159"/>
      <c r="B12" s="160"/>
      <c r="C12" s="161" t="s">
        <v>180</v>
      </c>
      <c r="D12" s="162">
        <f t="shared" si="1"/>
        <v>0</v>
      </c>
      <c r="E12" s="254"/>
      <c r="F12" s="252"/>
      <c r="G12" s="165" t="e">
        <f t="shared" si="0"/>
        <v>#DIV/0!</v>
      </c>
      <c r="H12" s="255"/>
      <c r="I12" s="167" t="e">
        <f t="shared" si="2"/>
        <v>#DIV/0!</v>
      </c>
      <c r="J12" s="143"/>
    </row>
    <row r="13" spans="1:10" ht="14.25" hidden="1" customHeight="1">
      <c r="A13" s="159"/>
      <c r="B13" s="160"/>
      <c r="C13" s="161" t="s">
        <v>181</v>
      </c>
      <c r="D13" s="162">
        <f t="shared" si="1"/>
        <v>0</v>
      </c>
      <c r="E13" s="254"/>
      <c r="F13" s="252"/>
      <c r="G13" s="165" t="e">
        <f t="shared" si="0"/>
        <v>#DIV/0!</v>
      </c>
      <c r="H13" s="252"/>
      <c r="I13" s="167" t="e">
        <f t="shared" si="2"/>
        <v>#DIV/0!</v>
      </c>
      <c r="J13" s="143"/>
    </row>
    <row r="14" spans="1:10" ht="14.25" hidden="1" customHeight="1">
      <c r="A14" s="159"/>
      <c r="B14" s="160"/>
      <c r="C14" s="161" t="s">
        <v>182</v>
      </c>
      <c r="D14" s="162">
        <f t="shared" si="1"/>
        <v>0</v>
      </c>
      <c r="E14" s="254"/>
      <c r="F14" s="252"/>
      <c r="G14" s="165" t="e">
        <f t="shared" si="0"/>
        <v>#DIV/0!</v>
      </c>
      <c r="H14" s="252"/>
      <c r="I14" s="167" t="e">
        <f t="shared" si="2"/>
        <v>#DIV/0!</v>
      </c>
      <c r="J14" s="143"/>
    </row>
    <row r="15" spans="1:10" ht="14.25" hidden="1" customHeight="1">
      <c r="A15" s="159"/>
      <c r="B15" s="160"/>
      <c r="C15" s="161" t="s">
        <v>183</v>
      </c>
      <c r="D15" s="162">
        <f t="shared" si="1"/>
        <v>0</v>
      </c>
      <c r="E15" s="254"/>
      <c r="F15" s="252"/>
      <c r="G15" s="165" t="e">
        <f t="shared" si="0"/>
        <v>#DIV/0!</v>
      </c>
      <c r="H15" s="252"/>
      <c r="I15" s="167" t="e">
        <f t="shared" si="2"/>
        <v>#DIV/0!</v>
      </c>
      <c r="J15" s="143"/>
    </row>
    <row r="16" spans="1:10" ht="10.5" hidden="1" customHeight="1">
      <c r="A16" s="159"/>
      <c r="B16" s="168"/>
      <c r="C16" s="169"/>
      <c r="D16" s="162"/>
      <c r="E16" s="166"/>
      <c r="F16" s="164"/>
      <c r="G16" s="157"/>
      <c r="H16" s="164"/>
      <c r="I16" s="158"/>
      <c r="J16" s="143"/>
    </row>
    <row r="17" spans="1:10" ht="15.75" hidden="1" customHeight="1">
      <c r="A17" s="442" t="s">
        <v>184</v>
      </c>
      <c r="B17" s="443"/>
      <c r="C17" s="443"/>
      <c r="D17" s="154">
        <f>SUM(D18:D23)</f>
        <v>0</v>
      </c>
      <c r="E17" s="163"/>
      <c r="F17" s="156">
        <f>SUM(F18:F23)</f>
        <v>0</v>
      </c>
      <c r="G17" s="157" t="e">
        <f t="shared" ref="G17:G23" si="3">F17/D17*100</f>
        <v>#DIV/0!</v>
      </c>
      <c r="H17" s="156">
        <f>SUM(H18:H23)</f>
        <v>0</v>
      </c>
      <c r="I17" s="158" t="e">
        <f t="shared" ref="I17:I23" si="4">H17/D17*100</f>
        <v>#DIV/0!</v>
      </c>
      <c r="J17" s="143"/>
    </row>
    <row r="18" spans="1:10" ht="14.25" hidden="1" customHeight="1">
      <c r="A18" s="159"/>
      <c r="B18" s="168"/>
      <c r="C18" s="161" t="s">
        <v>175</v>
      </c>
      <c r="D18" s="162">
        <f t="shared" si="1"/>
        <v>0</v>
      </c>
      <c r="E18" s="253"/>
      <c r="F18" s="252"/>
      <c r="G18" s="165" t="e">
        <f t="shared" si="3"/>
        <v>#DIV/0!</v>
      </c>
      <c r="H18" s="255"/>
      <c r="I18" s="167" t="e">
        <f t="shared" si="4"/>
        <v>#DIV/0!</v>
      </c>
      <c r="J18" s="143"/>
    </row>
    <row r="19" spans="1:10" ht="14.25" hidden="1" customHeight="1">
      <c r="A19" s="159"/>
      <c r="B19" s="160"/>
      <c r="C19" s="161" t="s">
        <v>185</v>
      </c>
      <c r="D19" s="162">
        <f t="shared" si="1"/>
        <v>0</v>
      </c>
      <c r="E19" s="254"/>
      <c r="F19" s="252"/>
      <c r="G19" s="165" t="e">
        <f t="shared" si="3"/>
        <v>#DIV/0!</v>
      </c>
      <c r="H19" s="252"/>
      <c r="I19" s="167" t="e">
        <f t="shared" si="4"/>
        <v>#DIV/0!</v>
      </c>
      <c r="J19" s="143"/>
    </row>
    <row r="20" spans="1:10" ht="14.25" hidden="1" customHeight="1">
      <c r="A20" s="159"/>
      <c r="B20" s="160"/>
      <c r="C20" s="161" t="s">
        <v>186</v>
      </c>
      <c r="D20" s="162">
        <f t="shared" si="1"/>
        <v>0</v>
      </c>
      <c r="E20" s="254"/>
      <c r="F20" s="252"/>
      <c r="G20" s="165" t="e">
        <f t="shared" si="3"/>
        <v>#DIV/0!</v>
      </c>
      <c r="H20" s="252"/>
      <c r="I20" s="167" t="e">
        <f t="shared" si="4"/>
        <v>#DIV/0!</v>
      </c>
      <c r="J20" s="143"/>
    </row>
    <row r="21" spans="1:10" ht="14.25" hidden="1" customHeight="1">
      <c r="A21" s="159"/>
      <c r="B21" s="160"/>
      <c r="C21" s="161" t="s">
        <v>187</v>
      </c>
      <c r="D21" s="162">
        <f t="shared" si="1"/>
        <v>0</v>
      </c>
      <c r="E21" s="254"/>
      <c r="F21" s="252"/>
      <c r="G21" s="165" t="e">
        <f t="shared" si="3"/>
        <v>#DIV/0!</v>
      </c>
      <c r="H21" s="252"/>
      <c r="I21" s="167" t="e">
        <f t="shared" si="4"/>
        <v>#DIV/0!</v>
      </c>
      <c r="J21" s="143"/>
    </row>
    <row r="22" spans="1:10" ht="14.25" hidden="1" customHeight="1">
      <c r="A22" s="159"/>
      <c r="B22" s="160"/>
      <c r="C22" s="161" t="s">
        <v>188</v>
      </c>
      <c r="D22" s="162">
        <f t="shared" si="1"/>
        <v>0</v>
      </c>
      <c r="E22" s="254"/>
      <c r="F22" s="252"/>
      <c r="G22" s="165" t="e">
        <f t="shared" si="3"/>
        <v>#DIV/0!</v>
      </c>
      <c r="H22" s="252"/>
      <c r="I22" s="167" t="e">
        <f t="shared" si="4"/>
        <v>#DIV/0!</v>
      </c>
      <c r="J22" s="143"/>
    </row>
    <row r="23" spans="1:10" ht="14.25" hidden="1" customHeight="1">
      <c r="A23" s="159"/>
      <c r="B23" s="160"/>
      <c r="C23" s="161" t="s">
        <v>189</v>
      </c>
      <c r="D23" s="162">
        <f t="shared" si="1"/>
        <v>0</v>
      </c>
      <c r="E23" s="254"/>
      <c r="F23" s="252"/>
      <c r="G23" s="165" t="e">
        <f t="shared" si="3"/>
        <v>#DIV/0!</v>
      </c>
      <c r="H23" s="255"/>
      <c r="I23" s="167" t="e">
        <f t="shared" si="4"/>
        <v>#DIV/0!</v>
      </c>
      <c r="J23" s="143"/>
    </row>
    <row r="24" spans="1:10" ht="10.5" hidden="1" customHeight="1">
      <c r="A24" s="159"/>
      <c r="B24" s="168"/>
      <c r="C24" s="169"/>
      <c r="D24" s="162"/>
      <c r="E24" s="166"/>
      <c r="F24" s="164"/>
      <c r="G24" s="157"/>
      <c r="H24" s="164"/>
      <c r="I24" s="158"/>
      <c r="J24" s="143"/>
    </row>
    <row r="25" spans="1:10" ht="15.75" hidden="1" customHeight="1">
      <c r="A25" s="442" t="s">
        <v>190</v>
      </c>
      <c r="B25" s="443"/>
      <c r="C25" s="443"/>
      <c r="D25" s="154">
        <f>SUM(D26:D31)</f>
        <v>0</v>
      </c>
      <c r="E25" s="170"/>
      <c r="F25" s="156">
        <f>SUM(F26:F31)</f>
        <v>0</v>
      </c>
      <c r="G25" s="157" t="e">
        <f t="shared" ref="G25:G31" si="5">F25/D25*100</f>
        <v>#DIV/0!</v>
      </c>
      <c r="H25" s="156">
        <f>SUM(H26:H31)</f>
        <v>0</v>
      </c>
      <c r="I25" s="158" t="e">
        <f t="shared" ref="I25:I31" si="6">H25/D25*100</f>
        <v>#DIV/0!</v>
      </c>
      <c r="J25" s="143"/>
    </row>
    <row r="26" spans="1:10" ht="14.25" hidden="1" customHeight="1">
      <c r="A26" s="159"/>
      <c r="B26" s="160"/>
      <c r="C26" s="161" t="s">
        <v>175</v>
      </c>
      <c r="D26" s="162">
        <f t="shared" si="1"/>
        <v>0</v>
      </c>
      <c r="E26" s="253"/>
      <c r="F26" s="252"/>
      <c r="G26" s="165" t="e">
        <f t="shared" si="5"/>
        <v>#DIV/0!</v>
      </c>
      <c r="H26" s="255"/>
      <c r="I26" s="158" t="e">
        <f t="shared" si="6"/>
        <v>#DIV/0!</v>
      </c>
      <c r="J26" s="143"/>
    </row>
    <row r="27" spans="1:10" ht="14.25" hidden="1" customHeight="1">
      <c r="A27" s="159"/>
      <c r="B27" s="160"/>
      <c r="C27" s="161" t="s">
        <v>191</v>
      </c>
      <c r="D27" s="162">
        <f t="shared" si="1"/>
        <v>0</v>
      </c>
      <c r="E27" s="254"/>
      <c r="F27" s="252"/>
      <c r="G27" s="165" t="e">
        <f t="shared" si="5"/>
        <v>#DIV/0!</v>
      </c>
      <c r="H27" s="252"/>
      <c r="I27" s="167" t="e">
        <f t="shared" si="6"/>
        <v>#DIV/0!</v>
      </c>
      <c r="J27" s="143"/>
    </row>
    <row r="28" spans="1:10" ht="14.25" hidden="1" customHeight="1">
      <c r="A28" s="159"/>
      <c r="B28" s="160"/>
      <c r="C28" s="161" t="s">
        <v>192</v>
      </c>
      <c r="D28" s="162">
        <f t="shared" si="1"/>
        <v>0</v>
      </c>
      <c r="E28" s="254"/>
      <c r="F28" s="252"/>
      <c r="G28" s="165" t="e">
        <f t="shared" si="5"/>
        <v>#DIV/0!</v>
      </c>
      <c r="H28" s="252"/>
      <c r="I28" s="167" t="e">
        <f t="shared" si="6"/>
        <v>#DIV/0!</v>
      </c>
      <c r="J28" s="143"/>
    </row>
    <row r="29" spans="1:10" ht="14.25" hidden="1" customHeight="1">
      <c r="A29" s="159"/>
      <c r="B29" s="160"/>
      <c r="C29" s="161" t="s">
        <v>193</v>
      </c>
      <c r="D29" s="162">
        <f t="shared" si="1"/>
        <v>0</v>
      </c>
      <c r="E29" s="254"/>
      <c r="F29" s="252"/>
      <c r="G29" s="165" t="e">
        <f t="shared" si="5"/>
        <v>#DIV/0!</v>
      </c>
      <c r="H29" s="252"/>
      <c r="I29" s="167" t="e">
        <f t="shared" si="6"/>
        <v>#DIV/0!</v>
      </c>
      <c r="J29" s="143"/>
    </row>
    <row r="30" spans="1:10" ht="14.25" hidden="1" customHeight="1">
      <c r="A30" s="159"/>
      <c r="B30" s="160"/>
      <c r="C30" s="161" t="s">
        <v>194</v>
      </c>
      <c r="D30" s="162">
        <f t="shared" si="1"/>
        <v>0</v>
      </c>
      <c r="E30" s="254"/>
      <c r="F30" s="252"/>
      <c r="G30" s="165" t="e">
        <f t="shared" si="5"/>
        <v>#DIV/0!</v>
      </c>
      <c r="H30" s="252"/>
      <c r="I30" s="167" t="e">
        <f t="shared" si="6"/>
        <v>#DIV/0!</v>
      </c>
      <c r="J30" s="143"/>
    </row>
    <row r="31" spans="1:10" ht="14.25" hidden="1" customHeight="1">
      <c r="A31" s="159"/>
      <c r="B31" s="160"/>
      <c r="C31" s="161" t="s">
        <v>195</v>
      </c>
      <c r="D31" s="162">
        <f t="shared" si="1"/>
        <v>0</v>
      </c>
      <c r="E31" s="254"/>
      <c r="F31" s="252"/>
      <c r="G31" s="165" t="e">
        <f t="shared" si="5"/>
        <v>#DIV/0!</v>
      </c>
      <c r="H31" s="252"/>
      <c r="I31" s="167" t="e">
        <f t="shared" si="6"/>
        <v>#DIV/0!</v>
      </c>
      <c r="J31" s="143"/>
    </row>
    <row r="32" spans="1:10" ht="10.5" hidden="1" customHeight="1">
      <c r="A32" s="159"/>
      <c r="B32" s="168"/>
      <c r="C32" s="169"/>
      <c r="D32" s="162"/>
      <c r="E32" s="166"/>
      <c r="F32" s="164"/>
      <c r="G32" s="157"/>
      <c r="H32" s="164"/>
      <c r="I32" s="158"/>
      <c r="J32" s="143"/>
    </row>
    <row r="33" spans="1:10" ht="15.75" hidden="1" customHeight="1">
      <c r="A33" s="442" t="s">
        <v>196</v>
      </c>
      <c r="B33" s="443"/>
      <c r="C33" s="443"/>
      <c r="D33" s="154">
        <f>SUM(D34:D39)</f>
        <v>0</v>
      </c>
      <c r="E33" s="170"/>
      <c r="F33" s="156">
        <f>SUM(F34:F39)</f>
        <v>0</v>
      </c>
      <c r="G33" s="157" t="e">
        <f t="shared" ref="G33:G39" si="7">F33/D33*100</f>
        <v>#DIV/0!</v>
      </c>
      <c r="H33" s="156">
        <f>SUM(H34:H39)</f>
        <v>0</v>
      </c>
      <c r="I33" s="158" t="e">
        <f t="shared" ref="I33:I39" si="8">H33/D33*100</f>
        <v>#DIV/0!</v>
      </c>
      <c r="J33" s="143"/>
    </row>
    <row r="34" spans="1:10" ht="14.25" hidden="1" customHeight="1">
      <c r="A34" s="159"/>
      <c r="B34" s="171"/>
      <c r="C34" s="161" t="s">
        <v>175</v>
      </c>
      <c r="D34" s="162">
        <f t="shared" si="1"/>
        <v>0</v>
      </c>
      <c r="E34" s="253"/>
      <c r="F34" s="252"/>
      <c r="G34" s="165" t="e">
        <f t="shared" si="7"/>
        <v>#DIV/0!</v>
      </c>
      <c r="H34" s="255"/>
      <c r="I34" s="167" t="e">
        <f t="shared" si="8"/>
        <v>#DIV/0!</v>
      </c>
      <c r="J34" s="143"/>
    </row>
    <row r="35" spans="1:10" ht="14.25" hidden="1" customHeight="1">
      <c r="A35" s="159"/>
      <c r="B35" s="171"/>
      <c r="C35" s="161" t="s">
        <v>314</v>
      </c>
      <c r="D35" s="162">
        <f t="shared" si="1"/>
        <v>0</v>
      </c>
      <c r="E35" s="254"/>
      <c r="F35" s="252"/>
      <c r="G35" s="165" t="e">
        <f t="shared" si="7"/>
        <v>#DIV/0!</v>
      </c>
      <c r="H35" s="252"/>
      <c r="I35" s="167" t="e">
        <f t="shared" si="8"/>
        <v>#DIV/0!</v>
      </c>
      <c r="J35" s="143"/>
    </row>
    <row r="36" spans="1:10" ht="14.25" hidden="1" customHeight="1">
      <c r="A36" s="159"/>
      <c r="B36" s="171"/>
      <c r="C36" s="161" t="s">
        <v>315</v>
      </c>
      <c r="D36" s="162">
        <f t="shared" si="1"/>
        <v>0</v>
      </c>
      <c r="E36" s="254"/>
      <c r="F36" s="252"/>
      <c r="G36" s="165" t="e">
        <f t="shared" si="7"/>
        <v>#DIV/0!</v>
      </c>
      <c r="H36" s="252"/>
      <c r="I36" s="167" t="e">
        <f t="shared" si="8"/>
        <v>#DIV/0!</v>
      </c>
      <c r="J36" s="143"/>
    </row>
    <row r="37" spans="1:10" ht="14.25" hidden="1" customHeight="1">
      <c r="A37" s="159"/>
      <c r="B37" s="160"/>
      <c r="C37" s="161" t="s">
        <v>197</v>
      </c>
      <c r="D37" s="162">
        <f t="shared" si="1"/>
        <v>0</v>
      </c>
      <c r="E37" s="254"/>
      <c r="F37" s="252"/>
      <c r="G37" s="165" t="e">
        <f t="shared" si="7"/>
        <v>#DIV/0!</v>
      </c>
      <c r="H37" s="252"/>
      <c r="I37" s="167" t="e">
        <f t="shared" si="8"/>
        <v>#DIV/0!</v>
      </c>
      <c r="J37" s="143"/>
    </row>
    <row r="38" spans="1:10" ht="14.25" hidden="1" customHeight="1">
      <c r="A38" s="159"/>
      <c r="B38" s="160"/>
      <c r="C38" s="161" t="s">
        <v>198</v>
      </c>
      <c r="D38" s="162">
        <f t="shared" si="1"/>
        <v>0</v>
      </c>
      <c r="E38" s="254"/>
      <c r="F38" s="252"/>
      <c r="G38" s="165" t="e">
        <f t="shared" si="7"/>
        <v>#DIV/0!</v>
      </c>
      <c r="H38" s="252"/>
      <c r="I38" s="167" t="e">
        <f t="shared" si="8"/>
        <v>#DIV/0!</v>
      </c>
      <c r="J38" s="143"/>
    </row>
    <row r="39" spans="1:10" ht="10.5" hidden="1" customHeight="1">
      <c r="A39" s="159"/>
      <c r="B39" s="160"/>
      <c r="C39" s="161" t="s">
        <v>199</v>
      </c>
      <c r="D39" s="162">
        <f t="shared" si="1"/>
        <v>0</v>
      </c>
      <c r="E39" s="254"/>
      <c r="F39" s="252"/>
      <c r="G39" s="165" t="e">
        <f t="shared" si="7"/>
        <v>#DIV/0!</v>
      </c>
      <c r="H39" s="252"/>
      <c r="I39" s="167" t="e">
        <f t="shared" si="8"/>
        <v>#DIV/0!</v>
      </c>
      <c r="J39" s="143"/>
    </row>
    <row r="40" spans="1:10" ht="15.75" hidden="1" customHeight="1">
      <c r="A40" s="159"/>
      <c r="B40" s="168"/>
      <c r="C40" s="172"/>
      <c r="D40" s="164"/>
      <c r="E40" s="173"/>
      <c r="F40" s="173"/>
      <c r="G40" s="157"/>
      <c r="H40" s="173"/>
      <c r="I40" s="158"/>
      <c r="J40" s="143"/>
    </row>
    <row r="41" spans="1:10" ht="15.75" hidden="1" customHeight="1">
      <c r="A41" s="442" t="s">
        <v>200</v>
      </c>
      <c r="B41" s="443"/>
      <c r="C41" s="444"/>
      <c r="D41" s="156">
        <f>SUM(D42:D46)</f>
        <v>0</v>
      </c>
      <c r="E41" s="170"/>
      <c r="F41" s="156">
        <f>SUM(F42:F46)</f>
        <v>0</v>
      </c>
      <c r="G41" s="157" t="e">
        <f t="shared" ref="G41:G46" si="9">F41/D41*100</f>
        <v>#DIV/0!</v>
      </c>
      <c r="H41" s="156">
        <f>SUM(H42:H46)</f>
        <v>0</v>
      </c>
      <c r="I41" s="158" t="e">
        <f t="shared" ref="I41:I46" si="10">H41/D41*100</f>
        <v>#DIV/0!</v>
      </c>
      <c r="J41" s="143"/>
    </row>
    <row r="42" spans="1:10" ht="14.25" hidden="1" customHeight="1">
      <c r="A42" s="159"/>
      <c r="B42" s="171"/>
      <c r="C42" s="174" t="s">
        <v>175</v>
      </c>
      <c r="D42" s="164">
        <f t="shared" si="1"/>
        <v>0</v>
      </c>
      <c r="E42" s="253"/>
      <c r="F42" s="252"/>
      <c r="G42" s="165" t="e">
        <f t="shared" si="9"/>
        <v>#DIV/0!</v>
      </c>
      <c r="H42" s="255"/>
      <c r="I42" s="167" t="e">
        <f t="shared" si="10"/>
        <v>#DIV/0!</v>
      </c>
      <c r="J42" s="143"/>
    </row>
    <row r="43" spans="1:10" ht="14.25" hidden="1" customHeight="1">
      <c r="A43" s="159"/>
      <c r="B43" s="160"/>
      <c r="C43" s="174" t="s">
        <v>201</v>
      </c>
      <c r="D43" s="164">
        <f t="shared" si="1"/>
        <v>0</v>
      </c>
      <c r="E43" s="254"/>
      <c r="F43" s="252"/>
      <c r="G43" s="165" t="e">
        <f t="shared" si="9"/>
        <v>#DIV/0!</v>
      </c>
      <c r="H43" s="252"/>
      <c r="I43" s="167" t="e">
        <f t="shared" si="10"/>
        <v>#DIV/0!</v>
      </c>
      <c r="J43" s="143"/>
    </row>
    <row r="44" spans="1:10" ht="14.25" hidden="1" customHeight="1">
      <c r="A44" s="159"/>
      <c r="B44" s="160"/>
      <c r="C44" s="174" t="s">
        <v>202</v>
      </c>
      <c r="D44" s="164">
        <f t="shared" si="1"/>
        <v>0</v>
      </c>
      <c r="E44" s="254"/>
      <c r="F44" s="252"/>
      <c r="G44" s="165" t="e">
        <f t="shared" si="9"/>
        <v>#DIV/0!</v>
      </c>
      <c r="H44" s="252"/>
      <c r="I44" s="167" t="e">
        <f t="shared" si="10"/>
        <v>#DIV/0!</v>
      </c>
      <c r="J44" s="143"/>
    </row>
    <row r="45" spans="1:10" ht="14.25" hidden="1" customHeight="1">
      <c r="A45" s="159"/>
      <c r="B45" s="160"/>
      <c r="C45" s="174" t="s">
        <v>203</v>
      </c>
      <c r="D45" s="164">
        <f t="shared" si="1"/>
        <v>0</v>
      </c>
      <c r="E45" s="254"/>
      <c r="F45" s="252"/>
      <c r="G45" s="165" t="e">
        <f t="shared" si="9"/>
        <v>#DIV/0!</v>
      </c>
      <c r="H45" s="252"/>
      <c r="I45" s="167" t="e">
        <f t="shared" si="10"/>
        <v>#DIV/0!</v>
      </c>
      <c r="J45" s="143"/>
    </row>
    <row r="46" spans="1:10" ht="10.5" hidden="1" customHeight="1">
      <c r="A46" s="159"/>
      <c r="B46" s="160"/>
      <c r="C46" s="174" t="s">
        <v>204</v>
      </c>
      <c r="D46" s="164">
        <f t="shared" si="1"/>
        <v>0</v>
      </c>
      <c r="E46" s="254"/>
      <c r="F46" s="252"/>
      <c r="G46" s="165" t="e">
        <f t="shared" si="9"/>
        <v>#DIV/0!</v>
      </c>
      <c r="H46" s="252"/>
      <c r="I46" s="167" t="e">
        <f t="shared" si="10"/>
        <v>#DIV/0!</v>
      </c>
      <c r="J46" s="143"/>
    </row>
    <row r="47" spans="1:10" ht="15.75" hidden="1" customHeight="1">
      <c r="A47" s="159"/>
      <c r="B47" s="168"/>
      <c r="C47" s="172"/>
      <c r="D47" s="164"/>
      <c r="E47" s="166"/>
      <c r="F47" s="164"/>
      <c r="G47" s="157"/>
      <c r="H47" s="164"/>
      <c r="I47" s="158"/>
      <c r="J47" s="143"/>
    </row>
    <row r="48" spans="1:10" ht="14.25" hidden="1" customHeight="1">
      <c r="A48" s="442" t="s">
        <v>205</v>
      </c>
      <c r="B48" s="443"/>
      <c r="C48" s="444"/>
      <c r="D48" s="156">
        <f>SUM(D49:D57)</f>
        <v>0</v>
      </c>
      <c r="E48" s="170"/>
      <c r="F48" s="156">
        <f>SUM(F49:F57)</f>
        <v>0</v>
      </c>
      <c r="G48" s="157" t="e">
        <f t="shared" ref="G48:G57" si="11">F48/D48*100</f>
        <v>#DIV/0!</v>
      </c>
      <c r="H48" s="156">
        <f>SUM(H49:H57)</f>
        <v>0</v>
      </c>
      <c r="I48" s="158" t="e">
        <f>H48/D48*100</f>
        <v>#DIV/0!</v>
      </c>
      <c r="J48" s="143"/>
    </row>
    <row r="49" spans="1:10" ht="14.25" hidden="1" customHeight="1">
      <c r="A49" s="159"/>
      <c r="B49" s="168"/>
      <c r="C49" s="174" t="s">
        <v>175</v>
      </c>
      <c r="D49" s="164">
        <f t="shared" ref="D49:D57" si="12">F49+H49</f>
        <v>0</v>
      </c>
      <c r="E49" s="253"/>
      <c r="F49" s="252"/>
      <c r="G49" s="165" t="e">
        <f t="shared" si="11"/>
        <v>#DIV/0!</v>
      </c>
      <c r="H49" s="255"/>
      <c r="I49" s="167" t="e">
        <f t="shared" ref="I49:I57" si="13">H49/D49*100</f>
        <v>#DIV/0!</v>
      </c>
      <c r="J49" s="143"/>
    </row>
    <row r="50" spans="1:10" ht="14.25" hidden="1" customHeight="1">
      <c r="A50" s="175"/>
      <c r="B50" s="160"/>
      <c r="C50" s="174" t="s">
        <v>206</v>
      </c>
      <c r="D50" s="164">
        <f t="shared" si="12"/>
        <v>0</v>
      </c>
      <c r="E50" s="254"/>
      <c r="F50" s="252"/>
      <c r="G50" s="165" t="e">
        <f t="shared" si="11"/>
        <v>#DIV/0!</v>
      </c>
      <c r="H50" s="252"/>
      <c r="I50" s="167" t="e">
        <f t="shared" si="13"/>
        <v>#DIV/0!</v>
      </c>
      <c r="J50" s="143"/>
    </row>
    <row r="51" spans="1:10" ht="14.25" hidden="1" customHeight="1">
      <c r="A51" s="175"/>
      <c r="B51" s="160"/>
      <c r="C51" s="161" t="s">
        <v>207</v>
      </c>
      <c r="D51" s="162">
        <f t="shared" si="12"/>
        <v>0</v>
      </c>
      <c r="E51" s="254"/>
      <c r="F51" s="252"/>
      <c r="G51" s="165" t="e">
        <f t="shared" si="11"/>
        <v>#DIV/0!</v>
      </c>
      <c r="H51" s="252"/>
      <c r="I51" s="167" t="e">
        <f t="shared" si="13"/>
        <v>#DIV/0!</v>
      </c>
      <c r="J51" s="143"/>
    </row>
    <row r="52" spans="1:10" ht="14.25" hidden="1" customHeight="1">
      <c r="A52" s="175"/>
      <c r="B52" s="160"/>
      <c r="C52" s="161" t="s">
        <v>208</v>
      </c>
      <c r="D52" s="162">
        <f t="shared" si="12"/>
        <v>0</v>
      </c>
      <c r="E52" s="254"/>
      <c r="F52" s="252"/>
      <c r="G52" s="165" t="e">
        <f t="shared" si="11"/>
        <v>#DIV/0!</v>
      </c>
      <c r="H52" s="252"/>
      <c r="I52" s="167" t="e">
        <f t="shared" si="13"/>
        <v>#DIV/0!</v>
      </c>
      <c r="J52" s="143"/>
    </row>
    <row r="53" spans="1:10" ht="14.25" hidden="1" customHeight="1">
      <c r="A53" s="175"/>
      <c r="B53" s="160"/>
      <c r="C53" s="161" t="s">
        <v>209</v>
      </c>
      <c r="D53" s="162">
        <f t="shared" si="12"/>
        <v>0</v>
      </c>
      <c r="E53" s="254"/>
      <c r="F53" s="252"/>
      <c r="G53" s="165" t="e">
        <f t="shared" si="11"/>
        <v>#DIV/0!</v>
      </c>
      <c r="H53" s="252"/>
      <c r="I53" s="167" t="e">
        <f t="shared" si="13"/>
        <v>#DIV/0!</v>
      </c>
      <c r="J53" s="143"/>
    </row>
    <row r="54" spans="1:10" ht="14.25" hidden="1" customHeight="1">
      <c r="A54" s="175"/>
      <c r="B54" s="160"/>
      <c r="C54" s="161" t="s">
        <v>210</v>
      </c>
      <c r="D54" s="162">
        <f t="shared" si="12"/>
        <v>0</v>
      </c>
      <c r="E54" s="254"/>
      <c r="F54" s="252"/>
      <c r="G54" s="165" t="e">
        <f t="shared" si="11"/>
        <v>#DIV/0!</v>
      </c>
      <c r="H54" s="252"/>
      <c r="I54" s="167" t="e">
        <f t="shared" si="13"/>
        <v>#DIV/0!</v>
      </c>
      <c r="J54" s="143"/>
    </row>
    <row r="55" spans="1:10" ht="14.25" hidden="1" customHeight="1">
      <c r="A55" s="175"/>
      <c r="B55" s="160"/>
      <c r="C55" s="161" t="s">
        <v>211</v>
      </c>
      <c r="D55" s="162">
        <f t="shared" si="12"/>
        <v>0</v>
      </c>
      <c r="E55" s="254"/>
      <c r="F55" s="252"/>
      <c r="G55" s="165" t="e">
        <f t="shared" si="11"/>
        <v>#DIV/0!</v>
      </c>
      <c r="H55" s="252"/>
      <c r="I55" s="167" t="e">
        <f t="shared" si="13"/>
        <v>#DIV/0!</v>
      </c>
      <c r="J55" s="143"/>
    </row>
    <row r="56" spans="1:10" ht="14.25" hidden="1" customHeight="1">
      <c r="A56" s="175"/>
      <c r="B56" s="160"/>
      <c r="C56" s="161" t="s">
        <v>212</v>
      </c>
      <c r="D56" s="162">
        <f t="shared" si="12"/>
        <v>0</v>
      </c>
      <c r="E56" s="254"/>
      <c r="F56" s="252"/>
      <c r="G56" s="165" t="e">
        <f t="shared" si="11"/>
        <v>#DIV/0!</v>
      </c>
      <c r="H56" s="252"/>
      <c r="I56" s="167" t="e">
        <f t="shared" si="13"/>
        <v>#DIV/0!</v>
      </c>
      <c r="J56" s="143"/>
    </row>
    <row r="57" spans="1:10" ht="14.25" hidden="1" customHeight="1">
      <c r="A57" s="175"/>
      <c r="B57" s="160"/>
      <c r="C57" s="161" t="s">
        <v>213</v>
      </c>
      <c r="D57" s="162">
        <f t="shared" si="12"/>
        <v>0</v>
      </c>
      <c r="E57" s="254"/>
      <c r="F57" s="252"/>
      <c r="G57" s="165" t="e">
        <f t="shared" si="11"/>
        <v>#DIV/0!</v>
      </c>
      <c r="H57" s="252"/>
      <c r="I57" s="167" t="e">
        <f t="shared" si="13"/>
        <v>#DIV/0!</v>
      </c>
      <c r="J57" s="143"/>
    </row>
    <row r="58" spans="1:10" ht="132.75" hidden="1" customHeight="1" thickBot="1">
      <c r="A58" s="176"/>
      <c r="B58" s="177"/>
      <c r="C58" s="178"/>
      <c r="D58" s="179"/>
      <c r="E58" s="180"/>
      <c r="F58" s="181"/>
      <c r="G58" s="182"/>
      <c r="H58" s="181"/>
      <c r="I58" s="183"/>
      <c r="J58" s="143"/>
    </row>
    <row r="59" spans="1:10" ht="21.75" hidden="1" customHeight="1">
      <c r="A59" s="441" t="s">
        <v>326</v>
      </c>
      <c r="B59" s="441"/>
      <c r="C59" s="441"/>
      <c r="D59" s="441"/>
      <c r="E59" s="441"/>
      <c r="F59" s="441"/>
      <c r="G59" s="441"/>
      <c r="H59" s="441"/>
      <c r="I59" s="157"/>
      <c r="J59" s="143"/>
    </row>
    <row r="60" spans="1:10" ht="29.25" hidden="1" customHeight="1">
      <c r="A60" s="248"/>
      <c r="B60" s="248"/>
      <c r="C60" s="248"/>
      <c r="D60" s="248"/>
      <c r="E60" s="248"/>
      <c r="F60" s="248"/>
      <c r="G60" s="248"/>
      <c r="H60" s="248"/>
      <c r="I60" s="157"/>
      <c r="J60" s="186"/>
    </row>
    <row r="61" spans="1:10" ht="4.5" customHeight="1">
      <c r="A61" s="290"/>
      <c r="B61" s="290"/>
      <c r="C61" s="290"/>
      <c r="D61" s="290"/>
      <c r="E61" s="290"/>
      <c r="F61" s="290"/>
      <c r="G61" s="290"/>
      <c r="H61" s="290"/>
      <c r="I61" s="157"/>
      <c r="J61" s="186"/>
    </row>
    <row r="62" spans="1:10" ht="15" customHeight="1" thickBot="1">
      <c r="A62" s="248"/>
      <c r="B62" s="248"/>
      <c r="C62" s="248"/>
      <c r="D62" s="248"/>
      <c r="E62" s="248"/>
      <c r="F62" s="248"/>
      <c r="G62" s="248"/>
      <c r="H62" s="248"/>
      <c r="I62" s="157"/>
      <c r="J62" s="186"/>
    </row>
    <row r="63" spans="1:10" ht="24.95" customHeight="1" thickBot="1">
      <c r="A63" s="448" t="s">
        <v>167</v>
      </c>
      <c r="B63" s="449"/>
      <c r="C63" s="449"/>
      <c r="D63" s="445" t="s">
        <v>168</v>
      </c>
      <c r="E63" s="455" t="s">
        <v>169</v>
      </c>
      <c r="F63" s="445" t="s">
        <v>170</v>
      </c>
      <c r="G63" s="445"/>
      <c r="H63" s="446" t="s">
        <v>171</v>
      </c>
      <c r="I63" s="447"/>
      <c r="J63" s="143"/>
    </row>
    <row r="64" spans="1:10" ht="24.95" customHeight="1">
      <c r="A64" s="450"/>
      <c r="B64" s="451"/>
      <c r="C64" s="451"/>
      <c r="D64" s="452"/>
      <c r="E64" s="456"/>
      <c r="F64" s="144" t="s">
        <v>172</v>
      </c>
      <c r="G64" s="145" t="s">
        <v>173</v>
      </c>
      <c r="H64" s="144" t="s">
        <v>172</v>
      </c>
      <c r="I64" s="146" t="s">
        <v>173</v>
      </c>
      <c r="J64" s="143"/>
    </row>
    <row r="65" spans="1:10" ht="5.25" customHeight="1">
      <c r="A65" s="187"/>
      <c r="B65" s="188"/>
      <c r="C65" s="189"/>
      <c r="D65" s="162"/>
      <c r="E65" s="190"/>
      <c r="F65" s="164"/>
      <c r="G65" s="157"/>
      <c r="H65" s="164"/>
      <c r="I65" s="158"/>
      <c r="J65" s="143"/>
    </row>
    <row r="66" spans="1:10" ht="15" customHeight="1">
      <c r="A66" s="442" t="s">
        <v>214</v>
      </c>
      <c r="B66" s="443"/>
      <c r="C66" s="443"/>
      <c r="D66" s="340">
        <f>SUM(D67:D68)</f>
        <v>7</v>
      </c>
      <c r="E66" s="355"/>
      <c r="F66" s="342">
        <f>SUM(F67:F68)</f>
        <v>3</v>
      </c>
      <c r="G66" s="343">
        <f>F66/D66*100</f>
        <v>42.857142857142854</v>
      </c>
      <c r="H66" s="342">
        <f>SUM(H67:H68)</f>
        <v>4</v>
      </c>
      <c r="I66" s="344">
        <f>H66/D66*100</f>
        <v>57.142857142857139</v>
      </c>
      <c r="J66" s="143"/>
    </row>
    <row r="67" spans="1:10" ht="14.25" customHeight="1">
      <c r="A67" s="159"/>
      <c r="B67" s="161"/>
      <c r="C67" s="161" t="s">
        <v>175</v>
      </c>
      <c r="D67" s="345">
        <f t="shared" ref="D67:D113" si="14">F67+H67</f>
        <v>1</v>
      </c>
      <c r="E67" s="353" t="s">
        <v>365</v>
      </c>
      <c r="F67" s="347">
        <v>1</v>
      </c>
      <c r="G67" s="348">
        <f>F67/D67*100</f>
        <v>100</v>
      </c>
      <c r="H67" s="347">
        <v>0</v>
      </c>
      <c r="I67" s="349">
        <f>H67/D67*100</f>
        <v>0</v>
      </c>
      <c r="J67" s="143"/>
    </row>
    <row r="68" spans="1:10" ht="14.25" customHeight="1">
      <c r="A68" s="159"/>
      <c r="B68" s="161"/>
      <c r="C68" s="191" t="s">
        <v>215</v>
      </c>
      <c r="D68" s="345">
        <f t="shared" si="14"/>
        <v>6</v>
      </c>
      <c r="E68" s="350">
        <v>38</v>
      </c>
      <c r="F68" s="347">
        <v>2</v>
      </c>
      <c r="G68" s="348">
        <f>F68/D68*100</f>
        <v>33.333333333333329</v>
      </c>
      <c r="H68" s="347">
        <v>4</v>
      </c>
      <c r="I68" s="349">
        <f>H68/D68*100</f>
        <v>66.666666666666657</v>
      </c>
      <c r="J68" s="143"/>
    </row>
    <row r="69" spans="1:10" ht="10.5" customHeight="1">
      <c r="A69" s="159"/>
      <c r="B69" s="161"/>
      <c r="C69" s="191"/>
      <c r="D69" s="340"/>
      <c r="E69" s="355"/>
      <c r="F69" s="342"/>
      <c r="G69" s="343"/>
      <c r="H69" s="342"/>
      <c r="I69" s="344"/>
      <c r="J69" s="143"/>
    </row>
    <row r="70" spans="1:10" ht="15" customHeight="1">
      <c r="A70" s="442" t="s">
        <v>216</v>
      </c>
      <c r="B70" s="443"/>
      <c r="C70" s="443"/>
      <c r="D70" s="340">
        <f>SUM(D71:D72)</f>
        <v>8</v>
      </c>
      <c r="E70" s="354"/>
      <c r="F70" s="342">
        <f>SUM(F71:F72)</f>
        <v>6</v>
      </c>
      <c r="G70" s="343">
        <f>F70/D70*100</f>
        <v>75</v>
      </c>
      <c r="H70" s="342">
        <f>SUM(H71:H72)</f>
        <v>2</v>
      </c>
      <c r="I70" s="344">
        <f>H70/D70*100</f>
        <v>25</v>
      </c>
      <c r="J70" s="143"/>
    </row>
    <row r="71" spans="1:10" ht="14.25" customHeight="1">
      <c r="A71" s="159"/>
      <c r="B71" s="169"/>
      <c r="C71" s="161" t="s">
        <v>175</v>
      </c>
      <c r="D71" s="345">
        <f t="shared" si="14"/>
        <v>1</v>
      </c>
      <c r="E71" s="353" t="s">
        <v>365</v>
      </c>
      <c r="F71" s="347">
        <v>1</v>
      </c>
      <c r="G71" s="348">
        <f>F71/D71*100</f>
        <v>100</v>
      </c>
      <c r="H71" s="7">
        <v>0</v>
      </c>
      <c r="I71" s="344">
        <f>H71/D71*100</f>
        <v>0</v>
      </c>
      <c r="J71" s="143"/>
    </row>
    <row r="72" spans="1:10" ht="14.25" customHeight="1">
      <c r="A72" s="159"/>
      <c r="B72" s="168"/>
      <c r="C72" s="161" t="s">
        <v>217</v>
      </c>
      <c r="D72" s="345">
        <f t="shared" si="14"/>
        <v>7</v>
      </c>
      <c r="E72" s="351">
        <v>40.4</v>
      </c>
      <c r="F72" s="347">
        <v>5</v>
      </c>
      <c r="G72" s="348">
        <f>F72/D72*100</f>
        <v>71.428571428571431</v>
      </c>
      <c r="H72" s="347">
        <v>2</v>
      </c>
      <c r="I72" s="349">
        <f>H72/D72*100</f>
        <v>28.571428571428569</v>
      </c>
      <c r="J72" s="143"/>
    </row>
    <row r="73" spans="1:10" ht="10.5" customHeight="1">
      <c r="A73" s="159"/>
      <c r="B73" s="168"/>
      <c r="C73" s="169"/>
      <c r="D73" s="345"/>
      <c r="E73" s="351"/>
      <c r="F73" s="347"/>
      <c r="G73" s="343"/>
      <c r="H73" s="347"/>
      <c r="I73" s="344"/>
      <c r="J73" s="143"/>
    </row>
    <row r="74" spans="1:10" ht="15" customHeight="1">
      <c r="A74" s="442" t="s">
        <v>218</v>
      </c>
      <c r="B74" s="443"/>
      <c r="C74" s="443"/>
      <c r="D74" s="340">
        <f t="shared" si="14"/>
        <v>3</v>
      </c>
      <c r="E74" s="351">
        <v>47.7</v>
      </c>
      <c r="F74" s="342">
        <v>2</v>
      </c>
      <c r="G74" s="343">
        <f>F74/D74*100</f>
        <v>66.666666666666657</v>
      </c>
      <c r="H74" s="342">
        <v>1</v>
      </c>
      <c r="I74" s="344">
        <f>H74/D74*100</f>
        <v>33.333333333333329</v>
      </c>
      <c r="J74" s="143"/>
    </row>
    <row r="75" spans="1:10" ht="15" customHeight="1">
      <c r="A75" s="442" t="s">
        <v>219</v>
      </c>
      <c r="B75" s="443"/>
      <c r="C75" s="443"/>
      <c r="D75" s="340">
        <f t="shared" si="14"/>
        <v>4</v>
      </c>
      <c r="E75" s="351">
        <v>46.3</v>
      </c>
      <c r="F75" s="342">
        <v>2</v>
      </c>
      <c r="G75" s="343">
        <f>F75/D75*100</f>
        <v>50</v>
      </c>
      <c r="H75" s="342">
        <v>2</v>
      </c>
      <c r="I75" s="344">
        <f>H75/D75*100</f>
        <v>50</v>
      </c>
      <c r="J75" s="143"/>
    </row>
    <row r="76" spans="1:10" ht="10.5" customHeight="1">
      <c r="A76" s="159"/>
      <c r="B76" s="168"/>
      <c r="C76" s="169"/>
      <c r="D76" s="345"/>
      <c r="E76" s="351"/>
      <c r="F76" s="347"/>
      <c r="G76" s="343"/>
      <c r="H76" s="347"/>
      <c r="I76" s="344"/>
      <c r="J76" s="143"/>
    </row>
    <row r="77" spans="1:10" ht="15" customHeight="1">
      <c r="A77" s="442" t="s">
        <v>220</v>
      </c>
      <c r="B77" s="443"/>
      <c r="C77" s="443"/>
      <c r="D77" s="340">
        <f>SUM(D78:D84)</f>
        <v>96</v>
      </c>
      <c r="E77" s="354"/>
      <c r="F77" s="342">
        <f>SUM(F78:F84)</f>
        <v>93</v>
      </c>
      <c r="G77" s="343">
        <f t="shared" ref="G77:G84" si="15">F77/D77*100</f>
        <v>96.875</v>
      </c>
      <c r="H77" s="342">
        <f>SUM(H78:H84)</f>
        <v>3</v>
      </c>
      <c r="I77" s="344">
        <f t="shared" ref="I77:I84" si="16">H77/D77*100</f>
        <v>3.125</v>
      </c>
      <c r="J77" s="143"/>
    </row>
    <row r="78" spans="1:10" ht="14.25" customHeight="1">
      <c r="A78" s="159"/>
      <c r="B78" s="168"/>
      <c r="C78" s="161" t="s">
        <v>175</v>
      </c>
      <c r="D78" s="345">
        <f t="shared" si="14"/>
        <v>1</v>
      </c>
      <c r="E78" s="353" t="s">
        <v>365</v>
      </c>
      <c r="F78" s="347">
        <v>1</v>
      </c>
      <c r="G78" s="348">
        <f t="shared" si="15"/>
        <v>100</v>
      </c>
      <c r="H78" s="7">
        <v>0</v>
      </c>
      <c r="I78" s="349">
        <f t="shared" si="16"/>
        <v>0</v>
      </c>
      <c r="J78" s="143"/>
    </row>
    <row r="79" spans="1:10" ht="14.25" customHeight="1">
      <c r="A79" s="159"/>
      <c r="B79" s="168"/>
      <c r="C79" s="161" t="s">
        <v>176</v>
      </c>
      <c r="D79" s="345">
        <f t="shared" si="14"/>
        <v>8</v>
      </c>
      <c r="E79" s="351">
        <v>41.6</v>
      </c>
      <c r="F79" s="347">
        <v>7</v>
      </c>
      <c r="G79" s="348">
        <f t="shared" si="15"/>
        <v>87.5</v>
      </c>
      <c r="H79" s="347">
        <v>1</v>
      </c>
      <c r="I79" s="349">
        <f t="shared" si="16"/>
        <v>12.5</v>
      </c>
      <c r="J79" s="143"/>
    </row>
    <row r="80" spans="1:10" ht="14.25" customHeight="1">
      <c r="A80" s="159"/>
      <c r="B80" s="168"/>
      <c r="C80" s="161" t="s">
        <v>221</v>
      </c>
      <c r="D80" s="345">
        <f t="shared" si="14"/>
        <v>6</v>
      </c>
      <c r="E80" s="351">
        <v>41.7</v>
      </c>
      <c r="F80" s="347">
        <v>5</v>
      </c>
      <c r="G80" s="348">
        <f>F80/D80*100</f>
        <v>83.333333333333343</v>
      </c>
      <c r="H80" s="7">
        <v>1</v>
      </c>
      <c r="I80" s="349">
        <f t="shared" si="16"/>
        <v>16.666666666666664</v>
      </c>
      <c r="J80" s="143"/>
    </row>
    <row r="81" spans="1:10" ht="14.25" customHeight="1">
      <c r="A81" s="159"/>
      <c r="B81" s="168"/>
      <c r="C81" s="161" t="s">
        <v>389</v>
      </c>
      <c r="D81" s="345">
        <f>F81+H81</f>
        <v>13</v>
      </c>
      <c r="E81" s="351">
        <v>40.1</v>
      </c>
      <c r="F81" s="347">
        <v>13</v>
      </c>
      <c r="G81" s="348">
        <f>F81/D81*100</f>
        <v>100</v>
      </c>
      <c r="H81" s="7">
        <v>0</v>
      </c>
      <c r="I81" s="349">
        <f>H81/D81*100</f>
        <v>0</v>
      </c>
      <c r="J81" s="143"/>
    </row>
    <row r="82" spans="1:10" ht="14.25" customHeight="1">
      <c r="A82" s="159"/>
      <c r="B82" s="168"/>
      <c r="C82" s="161" t="s">
        <v>222</v>
      </c>
      <c r="D82" s="345">
        <f t="shared" si="14"/>
        <v>29</v>
      </c>
      <c r="E82" s="351">
        <v>37.9</v>
      </c>
      <c r="F82" s="347">
        <v>29</v>
      </c>
      <c r="G82" s="348">
        <f t="shared" si="15"/>
        <v>100</v>
      </c>
      <c r="H82" s="7">
        <v>0</v>
      </c>
      <c r="I82" s="349">
        <f t="shared" si="16"/>
        <v>0</v>
      </c>
      <c r="J82" s="143"/>
    </row>
    <row r="83" spans="1:10" ht="14.25" customHeight="1">
      <c r="A83" s="159"/>
      <c r="B83" s="168"/>
      <c r="C83" s="161" t="s">
        <v>223</v>
      </c>
      <c r="D83" s="345">
        <f t="shared" si="14"/>
        <v>18</v>
      </c>
      <c r="E83" s="351">
        <v>38.299999999999997</v>
      </c>
      <c r="F83" s="347">
        <v>18</v>
      </c>
      <c r="G83" s="348">
        <f t="shared" si="15"/>
        <v>100</v>
      </c>
      <c r="H83" s="7">
        <v>0</v>
      </c>
      <c r="I83" s="349">
        <f t="shared" si="16"/>
        <v>0</v>
      </c>
      <c r="J83" s="143"/>
    </row>
    <row r="84" spans="1:10" ht="14.25" customHeight="1">
      <c r="A84" s="159"/>
      <c r="B84" s="168"/>
      <c r="C84" s="161" t="s">
        <v>224</v>
      </c>
      <c r="D84" s="345">
        <f t="shared" si="14"/>
        <v>21</v>
      </c>
      <c r="E84" s="351">
        <v>38.5</v>
      </c>
      <c r="F84" s="347">
        <v>20</v>
      </c>
      <c r="G84" s="348">
        <f t="shared" si="15"/>
        <v>95.238095238095227</v>
      </c>
      <c r="H84" s="7">
        <v>1</v>
      </c>
      <c r="I84" s="349">
        <f t="shared" si="16"/>
        <v>4.7619047619047619</v>
      </c>
      <c r="J84" s="143"/>
    </row>
    <row r="85" spans="1:10" ht="10.5" customHeight="1">
      <c r="A85" s="159"/>
      <c r="B85" s="168"/>
      <c r="C85" s="169"/>
      <c r="D85" s="345"/>
      <c r="E85" s="351"/>
      <c r="F85" s="347"/>
      <c r="G85" s="343"/>
      <c r="H85" s="347"/>
      <c r="I85" s="344"/>
      <c r="J85" s="143"/>
    </row>
    <row r="86" spans="1:10" ht="15" customHeight="1">
      <c r="A86" s="442" t="s">
        <v>225</v>
      </c>
      <c r="B86" s="443"/>
      <c r="C86" s="443"/>
      <c r="D86" s="340">
        <f>SUM(D87,D94,D100)</f>
        <v>129</v>
      </c>
      <c r="E86" s="354"/>
      <c r="F86" s="342"/>
      <c r="G86" s="343"/>
      <c r="H86" s="342"/>
      <c r="I86" s="344"/>
      <c r="J86" s="143"/>
    </row>
    <row r="87" spans="1:10" ht="14.25" customHeight="1">
      <c r="A87" s="442" t="s">
        <v>226</v>
      </c>
      <c r="B87" s="443"/>
      <c r="C87" s="443"/>
      <c r="D87" s="340">
        <f>SUM(D88:D92)</f>
        <v>30</v>
      </c>
      <c r="E87" s="354"/>
      <c r="F87" s="342">
        <f>SUM(F88:F92)</f>
        <v>14</v>
      </c>
      <c r="G87" s="343">
        <f t="shared" ref="G87:G92" si="17">F87/D87*100</f>
        <v>46.666666666666664</v>
      </c>
      <c r="H87" s="342">
        <f>SUM(H88:H92)</f>
        <v>16</v>
      </c>
      <c r="I87" s="344">
        <f t="shared" ref="I87:I92" si="18">H87/D87*100</f>
        <v>53.333333333333336</v>
      </c>
      <c r="J87" s="143"/>
    </row>
    <row r="88" spans="1:10" ht="14.25" customHeight="1">
      <c r="A88" s="159"/>
      <c r="B88" s="161"/>
      <c r="C88" s="161" t="s">
        <v>175</v>
      </c>
      <c r="D88" s="345">
        <f t="shared" si="14"/>
        <v>1</v>
      </c>
      <c r="E88" s="353" t="s">
        <v>365</v>
      </c>
      <c r="F88" s="347">
        <v>1</v>
      </c>
      <c r="G88" s="348">
        <f t="shared" si="17"/>
        <v>100</v>
      </c>
      <c r="H88" s="7">
        <v>0</v>
      </c>
      <c r="I88" s="344">
        <f t="shared" si="18"/>
        <v>0</v>
      </c>
      <c r="J88" s="143"/>
    </row>
    <row r="89" spans="1:10" ht="14.25" customHeight="1">
      <c r="A89" s="175"/>
      <c r="B89" s="160"/>
      <c r="C89" s="161" t="s">
        <v>176</v>
      </c>
      <c r="D89" s="345">
        <f t="shared" si="14"/>
        <v>13</v>
      </c>
      <c r="E89" s="351">
        <v>40.799999999999997</v>
      </c>
      <c r="F89" s="347">
        <v>6</v>
      </c>
      <c r="G89" s="348">
        <f t="shared" si="17"/>
        <v>46.153846153846153</v>
      </c>
      <c r="H89" s="347">
        <v>7</v>
      </c>
      <c r="I89" s="349">
        <f t="shared" si="18"/>
        <v>53.846153846153847</v>
      </c>
      <c r="J89" s="143"/>
    </row>
    <row r="90" spans="1:10" ht="14.25" customHeight="1">
      <c r="A90" s="175"/>
      <c r="B90" s="160"/>
      <c r="C90" s="161" t="s">
        <v>227</v>
      </c>
      <c r="D90" s="345">
        <f t="shared" si="14"/>
        <v>7</v>
      </c>
      <c r="E90" s="351">
        <v>42</v>
      </c>
      <c r="F90" s="347">
        <v>2</v>
      </c>
      <c r="G90" s="348">
        <f t="shared" si="17"/>
        <v>28.571428571428569</v>
      </c>
      <c r="H90" s="347">
        <v>5</v>
      </c>
      <c r="I90" s="349">
        <f t="shared" si="18"/>
        <v>71.428571428571431</v>
      </c>
      <c r="J90" s="143"/>
    </row>
    <row r="91" spans="1:10" ht="14.25" customHeight="1">
      <c r="A91" s="175"/>
      <c r="B91" s="160"/>
      <c r="C91" s="161" t="s">
        <v>228</v>
      </c>
      <c r="D91" s="345">
        <f t="shared" si="14"/>
        <v>6</v>
      </c>
      <c r="E91" s="351">
        <v>37.5</v>
      </c>
      <c r="F91" s="347">
        <v>3</v>
      </c>
      <c r="G91" s="348">
        <f t="shared" si="17"/>
        <v>50</v>
      </c>
      <c r="H91" s="347">
        <v>3</v>
      </c>
      <c r="I91" s="349">
        <f t="shared" si="18"/>
        <v>50</v>
      </c>
      <c r="J91" s="143"/>
    </row>
    <row r="92" spans="1:10" ht="14.25" customHeight="1">
      <c r="A92" s="175"/>
      <c r="B92" s="160"/>
      <c r="C92" s="161" t="s">
        <v>229</v>
      </c>
      <c r="D92" s="345">
        <f t="shared" si="14"/>
        <v>3</v>
      </c>
      <c r="E92" s="351">
        <v>46.7</v>
      </c>
      <c r="F92" s="347">
        <v>2</v>
      </c>
      <c r="G92" s="348">
        <f t="shared" si="17"/>
        <v>66.666666666666657</v>
      </c>
      <c r="H92" s="347">
        <v>1</v>
      </c>
      <c r="I92" s="349">
        <f t="shared" si="18"/>
        <v>33.333333333333329</v>
      </c>
      <c r="J92" s="143"/>
    </row>
    <row r="93" spans="1:10" ht="10.5" customHeight="1">
      <c r="A93" s="175"/>
      <c r="B93" s="160"/>
      <c r="C93" s="171"/>
      <c r="D93" s="345"/>
      <c r="E93" s="351"/>
      <c r="F93" s="347"/>
      <c r="G93" s="343"/>
      <c r="H93" s="347"/>
      <c r="I93" s="344"/>
      <c r="J93" s="143"/>
    </row>
    <row r="94" spans="1:10" s="193" customFormat="1" ht="15" customHeight="1">
      <c r="A94" s="442" t="s">
        <v>230</v>
      </c>
      <c r="B94" s="443"/>
      <c r="C94" s="443"/>
      <c r="D94" s="340">
        <f>SUM(D95:D98)</f>
        <v>28</v>
      </c>
      <c r="E94" s="354"/>
      <c r="F94" s="342">
        <f>SUM(F95:F98)</f>
        <v>18</v>
      </c>
      <c r="G94" s="343">
        <f>F94/D94*100</f>
        <v>64.285714285714292</v>
      </c>
      <c r="H94" s="342">
        <f>SUM(H95:H98)</f>
        <v>10</v>
      </c>
      <c r="I94" s="344">
        <f>H94/D94*100</f>
        <v>35.714285714285715</v>
      </c>
      <c r="J94" s="192"/>
    </row>
    <row r="95" spans="1:10" ht="14.25" customHeight="1">
      <c r="A95" s="159"/>
      <c r="B95" s="171"/>
      <c r="C95" s="161" t="s">
        <v>175</v>
      </c>
      <c r="D95" s="345">
        <f t="shared" si="14"/>
        <v>1</v>
      </c>
      <c r="E95" s="353" t="s">
        <v>365</v>
      </c>
      <c r="F95" s="347">
        <v>1</v>
      </c>
      <c r="G95" s="348">
        <f>F95/D95*100</f>
        <v>100</v>
      </c>
      <c r="H95" s="7">
        <v>0</v>
      </c>
      <c r="I95" s="344">
        <f>H95/D95*100</f>
        <v>0</v>
      </c>
      <c r="J95" s="143"/>
    </row>
    <row r="96" spans="1:10" ht="14.25" customHeight="1">
      <c r="A96" s="175"/>
      <c r="B96" s="160"/>
      <c r="C96" s="161" t="s">
        <v>231</v>
      </c>
      <c r="D96" s="345">
        <f t="shared" si="14"/>
        <v>14</v>
      </c>
      <c r="E96" s="351">
        <v>42.1</v>
      </c>
      <c r="F96" s="347">
        <v>12</v>
      </c>
      <c r="G96" s="348">
        <f>F96/D96*100</f>
        <v>85.714285714285708</v>
      </c>
      <c r="H96" s="347">
        <v>2</v>
      </c>
      <c r="I96" s="349">
        <f>H96/D96*100</f>
        <v>14.285714285714285</v>
      </c>
      <c r="J96" s="143"/>
    </row>
    <row r="97" spans="1:10" ht="14.25" customHeight="1">
      <c r="A97" s="175"/>
      <c r="B97" s="160"/>
      <c r="C97" s="161" t="s">
        <v>232</v>
      </c>
      <c r="D97" s="345">
        <f t="shared" si="14"/>
        <v>4</v>
      </c>
      <c r="E97" s="351">
        <v>46.3</v>
      </c>
      <c r="F97" s="347">
        <v>1</v>
      </c>
      <c r="G97" s="348">
        <f>F97/D97*100</f>
        <v>25</v>
      </c>
      <c r="H97" s="347">
        <v>3</v>
      </c>
      <c r="I97" s="349">
        <f>H97/D97*100</f>
        <v>75</v>
      </c>
      <c r="J97" s="143"/>
    </row>
    <row r="98" spans="1:10" ht="14.25" customHeight="1">
      <c r="A98" s="175"/>
      <c r="B98" s="160"/>
      <c r="C98" s="161" t="s">
        <v>233</v>
      </c>
      <c r="D98" s="345">
        <f t="shared" si="14"/>
        <v>9</v>
      </c>
      <c r="E98" s="351">
        <v>37.299999999999997</v>
      </c>
      <c r="F98" s="347">
        <v>4</v>
      </c>
      <c r="G98" s="348">
        <f>F98/D98*100</f>
        <v>44.444444444444443</v>
      </c>
      <c r="H98" s="347">
        <v>5</v>
      </c>
      <c r="I98" s="349">
        <f>H98/D98*100</f>
        <v>55.555555555555557</v>
      </c>
      <c r="J98" s="143"/>
    </row>
    <row r="99" spans="1:10" ht="10.5" customHeight="1">
      <c r="A99" s="175"/>
      <c r="B99" s="160"/>
      <c r="C99" s="171"/>
      <c r="D99" s="345"/>
      <c r="E99" s="351"/>
      <c r="F99" s="347"/>
      <c r="G99" s="343"/>
      <c r="H99" s="347"/>
      <c r="I99" s="344"/>
      <c r="J99" s="143"/>
    </row>
    <row r="100" spans="1:10" s="193" customFormat="1" ht="15" customHeight="1">
      <c r="A100" s="442" t="s">
        <v>234</v>
      </c>
      <c r="B100" s="443"/>
      <c r="C100" s="443"/>
      <c r="D100" s="340">
        <f>SUM(D101:D107)</f>
        <v>71</v>
      </c>
      <c r="E100" s="354"/>
      <c r="F100" s="342">
        <f>SUM(F101:F107)</f>
        <v>20</v>
      </c>
      <c r="G100" s="343">
        <f t="shared" ref="G100:G107" si="19">F100/D100*100</f>
        <v>28.169014084507044</v>
      </c>
      <c r="H100" s="342">
        <f>SUM(H101:H107)</f>
        <v>51</v>
      </c>
      <c r="I100" s="344">
        <f t="shared" ref="I100:I107" si="20">H100/D100*100</f>
        <v>71.83098591549296</v>
      </c>
      <c r="J100" s="192"/>
    </row>
    <row r="101" spans="1:10" ht="14.25" customHeight="1">
      <c r="A101" s="159"/>
      <c r="B101" s="161"/>
      <c r="C101" s="161" t="s">
        <v>175</v>
      </c>
      <c r="D101" s="345">
        <f t="shared" si="14"/>
        <v>1</v>
      </c>
      <c r="E101" s="353" t="s">
        <v>365</v>
      </c>
      <c r="F101" s="347">
        <v>1</v>
      </c>
      <c r="G101" s="348">
        <f t="shared" si="19"/>
        <v>100</v>
      </c>
      <c r="H101" s="7">
        <v>0</v>
      </c>
      <c r="I101" s="344">
        <f t="shared" si="20"/>
        <v>0</v>
      </c>
      <c r="J101" s="143"/>
    </row>
    <row r="102" spans="1:10" ht="14.25" customHeight="1">
      <c r="A102" s="175"/>
      <c r="B102" s="160"/>
      <c r="C102" s="161" t="s">
        <v>235</v>
      </c>
      <c r="D102" s="345">
        <f t="shared" si="14"/>
        <v>6</v>
      </c>
      <c r="E102" s="351">
        <v>40</v>
      </c>
      <c r="F102" s="347">
        <v>1</v>
      </c>
      <c r="G102" s="348">
        <f t="shared" si="19"/>
        <v>16.666666666666664</v>
      </c>
      <c r="H102" s="347">
        <v>5</v>
      </c>
      <c r="I102" s="349">
        <f t="shared" si="20"/>
        <v>83.333333333333343</v>
      </c>
      <c r="J102" s="143"/>
    </row>
    <row r="103" spans="1:10" ht="14.25" customHeight="1">
      <c r="A103" s="175"/>
      <c r="B103" s="160"/>
      <c r="C103" s="161" t="s">
        <v>236</v>
      </c>
      <c r="D103" s="345">
        <f t="shared" si="14"/>
        <v>8</v>
      </c>
      <c r="E103" s="351">
        <v>49.5</v>
      </c>
      <c r="F103" s="347">
        <v>4</v>
      </c>
      <c r="G103" s="348">
        <f t="shared" si="19"/>
        <v>50</v>
      </c>
      <c r="H103" s="347">
        <v>4</v>
      </c>
      <c r="I103" s="349">
        <f t="shared" si="20"/>
        <v>50</v>
      </c>
      <c r="J103" s="143"/>
    </row>
    <row r="104" spans="1:10" ht="14.25" customHeight="1">
      <c r="A104" s="175"/>
      <c r="B104" s="160"/>
      <c r="C104" s="161" t="s">
        <v>237</v>
      </c>
      <c r="D104" s="345">
        <f t="shared" si="14"/>
        <v>7</v>
      </c>
      <c r="E104" s="351">
        <v>42.3</v>
      </c>
      <c r="F104" s="347">
        <v>5</v>
      </c>
      <c r="G104" s="348">
        <f t="shared" si="19"/>
        <v>71.428571428571431</v>
      </c>
      <c r="H104" s="347">
        <v>2</v>
      </c>
      <c r="I104" s="349">
        <f t="shared" si="20"/>
        <v>28.571428571428569</v>
      </c>
      <c r="J104" s="143"/>
    </row>
    <row r="105" spans="1:10" ht="14.25" customHeight="1">
      <c r="A105" s="175"/>
      <c r="B105" s="160"/>
      <c r="C105" s="161" t="s">
        <v>238</v>
      </c>
      <c r="D105" s="345">
        <f t="shared" si="14"/>
        <v>4</v>
      </c>
      <c r="E105" s="351">
        <v>40.5</v>
      </c>
      <c r="F105" s="347">
        <v>3</v>
      </c>
      <c r="G105" s="348">
        <f t="shared" si="19"/>
        <v>75</v>
      </c>
      <c r="H105" s="347">
        <v>1</v>
      </c>
      <c r="I105" s="349">
        <f t="shared" si="20"/>
        <v>25</v>
      </c>
      <c r="J105" s="143"/>
    </row>
    <row r="106" spans="1:10" ht="14.25" customHeight="1">
      <c r="A106" s="175"/>
      <c r="B106" s="160"/>
      <c r="C106" s="161" t="s">
        <v>239</v>
      </c>
      <c r="D106" s="345">
        <f t="shared" si="14"/>
        <v>6</v>
      </c>
      <c r="E106" s="351">
        <v>44.3</v>
      </c>
      <c r="F106" s="347">
        <v>3</v>
      </c>
      <c r="G106" s="348">
        <f t="shared" si="19"/>
        <v>50</v>
      </c>
      <c r="H106" s="347">
        <v>3</v>
      </c>
      <c r="I106" s="349">
        <f t="shared" si="20"/>
        <v>50</v>
      </c>
      <c r="J106" s="143"/>
    </row>
    <row r="107" spans="1:10" ht="14.25" customHeight="1">
      <c r="A107" s="175"/>
      <c r="B107" s="160"/>
      <c r="C107" s="161" t="s">
        <v>240</v>
      </c>
      <c r="D107" s="345">
        <f t="shared" si="14"/>
        <v>39</v>
      </c>
      <c r="E107" s="351">
        <v>34.6</v>
      </c>
      <c r="F107" s="7">
        <v>3</v>
      </c>
      <c r="G107" s="348">
        <f t="shared" si="19"/>
        <v>7.6923076923076925</v>
      </c>
      <c r="H107" s="356">
        <v>36</v>
      </c>
      <c r="I107" s="349">
        <f t="shared" si="20"/>
        <v>92.307692307692307</v>
      </c>
      <c r="J107" s="143"/>
    </row>
    <row r="108" spans="1:10" ht="10.5" customHeight="1">
      <c r="A108" s="175"/>
      <c r="B108" s="160"/>
      <c r="C108" s="171"/>
      <c r="D108" s="345"/>
      <c r="E108" s="351"/>
      <c r="F108" s="347"/>
      <c r="G108" s="343"/>
      <c r="H108" s="347"/>
      <c r="I108" s="344"/>
      <c r="J108" s="143"/>
    </row>
    <row r="109" spans="1:10" ht="15" customHeight="1">
      <c r="A109" s="442" t="s">
        <v>241</v>
      </c>
      <c r="B109" s="443"/>
      <c r="C109" s="443"/>
      <c r="D109" s="340">
        <f>SUM(D110:D113)</f>
        <v>34</v>
      </c>
      <c r="E109" s="354"/>
      <c r="F109" s="342">
        <f>SUM(F110:F113)</f>
        <v>22</v>
      </c>
      <c r="G109" s="343">
        <f>F109/D109*100</f>
        <v>64.705882352941174</v>
      </c>
      <c r="H109" s="342">
        <f>SUM(H110:H113)</f>
        <v>12</v>
      </c>
      <c r="I109" s="344">
        <f>H109/D109*100</f>
        <v>35.294117647058826</v>
      </c>
      <c r="J109" s="143"/>
    </row>
    <row r="110" spans="1:10" ht="14.25" customHeight="1">
      <c r="A110" s="159"/>
      <c r="B110" s="168"/>
      <c r="C110" s="161" t="s">
        <v>175</v>
      </c>
      <c r="D110" s="345">
        <f t="shared" si="14"/>
        <v>1</v>
      </c>
      <c r="E110" s="353" t="s">
        <v>365</v>
      </c>
      <c r="F110" s="347">
        <v>1</v>
      </c>
      <c r="G110" s="348">
        <f>F110/D110*100</f>
        <v>100</v>
      </c>
      <c r="H110" s="357">
        <v>0</v>
      </c>
      <c r="I110" s="344">
        <f>H110/D110*100</f>
        <v>0</v>
      </c>
      <c r="J110" s="143"/>
    </row>
    <row r="111" spans="1:10" ht="14.25" customHeight="1">
      <c r="A111" s="175"/>
      <c r="B111" s="160"/>
      <c r="C111" s="161" t="s">
        <v>176</v>
      </c>
      <c r="D111" s="345">
        <f t="shared" si="14"/>
        <v>9</v>
      </c>
      <c r="E111" s="351">
        <v>40.700000000000003</v>
      </c>
      <c r="F111" s="347">
        <v>5</v>
      </c>
      <c r="G111" s="348">
        <f>F111/D111*100</f>
        <v>55.555555555555557</v>
      </c>
      <c r="H111" s="347">
        <v>4</v>
      </c>
      <c r="I111" s="349">
        <f>H111/D111*100</f>
        <v>44.444444444444443</v>
      </c>
      <c r="J111" s="143"/>
    </row>
    <row r="112" spans="1:10" ht="14.25" customHeight="1">
      <c r="A112" s="175"/>
      <c r="B112" s="160"/>
      <c r="C112" s="161" t="s">
        <v>242</v>
      </c>
      <c r="D112" s="345">
        <f t="shared" si="14"/>
        <v>11</v>
      </c>
      <c r="E112" s="351">
        <v>44</v>
      </c>
      <c r="F112" s="347">
        <v>7</v>
      </c>
      <c r="G112" s="348">
        <f>F112/D112*100</f>
        <v>63.636363636363633</v>
      </c>
      <c r="H112" s="347">
        <v>4</v>
      </c>
      <c r="I112" s="349">
        <f>H112/D112*100</f>
        <v>36.363636363636367</v>
      </c>
      <c r="J112" s="143"/>
    </row>
    <row r="113" spans="1:10" ht="14.25" customHeight="1">
      <c r="A113" s="175"/>
      <c r="B113" s="160"/>
      <c r="C113" s="161" t="s">
        <v>243</v>
      </c>
      <c r="D113" s="345">
        <f t="shared" si="14"/>
        <v>13</v>
      </c>
      <c r="E113" s="351">
        <v>36.700000000000003</v>
      </c>
      <c r="F113" s="347">
        <v>9</v>
      </c>
      <c r="G113" s="348">
        <f>F113/D113*100</f>
        <v>69.230769230769226</v>
      </c>
      <c r="H113" s="347">
        <v>4</v>
      </c>
      <c r="I113" s="349">
        <f>H113/D113*100</f>
        <v>30.76923076923077</v>
      </c>
      <c r="J113" s="143"/>
    </row>
    <row r="114" spans="1:10" ht="5.25" customHeight="1" thickBot="1">
      <c r="A114" s="176"/>
      <c r="B114" s="177"/>
      <c r="C114" s="178"/>
      <c r="D114" s="179"/>
      <c r="E114" s="17"/>
      <c r="F114" s="17"/>
      <c r="G114" s="260"/>
      <c r="H114" s="17"/>
      <c r="I114" s="194"/>
      <c r="J114" s="143"/>
    </row>
    <row r="115" spans="1:10" ht="12.75" customHeight="1" thickBot="1">
      <c r="C115" s="137"/>
      <c r="D115" s="195"/>
      <c r="E115" s="261"/>
      <c r="F115" s="261"/>
      <c r="G115" s="262"/>
      <c r="H115" s="261"/>
      <c r="I115" s="196"/>
      <c r="J115" s="139"/>
    </row>
    <row r="116" spans="1:10" s="205" customFormat="1" ht="18" customHeight="1">
      <c r="A116" s="197"/>
      <c r="B116" s="198"/>
      <c r="C116" s="199"/>
      <c r="D116" s="200" t="s">
        <v>244</v>
      </c>
      <c r="E116" s="201" t="s">
        <v>245</v>
      </c>
      <c r="F116" s="202" t="s">
        <v>246</v>
      </c>
      <c r="G116" s="203" t="s">
        <v>247</v>
      </c>
      <c r="H116" s="296" t="s">
        <v>248</v>
      </c>
      <c r="I116" s="204" t="s">
        <v>247</v>
      </c>
      <c r="J116" s="137"/>
    </row>
    <row r="117" spans="1:10" ht="18" customHeight="1">
      <c r="A117" s="459" t="s">
        <v>249</v>
      </c>
      <c r="B117" s="460"/>
      <c r="C117" s="460"/>
      <c r="D117" s="358">
        <f>F117+H117</f>
        <v>797</v>
      </c>
      <c r="E117" s="359">
        <v>38.799999999999997</v>
      </c>
      <c r="F117" s="360">
        <f>SUM(F109,F100,F94,F87,F77,F74:F75,F70,F66,F47,F40,‐188‐!F6,‐188‐!F17,‐188‐!F25,‐188‐!F33,‐188‐!F41,‐188‐!F49)</f>
        <v>467</v>
      </c>
      <c r="G117" s="361">
        <v>40.200000000000003</v>
      </c>
      <c r="H117" s="360">
        <f>SUM(H109,H100,H94,H87,H77,H74:H75,H70,H66,H47,H40,‐188‐!H6,‐188‐!H17,‐188‐!H25,‐188‐!H33,‐188‐!H41,‐188‐!H49)</f>
        <v>330</v>
      </c>
      <c r="I117" s="362">
        <v>36.700000000000003</v>
      </c>
      <c r="J117" s="143"/>
    </row>
    <row r="118" spans="1:10" ht="18" customHeight="1" thickBot="1">
      <c r="A118" s="457" t="s">
        <v>250</v>
      </c>
      <c r="B118" s="458"/>
      <c r="C118" s="458"/>
      <c r="D118" s="363">
        <f>D117/$D$117</f>
        <v>1</v>
      </c>
      <c r="E118" s="364">
        <v>0</v>
      </c>
      <c r="F118" s="365">
        <f>F117/$D$117</f>
        <v>0.58594730238393977</v>
      </c>
      <c r="G118" s="366">
        <v>0</v>
      </c>
      <c r="H118" s="365">
        <f>H117/$D$117</f>
        <v>0.41405269761606023</v>
      </c>
      <c r="I118" s="367">
        <v>0</v>
      </c>
      <c r="J118" s="143"/>
    </row>
    <row r="119" spans="1:10" ht="15" customHeight="1">
      <c r="D119" s="206"/>
      <c r="E119" s="206"/>
      <c r="F119" s="206"/>
      <c r="G119" s="140"/>
      <c r="H119" s="206"/>
      <c r="I119" s="207" t="s">
        <v>164</v>
      </c>
      <c r="J119" s="139"/>
    </row>
  </sheetData>
  <sheetProtection selectLockedCells="1" selectUnlockedCells="1"/>
  <mergeCells count="29">
    <mergeCell ref="A59:H59"/>
    <mergeCell ref="A25:C25"/>
    <mergeCell ref="D63:D64"/>
    <mergeCell ref="A118:C118"/>
    <mergeCell ref="A70:C70"/>
    <mergeCell ref="A74:C74"/>
    <mergeCell ref="A75:C75"/>
    <mergeCell ref="A77:C77"/>
    <mergeCell ref="A86:C86"/>
    <mergeCell ref="A117:C117"/>
    <mergeCell ref="A94:C94"/>
    <mergeCell ref="A109:C109"/>
    <mergeCell ref="A100:C100"/>
    <mergeCell ref="F3:G3"/>
    <mergeCell ref="H3:I3"/>
    <mergeCell ref="A6:C6"/>
    <mergeCell ref="A3:C4"/>
    <mergeCell ref="A87:C87"/>
    <mergeCell ref="A33:C33"/>
    <mergeCell ref="E63:E64"/>
    <mergeCell ref="A63:C64"/>
    <mergeCell ref="H63:I63"/>
    <mergeCell ref="E3:E4"/>
    <mergeCell ref="D3:D4"/>
    <mergeCell ref="A66:C66"/>
    <mergeCell ref="A17:C17"/>
    <mergeCell ref="F63:G63"/>
    <mergeCell ref="A41:C41"/>
    <mergeCell ref="A48:C48"/>
  </mergeCells>
  <phoneticPr fontId="26"/>
  <printOptions horizontalCentered="1"/>
  <pageMargins left="0.59055118110236227" right="0.59055118110236227" top="0.59055118110236227" bottom="0.59055118110236227" header="0.39370078740157483" footer="0.39370078740157483"/>
  <pageSetup paperSize="9" firstPageNumber="189" orientation="portrait" useFirstPageNumber="1" verticalDpi="300" r:id="rId1"/>
  <headerFooter scaleWithDoc="0" alignWithMargins="0">
    <oddHeader>&amp;R&amp;"ＭＳ 明朝,標準"&amp;10選挙及び市職員</oddHeader>
    <oddFooter>&amp;C&amp;"ＭＳ 明朝,標準"&amp;12&amp;A</oddFooter>
  </headerFooter>
  <ignoredErrors>
    <ignoredError sqref="G66 G70 G77 G87 G94 G100 G109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view="pageBreakPreview" zoomScaleNormal="100" zoomScaleSheetLayoutView="100" workbookViewId="0">
      <selection activeCell="L12" sqref="L12"/>
    </sheetView>
  </sheetViews>
  <sheetFormatPr defaultRowHeight="13.5"/>
  <cols>
    <col min="1" max="6" width="15.25" customWidth="1"/>
    <col min="8" max="8" width="9.875" customWidth="1"/>
  </cols>
  <sheetData>
    <row r="1" spans="1:10" ht="17.25">
      <c r="A1" s="461" t="s">
        <v>251</v>
      </c>
      <c r="B1" s="461"/>
      <c r="C1" s="461"/>
      <c r="D1" s="461"/>
      <c r="E1" s="461"/>
      <c r="F1" s="461"/>
    </row>
    <row r="2" spans="1:10">
      <c r="H2" s="285" t="s">
        <v>367</v>
      </c>
    </row>
    <row r="3" spans="1:10">
      <c r="H3" s="33" t="s">
        <v>267</v>
      </c>
    </row>
    <row r="4" spans="1:10">
      <c r="H4" s="8"/>
      <c r="I4" s="8" t="s">
        <v>4</v>
      </c>
      <c r="J4" s="8" t="s">
        <v>5</v>
      </c>
    </row>
    <row r="5" spans="1:10">
      <c r="A5" s="1"/>
      <c r="B5" s="75" t="s">
        <v>319</v>
      </c>
      <c r="E5" s="75" t="s">
        <v>320</v>
      </c>
      <c r="F5" s="9"/>
      <c r="H5" s="10" t="s">
        <v>391</v>
      </c>
      <c r="I5" s="11">
        <f>+‐182‐!D12</f>
        <v>40150</v>
      </c>
      <c r="J5" s="11">
        <f>+‐182‐!E12</f>
        <v>43361</v>
      </c>
    </row>
    <row r="6" spans="1:10">
      <c r="A6" s="1"/>
      <c r="H6" s="10" t="s">
        <v>275</v>
      </c>
      <c r="I6" s="11">
        <f>+‐182‐!D13</f>
        <v>40580</v>
      </c>
      <c r="J6" s="11">
        <f>+‐182‐!E13</f>
        <v>43815</v>
      </c>
    </row>
    <row r="7" spans="1:10">
      <c r="A7" s="1"/>
      <c r="H7" s="10" t="s">
        <v>295</v>
      </c>
      <c r="I7" s="11">
        <f>+‐182‐!D14</f>
        <v>40874</v>
      </c>
      <c r="J7" s="11">
        <f>+‐182‐!E14</f>
        <v>44149</v>
      </c>
    </row>
    <row r="8" spans="1:10">
      <c r="A8" s="1"/>
      <c r="H8" s="10" t="s">
        <v>392</v>
      </c>
      <c r="I8" s="11">
        <f>+‐182‐!D15</f>
        <v>40923</v>
      </c>
      <c r="J8" s="11">
        <f>+‐182‐!E15</f>
        <v>44256</v>
      </c>
    </row>
    <row r="9" spans="1:10">
      <c r="A9" s="1"/>
      <c r="H9" s="10" t="s">
        <v>393</v>
      </c>
      <c r="I9" s="11">
        <f>+‐182‐!D16</f>
        <v>40882</v>
      </c>
      <c r="J9" s="11">
        <f>+‐182‐!E16</f>
        <v>44517</v>
      </c>
    </row>
    <row r="10" spans="1:10">
      <c r="A10" s="1"/>
    </row>
    <row r="11" spans="1:10">
      <c r="A11" s="1"/>
      <c r="H11" s="286" t="s">
        <v>368</v>
      </c>
      <c r="I11" s="3"/>
      <c r="J11" s="3"/>
    </row>
    <row r="12" spans="1:10">
      <c r="A12" s="1"/>
      <c r="H12" s="33" t="s">
        <v>266</v>
      </c>
    </row>
    <row r="13" spans="1:10">
      <c r="A13" s="1"/>
      <c r="H13" s="8"/>
      <c r="I13" s="104" t="s">
        <v>252</v>
      </c>
      <c r="J13" s="104" t="s">
        <v>253</v>
      </c>
    </row>
    <row r="14" spans="1:10">
      <c r="A14" s="1"/>
      <c r="H14" s="107" t="s">
        <v>254</v>
      </c>
      <c r="I14" s="105">
        <f>+‐184‐!F13</f>
        <v>52878</v>
      </c>
      <c r="J14" s="106">
        <f>‐184‐!H13</f>
        <v>63.3</v>
      </c>
    </row>
    <row r="15" spans="1:10">
      <c r="A15" s="1"/>
      <c r="H15" s="108" t="s">
        <v>255</v>
      </c>
      <c r="I15" s="105">
        <f>‐184‐!F19</f>
        <v>52855</v>
      </c>
      <c r="J15" s="106">
        <f>‐184‐!H19</f>
        <v>63.28</v>
      </c>
    </row>
    <row r="16" spans="1:10">
      <c r="A16" s="1"/>
      <c r="H16" s="108" t="s">
        <v>256</v>
      </c>
      <c r="I16" s="105">
        <f>‐184‐!F25</f>
        <v>55642</v>
      </c>
      <c r="J16" s="106">
        <f>‐184‐!H25</f>
        <v>65.599999999999994</v>
      </c>
    </row>
    <row r="17" spans="1:10">
      <c r="A17" s="1"/>
      <c r="H17" s="108" t="s">
        <v>257</v>
      </c>
      <c r="I17" s="105">
        <f>‐184‐!F31</f>
        <v>46216</v>
      </c>
      <c r="J17" s="106">
        <f>‐184‐!H31</f>
        <v>55.6</v>
      </c>
    </row>
    <row r="18" spans="1:10">
      <c r="A18" s="1"/>
      <c r="H18" s="108" t="s">
        <v>276</v>
      </c>
      <c r="I18" s="105">
        <f>‐184‐!F37</f>
        <v>44128</v>
      </c>
      <c r="J18" s="106">
        <f>‐184‐!H37</f>
        <v>51.8</v>
      </c>
    </row>
    <row r="19" spans="1:10">
      <c r="A19" s="1"/>
      <c r="H19" s="108" t="s">
        <v>279</v>
      </c>
      <c r="I19" s="105">
        <f>‐184‐!F43</f>
        <v>44113</v>
      </c>
      <c r="J19" s="106">
        <f>‐184‐!H43</f>
        <v>51.8</v>
      </c>
    </row>
    <row r="20" spans="1:10">
      <c r="A20" s="1"/>
      <c r="H20" s="108" t="s">
        <v>277</v>
      </c>
      <c r="I20" s="105">
        <f>‐184‐!F49</f>
        <v>45866</v>
      </c>
      <c r="J20" s="106">
        <f>‐184‐!H49</f>
        <v>54.06</v>
      </c>
    </row>
    <row r="21" spans="1:10">
      <c r="A21" s="1"/>
      <c r="H21" s="108" t="s">
        <v>278</v>
      </c>
      <c r="I21" s="105">
        <f>‐184‐!F55</f>
        <v>45850</v>
      </c>
      <c r="J21" s="106">
        <f>‐184‐!H55</f>
        <v>54.04</v>
      </c>
    </row>
    <row r="22" spans="1:10">
      <c r="A22" s="1"/>
    </row>
    <row r="23" spans="1:10">
      <c r="A23" s="1"/>
    </row>
    <row r="24" spans="1:10">
      <c r="A24" s="1"/>
    </row>
    <row r="25" spans="1:10">
      <c r="A25" s="1"/>
    </row>
    <row r="26" spans="1:10">
      <c r="A26" s="1"/>
    </row>
    <row r="27" spans="1:10">
      <c r="A27" s="1"/>
    </row>
    <row r="28" spans="1:10">
      <c r="A28" s="1"/>
    </row>
    <row r="29" spans="1:10">
      <c r="A29" s="1"/>
    </row>
    <row r="30" spans="1:10">
      <c r="A30" s="1"/>
    </row>
    <row r="31" spans="1:10">
      <c r="A31" s="1"/>
    </row>
    <row r="32" spans="1:10">
      <c r="A32" s="1"/>
    </row>
    <row r="33" spans="1:11">
      <c r="A33" s="1"/>
    </row>
    <row r="34" spans="1:11">
      <c r="A34" s="1"/>
      <c r="H34" s="285" t="s">
        <v>323</v>
      </c>
    </row>
    <row r="35" spans="1:11">
      <c r="A35" s="1"/>
      <c r="B35" s="75" t="s">
        <v>321</v>
      </c>
      <c r="D35" s="74"/>
      <c r="E35" s="75" t="s">
        <v>322</v>
      </c>
      <c r="H35" s="34" t="s">
        <v>268</v>
      </c>
      <c r="I35" s="35" t="s">
        <v>4</v>
      </c>
      <c r="J35" s="35" t="s">
        <v>5</v>
      </c>
    </row>
    <row r="36" spans="1:11">
      <c r="A36" s="1"/>
      <c r="H36" s="36" t="s">
        <v>391</v>
      </c>
      <c r="I36" s="37">
        <f>+‐187‐!D36</f>
        <v>480</v>
      </c>
      <c r="J36" s="37">
        <f>+‐187‐!E36</f>
        <v>317</v>
      </c>
      <c r="K36" s="291">
        <f>SUM(I36:J36)</f>
        <v>797</v>
      </c>
    </row>
    <row r="37" spans="1:11">
      <c r="A37" s="1"/>
      <c r="H37" s="40" t="s">
        <v>275</v>
      </c>
      <c r="I37" s="37">
        <f>+‐187‐!D37</f>
        <v>475</v>
      </c>
      <c r="J37" s="37">
        <f>+‐187‐!E37</f>
        <v>324</v>
      </c>
      <c r="K37" s="291">
        <f t="shared" ref="K37:K40" si="0">SUM(I37:J37)</f>
        <v>799</v>
      </c>
    </row>
    <row r="38" spans="1:11">
      <c r="A38" s="1"/>
      <c r="H38" s="40" t="s">
        <v>295</v>
      </c>
      <c r="I38" s="41">
        <f>+‐187‐!D38</f>
        <v>461</v>
      </c>
      <c r="J38" s="41">
        <f>+‐187‐!E38</f>
        <v>333</v>
      </c>
      <c r="K38" s="291">
        <f t="shared" si="0"/>
        <v>794</v>
      </c>
    </row>
    <row r="39" spans="1:11">
      <c r="A39" s="1"/>
      <c r="H39" s="40" t="s">
        <v>351</v>
      </c>
      <c r="I39" s="42">
        <f>‐187‐!D39</f>
        <v>461</v>
      </c>
      <c r="J39" s="42">
        <f>‐187‐!E39</f>
        <v>334</v>
      </c>
      <c r="K39" s="291">
        <f t="shared" si="0"/>
        <v>795</v>
      </c>
    </row>
    <row r="40" spans="1:11">
      <c r="A40" s="1"/>
      <c r="H40" s="40" t="s">
        <v>393</v>
      </c>
      <c r="I40" s="42">
        <f>‐187‐!D40</f>
        <v>467</v>
      </c>
      <c r="J40" s="42">
        <f>‐187‐!E40</f>
        <v>330</v>
      </c>
      <c r="K40" s="291">
        <f t="shared" si="0"/>
        <v>797</v>
      </c>
    </row>
    <row r="41" spans="1:11">
      <c r="A41" s="1"/>
      <c r="H41" s="35"/>
      <c r="I41" s="35"/>
      <c r="J41" s="35"/>
    </row>
    <row r="42" spans="1:11">
      <c r="A42" s="1"/>
      <c r="H42" s="287" t="s">
        <v>323</v>
      </c>
      <c r="I42" s="35"/>
      <c r="J42" s="35"/>
    </row>
    <row r="43" spans="1:11">
      <c r="A43" s="1"/>
      <c r="H43" s="34" t="s">
        <v>269</v>
      </c>
      <c r="I43" s="35"/>
      <c r="J43" s="35"/>
    </row>
    <row r="44" spans="1:11">
      <c r="A44" s="1"/>
      <c r="H44" s="38" t="s">
        <v>258</v>
      </c>
      <c r="I44" s="38">
        <f>+‐188‐!D6+‐188‐!D17+‐188‐!D25+‐188‐!D33+‐188‐!D41+‐188‐!D49</f>
        <v>516</v>
      </c>
      <c r="J44" s="35"/>
    </row>
    <row r="45" spans="1:11">
      <c r="A45" s="1"/>
      <c r="H45" s="38" t="s">
        <v>215</v>
      </c>
      <c r="I45" s="38">
        <f>‐189‐!D66</f>
        <v>7</v>
      </c>
      <c r="J45" s="35"/>
    </row>
    <row r="46" spans="1:11">
      <c r="A46" s="1"/>
      <c r="H46" s="38" t="s">
        <v>217</v>
      </c>
      <c r="I46" s="38">
        <f>‐189‐!D70</f>
        <v>8</v>
      </c>
      <c r="J46" s="35"/>
    </row>
    <row r="47" spans="1:11">
      <c r="A47" s="1"/>
      <c r="H47" s="38" t="s">
        <v>259</v>
      </c>
      <c r="I47" s="38">
        <f>‐189‐!D74</f>
        <v>3</v>
      </c>
      <c r="J47" s="35"/>
    </row>
    <row r="48" spans="1:11">
      <c r="A48" s="1"/>
      <c r="H48" s="38" t="s">
        <v>260</v>
      </c>
      <c r="I48" s="38">
        <f>‐189‐!D75</f>
        <v>4</v>
      </c>
      <c r="J48" s="35"/>
    </row>
    <row r="49" spans="1:10">
      <c r="A49" s="1"/>
      <c r="H49" s="38" t="s">
        <v>261</v>
      </c>
      <c r="I49" s="38">
        <f>‐189‐!D77</f>
        <v>96</v>
      </c>
      <c r="J49" s="35"/>
    </row>
    <row r="50" spans="1:10">
      <c r="A50" s="1"/>
      <c r="H50" s="38" t="s">
        <v>225</v>
      </c>
      <c r="I50" s="38">
        <f>‐189‐!D86</f>
        <v>129</v>
      </c>
      <c r="J50" s="35"/>
    </row>
    <row r="51" spans="1:10">
      <c r="A51" s="1"/>
      <c r="H51" s="39" t="s">
        <v>262</v>
      </c>
      <c r="I51" s="38">
        <f>‐189‐!D109</f>
        <v>34</v>
      </c>
      <c r="J51" s="35"/>
    </row>
    <row r="52" spans="1:10">
      <c r="A52" s="1"/>
    </row>
    <row r="53" spans="1:10">
      <c r="A53" s="1"/>
      <c r="I53" s="12">
        <f>SUM(I44:I52)</f>
        <v>797</v>
      </c>
    </row>
  </sheetData>
  <sheetProtection selectLockedCells="1" selectUnlockedCells="1"/>
  <mergeCells count="1">
    <mergeCell ref="A1:F1"/>
  </mergeCells>
  <phoneticPr fontId="26"/>
  <printOptions horizontalCentered="1"/>
  <pageMargins left="0.59055118110236227" right="0.59055118110236227" top="0.59055118110236227" bottom="0.59055118110236227" header="0.51181102362204722" footer="0.39370078740157483"/>
  <pageSetup paperSize="9" firstPageNumber="30" orientation="portrait" useFirstPageNumber="1" verticalDpi="300" r:id="rId1"/>
  <headerFooter scaleWithDoc="0" alignWithMargins="0">
    <oddFooter>&amp;C&amp;"ＭＳ 明朝,標準"－&amp;12&amp;P&amp;11－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‐182‐</vt:lpstr>
      <vt:lpstr>‐183‐</vt:lpstr>
      <vt:lpstr>‐184‐</vt:lpstr>
      <vt:lpstr>‐185‐</vt:lpstr>
      <vt:lpstr>‐186‐</vt:lpstr>
      <vt:lpstr>‐187‐</vt:lpstr>
      <vt:lpstr>‐188‐</vt:lpstr>
      <vt:lpstr>‐189‐</vt:lpstr>
      <vt:lpstr>グラフ</vt:lpstr>
      <vt:lpstr>‐182‐!Print_Area</vt:lpstr>
      <vt:lpstr>‐184‐!Print_Area</vt:lpstr>
      <vt:lpstr>‐185‐!Print_Area</vt:lpstr>
      <vt:lpstr>‐188‐!Print_Area</vt:lpstr>
      <vt:lpstr>‐189‐!Print_Area</vt:lpstr>
      <vt:lpstr>グラフ!Print_Area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島袋 若奈</cp:lastModifiedBy>
  <cp:lastPrinted>2016-03-01T00:59:03Z</cp:lastPrinted>
  <dcterms:created xsi:type="dcterms:W3CDTF">2013-03-25T07:48:30Z</dcterms:created>
  <dcterms:modified xsi:type="dcterms:W3CDTF">2016-03-22T00:32:34Z</dcterms:modified>
</cp:coreProperties>
</file>