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bookViews>
  <sheets>
    <sheet name="‐95‐" sheetId="1" r:id="rId1"/>
    <sheet name="‐96‐" sheetId="2" r:id="rId2"/>
    <sheet name="‐97‐" sheetId="7" r:id="rId3"/>
    <sheet name="‐98‐" sheetId="3" r:id="rId4"/>
    <sheet name="‐99‐" sheetId="4" r:id="rId5"/>
    <sheet name="‐100‐" sheetId="5" r:id="rId6"/>
    <sheet name="-101-" sheetId="9" r:id="rId7"/>
    <sheet name="グラフ" sheetId="6" r:id="rId8"/>
  </sheets>
  <definedNames>
    <definedName name="_xlnm.Print_Area" localSheetId="5">‐100‐!$A$1:$N$38</definedName>
    <definedName name="_xlnm.Print_Area" localSheetId="6">'-101-'!$O$1:$AD$38</definedName>
    <definedName name="_xlnm.Print_Area" localSheetId="0">‐95‐!$A$1:$F$53</definedName>
    <definedName name="_xlnm.Print_Area" localSheetId="1">‐96‐!$A$1:$H$43</definedName>
    <definedName name="_xlnm.Print_Area" localSheetId="2">‐97‐!$I$1:$Z$41</definedName>
    <definedName name="_xlnm.Print_Area" localSheetId="7">グラフ!$A$1:$F$129</definedName>
  </definedNames>
  <calcPr calcId="152511"/>
</workbook>
</file>

<file path=xl/calcChain.xml><?xml version="1.0" encoding="utf-8"?>
<calcChain xmlns="http://schemas.openxmlformats.org/spreadsheetml/2006/main">
  <c r="I120" i="6" l="1"/>
  <c r="C10" i="5"/>
  <c r="S114" i="6" l="1"/>
  <c r="K110" i="6"/>
  <c r="I110" i="6"/>
  <c r="I13" i="6"/>
  <c r="I13" i="3" l="1"/>
  <c r="D7" i="1" l="1"/>
  <c r="D15" i="1"/>
  <c r="B28" i="7" l="1"/>
  <c r="Z28" i="7" s="1"/>
  <c r="X17" i="7"/>
  <c r="E17" i="7"/>
  <c r="D17" i="7" l="1"/>
  <c r="Y17" i="7" s="1"/>
  <c r="D19" i="9"/>
  <c r="C19" i="9"/>
  <c r="D19" i="5"/>
  <c r="Z17" i="7" l="1"/>
  <c r="D18" i="9"/>
  <c r="C18" i="9"/>
  <c r="D17" i="9"/>
  <c r="C17" i="9"/>
  <c r="D16" i="9"/>
  <c r="C16" i="9"/>
  <c r="D15" i="9"/>
  <c r="C15" i="9"/>
  <c r="D14" i="9"/>
  <c r="C14" i="9"/>
  <c r="D13" i="9"/>
  <c r="C13" i="9"/>
  <c r="D12" i="9"/>
  <c r="C12" i="9"/>
  <c r="D11" i="9"/>
  <c r="C11" i="9"/>
  <c r="D10" i="9"/>
  <c r="C10" i="9"/>
  <c r="D18" i="5"/>
  <c r="C18" i="5"/>
  <c r="D17" i="5"/>
  <c r="C17" i="5"/>
  <c r="D16" i="5"/>
  <c r="C16" i="5"/>
  <c r="D15" i="5"/>
  <c r="C15" i="5"/>
  <c r="D14" i="5"/>
  <c r="C14" i="5"/>
  <c r="D13" i="5"/>
  <c r="C13" i="5"/>
  <c r="D12" i="5"/>
  <c r="C12" i="5"/>
  <c r="D11" i="5"/>
  <c r="C11" i="5"/>
  <c r="D10" i="5"/>
  <c r="C19" i="5"/>
  <c r="P31" i="3"/>
  <c r="N31" i="3"/>
  <c r="L31" i="3"/>
  <c r="P30" i="3"/>
  <c r="N30" i="3"/>
  <c r="L30" i="3"/>
  <c r="P29" i="3"/>
  <c r="N29" i="3"/>
  <c r="L29" i="3"/>
  <c r="P28" i="3"/>
  <c r="N28" i="3"/>
  <c r="L28" i="3"/>
  <c r="B27" i="7"/>
  <c r="Z27" i="7" s="1"/>
  <c r="Z26" i="7"/>
  <c r="B26" i="7"/>
  <c r="B25" i="7"/>
  <c r="Z25" i="7" s="1"/>
  <c r="Z24" i="7"/>
  <c r="B24" i="7"/>
  <c r="B23" i="7"/>
  <c r="Z23" i="7" s="1"/>
  <c r="Z22" i="7"/>
  <c r="B22" i="7"/>
  <c r="X16" i="7"/>
  <c r="E16" i="7"/>
  <c r="E15" i="7"/>
  <c r="D15" i="7" s="1"/>
  <c r="Y15" i="7" s="1"/>
  <c r="E14" i="7"/>
  <c r="D14" i="7" s="1"/>
  <c r="Y14" i="7" s="1"/>
  <c r="E13" i="7"/>
  <c r="D13" i="7" s="1"/>
  <c r="Y13" i="7" s="1"/>
  <c r="E12" i="7"/>
  <c r="D12" i="7" s="1"/>
  <c r="Y12" i="7" s="1"/>
  <c r="E11" i="7"/>
  <c r="D11" i="7" s="1"/>
  <c r="Y11" i="7" s="1"/>
  <c r="E10" i="7"/>
  <c r="D10" i="7" s="1"/>
  <c r="Y10" i="7" s="1"/>
  <c r="E9" i="7"/>
  <c r="D9" i="7" s="1"/>
  <c r="Y9" i="7" s="1"/>
  <c r="B27" i="2"/>
  <c r="Z27" i="2" s="1"/>
  <c r="Z26" i="2"/>
  <c r="B26" i="2"/>
  <c r="B25" i="2"/>
  <c r="Z25" i="2" s="1"/>
  <c r="B24" i="2"/>
  <c r="Z24" i="2" s="1"/>
  <c r="Z23" i="2"/>
  <c r="B23" i="2"/>
  <c r="B22" i="2"/>
  <c r="Z22" i="2" s="1"/>
  <c r="X16" i="2"/>
  <c r="E16" i="2"/>
  <c r="D16" i="2" s="1"/>
  <c r="Y16" i="2" s="1"/>
  <c r="E15" i="2"/>
  <c r="E14" i="2"/>
  <c r="D14" i="2" s="1"/>
  <c r="Y14" i="2" s="1"/>
  <c r="E13" i="2"/>
  <c r="D13" i="2" s="1"/>
  <c r="Y13" i="2" s="1"/>
  <c r="E12" i="2"/>
  <c r="D12" i="2" s="1"/>
  <c r="Y12" i="2" s="1"/>
  <c r="E11" i="2"/>
  <c r="D11" i="2" s="1"/>
  <c r="E10" i="2"/>
  <c r="D10" i="2" s="1"/>
  <c r="Y10" i="2" s="1"/>
  <c r="E9" i="2"/>
  <c r="D9" i="2" s="1"/>
  <c r="Y9" i="2" s="1"/>
  <c r="E43" i="1"/>
  <c r="D43" i="1"/>
  <c r="C43" i="1"/>
  <c r="B43" i="1"/>
  <c r="E26" i="1"/>
  <c r="D26" i="1"/>
  <c r="C26" i="1"/>
  <c r="B26" i="1"/>
  <c r="R114" i="6"/>
  <c r="Q114" i="6"/>
  <c r="P114" i="6"/>
  <c r="M114" i="6"/>
  <c r="I114" i="6"/>
  <c r="J114" i="6"/>
  <c r="K114" i="6"/>
  <c r="L114" i="6"/>
  <c r="J107" i="6"/>
  <c r="J108" i="6"/>
  <c r="J109" i="6"/>
  <c r="J110" i="6"/>
  <c r="J106" i="6"/>
  <c r="I106" i="6"/>
  <c r="I38" i="6"/>
  <c r="E6" i="1"/>
  <c r="D14" i="1"/>
  <c r="H114" i="6"/>
  <c r="R113" i="6"/>
  <c r="Q113" i="6"/>
  <c r="P113" i="6"/>
  <c r="O113" i="6"/>
  <c r="N113" i="6"/>
  <c r="M113" i="6"/>
  <c r="L113" i="6"/>
  <c r="K113" i="6"/>
  <c r="J113" i="6"/>
  <c r="I113" i="6"/>
  <c r="H113" i="6"/>
  <c r="H110" i="6"/>
  <c r="I109" i="6"/>
  <c r="H109" i="6"/>
  <c r="I108" i="6"/>
  <c r="H108" i="6"/>
  <c r="I107" i="6"/>
  <c r="H107" i="6"/>
  <c r="Z16" i="2" l="1"/>
  <c r="K109" i="6"/>
  <c r="K107" i="6"/>
  <c r="K108" i="6"/>
  <c r="Z9" i="7"/>
  <c r="Z10" i="7"/>
  <c r="Z11" i="7"/>
  <c r="Z12" i="7"/>
  <c r="Z13" i="7"/>
  <c r="Z14" i="7"/>
  <c r="Z15" i="7"/>
  <c r="D16" i="7"/>
  <c r="Y16" i="7" s="1"/>
  <c r="Y11" i="2"/>
  <c r="Z11" i="2"/>
  <c r="D15" i="2"/>
  <c r="Y15" i="2" s="1"/>
  <c r="Z9" i="2"/>
  <c r="Z13" i="2"/>
  <c r="Z10" i="2"/>
  <c r="Z12" i="2"/>
  <c r="Z14" i="2"/>
  <c r="H117" i="6"/>
  <c r="I119" i="6" s="1"/>
  <c r="H106" i="6"/>
  <c r="M45" i="6"/>
  <c r="L45" i="6"/>
  <c r="K45" i="6"/>
  <c r="J45" i="6"/>
  <c r="I45" i="6"/>
  <c r="M44" i="6"/>
  <c r="L44" i="6"/>
  <c r="K44" i="6"/>
  <c r="J44" i="6"/>
  <c r="I44" i="6"/>
  <c r="K42" i="6"/>
  <c r="J42" i="6"/>
  <c r="I42" i="6"/>
  <c r="K41" i="6"/>
  <c r="J41" i="6"/>
  <c r="I41" i="6"/>
  <c r="K40" i="6"/>
  <c r="J40" i="6"/>
  <c r="I40" i="6"/>
  <c r="K39" i="6"/>
  <c r="J39" i="6"/>
  <c r="I39" i="6"/>
  <c r="K38" i="6"/>
  <c r="J38" i="6"/>
  <c r="K37" i="6"/>
  <c r="J37" i="6"/>
  <c r="I37" i="6"/>
  <c r="K36" i="6"/>
  <c r="J36" i="6"/>
  <c r="I36" i="6"/>
  <c r="I12" i="6"/>
  <c r="I11" i="6"/>
  <c r="I10" i="6"/>
  <c r="I9" i="6"/>
  <c r="I8" i="6"/>
  <c r="I7" i="6"/>
  <c r="I6" i="6"/>
  <c r="I5" i="6"/>
  <c r="P32" i="3"/>
  <c r="N32" i="3"/>
  <c r="L32" i="3"/>
  <c r="O20" i="3"/>
  <c r="I20" i="3"/>
  <c r="O19" i="3"/>
  <c r="I19" i="3"/>
  <c r="O18" i="3"/>
  <c r="I18" i="3"/>
  <c r="O17" i="3"/>
  <c r="I17" i="3"/>
  <c r="O16" i="3"/>
  <c r="I16" i="3"/>
  <c r="O15" i="3"/>
  <c r="I15" i="3"/>
  <c r="O14" i="3"/>
  <c r="I14" i="3"/>
  <c r="O13" i="3"/>
  <c r="O12" i="3"/>
  <c r="I12" i="3"/>
  <c r="O11" i="3"/>
  <c r="I11" i="3"/>
  <c r="O10" i="3"/>
  <c r="I10" i="3"/>
  <c r="Z16" i="7" l="1"/>
  <c r="L42" i="6"/>
  <c r="Z15" i="2"/>
  <c r="N119" i="6"/>
  <c r="H119" i="6"/>
  <c r="L119" i="6"/>
  <c r="K119" i="6" s="1"/>
  <c r="R119" i="6"/>
  <c r="M119" i="6"/>
  <c r="J119" i="6"/>
  <c r="Q119" i="6"/>
  <c r="O119" i="6"/>
  <c r="P119" i="6"/>
  <c r="N45" i="6"/>
  <c r="M46" i="6" s="1"/>
  <c r="I81" i="6"/>
  <c r="I80" i="6" s="1"/>
  <c r="I79" i="6"/>
  <c r="I78" i="6"/>
  <c r="I77" i="6"/>
  <c r="I76" i="6"/>
  <c r="I75" i="6"/>
  <c r="I74" i="6" s="1"/>
  <c r="I73" i="6"/>
  <c r="I72" i="6"/>
  <c r="I71" i="6" s="1"/>
  <c r="K106" i="6"/>
  <c r="B28" i="2"/>
  <c r="X17" i="2"/>
  <c r="E17" i="2"/>
  <c r="D17" i="2" s="1"/>
  <c r="F43" i="1"/>
  <c r="F26" i="1"/>
  <c r="D17" i="1"/>
  <c r="D16" i="1"/>
  <c r="D13" i="1"/>
  <c r="D12" i="1"/>
  <c r="D11" i="1"/>
  <c r="D10" i="1"/>
  <c r="D9" i="1"/>
  <c r="D8" i="1"/>
  <c r="C6" i="1"/>
  <c r="B6" i="1"/>
  <c r="I46" i="6" l="1"/>
  <c r="Z28" i="2"/>
  <c r="Z17" i="2"/>
  <c r="Y17" i="2" s="1"/>
  <c r="L46" i="6"/>
  <c r="J46" i="6"/>
  <c r="K46" i="6"/>
  <c r="D6" i="1"/>
  <c r="N46" i="6" l="1"/>
</calcChain>
</file>

<file path=xl/sharedStrings.xml><?xml version="1.0" encoding="utf-8"?>
<sst xmlns="http://schemas.openxmlformats.org/spreadsheetml/2006/main" count="621" uniqueCount="323">
  <si>
    <t xml:space="preserve"> Ⅶ　上下水道及び電気</t>
  </si>
  <si>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</si>
  <si>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</si>
  <si>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</si>
  <si>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</si>
  <si>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</si>
  <si>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</si>
  <si>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</si>
  <si>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</si>
  <si>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</si>
  <si>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</si>
  <si>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</si>
  <si>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</si>
  <si>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金　武　ダ　ム</t>
  </si>
  <si>
    <t>山　城　ダ　ム</t>
  </si>
  <si>
    <t>倉　敷　ダ　ム</t>
  </si>
  <si>
    <t>（注）福地ダムの年間取水量には、新川ダム、安波ダム、</t>
  </si>
  <si>
    <t>資料：内閣府北部ダム統合管理事務所</t>
  </si>
  <si>
    <t>　　　普久川ダム、辺野喜ダムも含まれている。（統合運用）</t>
  </si>
  <si>
    <t>沖縄県企業局配水管理課　　　</t>
  </si>
  <si>
    <t>沖縄県ダム事務所　　　　　　</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</si>
  <si>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</si>
  <si>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</si>
  <si>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</si>
  <si>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</si>
  <si>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</si>
  <si>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</si>
  <si>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</si>
  <si>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</si>
  <si>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</si>
  <si>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</si>
  <si>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</si>
  <si>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</si>
  <si>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</si>
  <si>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上　水　道</t>
  </si>
  <si>
    <t>単位：（人、㎥、％）</t>
  </si>
  <si>
    <t>年　　　度</t>
  </si>
  <si>
    <t>行政人口</t>
  </si>
  <si>
    <t>給水人口</t>
  </si>
  <si>
    <t xml:space="preserve">  給　水　量</t>
  </si>
  <si>
    <t>有　　　　　　　　収</t>
  </si>
  <si>
    <t>水　　　　　量　　　　　Ｄ</t>
  </si>
  <si>
    <t>無収水量</t>
  </si>
  <si>
    <t>無効水量</t>
  </si>
  <si>
    <t>普 及 率</t>
  </si>
  <si>
    <t>無 効 率</t>
  </si>
  <si>
    <t>有 収 率</t>
  </si>
  <si>
    <t>Ａ</t>
  </si>
  <si>
    <t>Ｂ</t>
  </si>
  <si>
    <t>Ｃ＝Ｄ＋Ｅ＋Ｆ</t>
  </si>
  <si>
    <t>総　　数</t>
  </si>
  <si>
    <t>家事用+連合用</t>
  </si>
  <si>
    <t>営 業 用</t>
  </si>
  <si>
    <t>船 舶 用</t>
  </si>
  <si>
    <t>浴 場 用</t>
  </si>
  <si>
    <t>官公署用+基地用</t>
  </si>
  <si>
    <t>臨 時 用</t>
  </si>
  <si>
    <t>Ｅ</t>
  </si>
  <si>
    <t>Ｆ</t>
  </si>
  <si>
    <t>(B/A・100)</t>
  </si>
  <si>
    <t>(F/C・100)</t>
  </si>
  <si>
    <t>(D/C・100)</t>
  </si>
  <si>
    <t>-</t>
  </si>
  <si>
    <t>19</t>
  </si>
  <si>
    <t>20</t>
  </si>
  <si>
    <t>21</t>
  </si>
  <si>
    <t>22</t>
  </si>
  <si>
    <t xml:space="preserve">（注）行政人口、給水人口は、各会計年度末の人口である。（平成２年度から外国人登録者も含む。）          </t>
  </si>
  <si>
    <t>資料：水道部</t>
  </si>
  <si>
    <t>（単位：㎥）</t>
  </si>
  <si>
    <t>総 給 水 量</t>
  </si>
  <si>
    <t>４　月</t>
  </si>
  <si>
    <t>５　月</t>
  </si>
  <si>
    <t>６　月</t>
  </si>
  <si>
    <t>７　月</t>
  </si>
  <si>
    <t>８　月</t>
  </si>
  <si>
    <t>　 ９　月　　  １０　月</t>
  </si>
  <si>
    <t>10　月</t>
  </si>
  <si>
    <t>11　月</t>
  </si>
  <si>
    <t>12　月</t>
  </si>
  <si>
    <t>１　月</t>
  </si>
  <si>
    <t>２　月</t>
  </si>
  <si>
    <t>３　月</t>
  </si>
  <si>
    <t>月 平 均</t>
  </si>
  <si>
    <t>（単位：㎥、ℓ）</t>
  </si>
  <si>
    <t>（単位：ｍ、基）</t>
  </si>
  <si>
    <t>年　　度</t>
  </si>
  <si>
    <t xml:space="preserve"> １日給水量（㎥）</t>
  </si>
  <si>
    <t>１人１日給水量（ℓ）</t>
  </si>
  <si>
    <t>最　大　配　水　能　力</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</si>
  <si>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</si>
  <si>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</si>
  <si>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</si>
  <si>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</si>
  <si>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</si>
  <si>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</si>
  <si>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</si>
  <si>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</si>
  <si>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</si>
  <si>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</si>
  <si>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</si>
  <si>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</si>
  <si>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</si>
  <si>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</si>
  <si>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（注）１人１日給水量は、当該年度の月平均人口を基に算出した数値である。</t>
  </si>
  <si>
    <t xml:space="preserve">下　水　道  </t>
  </si>
  <si>
    <t>（単位：人、％）</t>
  </si>
  <si>
    <t>利用可能人口</t>
  </si>
  <si>
    <t>うち利用人口</t>
  </si>
  <si>
    <t>接  続  率</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</si>
  <si>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</si>
  <si>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</si>
  <si>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</si>
  <si>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</si>
  <si>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</si>
  <si>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</si>
  <si>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</si>
  <si>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</si>
  <si>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</si>
  <si>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</si>
  <si>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</si>
  <si>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</si>
  <si>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</si>
  <si>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</si>
  <si>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</si>
  <si>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</si>
  <si>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資料：下水道課</t>
  </si>
  <si>
    <t>　　　平成12年度版より修正（戸数→人口）。平成14年版より修正（水洗化率→接続率）。</t>
  </si>
  <si>
    <t>（単位：世帯、人）</t>
  </si>
  <si>
    <t>処　理　可　能</t>
  </si>
  <si>
    <t>接　　　続</t>
  </si>
  <si>
    <t>普　　及　　率　（％）</t>
  </si>
  <si>
    <t xml:space="preserve"> （ Ａ ）</t>
  </si>
  <si>
    <t xml:space="preserve"> 戸　数</t>
  </si>
  <si>
    <t xml:space="preserve"> 人口(Ｂ)</t>
  </si>
  <si>
    <t xml:space="preserve"> 人口(Ｃ)</t>
  </si>
  <si>
    <t xml:space="preserve"> Ｂ／Ａ</t>
  </si>
  <si>
    <t xml:space="preserve"> Ｃ／Ａ</t>
  </si>
  <si>
    <t xml:space="preserve"> Ｃ／Ｂ</t>
  </si>
  <si>
    <t xml:space="preserve">      行政人口は、各年度末の人口であり、外国人登録人口も含む数値である。</t>
  </si>
  <si>
    <t>（単位：件、千円）</t>
  </si>
  <si>
    <t>貸　 付　 件　 数</t>
  </si>
  <si>
    <t>貸　  　付　　  額</t>
  </si>
  <si>
    <t>区　　　　　　　分</t>
  </si>
  <si>
    <t>市域面積</t>
  </si>
  <si>
    <t>下水道計画面積</t>
  </si>
  <si>
    <t>市街化区域面積</t>
  </si>
  <si>
    <t>下水道築造認可面積</t>
  </si>
  <si>
    <t>処理面積</t>
  </si>
  <si>
    <t>排水面積</t>
  </si>
  <si>
    <t>施　　設</t>
  </si>
  <si>
    <t>汚 水 管 渠 延 長（ｍ)</t>
  </si>
  <si>
    <t>（人孔）マンホール(個)</t>
  </si>
  <si>
    <t>汚     水     桝 （個)</t>
  </si>
  <si>
    <t>雨 水 管 渠 延 長（ｍ)</t>
  </si>
  <si>
    <t>（注）下水道・築造認可面積に軍用地面積293.1haを含む。</t>
  </si>
  <si>
    <t xml:space="preserve">      処理面積・排水面積に牧港補給地区（キャンプキンザー）面積を含む。　</t>
  </si>
  <si>
    <t>電　　気</t>
  </si>
  <si>
    <t>（単位：延口数、1,000kWh）</t>
  </si>
  <si>
    <t>総　　　　　数</t>
  </si>
  <si>
    <t>電　  　　　　  　　　　  　　灯</t>
  </si>
  <si>
    <t xml:space="preserve"> 電　  　　　　  　　　　  　　　　  　　　　  　　力</t>
  </si>
  <si>
    <t>定　  　　額</t>
  </si>
  <si>
    <t>従　  　　量</t>
  </si>
  <si>
    <t>臨　　　　時</t>
  </si>
  <si>
    <t>公衆街路灯</t>
  </si>
  <si>
    <t>業 　務 　用</t>
  </si>
  <si>
    <t>低　  　　圧</t>
  </si>
  <si>
    <t>高圧500kW未満</t>
  </si>
  <si>
    <t>高圧500kW以上</t>
  </si>
  <si>
    <t>使用電力量</t>
  </si>
  <si>
    <t>契約口数</t>
  </si>
  <si>
    <t>電力量</t>
  </si>
  <si>
    <t>…</t>
  </si>
  <si>
    <t>業務用</t>
  </si>
  <si>
    <t>（注）契約口数における総数は各月の数字を年度末まで加えた延口数である。</t>
  </si>
  <si>
    <t>資料：沖縄電力株式会社浦添支店</t>
  </si>
  <si>
    <t xml:space="preserve">  　  定額とは外灯などのような料金が一定しているものをさす。（20年度より防犯灯含む）</t>
  </si>
  <si>
    <t xml:space="preserve">  　  従量とは普通一般の電灯をさす。</t>
  </si>
  <si>
    <t xml:space="preserve">  　  臨時とは工事等の為臨時に使用するものをさす。</t>
  </si>
  <si>
    <t>　　　公衆街路灯とは、主に道路に設置されているものをさす。</t>
  </si>
  <si>
    <t>（単位：kWh）</t>
  </si>
  <si>
    <t>（単位：ヶ所、kVA、台、基、㎞）</t>
  </si>
  <si>
    <t>電　　　　　灯</t>
  </si>
  <si>
    <t>変　　圧　　施　　設</t>
  </si>
  <si>
    <t xml:space="preserve"> 配　　電　　施　　設</t>
  </si>
  <si>
    <t>年度</t>
  </si>
  <si>
    <t>平均</t>
  </si>
  <si>
    <t>公衆
街路灯</t>
  </si>
  <si>
    <t>高　圧</t>
  </si>
  <si>
    <t>高  圧</t>
  </si>
  <si>
    <t>設　置　数</t>
  </si>
  <si>
    <t>設 備 容 量</t>
  </si>
  <si>
    <t>変圧器容量</t>
  </si>
  <si>
    <t>配 電 電 柱</t>
  </si>
  <si>
    <t>配電線延長</t>
  </si>
  <si>
    <t>Ⅶ　　上 下 水 道 及 び 電 気</t>
  </si>
  <si>
    <t>１世帯配水量</t>
  </si>
  <si>
    <t>接続率</t>
  </si>
  <si>
    <t>電灯使用量</t>
  </si>
  <si>
    <t>電力使用量</t>
  </si>
  <si>
    <t>市   　別</t>
    <phoneticPr fontId="20"/>
  </si>
  <si>
    <t>行 政 人 口</t>
    <phoneticPr fontId="20"/>
  </si>
  <si>
    <t>深　　夜</t>
    <rPh sb="0" eb="1">
      <t>シン</t>
    </rPh>
    <rPh sb="3" eb="4">
      <t>ヨル</t>
    </rPh>
    <phoneticPr fontId="20"/>
  </si>
  <si>
    <t xml:space="preserve">  本市の下水道は昭和46年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20"/>
  </si>
  <si>
    <t>（注）接続率とは、あらゆる汚水排水の接続を指している。</t>
    <rPh sb="21" eb="22">
      <t>サ</t>
    </rPh>
    <phoneticPr fontId="20"/>
  </si>
  <si>
    <t xml:space="preserve">（注）接続とは、あらゆる汚水排水の接続を指している。 </t>
    <rPh sb="20" eb="21">
      <t>サ</t>
    </rPh>
    <phoneticPr fontId="20"/>
  </si>
  <si>
    <t>時間帯別
Eeらいふ</t>
    <rPh sb="0" eb="3">
      <t>ジカンタイ</t>
    </rPh>
    <rPh sb="3" eb="4">
      <t>ベツ</t>
    </rPh>
    <phoneticPr fontId="20"/>
  </si>
  <si>
    <t>時間帯別・
Eeらいふ</t>
    <rPh sb="0" eb="3">
      <t>ジカンタイ</t>
    </rPh>
    <rPh sb="3" eb="4">
      <t>ベツ</t>
    </rPh>
    <phoneticPr fontId="20"/>
  </si>
  <si>
    <t>計</t>
    <rPh sb="0" eb="1">
      <t>ケイ</t>
    </rPh>
    <phoneticPr fontId="20"/>
  </si>
  <si>
    <t>年度</t>
    <phoneticPr fontId="20"/>
  </si>
  <si>
    <t>深夜</t>
    <rPh sb="0" eb="1">
      <t>シン</t>
    </rPh>
    <rPh sb="1" eb="2">
      <t>ヨル</t>
    </rPh>
    <phoneticPr fontId="20"/>
  </si>
  <si>
    <t>23</t>
  </si>
  <si>
    <t xml:space="preserve">（102）  月間給水量の推移                                                                     </t>
    <phoneticPr fontId="20"/>
  </si>
  <si>
    <t>（109）  電灯・電力の契約口数及び使用電力量</t>
    <phoneticPr fontId="20"/>
  </si>
  <si>
    <t>使用電力量　合計</t>
    <rPh sb="0" eb="2">
      <t>シヨウ</t>
    </rPh>
    <rPh sb="2" eb="4">
      <t>デンリョク</t>
    </rPh>
    <rPh sb="4" eb="5">
      <t>リョウ</t>
    </rPh>
    <rPh sb="6" eb="8">
      <t>ゴウケイ</t>
    </rPh>
    <phoneticPr fontId="20"/>
  </si>
  <si>
    <t>（48）右側グラフ</t>
    <rPh sb="4" eb="6">
      <t>ミギガワ</t>
    </rPh>
    <phoneticPr fontId="20"/>
  </si>
  <si>
    <t>電灯　定額</t>
    <rPh sb="0" eb="2">
      <t>デントウ</t>
    </rPh>
    <rPh sb="3" eb="5">
      <t>テイガク</t>
    </rPh>
    <phoneticPr fontId="20"/>
  </si>
  <si>
    <t>電灯 従量</t>
    <rPh sb="0" eb="2">
      <t>デントウ</t>
    </rPh>
    <rPh sb="3" eb="5">
      <t>ジュウリョウ</t>
    </rPh>
    <phoneticPr fontId="20"/>
  </si>
  <si>
    <t>電灯 臨時</t>
    <rPh sb="0" eb="2">
      <t>デントウ</t>
    </rPh>
    <rPh sb="3" eb="5">
      <t>リンジ</t>
    </rPh>
    <phoneticPr fontId="20"/>
  </si>
  <si>
    <t>電灯 公衆街路灯</t>
    <rPh sb="0" eb="2">
      <t>デントウ</t>
    </rPh>
    <rPh sb="3" eb="5">
      <t>コウシュウ</t>
    </rPh>
    <rPh sb="5" eb="8">
      <t>ガイロトウ</t>
    </rPh>
    <phoneticPr fontId="20"/>
  </si>
  <si>
    <t>電灯 時間帯別・
Eeらいふ</t>
    <rPh sb="0" eb="2">
      <t>デントウ</t>
    </rPh>
    <phoneticPr fontId="20"/>
  </si>
  <si>
    <t>電力 業務用</t>
    <rPh sb="0" eb="2">
      <t>デンリョク</t>
    </rPh>
    <phoneticPr fontId="20"/>
  </si>
  <si>
    <t>電力 低圧</t>
    <rPh sb="0" eb="2">
      <t>デンリョク</t>
    </rPh>
    <phoneticPr fontId="20"/>
  </si>
  <si>
    <t>電力 高圧500kW未満</t>
    <rPh sb="0" eb="2">
      <t>デンリョク</t>
    </rPh>
    <phoneticPr fontId="20"/>
  </si>
  <si>
    <t>電力 高圧500kW以上</t>
    <rPh sb="0" eb="2">
      <t>デンリョク</t>
    </rPh>
    <phoneticPr fontId="20"/>
  </si>
  <si>
    <t>電力 臨時</t>
    <rPh sb="0" eb="2">
      <t>デンリョク</t>
    </rPh>
    <phoneticPr fontId="20"/>
  </si>
  <si>
    <t>電力 深夜</t>
    <rPh sb="0" eb="2">
      <t>デンリョク</t>
    </rPh>
    <phoneticPr fontId="20"/>
  </si>
  <si>
    <t>臨　　時</t>
    <phoneticPr fontId="20"/>
  </si>
  <si>
    <t>口 数</t>
    <phoneticPr fontId="20"/>
  </si>
  <si>
    <t>貯 水 池 別</t>
    <phoneticPr fontId="20"/>
  </si>
  <si>
    <t xml:space="preserve">   </t>
    <phoneticPr fontId="20"/>
  </si>
  <si>
    <t>（99）  貯水池別、平均貯水量</t>
    <phoneticPr fontId="20"/>
  </si>
  <si>
    <t>貯　水　池　別</t>
    <phoneticPr fontId="20"/>
  </si>
  <si>
    <t>（100）  市別、年間配水量</t>
    <phoneticPr fontId="20"/>
  </si>
  <si>
    <t xml:space="preserve">（101）  上水道の給水状況                                                                         </t>
    <phoneticPr fontId="20"/>
  </si>
  <si>
    <t>（103）  １日給水量及び１人１日給水量</t>
    <phoneticPr fontId="20"/>
  </si>
  <si>
    <t xml:space="preserve">（104）  上水道施設状況の推移  </t>
    <phoneticPr fontId="20"/>
  </si>
  <si>
    <t>人 口 普 及 率</t>
    <phoneticPr fontId="20"/>
  </si>
  <si>
    <t>（106）  下水道普及人口</t>
    <phoneticPr fontId="20"/>
  </si>
  <si>
    <t xml:space="preserve">（107）  水洗便所改造資金貸付状況  </t>
    <phoneticPr fontId="20"/>
  </si>
  <si>
    <t>１ 件 当 り 貸 付 額</t>
    <phoneticPr fontId="20"/>
  </si>
  <si>
    <t>口 数</t>
    <phoneticPr fontId="20"/>
  </si>
  <si>
    <t>資料：沖縄電力株式会社浦添支店</t>
    <phoneticPr fontId="20"/>
  </si>
  <si>
    <t>　　　深夜とは、深夜Ａ・深夜Ｂをさす。　</t>
    <phoneticPr fontId="20"/>
  </si>
  <si>
    <t xml:space="preserve">（110）  １口当り使用電力量  </t>
    <phoneticPr fontId="20"/>
  </si>
  <si>
    <t xml:space="preserve">（111）  電力供給施設の状況 </t>
    <phoneticPr fontId="20"/>
  </si>
  <si>
    <t>電　        力</t>
    <phoneticPr fontId="20"/>
  </si>
  <si>
    <t>配 電 用 変 電 所</t>
    <phoneticPr fontId="20"/>
  </si>
  <si>
    <t>定額</t>
    <phoneticPr fontId="20"/>
  </si>
  <si>
    <t>従量</t>
    <phoneticPr fontId="20"/>
  </si>
  <si>
    <t>臨時</t>
    <phoneticPr fontId="20"/>
  </si>
  <si>
    <t>低圧</t>
    <phoneticPr fontId="20"/>
  </si>
  <si>
    <t>臨時</t>
    <phoneticPr fontId="20"/>
  </si>
  <si>
    <t>設 置 数</t>
    <phoneticPr fontId="20"/>
  </si>
  <si>
    <t>500kw
未満</t>
    <phoneticPr fontId="20"/>
  </si>
  <si>
    <t>500kw
以上</t>
    <phoneticPr fontId="20"/>
  </si>
  <si>
    <t>名護市</t>
    <phoneticPr fontId="20"/>
  </si>
  <si>
    <t>ok</t>
    <phoneticPr fontId="20"/>
  </si>
  <si>
    <t>OK</t>
    <phoneticPr fontId="20"/>
  </si>
  <si>
    <t>（51）</t>
    <phoneticPr fontId="20"/>
  </si>
  <si>
    <t>（単位：千㎥）</t>
    <rPh sb="4" eb="5">
      <t>セン</t>
    </rPh>
    <phoneticPr fontId="20"/>
  </si>
  <si>
    <t>（108）  公共下水道整備状況</t>
    <phoneticPr fontId="20"/>
  </si>
  <si>
    <t xml:space="preserve">   （46）市別年間配水量（Ｐ95参照）</t>
    <phoneticPr fontId="20"/>
  </si>
  <si>
    <t>（47）用途別使用水量の推移（Ｐ96･97参照）</t>
    <phoneticPr fontId="20"/>
  </si>
  <si>
    <t>（48）用途別使用水量の構成 （Ｐ96･97参照）</t>
    <phoneticPr fontId="20"/>
  </si>
  <si>
    <t xml:space="preserve">   （49）市別下水道普及状況（Ｐ98参照）</t>
    <phoneticPr fontId="20"/>
  </si>
  <si>
    <t>　（50）電灯、電力使用量の推移（Ｐ100、101参照）</t>
    <phoneticPr fontId="20"/>
  </si>
  <si>
    <t>　（51）使用電力量の構成（Ｐ100、101参照）</t>
    <rPh sb="5" eb="7">
      <t>シヨウ</t>
    </rPh>
    <rPh sb="7" eb="9">
      <t>デンリョク</t>
    </rPh>
    <rPh sb="11" eb="13">
      <t>コウセイ</t>
    </rPh>
    <phoneticPr fontId="20"/>
  </si>
  <si>
    <t>24</t>
  </si>
  <si>
    <t>25</t>
  </si>
  <si>
    <t>21</t>
    <phoneticPr fontId="20"/>
  </si>
  <si>
    <t>23</t>
    <phoneticPr fontId="20"/>
  </si>
  <si>
    <t>24</t>
    <phoneticPr fontId="20"/>
  </si>
  <si>
    <t>平成20年度</t>
    <rPh sb="0" eb="2">
      <t>ヘイセイ</t>
    </rPh>
    <rPh sb="4" eb="6">
      <t>ネンド</t>
    </rPh>
    <phoneticPr fontId="20"/>
  </si>
  <si>
    <t>　　変更後→(時間帯別電灯使用電力量＋Eeらいふ使用電力量）÷(時間帯別電灯口数＋Eeらいふ口数)</t>
    <rPh sb="2" eb="4">
      <t>ヘンコウ</t>
    </rPh>
    <rPh sb="4" eb="5">
      <t>ゴ</t>
    </rPh>
    <rPh sb="7" eb="10">
      <t>ジカンタイ</t>
    </rPh>
    <rPh sb="10" eb="11">
      <t>ベツ</t>
    </rPh>
    <rPh sb="11" eb="13">
      <t>デントウ</t>
    </rPh>
    <rPh sb="13" eb="15">
      <t>シヨウ</t>
    </rPh>
    <rPh sb="15" eb="17">
      <t>デンリョク</t>
    </rPh>
    <rPh sb="17" eb="18">
      <t>リョウ</t>
    </rPh>
    <rPh sb="24" eb="26">
      <t>シヨウ</t>
    </rPh>
    <rPh sb="26" eb="28">
      <t>デンリョク</t>
    </rPh>
    <rPh sb="28" eb="29">
      <t>リョウ</t>
    </rPh>
    <rPh sb="32" eb="35">
      <t>ジカンタイ</t>
    </rPh>
    <rPh sb="35" eb="36">
      <t>ベツ</t>
    </rPh>
    <rPh sb="36" eb="38">
      <t>デントウ</t>
    </rPh>
    <rPh sb="38" eb="40">
      <t>コウスウ</t>
    </rPh>
    <rPh sb="46" eb="48">
      <t>コウスウ</t>
    </rPh>
    <phoneticPr fontId="20"/>
  </si>
  <si>
    <t xml:space="preserve">    変更前→(時間帯別電灯使用電力量÷時間帯別電灯口数）＋(Eeらいふ使用電力量÷Eeらいふ口数)</t>
    <rPh sb="4" eb="6">
      <t>ヘンコウ</t>
    </rPh>
    <rPh sb="6" eb="7">
      <t>マエ</t>
    </rPh>
    <rPh sb="9" eb="12">
      <t>ジカンタイ</t>
    </rPh>
    <rPh sb="12" eb="13">
      <t>ベツ</t>
    </rPh>
    <rPh sb="13" eb="15">
      <t>デントウ</t>
    </rPh>
    <rPh sb="15" eb="17">
      <t>シヨウ</t>
    </rPh>
    <rPh sb="17" eb="19">
      <t>デンリョク</t>
    </rPh>
    <rPh sb="19" eb="20">
      <t>リョウ</t>
    </rPh>
    <rPh sb="21" eb="24">
      <t>ジカンタイ</t>
    </rPh>
    <rPh sb="24" eb="25">
      <t>ベツ</t>
    </rPh>
    <rPh sb="25" eb="27">
      <t>デントウ</t>
    </rPh>
    <rPh sb="27" eb="29">
      <t>コウスウ</t>
    </rPh>
    <rPh sb="37" eb="39">
      <t>シヨウ</t>
    </rPh>
    <rPh sb="39" eb="41">
      <t>デンリョク</t>
    </rPh>
    <rPh sb="41" eb="42">
      <t>リョウ</t>
    </rPh>
    <rPh sb="48" eb="50">
      <t>コウスウ</t>
    </rPh>
    <phoneticPr fontId="20"/>
  </si>
  <si>
    <t>大保ダム</t>
    <rPh sb="0" eb="1">
      <t>ダイ</t>
    </rPh>
    <phoneticPr fontId="20"/>
  </si>
  <si>
    <t>　　　行政人口は、各年度末の人口であり、外国人登録人口を含む数値である。</t>
    <rPh sb="30" eb="32">
      <t>スウチ</t>
    </rPh>
    <phoneticPr fontId="20"/>
  </si>
  <si>
    <t>（注）平成20年度より１人１日給水量（平均・最大）には基地使用水量含まず。</t>
    <rPh sb="1" eb="2">
      <t>チュウ</t>
    </rPh>
    <phoneticPr fontId="20"/>
  </si>
  <si>
    <t>（注）平成20年度より最大施設能力は県企業局からの給水承認通知書を使用。</t>
    <rPh sb="1" eb="2">
      <t>チュウ</t>
    </rPh>
    <phoneticPr fontId="20"/>
  </si>
  <si>
    <t>ok</t>
    <phoneticPr fontId="20"/>
  </si>
  <si>
    <t>（46）</t>
    <phoneticPr fontId="20"/>
  </si>
  <si>
    <t>（47）</t>
    <phoneticPr fontId="20"/>
  </si>
  <si>
    <t>（48）</t>
    <phoneticPr fontId="20"/>
  </si>
  <si>
    <t>（49）</t>
    <phoneticPr fontId="20"/>
  </si>
  <si>
    <t>OK</t>
    <phoneticPr fontId="20"/>
  </si>
  <si>
    <t>（50）</t>
    <phoneticPr fontId="20"/>
  </si>
  <si>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20"/>
  </si>
  <si>
    <t>　　　億首ダムとして再開発され平成26年3月に完成した。</t>
    <phoneticPr fontId="20"/>
  </si>
  <si>
    <t>　　　完成後は、億首ダムから金武ダムへと名称が改められ、現在国管理ダムとなっている。</t>
    <phoneticPr fontId="20"/>
  </si>
  <si>
    <t>ポンプ場</t>
    <phoneticPr fontId="20"/>
  </si>
  <si>
    <t>（98）  貯水池の状況（平成26年度）</t>
    <phoneticPr fontId="20"/>
  </si>
  <si>
    <t>平成22年度</t>
    <phoneticPr fontId="20"/>
  </si>
  <si>
    <t>平成23年度</t>
    <phoneticPr fontId="20"/>
  </si>
  <si>
    <t>平成24年度</t>
    <phoneticPr fontId="20"/>
  </si>
  <si>
    <t>平成25年度</t>
    <phoneticPr fontId="20"/>
  </si>
  <si>
    <t>平成26年度</t>
    <phoneticPr fontId="20"/>
  </si>
  <si>
    <t>平成18年度</t>
    <rPh sb="0" eb="2">
      <t>ヘイセイ</t>
    </rPh>
    <rPh sb="4" eb="6">
      <t>ネンド</t>
    </rPh>
    <phoneticPr fontId="20"/>
  </si>
  <si>
    <t>26</t>
    <phoneticPr fontId="20"/>
  </si>
  <si>
    <t>平成20年度</t>
    <rPh sb="0" eb="2">
      <t>ヘイセイ</t>
    </rPh>
    <rPh sb="4" eb="6">
      <t>ネンド</t>
    </rPh>
    <phoneticPr fontId="20"/>
  </si>
  <si>
    <t>22</t>
    <phoneticPr fontId="20"/>
  </si>
  <si>
    <t>23</t>
    <phoneticPr fontId="20"/>
  </si>
  <si>
    <t>24</t>
    <phoneticPr fontId="20"/>
  </si>
  <si>
    <t>25</t>
    <phoneticPr fontId="20"/>
  </si>
  <si>
    <t>26</t>
    <phoneticPr fontId="20"/>
  </si>
  <si>
    <t>平成22年度</t>
    <rPh sb="0" eb="2">
      <t>ヘイセイ</t>
    </rPh>
    <rPh sb="4" eb="6">
      <t>ネンド</t>
    </rPh>
    <phoneticPr fontId="20"/>
  </si>
  <si>
    <t>25</t>
    <phoneticPr fontId="20"/>
  </si>
  <si>
    <t>平成26年度</t>
    <phoneticPr fontId="20"/>
  </si>
  <si>
    <t>(注)時間帯別Eeらいふは算定方法に変更があった為、25年度より過年度分修正。</t>
    <rPh sb="1" eb="2">
      <t>チュウ</t>
    </rPh>
    <rPh sb="3" eb="6">
      <t>ジカンタイ</t>
    </rPh>
    <rPh sb="6" eb="7">
      <t>ベツ</t>
    </rPh>
    <rPh sb="13" eb="15">
      <t>サンテイ</t>
    </rPh>
    <rPh sb="15" eb="17">
      <t>ホウホウ</t>
    </rPh>
    <rPh sb="18" eb="20">
      <t>ヘンコウ</t>
    </rPh>
    <rPh sb="24" eb="25">
      <t>タメ</t>
    </rPh>
    <rPh sb="28" eb="30">
      <t>ネンド</t>
    </rPh>
    <rPh sb="32" eb="35">
      <t>カネンド</t>
    </rPh>
    <rPh sb="35" eb="36">
      <t>ブン</t>
    </rPh>
    <rPh sb="36" eb="38">
      <t>シュウセイ</t>
    </rPh>
    <phoneticPr fontId="20"/>
  </si>
  <si>
    <t>金武ダム</t>
    <rPh sb="0" eb="2">
      <t>キン</t>
    </rPh>
    <phoneticPr fontId="20"/>
  </si>
  <si>
    <t>500kW
未満</t>
    <phoneticPr fontId="20"/>
  </si>
  <si>
    <t>500kW
以上</t>
    <phoneticPr fontId="20"/>
  </si>
  <si>
    <r>
      <t xml:space="preserve">時間帯別・
</t>
    </r>
    <r>
      <rPr>
        <sz val="9"/>
        <rFont val="ＭＳ 明朝"/>
        <family val="1"/>
        <charset val="128"/>
      </rPr>
      <t>Eeらいふ</t>
    </r>
    <rPh sb="0" eb="3">
      <t>ジカンタイ</t>
    </rPh>
    <rPh sb="3" eb="4">
      <t>ベツ</t>
    </rPh>
    <phoneticPr fontId="20"/>
  </si>
  <si>
    <t>公衆
街路灯</t>
    <phoneticPr fontId="20"/>
  </si>
  <si>
    <t>（105）  市別下水道普及状況（平成27年３月末日現在）</t>
    <phoneticPr fontId="20"/>
  </si>
  <si>
    <t>平成21年度</t>
    <rPh sb="0" eb="2">
      <t>ヘイセイ</t>
    </rPh>
    <rPh sb="4" eb="6">
      <t>ネンド</t>
    </rPh>
    <phoneticPr fontId="20"/>
  </si>
  <si>
    <r>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t>
    </r>
    <r>
      <rPr>
        <sz val="10"/>
        <rFont val="ＭＳ 明朝"/>
        <family val="1"/>
        <charset val="128"/>
      </rPr>
      <t>平成26年度の上水道の給水状況をみると、給水人口11万3,971人、給水栓数2万9,942、送配水管総延長333,157キロメートル、総給水量1,338万立方メートル、普及率100％となっている。　</t>
    </r>
    <phoneticPr fontId="20"/>
  </si>
  <si>
    <r>
      <t>　</t>
    </r>
    <r>
      <rPr>
        <sz val="10"/>
        <rFont val="ＭＳ 明朝"/>
        <family val="1"/>
        <charset val="128"/>
      </rPr>
      <t xml:space="preserve">平成26年度の給水量を前年度と比較してみると、26万9,750立方メートル（1.98％）の減となった。また有収水量を用途別にみると、家事用＋連合用が894万立方メートル（全体の70.7％）と総給水量の約７割を占め、次いで営業用の237万立方メートル（同18.8％）、官公署用＋基地用128万立方メートル（同10.1％）と続いている。平成26年度の１日平均給水量は3万6,663立方メートルで前年度より739立方メートル（1.98％）の減となっている。      </t>
    </r>
    <rPh sb="167" eb="169">
      <t>ヘイセイ</t>
    </rPh>
    <rPh sb="218" eb="219">
      <t>ゲン</t>
    </rPh>
    <phoneticPr fontId="20"/>
  </si>
  <si>
    <r>
      <t>　電気は、私たちの日常生活のみならず、生産活動を行う上で欠くことのできないものである。
　</t>
    </r>
    <r>
      <rPr>
        <sz val="10"/>
        <rFont val="ＭＳ 明朝"/>
        <family val="1"/>
        <charset val="128"/>
      </rPr>
      <t>平成26年度で使用した電力は、4億8,299万キロワット時（電灯44.4％、電力55.6％）で前年度より、
  2,835万キロワット時（6.2％）増加となっている。</t>
    </r>
    <rPh sb="112" eb="113">
      <t>トキ</t>
    </rPh>
    <rPh sb="119" eb="121">
      <t>ゾウカ</t>
    </rPh>
    <phoneticPr fontId="20"/>
  </si>
  <si>
    <r>
      <t>　</t>
    </r>
    <r>
      <rPr>
        <sz val="10"/>
        <rFont val="ＭＳ 明朝"/>
        <family val="1"/>
        <charset val="128"/>
      </rPr>
      <t>また、使用電力量の構成をみると、電灯の従量が１億8,430万キロワット時(全体の38.1％)と最も多く、次いで電力の業務用が１億8,282万キロワット時（同37.8％）となっており、この両者で全体の7割以上を占めている。</t>
    </r>
    <rPh sb="102" eb="104">
      <t>イジョウ</t>
    </rPh>
    <phoneticPr fontId="20"/>
  </si>
  <si>
    <r>
      <t>　電気は、私たちの日常生活のみならず、生産活動を行う上で欠くことのできないものである。
　</t>
    </r>
    <r>
      <rPr>
        <sz val="10"/>
        <rFont val="ＭＳ 明朝"/>
        <family val="1"/>
        <charset val="128"/>
      </rPr>
      <t>平成26年度で使用した電力は、4億8,299万キロワット時（電灯44.4％、電力55.6％）で前年度より、
  2,835万キロワット時（6.2％）増加となっている。</t>
    </r>
    <rPh sb="112" eb="113">
      <t>トキ</t>
    </rPh>
    <rPh sb="119" eb="121">
      <t>ゾウカ</t>
    </rPh>
    <phoneticPr fontId="20"/>
  </si>
  <si>
    <r>
      <t>　</t>
    </r>
    <r>
      <rPr>
        <sz val="10"/>
        <rFont val="ＭＳ 明朝"/>
        <family val="1"/>
        <charset val="128"/>
      </rPr>
      <t>また、使用電力量の構成をみると、電灯の従量が１億8,430万キロワット時(全体の38.1％)と最も多く、次いで電力の業務用が１億8,282万キロワット時（同37.8％）となっており、この両者で全体の7割以上を占めている。</t>
    </r>
    <rPh sb="102" eb="104">
      <t>イジョウ</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</si>
</sst>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quot;年&quot;"/>
    <numFmt numFmtId="190" formatCode="#.0&quot;%&quot;\ "/>
    <numFmt numFmtId="191" formatCode="&quot;r&quot;#,###"/>
    <numFmt numFmtId="192" formatCode="&quot;r&quot;#,###_:"/>
    <numFmt numFmtId="193" formatCode="&quot;r&quot;#,###_;"/>
    <numFmt numFmtId="194" formatCode="&quot;r&quot;#,###.#0_;"/>
  </numFmts>
  <fonts count="46"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8"/>
      <name val="ＭＳ 明朝"/>
      <family val="1"/>
      <charset val="128"/>
    </font>
    <font>
      <sz val="6"/>
      <name val="ＭＳ 明朝"/>
      <family val="1"/>
      <charset val="128"/>
    </font>
    <font>
      <sz val="10.5"/>
      <name val="ＭＳ 明朝"/>
      <family val="1"/>
      <charset val="128"/>
    </font>
    <font>
      <b/>
      <sz val="14"/>
      <name val="ＭＳ 明朝"/>
      <family val="1"/>
      <charset val="128"/>
    </font>
    <font>
      <sz val="10"/>
      <name val="ＭＳ 明朝"/>
      <family val="1"/>
      <charset val="128"/>
    </font>
    <font>
      <sz val="10"/>
      <color indexed="10"/>
      <name val="ＭＳ 明朝"/>
      <family val="1"/>
      <charset val="128"/>
    </font>
    <font>
      <b/>
      <sz val="10"/>
      <color indexed="8"/>
      <name val="ＭＳ 明朝"/>
      <family val="1"/>
      <charset val="128"/>
    </font>
    <font>
      <sz val="9"/>
      <name val="ＭＳ 明朝"/>
      <family val="1"/>
      <charset val="128"/>
    </font>
    <font>
      <b/>
      <sz val="8"/>
      <name val="ＭＳ 明朝"/>
      <family val="1"/>
      <charset val="128"/>
    </font>
    <font>
      <b/>
      <sz val="6"/>
      <name val="ＭＳ 明朝"/>
      <family val="1"/>
      <charset val="128"/>
    </font>
    <font>
      <sz val="6"/>
      <color rgb="FFFF0000"/>
      <name val="ＭＳ 明朝"/>
      <family val="1"/>
      <charset val="128"/>
    </font>
    <font>
      <b/>
      <sz val="6"/>
      <color rgb="FFFF0000"/>
      <name val="ＭＳ 明朝"/>
      <family val="1"/>
      <charset val="128"/>
    </font>
    <font>
      <b/>
      <sz val="16"/>
      <color theme="1"/>
      <name val="ＭＳ 明朝"/>
      <family val="1"/>
      <charset val="128"/>
    </font>
    <font>
      <sz val="10"/>
      <color theme="1"/>
      <name val="ＭＳ 明朝"/>
      <family val="1"/>
      <charset val="128"/>
    </font>
    <font>
      <b/>
      <sz val="10"/>
      <color theme="1"/>
      <name val="ＭＳ 明朝"/>
      <family val="1"/>
      <charset val="128"/>
    </font>
    <font>
      <sz val="8"/>
      <color rgb="FFFF0000"/>
      <name val="ＭＳ 明朝"/>
      <family val="1"/>
      <charset val="128"/>
    </font>
    <font>
      <sz val="9"/>
      <color rgb="FFFF0000"/>
      <name val="ＭＳ 明朝"/>
      <family val="1"/>
      <charset val="128"/>
    </font>
    <font>
      <sz val="11"/>
      <name val="ＭＳ 明朝"/>
      <family val="1"/>
      <charset val="128"/>
    </font>
    <font>
      <sz val="10"/>
      <color rgb="FF0070C0"/>
      <name val="ＭＳ 明朝"/>
      <family val="1"/>
      <charset val="128"/>
    </font>
    <font>
      <b/>
      <u/>
      <sz val="10"/>
      <color rgb="FF0070C0"/>
      <name val="ＭＳ 明朝"/>
      <family val="1"/>
      <charset val="128"/>
    </font>
    <font>
      <sz val="6"/>
      <color rgb="FF0070C0"/>
      <name val="ＭＳ 明朝"/>
      <family val="1"/>
      <charset val="128"/>
    </font>
    <font>
      <sz val="10"/>
      <color rgb="FFFF0000"/>
      <name val="ＭＳ 明朝"/>
      <family val="1"/>
      <charset val="128"/>
    </font>
    <font>
      <sz val="10"/>
      <color indexed="8"/>
      <name val="ＭＳ 明朝"/>
      <family val="1"/>
      <charset val="128"/>
    </font>
    <font>
      <b/>
      <sz val="9"/>
      <name val="ＭＳ 明朝"/>
      <family val="1"/>
      <charset val="128"/>
    </font>
    <font>
      <b/>
      <u/>
      <sz val="8"/>
      <color rgb="FFFF0000"/>
      <name val="ＭＳ 明朝"/>
      <family val="1"/>
      <charset val="128"/>
    </font>
    <font>
      <b/>
      <u/>
      <sz val="10"/>
      <color rgb="FFFF0000"/>
      <name val="ＭＳ 明朝"/>
      <family val="1"/>
      <charset val="128"/>
    </font>
    <font>
      <b/>
      <sz val="9"/>
      <color rgb="FFFF0000"/>
      <name val="ＭＳ 明朝"/>
      <family val="1"/>
      <charset val="128"/>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theme="0"/>
        <bgColor indexed="64"/>
      </patternFill>
    </fill>
    <fill>
      <patternFill patternType="solid">
        <fgColor rgb="FFFFFF00"/>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right style="medium">
        <color indexed="64"/>
      </right>
      <top/>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right style="thin">
        <color indexed="8"/>
      </right>
      <top/>
      <bottom style="medium">
        <color indexed="8"/>
      </bottom>
      <diagonal/>
    </border>
    <border>
      <left/>
      <right style="thin">
        <color indexed="8"/>
      </right>
      <top style="medium">
        <color indexed="8"/>
      </top>
      <bottom/>
      <diagonal/>
    </border>
    <border>
      <left style="medium">
        <color indexed="8"/>
      </left>
      <right/>
      <top style="thin">
        <color indexed="8"/>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medium">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8"/>
      </right>
      <top/>
      <bottom style="thin">
        <color indexed="8"/>
      </bottom>
      <diagonal/>
    </border>
    <border>
      <left/>
      <right style="medium">
        <color indexed="8"/>
      </right>
      <top style="medium">
        <color indexed="8"/>
      </top>
      <bottom/>
      <diagonal/>
    </border>
    <border>
      <left/>
      <right/>
      <top/>
      <bottom style="medium">
        <color auto="1"/>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medium">
        <color indexed="8"/>
      </top>
      <bottom style="thin">
        <color indexed="8"/>
      </bottom>
      <diagonal/>
    </border>
    <border>
      <left/>
      <right style="thin">
        <color indexed="64"/>
      </right>
      <top style="thin">
        <color indexed="8"/>
      </top>
      <bottom style="thin">
        <color indexed="8"/>
      </bottom>
      <diagonal/>
    </border>
    <border>
      <left/>
      <right style="thin">
        <color indexed="64"/>
      </right>
      <top style="medium">
        <color indexed="8"/>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right style="medium">
        <color auto="1"/>
      </right>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medium">
        <color indexed="8"/>
      </top>
      <bottom style="thin">
        <color indexed="8"/>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3" fillId="0" borderId="0" applyFill="0" applyBorder="0" applyProtection="0">
      <alignment vertical="center"/>
    </xf>
    <xf numFmtId="0" fontId="23"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3"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532">
    <xf numFmtId="0" fontId="0" fillId="0" borderId="0" xfId="0">
      <alignment vertical="center"/>
    </xf>
    <xf numFmtId="179" fontId="0" fillId="0" borderId="12" xfId="0" applyNumberFormat="1" applyFont="1" applyFill="1" applyBorder="1" applyAlignment="1">
      <alignment horizontal="right" vertical="center"/>
    </xf>
    <xf numFmtId="180" fontId="0" fillId="0" borderId="0" xfId="0" applyNumberFormat="1" applyFont="1" applyFill="1" applyBorder="1" applyAlignment="1">
      <alignmen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18" fillId="0" borderId="0" xfId="0" applyFont="1" applyBorder="1" applyAlignment="1">
      <alignment horizontal="center" vertical="center"/>
    </xf>
    <xf numFmtId="178" fontId="18" fillId="0" borderId="0" xfId="0" applyNumberFormat="1" applyFont="1" applyBorder="1" applyAlignment="1">
      <alignment horizontal="right" vertical="center" indent="1"/>
    </xf>
    <xf numFmtId="0" fontId="24" fillId="0" borderId="0" xfId="0" applyFont="1">
      <alignment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shrinkToFit="1"/>
    </xf>
    <xf numFmtId="3"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shrinkToFit="1"/>
    </xf>
    <xf numFmtId="180" fontId="0" fillId="0" borderId="15" xfId="0" applyNumberFormat="1" applyFont="1" applyFill="1" applyBorder="1" applyAlignment="1">
      <alignment horizontal="right" vertical="center"/>
    </xf>
    <xf numFmtId="0" fontId="24" fillId="0" borderId="0" xfId="0" applyFont="1" applyBorder="1">
      <alignment vertical="center"/>
    </xf>
    <xf numFmtId="0" fontId="18" fillId="0" borderId="0" xfId="0" applyFont="1" applyFill="1" applyAlignment="1">
      <alignment vertical="center"/>
    </xf>
    <xf numFmtId="0" fontId="0" fillId="0" borderId="41" xfId="0" applyFont="1" applyFill="1" applyBorder="1" applyAlignment="1">
      <alignment vertical="center"/>
    </xf>
    <xf numFmtId="0" fontId="0" fillId="0" borderId="0" xfId="0" applyFont="1" applyFill="1" applyAlignment="1">
      <alignment vertical="center"/>
    </xf>
    <xf numFmtId="3" fontId="0" fillId="0" borderId="0" xfId="0" applyNumberFormat="1" applyFont="1" applyFill="1" applyBorder="1" applyAlignment="1">
      <alignment vertical="center"/>
    </xf>
    <xf numFmtId="0" fontId="0" fillId="0" borderId="47" xfId="0" applyFont="1" applyFill="1" applyBorder="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vertical="center"/>
    </xf>
    <xf numFmtId="0" fontId="0" fillId="0" borderId="49" xfId="0" applyFont="1" applyFill="1" applyBorder="1" applyAlignment="1">
      <alignment vertical="center"/>
    </xf>
    <xf numFmtId="0" fontId="0" fillId="0" borderId="0" xfId="0" applyFont="1" applyFill="1" applyBorder="1" applyAlignment="1">
      <alignment vertical="center"/>
    </xf>
    <xf numFmtId="177" fontId="0" fillId="0" borderId="15" xfId="0" applyNumberFormat="1" applyFont="1" applyFill="1" applyBorder="1" applyAlignment="1">
      <alignment horizontal="right" vertical="center"/>
    </xf>
    <xf numFmtId="0" fontId="0" fillId="0" borderId="50" xfId="0" applyFont="1" applyFill="1" applyBorder="1" applyAlignment="1">
      <alignment vertical="center"/>
    </xf>
    <xf numFmtId="0" fontId="0" fillId="0" borderId="24" xfId="0" applyFont="1" applyFill="1" applyBorder="1" applyAlignment="1">
      <alignment vertical="center"/>
    </xf>
    <xf numFmtId="0" fontId="0" fillId="0" borderId="16" xfId="0" applyFont="1" applyFill="1" applyBorder="1" applyAlignment="1">
      <alignment horizontal="justify" vertical="center"/>
    </xf>
    <xf numFmtId="0" fontId="0" fillId="0" borderId="0" xfId="0" applyFont="1" applyFill="1" applyBorder="1" applyAlignment="1">
      <alignment horizontal="justify" vertical="center"/>
    </xf>
    <xf numFmtId="0" fontId="20" fillId="0" borderId="53" xfId="0" applyFont="1" applyFill="1" applyBorder="1" applyAlignment="1">
      <alignment horizontal="left" vertical="center"/>
    </xf>
    <xf numFmtId="0" fontId="0" fillId="0" borderId="18" xfId="0" applyFont="1" applyFill="1" applyBorder="1" applyAlignment="1">
      <alignment horizontal="justify" vertical="center"/>
    </xf>
    <xf numFmtId="180" fontId="0" fillId="0" borderId="0" xfId="0" applyNumberFormat="1" applyFont="1" applyFill="1" applyBorder="1" applyAlignment="1">
      <alignment vertical="center" shrinkToFit="1"/>
    </xf>
    <xf numFmtId="0" fontId="0" fillId="0" borderId="0" xfId="0" applyFont="1" applyFill="1" applyAlignment="1">
      <alignment vertical="top"/>
    </xf>
    <xf numFmtId="0" fontId="0" fillId="0" borderId="18" xfId="0" applyFont="1" applyFill="1" applyBorder="1" applyAlignment="1">
      <alignment vertical="center"/>
    </xf>
    <xf numFmtId="0" fontId="0" fillId="0" borderId="18" xfId="0" applyFont="1" applyFill="1" applyBorder="1" applyAlignment="1">
      <alignment horizontal="right" vertical="center"/>
    </xf>
    <xf numFmtId="0" fontId="0" fillId="0" borderId="60" xfId="0" applyFont="1" applyFill="1" applyBorder="1" applyAlignment="1">
      <alignment vertical="center"/>
    </xf>
    <xf numFmtId="0" fontId="0" fillId="0" borderId="0" xfId="0" applyFont="1" applyFill="1" applyBorder="1" applyAlignment="1">
      <alignment vertical="center" wrapText="1"/>
    </xf>
    <xf numFmtId="0" fontId="0" fillId="0" borderId="13" xfId="0" applyFont="1" applyFill="1" applyBorder="1" applyAlignment="1">
      <alignment vertical="center" wrapText="1"/>
    </xf>
    <xf numFmtId="0" fontId="0" fillId="0" borderId="61" xfId="0" applyFont="1" applyFill="1" applyBorder="1" applyAlignment="1">
      <alignment vertical="center"/>
    </xf>
    <xf numFmtId="0" fontId="0" fillId="0" borderId="57" xfId="0" applyFont="1" applyFill="1" applyBorder="1" applyAlignment="1">
      <alignment vertical="center"/>
    </xf>
    <xf numFmtId="0" fontId="0" fillId="0" borderId="11"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179" fontId="0" fillId="0" borderId="13" xfId="0" applyNumberFormat="1" applyFont="1" applyFill="1" applyBorder="1" applyAlignment="1">
      <alignment vertical="center"/>
    </xf>
    <xf numFmtId="184" fontId="0" fillId="0" borderId="0" xfId="0" applyNumberFormat="1" applyFont="1" applyFill="1" applyBorder="1" applyAlignment="1">
      <alignment vertical="center"/>
    </xf>
    <xf numFmtId="10" fontId="0" fillId="0" borderId="13" xfId="0" applyNumberFormat="1" applyFont="1" applyFill="1" applyBorder="1" applyAlignment="1">
      <alignment vertical="center"/>
    </xf>
    <xf numFmtId="10"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Border="1">
      <alignment vertical="center"/>
    </xf>
    <xf numFmtId="0" fontId="19" fillId="0" borderId="0" xfId="0" applyFont="1" applyFill="1" applyBorder="1" applyAlignment="1">
      <alignment vertical="center" wrapText="1"/>
    </xf>
    <xf numFmtId="184" fontId="0" fillId="0" borderId="0" xfId="0" applyNumberFormat="1" applyFont="1" applyFill="1" applyAlignment="1">
      <alignment vertical="center"/>
    </xf>
    <xf numFmtId="180" fontId="0" fillId="0" borderId="0" xfId="0" applyNumberFormat="1" applyFont="1" applyFill="1" applyAlignment="1">
      <alignment vertical="center"/>
    </xf>
    <xf numFmtId="0" fontId="0" fillId="0" borderId="24" xfId="0" applyFont="1" applyFill="1" applyBorder="1" applyAlignment="1">
      <alignment horizontal="center" vertical="center" wrapText="1"/>
    </xf>
    <xf numFmtId="0" fontId="21" fillId="0" borderId="0" xfId="0" applyFont="1" applyFill="1" applyAlignment="1">
      <alignment vertical="center"/>
    </xf>
    <xf numFmtId="0" fontId="26" fillId="0" borderId="11" xfId="0" applyFont="1" applyBorder="1" applyAlignment="1">
      <alignment vertical="center" shrinkToFit="1"/>
    </xf>
    <xf numFmtId="0" fontId="0" fillId="0" borderId="12" xfId="0" applyFont="1" applyFill="1" applyBorder="1" applyAlignment="1">
      <alignment horizontal="distributed" vertical="center" justifyLastLine="1"/>
    </xf>
    <xf numFmtId="0" fontId="0" fillId="0" borderId="67" xfId="0" applyFont="1" applyFill="1" applyBorder="1" applyAlignment="1">
      <alignment vertical="center"/>
    </xf>
    <xf numFmtId="0" fontId="19" fillId="0" borderId="0" xfId="0" applyFont="1">
      <alignment vertical="center"/>
    </xf>
    <xf numFmtId="0" fontId="20" fillId="0" borderId="0" xfId="0" applyFont="1">
      <alignment vertical="center"/>
    </xf>
    <xf numFmtId="49" fontId="20" fillId="0" borderId="0" xfId="0" applyNumberFormat="1" applyFont="1">
      <alignment vertical="center"/>
    </xf>
    <xf numFmtId="0" fontId="20" fillId="0" borderId="11" xfId="0" applyFont="1" applyBorder="1" applyAlignment="1">
      <alignment vertical="center" shrinkToFit="1"/>
    </xf>
    <xf numFmtId="180" fontId="20" fillId="0" borderId="0" xfId="0" applyNumberFormat="1" applyFont="1">
      <alignment vertical="center"/>
    </xf>
    <xf numFmtId="0" fontId="20" fillId="0" borderId="0" xfId="0" applyFont="1" applyBorder="1">
      <alignment vertical="center"/>
    </xf>
    <xf numFmtId="188" fontId="20" fillId="0" borderId="0" xfId="0" applyNumberFormat="1" applyFont="1" applyBorder="1">
      <alignment vertical="center"/>
    </xf>
    <xf numFmtId="180" fontId="20" fillId="0" borderId="0" xfId="0" applyNumberFormat="1" applyFont="1" applyBorder="1">
      <alignment vertical="center"/>
    </xf>
    <xf numFmtId="177" fontId="20" fillId="0" borderId="0" xfId="0" applyNumberFormat="1" applyFont="1" applyFill="1" applyBorder="1" applyAlignment="1">
      <alignment horizontal="center" vertical="center"/>
    </xf>
    <xf numFmtId="177" fontId="28" fillId="0" borderId="0" xfId="0" applyNumberFormat="1" applyFont="1" applyFill="1" applyBorder="1" applyAlignment="1">
      <alignment horizontal="center" vertical="center"/>
    </xf>
    <xf numFmtId="176" fontId="20" fillId="0" borderId="0" xfId="0" applyNumberFormat="1" applyFont="1">
      <alignment vertical="center"/>
    </xf>
    <xf numFmtId="0" fontId="20" fillId="0" borderId="0" xfId="0" applyFont="1" applyFill="1" applyBorder="1" applyAlignment="1">
      <alignment vertical="center" shrinkToFit="1"/>
    </xf>
    <xf numFmtId="0" fontId="20" fillId="0" borderId="0" xfId="0" applyFont="1" applyAlignment="1">
      <alignment vertical="center"/>
    </xf>
    <xf numFmtId="184" fontId="20" fillId="0" borderId="11" xfId="28" applyNumberFormat="1" applyFont="1" applyFill="1" applyBorder="1" applyAlignment="1" applyProtection="1">
      <alignment vertical="center" shrinkToFit="1"/>
    </xf>
    <xf numFmtId="9" fontId="20" fillId="0" borderId="0" xfId="28" applyFont="1" applyFill="1" applyBorder="1" applyAlignment="1" applyProtection="1">
      <alignment vertical="center"/>
    </xf>
    <xf numFmtId="179" fontId="0" fillId="0" borderId="0" xfId="0" applyNumberFormat="1" applyFont="1" applyFill="1" applyAlignment="1">
      <alignment vertical="center"/>
    </xf>
    <xf numFmtId="0" fontId="32" fillId="0" borderId="0" xfId="0" applyFont="1" applyFill="1" applyAlignment="1">
      <alignment vertical="center"/>
    </xf>
    <xf numFmtId="0" fontId="32" fillId="0" borderId="0" xfId="0" applyFont="1" applyFill="1" applyAlignment="1">
      <alignment horizontal="right" vertical="center"/>
    </xf>
    <xf numFmtId="0" fontId="33" fillId="0" borderId="30" xfId="0" applyFont="1" applyFill="1" applyBorder="1" applyAlignment="1">
      <alignment horizontal="distributed" vertical="center"/>
    </xf>
    <xf numFmtId="176" fontId="33" fillId="0" borderId="16" xfId="0" applyNumberFormat="1" applyFont="1" applyFill="1" applyBorder="1" applyAlignment="1">
      <alignment vertical="center"/>
    </xf>
    <xf numFmtId="0" fontId="32" fillId="0" borderId="30" xfId="0" applyFont="1" applyFill="1" applyBorder="1" applyAlignment="1">
      <alignment horizontal="distributed" vertical="center"/>
    </xf>
    <xf numFmtId="176" fontId="32" fillId="0" borderId="0" xfId="0" applyNumberFormat="1" applyFont="1" applyFill="1" applyBorder="1" applyAlignment="1">
      <alignment vertical="center"/>
    </xf>
    <xf numFmtId="0" fontId="32" fillId="0" borderId="31" xfId="0" applyFont="1" applyFill="1" applyBorder="1" applyAlignment="1">
      <alignment horizontal="distributed" vertical="center"/>
    </xf>
    <xf numFmtId="176" fontId="32" fillId="0" borderId="18" xfId="0" applyNumberFormat="1" applyFont="1" applyFill="1" applyBorder="1" applyAlignment="1">
      <alignment vertical="center"/>
    </xf>
    <xf numFmtId="0" fontId="33" fillId="0" borderId="34" xfId="0" applyFont="1" applyFill="1" applyBorder="1" applyAlignment="1">
      <alignment horizontal="distributed" vertical="center"/>
    </xf>
    <xf numFmtId="178" fontId="33" fillId="0" borderId="16" xfId="0" applyNumberFormat="1" applyFont="1" applyFill="1" applyBorder="1" applyAlignment="1">
      <alignment vertical="center"/>
    </xf>
    <xf numFmtId="176" fontId="33" fillId="0" borderId="0" xfId="0" applyNumberFormat="1" applyFont="1" applyFill="1" applyBorder="1" applyAlignment="1">
      <alignment vertical="center"/>
    </xf>
    <xf numFmtId="0" fontId="32" fillId="0" borderId="34" xfId="0" applyFont="1" applyFill="1" applyBorder="1" applyAlignment="1">
      <alignment horizontal="distributed" vertical="center"/>
    </xf>
    <xf numFmtId="178" fontId="32" fillId="0" borderId="0" xfId="0" applyNumberFormat="1" applyFont="1" applyFill="1" applyBorder="1" applyAlignment="1">
      <alignment vertical="center"/>
    </xf>
    <xf numFmtId="0" fontId="32" fillId="0" borderId="35" xfId="0" applyFont="1" applyFill="1" applyBorder="1" applyAlignment="1">
      <alignment horizontal="distributed" vertical="center"/>
    </xf>
    <xf numFmtId="0" fontId="32" fillId="0" borderId="0" xfId="0" applyFont="1" applyFill="1" applyBorder="1" applyAlignment="1">
      <alignment vertical="center"/>
    </xf>
    <xf numFmtId="0" fontId="32" fillId="0" borderId="37" xfId="0" applyFont="1" applyFill="1" applyBorder="1" applyAlignment="1">
      <alignment horizontal="center" vertical="center"/>
    </xf>
    <xf numFmtId="0" fontId="33" fillId="0" borderId="38" xfId="0" applyFont="1" applyFill="1" applyBorder="1" applyAlignment="1">
      <alignment horizontal="distributed" vertical="center"/>
    </xf>
    <xf numFmtId="0" fontId="32" fillId="0" borderId="38" xfId="0" applyFont="1" applyFill="1" applyBorder="1" applyAlignment="1">
      <alignment horizontal="distributed" vertical="center"/>
    </xf>
    <xf numFmtId="0" fontId="32" fillId="0" borderId="39" xfId="0" applyFont="1" applyFill="1" applyBorder="1" applyAlignment="1">
      <alignment horizontal="distributed" vertical="center"/>
    </xf>
    <xf numFmtId="176" fontId="32" fillId="0" borderId="10" xfId="0" applyNumberFormat="1" applyFont="1" applyFill="1" applyBorder="1" applyAlignment="1">
      <alignment vertical="center"/>
    </xf>
    <xf numFmtId="0" fontId="29" fillId="0" borderId="0" xfId="0" applyFont="1">
      <alignment vertical="center"/>
    </xf>
    <xf numFmtId="49" fontId="29" fillId="0" borderId="0" xfId="0" applyNumberFormat="1" applyFont="1">
      <alignment vertical="center"/>
    </xf>
    <xf numFmtId="10" fontId="26" fillId="0" borderId="11" xfId="28" applyNumberFormat="1" applyFont="1" applyFill="1" applyBorder="1" applyAlignment="1" applyProtection="1">
      <alignment vertical="center" shrinkToFit="1"/>
    </xf>
    <xf numFmtId="10" fontId="0" fillId="0" borderId="0" xfId="0" applyNumberFormat="1" applyFont="1">
      <alignment vertical="center"/>
    </xf>
    <xf numFmtId="49" fontId="35" fillId="0" borderId="0" xfId="0" applyNumberFormat="1" applyFont="1">
      <alignment vertical="center"/>
    </xf>
    <xf numFmtId="180" fontId="26" fillId="0" borderId="0" xfId="0" applyNumberFormat="1" applyFont="1" applyFill="1" applyAlignment="1">
      <alignment vertical="center"/>
    </xf>
    <xf numFmtId="180" fontId="34" fillId="0" borderId="0" xfId="0" applyNumberFormat="1" applyFont="1">
      <alignment vertical="center"/>
    </xf>
    <xf numFmtId="184" fontId="26" fillId="0" borderId="11" xfId="28" applyNumberFormat="1" applyFont="1" applyFill="1" applyBorder="1" applyAlignment="1" applyProtection="1">
      <alignment vertical="center" shrinkToFit="1"/>
    </xf>
    <xf numFmtId="0" fontId="20" fillId="0" borderId="11" xfId="0" applyFont="1" applyBorder="1" applyAlignment="1">
      <alignment vertical="center" wrapText="1" shrinkToFit="1"/>
    </xf>
    <xf numFmtId="0" fontId="0" fillId="0" borderId="51" xfId="0" applyFont="1" applyFill="1" applyBorder="1" applyAlignment="1">
      <alignment vertical="center"/>
    </xf>
    <xf numFmtId="183" fontId="0" fillId="0" borderId="0" xfId="0" applyNumberFormat="1" applyFont="1" applyFill="1" applyAlignment="1">
      <alignment horizontal="center" vertical="center"/>
    </xf>
    <xf numFmtId="0" fontId="0" fillId="0" borderId="0" xfId="0" applyFont="1" applyFill="1">
      <alignment vertical="center"/>
    </xf>
    <xf numFmtId="0" fontId="0" fillId="0" borderId="30" xfId="0" applyFont="1" applyFill="1" applyBorder="1">
      <alignment vertical="center"/>
    </xf>
    <xf numFmtId="0" fontId="0" fillId="0" borderId="53" xfId="0" applyFont="1" applyFill="1" applyBorder="1" applyAlignment="1">
      <alignment horizontal="justify" vertical="center"/>
    </xf>
    <xf numFmtId="185" fontId="0" fillId="0" borderId="0"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2"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20" xfId="0" applyFont="1" applyFill="1" applyBorder="1" applyAlignment="1">
      <alignment horizontal="center" vertical="center" textRotation="255"/>
    </xf>
    <xf numFmtId="0" fontId="0" fillId="0" borderId="59" xfId="0" applyFont="1" applyFill="1" applyBorder="1" applyAlignment="1">
      <alignment horizontal="center" vertical="center"/>
    </xf>
    <xf numFmtId="183" fontId="0" fillId="0" borderId="18" xfId="0" applyNumberFormat="1" applyFont="1" applyFill="1" applyBorder="1" applyAlignment="1">
      <alignment horizontal="right" vertical="center"/>
    </xf>
    <xf numFmtId="0" fontId="0" fillId="24" borderId="0" xfId="0" applyFont="1" applyFill="1" applyAlignment="1">
      <alignment vertical="center"/>
    </xf>
    <xf numFmtId="183" fontId="0" fillId="24" borderId="0" xfId="0" applyNumberFormat="1" applyFont="1" applyFill="1" applyAlignment="1">
      <alignment horizontal="center" vertical="center"/>
    </xf>
    <xf numFmtId="0" fontId="0" fillId="24" borderId="0" xfId="0" applyFont="1" applyFill="1" applyAlignment="1">
      <alignment horizontal="center" vertical="center"/>
    </xf>
    <xf numFmtId="0" fontId="32" fillId="0" borderId="25" xfId="0" applyFont="1" applyFill="1" applyBorder="1" applyAlignment="1">
      <alignment horizontal="center" vertical="center"/>
    </xf>
    <xf numFmtId="0" fontId="32" fillId="0" borderId="0" xfId="0" applyFont="1" applyFill="1" applyBorder="1" applyAlignment="1">
      <alignment horizontal="right" vertical="center"/>
    </xf>
    <xf numFmtId="0" fontId="0" fillId="0" borderId="28" xfId="0" applyFont="1" applyFill="1" applyBorder="1" applyAlignment="1">
      <alignment horizontal="center" vertical="center"/>
    </xf>
    <xf numFmtId="0" fontId="0" fillId="0" borderId="42" xfId="0" applyFont="1" applyFill="1" applyBorder="1" applyAlignment="1">
      <alignment horizontal="center" vertical="center"/>
    </xf>
    <xf numFmtId="179" fontId="0" fillId="0" borderId="0" xfId="0" applyNumberFormat="1" applyFont="1" applyFill="1" applyBorder="1" applyAlignment="1">
      <alignment vertical="center"/>
    </xf>
    <xf numFmtId="0" fontId="0" fillId="0" borderId="14"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8" xfId="0" applyFont="1" applyFill="1" applyBorder="1" applyAlignment="1">
      <alignment horizontal="center" vertical="center"/>
    </xf>
    <xf numFmtId="176" fontId="28" fillId="0" borderId="0" xfId="0" applyNumberFormat="1" applyFont="1" applyBorder="1" applyAlignment="1">
      <alignment horizontal="right" vertical="center"/>
    </xf>
    <xf numFmtId="176" fontId="28" fillId="0" borderId="0" xfId="0" applyNumberFormat="1" applyFont="1" applyBorder="1" applyAlignment="1">
      <alignment vertical="center" shrinkToFit="1"/>
    </xf>
    <xf numFmtId="176" fontId="28" fillId="0" borderId="0" xfId="0" applyNumberFormat="1" applyFont="1" applyBorder="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178" fontId="0" fillId="0" borderId="0" xfId="0" applyNumberFormat="1" applyFont="1" applyBorder="1" applyAlignment="1">
      <alignment horizontal="right" vertical="center" indent="1"/>
    </xf>
    <xf numFmtId="180" fontId="0" fillId="0" borderId="0" xfId="0" applyNumberFormat="1" applyFont="1">
      <alignment vertical="center"/>
    </xf>
    <xf numFmtId="0" fontId="0" fillId="0" borderId="11" xfId="0" applyFont="1" applyBorder="1" applyAlignment="1">
      <alignment vertical="center" shrinkToFit="1"/>
    </xf>
    <xf numFmtId="0" fontId="36" fillId="0" borderId="11" xfId="0" applyFont="1" applyBorder="1" applyAlignment="1">
      <alignment horizontal="center" vertical="center"/>
    </xf>
    <xf numFmtId="184" fontId="0" fillId="0" borderId="11" xfId="28" applyNumberFormat="1" applyFont="1" applyFill="1" applyBorder="1" applyProtection="1">
      <alignment vertical="center"/>
    </xf>
    <xf numFmtId="0" fontId="18" fillId="0" borderId="0" xfId="0" applyFont="1" applyFill="1" applyBorder="1" applyAlignment="1">
      <alignment vertical="center"/>
    </xf>
    <xf numFmtId="0" fontId="0" fillId="0" borderId="0" xfId="0" applyAlignment="1">
      <alignment horizontal="center" vertical="center"/>
    </xf>
    <xf numFmtId="0" fontId="0" fillId="0" borderId="0" xfId="0" applyAlignment="1">
      <alignment vertical="center"/>
    </xf>
    <xf numFmtId="179" fontId="32"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shrinkToFit="1"/>
    </xf>
    <xf numFmtId="178" fontId="32" fillId="0" borderId="18" xfId="0" applyNumberFormat="1" applyFont="1" applyFill="1" applyBorder="1" applyAlignment="1">
      <alignment vertical="center"/>
    </xf>
    <xf numFmtId="0" fontId="0" fillId="0" borderId="38" xfId="0" applyFill="1" applyBorder="1" applyAlignment="1">
      <alignment horizontal="center" vertical="center"/>
    </xf>
    <xf numFmtId="0" fontId="0" fillId="0" borderId="13" xfId="0" applyFill="1" applyBorder="1" applyAlignment="1">
      <alignment horizontal="center" vertical="center"/>
    </xf>
    <xf numFmtId="0" fontId="0" fillId="0" borderId="26" xfId="0" applyFill="1" applyBorder="1" applyAlignment="1">
      <alignment horizontal="center" vertical="center"/>
    </xf>
    <xf numFmtId="180" fontId="0" fillId="0" borderId="15" xfId="0" applyNumberFormat="1" applyFont="1" applyFill="1" applyBorder="1" applyAlignment="1">
      <alignment vertical="center"/>
    </xf>
    <xf numFmtId="176" fontId="0" fillId="0" borderId="0" xfId="0" applyNumberFormat="1" applyFont="1" applyFill="1" applyBorder="1" applyAlignment="1">
      <alignment vertical="center"/>
    </xf>
    <xf numFmtId="0" fontId="18" fillId="0" borderId="39" xfId="0" applyFont="1" applyFill="1" applyBorder="1" applyAlignment="1">
      <alignment horizontal="center" vertical="center"/>
    </xf>
    <xf numFmtId="176" fontId="33" fillId="0" borderId="22" xfId="0" applyNumberFormat="1" applyFont="1" applyFill="1" applyBorder="1" applyAlignment="1">
      <alignment vertical="center"/>
    </xf>
    <xf numFmtId="177" fontId="33" fillId="0" borderId="16" xfId="0" applyNumberFormat="1" applyFont="1" applyFill="1" applyBorder="1" applyAlignment="1">
      <alignment vertical="center"/>
    </xf>
    <xf numFmtId="176" fontId="33" fillId="0" borderId="19" xfId="0" applyNumberFormat="1" applyFont="1" applyFill="1" applyBorder="1" applyAlignment="1">
      <alignment vertical="center"/>
    </xf>
    <xf numFmtId="191" fontId="0" fillId="0" borderId="15"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12" xfId="0" applyNumberFormat="1" applyFont="1" applyFill="1" applyBorder="1" applyAlignment="1">
      <alignment horizontal="center" vertical="center"/>
    </xf>
    <xf numFmtId="0" fontId="0" fillId="0" borderId="0" xfId="0" applyFill="1" applyAlignment="1">
      <alignment vertical="center"/>
    </xf>
    <xf numFmtId="178" fontId="0" fillId="0" borderId="0" xfId="0" applyNumberFormat="1" applyFont="1" applyFill="1" applyBorder="1" applyAlignment="1">
      <alignment vertical="center"/>
    </xf>
    <xf numFmtId="0" fontId="33" fillId="0" borderId="33" xfId="0" applyFont="1" applyFill="1" applyBorder="1" applyAlignment="1">
      <alignment horizontal="center" vertical="center"/>
    </xf>
    <xf numFmtId="0" fontId="33" fillId="0" borderId="29" xfId="0" applyFont="1" applyFill="1" applyBorder="1" applyAlignment="1">
      <alignment horizontal="center" vertical="center"/>
    </xf>
    <xf numFmtId="0" fontId="37" fillId="0" borderId="0" xfId="0" applyFont="1">
      <alignment vertical="center"/>
    </xf>
    <xf numFmtId="49" fontId="0" fillId="0" borderId="0" xfId="0" applyNumberFormat="1">
      <alignment vertical="center"/>
    </xf>
    <xf numFmtId="0" fontId="38" fillId="0" borderId="0" xfId="0" applyFont="1">
      <alignment vertical="center"/>
    </xf>
    <xf numFmtId="0" fontId="39" fillId="0" borderId="0" xfId="0" applyFont="1">
      <alignment vertical="center"/>
    </xf>
    <xf numFmtId="180" fontId="18" fillId="0" borderId="45" xfId="0" applyNumberFormat="1" applyFont="1" applyFill="1" applyBorder="1" applyAlignment="1">
      <alignment horizontal="center" vertical="center"/>
    </xf>
    <xf numFmtId="180" fontId="18" fillId="0" borderId="18" xfId="0" applyNumberFormat="1" applyFont="1" applyFill="1" applyBorder="1" applyAlignment="1">
      <alignment horizontal="right" vertical="center"/>
    </xf>
    <xf numFmtId="0" fontId="32" fillId="0" borderId="0" xfId="0" applyFont="1" applyFill="1" applyAlignment="1">
      <alignment vertical="center" wrapText="1"/>
    </xf>
    <xf numFmtId="0" fontId="0" fillId="0" borderId="53"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0" xfId="0" applyFont="1" applyFill="1" applyBorder="1" applyAlignment="1">
      <alignment horizontal="right" vertical="center"/>
    </xf>
    <xf numFmtId="49" fontId="25" fillId="0" borderId="23" xfId="0" applyNumberFormat="1" applyFont="1" applyFill="1" applyBorder="1" applyAlignment="1">
      <alignment horizontal="center" vertical="center"/>
    </xf>
    <xf numFmtId="183" fontId="0" fillId="0" borderId="88" xfId="0" applyNumberFormat="1" applyFont="1" applyFill="1" applyBorder="1" applyAlignment="1">
      <alignment horizontal="right" vertical="center"/>
    </xf>
    <xf numFmtId="0" fontId="0" fillId="0" borderId="0" xfId="0" applyFill="1" applyBorder="1" applyAlignment="1">
      <alignment horizontal="distributed" vertical="center"/>
    </xf>
    <xf numFmtId="0" fontId="0" fillId="0" borderId="14" xfId="0" applyFont="1" applyFill="1" applyBorder="1" applyAlignment="1">
      <alignment horizontal="center" vertical="center"/>
    </xf>
    <xf numFmtId="179" fontId="0" fillId="0" borderId="0" xfId="0" applyNumberFormat="1" applyFont="1" applyFill="1" applyBorder="1" applyAlignment="1">
      <alignment horizontal="right" vertical="center"/>
    </xf>
    <xf numFmtId="0" fontId="32" fillId="0" borderId="26" xfId="0" applyFont="1" applyFill="1" applyBorder="1" applyAlignment="1">
      <alignment horizontal="center" vertical="center"/>
    </xf>
    <xf numFmtId="0" fontId="32"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11" xfId="0" applyFont="1" applyFill="1" applyBorder="1" applyAlignment="1">
      <alignment horizontal="center"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vertical="center"/>
    </xf>
    <xf numFmtId="0" fontId="0" fillId="0" borderId="14"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9" xfId="0" applyFont="1" applyFill="1" applyBorder="1" applyAlignment="1">
      <alignment horizontal="center" vertical="center"/>
    </xf>
    <xf numFmtId="183" fontId="0" fillId="0" borderId="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49" fontId="0" fillId="0" borderId="13" xfId="0" applyNumberForma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0"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49" fontId="0" fillId="0" borderId="38" xfId="0" applyNumberFormat="1" applyFill="1" applyBorder="1" applyAlignment="1">
      <alignment horizontal="center" vertical="center"/>
    </xf>
    <xf numFmtId="49" fontId="0" fillId="0" borderId="38" xfId="0" applyNumberFormat="1" applyFont="1" applyFill="1" applyBorder="1" applyAlignment="1">
      <alignment horizontal="center" vertical="center"/>
    </xf>
    <xf numFmtId="180" fontId="0" fillId="0" borderId="12" xfId="0" applyNumberFormat="1" applyFont="1" applyFill="1" applyBorder="1" applyAlignment="1">
      <alignment horizontal="right" vertical="center"/>
    </xf>
    <xf numFmtId="180" fontId="18" fillId="0" borderId="45" xfId="0" applyNumberFormat="1" applyFont="1" applyFill="1" applyBorder="1" applyAlignment="1">
      <alignment horizontal="center" vertical="center"/>
    </xf>
    <xf numFmtId="183" fontId="0" fillId="0" borderId="12" xfId="0" applyNumberFormat="1" applyFont="1" applyFill="1" applyBorder="1" applyAlignment="1">
      <alignment horizontal="right" vertical="center"/>
    </xf>
    <xf numFmtId="0" fontId="0" fillId="0" borderId="41"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89" xfId="0" applyFont="1" applyFill="1" applyBorder="1" applyAlignment="1">
      <alignment horizontal="center" vertical="center"/>
    </xf>
    <xf numFmtId="0" fontId="18" fillId="25" borderId="2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180" fontId="0" fillId="0" borderId="0" xfId="0" applyNumberFormat="1" applyFont="1" applyFill="1" applyBorder="1" applyAlignment="1">
      <alignment vertical="center"/>
    </xf>
    <xf numFmtId="180" fontId="18" fillId="0" borderId="18" xfId="0" applyNumberFormat="1" applyFont="1" applyFill="1" applyBorder="1" applyAlignment="1">
      <alignment horizontal="right" vertical="center"/>
    </xf>
    <xf numFmtId="0" fontId="18" fillId="0" borderId="39"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Fill="1" applyBorder="1" applyAlignment="1">
      <alignment vertical="center"/>
    </xf>
    <xf numFmtId="176" fontId="0" fillId="25" borderId="0" xfId="0" applyNumberFormat="1" applyFont="1" applyFill="1" applyBorder="1" applyAlignment="1">
      <alignment vertical="center"/>
    </xf>
    <xf numFmtId="176" fontId="18" fillId="0" borderId="0" xfId="0" applyNumberFormat="1" applyFont="1" applyFill="1" applyBorder="1" applyAlignment="1">
      <alignment vertical="center"/>
    </xf>
    <xf numFmtId="176" fontId="32" fillId="0" borderId="16" xfId="0" applyNumberFormat="1" applyFont="1" applyFill="1" applyBorder="1" applyAlignment="1">
      <alignment vertical="center"/>
    </xf>
    <xf numFmtId="178" fontId="0" fillId="0" borderId="88" xfId="0" applyNumberFormat="1" applyFont="1" applyFill="1" applyBorder="1" applyAlignment="1">
      <alignment vertical="center"/>
    </xf>
    <xf numFmtId="176" fontId="0" fillId="0" borderId="10" xfId="0" applyNumberFormat="1" applyFont="1" applyFill="1" applyBorder="1" applyAlignment="1">
      <alignment vertical="center"/>
    </xf>
    <xf numFmtId="181" fontId="0" fillId="25" borderId="0" xfId="0" applyNumberFormat="1" applyFont="1" applyFill="1" applyBorder="1" applyAlignment="1">
      <alignment horizontal="right" vertical="center"/>
    </xf>
    <xf numFmtId="177" fontId="0" fillId="25" borderId="15" xfId="0" applyNumberFormat="1" applyFont="1" applyFill="1" applyBorder="1" applyAlignment="1">
      <alignment horizontal="right" vertical="center"/>
    </xf>
    <xf numFmtId="180" fontId="40" fillId="0" borderId="0" xfId="0" applyNumberFormat="1" applyFont="1" applyFill="1" applyBorder="1" applyAlignment="1">
      <alignment vertical="center"/>
    </xf>
    <xf numFmtId="49" fontId="41" fillId="0" borderId="13" xfId="0" applyNumberFormat="1" applyFont="1" applyFill="1" applyBorder="1" applyAlignment="1">
      <alignment horizontal="center" vertical="center"/>
    </xf>
    <xf numFmtId="180" fontId="0" fillId="25" borderId="0" xfId="0" applyNumberFormat="1" applyFont="1" applyFill="1" applyBorder="1" applyAlignment="1">
      <alignment horizontal="right" vertical="center"/>
    </xf>
    <xf numFmtId="180" fontId="0" fillId="25" borderId="0" xfId="0" applyNumberFormat="1" applyFont="1" applyFill="1" applyBorder="1" applyAlignment="1">
      <alignment horizontal="right" vertical="center" shrinkToFit="1"/>
    </xf>
    <xf numFmtId="180" fontId="0" fillId="25" borderId="15" xfId="0" applyNumberFormat="1" applyFont="1" applyFill="1" applyBorder="1" applyAlignment="1">
      <alignment horizontal="right" vertical="center"/>
    </xf>
    <xf numFmtId="180" fontId="0" fillId="0" borderId="95" xfId="0" applyNumberFormat="1" applyFont="1" applyFill="1" applyBorder="1" applyAlignment="1">
      <alignment horizontal="right" vertical="center"/>
    </xf>
    <xf numFmtId="0" fontId="0" fillId="0" borderId="30" xfId="0" applyFont="1" applyFill="1" applyBorder="1" applyAlignment="1">
      <alignment horizontal="distributed" vertical="center"/>
    </xf>
    <xf numFmtId="0" fontId="0" fillId="0" borderId="14"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8" xfId="0" applyFont="1" applyFill="1" applyBorder="1" applyAlignment="1">
      <alignment horizontal="center" vertical="center"/>
    </xf>
    <xf numFmtId="0" fontId="18" fillId="0" borderId="23"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vertical="center"/>
    </xf>
    <xf numFmtId="0" fontId="25" fillId="0" borderId="75" xfId="0" applyFont="1" applyFill="1" applyBorder="1" applyAlignment="1">
      <alignment horizontal="center" vertical="center"/>
    </xf>
    <xf numFmtId="183" fontId="0" fillId="0" borderId="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3" fontId="0" fillId="0" borderId="12" xfId="0" applyNumberFormat="1" applyFont="1" applyFill="1" applyBorder="1" applyAlignment="1">
      <alignment horizontal="right" vertical="center"/>
    </xf>
    <xf numFmtId="0" fontId="19" fillId="0" borderId="11" xfId="0" applyFont="1" applyFill="1" applyBorder="1" applyAlignment="1">
      <alignment horizontal="center" vertical="center"/>
    </xf>
    <xf numFmtId="176" fontId="0" fillId="0" borderId="12" xfId="0" applyNumberFormat="1" applyFont="1" applyFill="1" applyBorder="1" applyAlignment="1">
      <alignment vertical="center"/>
    </xf>
    <xf numFmtId="177" fontId="0" fillId="0" borderId="0" xfId="0" applyNumberFormat="1" applyFont="1" applyFill="1" applyBorder="1" applyAlignment="1">
      <alignment vertical="center"/>
    </xf>
    <xf numFmtId="176" fontId="0" fillId="0" borderId="20" xfId="0" applyNumberFormat="1" applyFont="1" applyFill="1" applyBorder="1" applyAlignment="1">
      <alignment vertical="center"/>
    </xf>
    <xf numFmtId="176" fontId="0" fillId="0" borderId="18" xfId="0" applyNumberFormat="1" applyFont="1" applyFill="1" applyBorder="1" applyAlignment="1">
      <alignment vertical="center"/>
    </xf>
    <xf numFmtId="177" fontId="0" fillId="0" borderId="88" xfId="0" applyNumberFormat="1" applyFont="1" applyFill="1" applyBorder="1" applyAlignment="1">
      <alignment vertical="center"/>
    </xf>
    <xf numFmtId="176" fontId="18" fillId="0" borderId="21" xfId="0" applyNumberFormat="1" applyFont="1" applyFill="1" applyBorder="1" applyAlignment="1">
      <alignment vertical="center"/>
    </xf>
    <xf numFmtId="179" fontId="18" fillId="0" borderId="21" xfId="0" applyNumberFormat="1" applyFont="1" applyFill="1" applyBorder="1" applyAlignment="1">
      <alignment horizontal="right" vertical="center"/>
    </xf>
    <xf numFmtId="178" fontId="18" fillId="0" borderId="21" xfId="0" applyNumberFormat="1" applyFont="1" applyFill="1" applyBorder="1" applyAlignment="1">
      <alignment vertical="center"/>
    </xf>
    <xf numFmtId="178" fontId="18" fillId="0" borderId="36" xfId="0" applyNumberFormat="1" applyFont="1" applyFill="1" applyBorder="1" applyAlignment="1">
      <alignment vertical="center"/>
    </xf>
    <xf numFmtId="176" fontId="0" fillId="0" borderId="15" xfId="0" applyNumberFormat="1" applyFont="1" applyFill="1" applyBorder="1" applyAlignment="1">
      <alignment vertical="center"/>
    </xf>
    <xf numFmtId="176" fontId="18" fillId="0" borderId="15" xfId="0" applyNumberFormat="1" applyFont="1" applyFill="1" applyBorder="1" applyAlignment="1">
      <alignment vertical="center"/>
    </xf>
    <xf numFmtId="176" fontId="0" fillId="0" borderId="40" xfId="0" applyNumberFormat="1" applyFont="1" applyFill="1" applyBorder="1" applyAlignment="1">
      <alignment vertical="center"/>
    </xf>
    <xf numFmtId="179" fontId="18" fillId="0" borderId="45" xfId="0" applyNumberFormat="1" applyFont="1" applyFill="1" applyBorder="1" applyAlignment="1">
      <alignment horizontal="right" vertical="center"/>
    </xf>
    <xf numFmtId="179" fontId="18" fillId="0" borderId="10" xfId="0" applyNumberFormat="1" applyFont="1" applyFill="1" applyBorder="1" applyAlignment="1">
      <alignment horizontal="right" vertical="center"/>
    </xf>
    <xf numFmtId="179" fontId="18" fillId="0" borderId="88" xfId="0" applyNumberFormat="1" applyFont="1" applyFill="1" applyBorder="1" applyAlignment="1">
      <alignment horizontal="right" vertical="center"/>
    </xf>
    <xf numFmtId="180" fontId="18" fillId="0" borderId="10" xfId="0" applyNumberFormat="1" applyFont="1" applyFill="1" applyBorder="1" applyAlignment="1">
      <alignment vertical="center"/>
    </xf>
    <xf numFmtId="176" fontId="18" fillId="0" borderId="10" xfId="0" applyNumberFormat="1" applyFont="1" applyFill="1" applyBorder="1" applyAlignment="1">
      <alignment vertical="center"/>
    </xf>
    <xf numFmtId="181" fontId="18" fillId="0" borderId="10" xfId="0" applyNumberFormat="1" applyFont="1" applyFill="1" applyBorder="1" applyAlignment="1">
      <alignment horizontal="right" vertical="center"/>
    </xf>
    <xf numFmtId="177" fontId="18" fillId="0" borderId="40" xfId="0" applyNumberFormat="1" applyFont="1" applyFill="1" applyBorder="1" applyAlignment="1">
      <alignment horizontal="right" vertical="center"/>
    </xf>
    <xf numFmtId="176" fontId="18" fillId="0" borderId="45" xfId="0" applyNumberFormat="1" applyFont="1" applyFill="1" applyBorder="1" applyAlignment="1">
      <alignment horizontal="center" vertical="center"/>
    </xf>
    <xf numFmtId="176" fontId="18" fillId="0" borderId="10" xfId="0" applyNumberFormat="1" applyFont="1" applyFill="1" applyBorder="1" applyAlignment="1">
      <alignment horizontal="center" vertical="center"/>
    </xf>
    <xf numFmtId="176" fontId="18" fillId="0" borderId="10" xfId="0" applyNumberFormat="1" applyFont="1" applyFill="1" applyBorder="1" applyAlignment="1">
      <alignment horizontal="right" vertical="center" shrinkToFit="1"/>
    </xf>
    <xf numFmtId="176" fontId="18" fillId="0" borderId="40" xfId="0" applyNumberFormat="1" applyFont="1" applyFill="1" applyBorder="1" applyAlignment="1">
      <alignment horizontal="right" vertical="center" shrinkToFit="1"/>
    </xf>
    <xf numFmtId="183" fontId="18" fillId="0" borderId="45" xfId="0" applyNumberFormat="1" applyFont="1" applyFill="1" applyBorder="1" applyAlignment="1">
      <alignment horizontal="right" vertical="center"/>
    </xf>
    <xf numFmtId="183" fontId="18" fillId="0" borderId="1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0" fontId="26" fillId="0" borderId="11" xfId="0" applyFont="1" applyBorder="1" applyAlignment="1">
      <alignment horizontal="center" vertical="center" shrinkToFit="1"/>
    </xf>
    <xf numFmtId="190" fontId="26" fillId="0" borderId="11" xfId="0" applyNumberFormat="1" applyFont="1" applyFill="1" applyBorder="1" applyAlignment="1">
      <alignment horizontal="center" vertical="center"/>
    </xf>
    <xf numFmtId="49" fontId="19" fillId="0" borderId="0" xfId="0" applyNumberFormat="1" applyFont="1">
      <alignment vertical="center"/>
    </xf>
    <xf numFmtId="0" fontId="19" fillId="0" borderId="11" xfId="0" applyFont="1" applyBorder="1">
      <alignment vertical="center"/>
    </xf>
    <xf numFmtId="0" fontId="19" fillId="0" borderId="11" xfId="0" applyFont="1" applyBorder="1" applyAlignment="1">
      <alignment horizontal="center" vertical="center"/>
    </xf>
    <xf numFmtId="0" fontId="27" fillId="0" borderId="11" xfId="0" applyFont="1" applyBorder="1" applyAlignment="1">
      <alignment horizontal="center" vertical="center"/>
    </xf>
    <xf numFmtId="0" fontId="19" fillId="0" borderId="11" xfId="0" applyFont="1" applyBorder="1" applyAlignment="1">
      <alignment vertical="center" shrinkToFit="1"/>
    </xf>
    <xf numFmtId="0" fontId="19" fillId="0" borderId="14" xfId="0" applyFont="1" applyBorder="1" applyAlignment="1">
      <alignment vertical="center" shrinkToFit="1"/>
    </xf>
    <xf numFmtId="0" fontId="34" fillId="0" borderId="85" xfId="0" applyFont="1" applyBorder="1" applyAlignment="1">
      <alignment horizontal="left" vertical="center"/>
    </xf>
    <xf numFmtId="187" fontId="19" fillId="0" borderId="11" xfId="0" applyNumberFormat="1" applyFont="1" applyBorder="1" applyAlignment="1">
      <alignment vertical="center" shrinkToFit="1"/>
    </xf>
    <xf numFmtId="180" fontId="19" fillId="0" borderId="11" xfId="0" applyNumberFormat="1" applyFont="1" applyBorder="1" applyAlignment="1">
      <alignment vertical="center" shrinkToFit="1"/>
    </xf>
    <xf numFmtId="180" fontId="19" fillId="0" borderId="85" xfId="0" applyNumberFormat="1" applyFont="1" applyBorder="1" applyAlignment="1">
      <alignment horizontal="left" vertical="center"/>
    </xf>
    <xf numFmtId="180" fontId="43" fillId="0" borderId="85" xfId="0" applyNumberFormat="1" applyFont="1" applyBorder="1" applyAlignment="1">
      <alignment horizontal="left" vertical="center"/>
    </xf>
    <xf numFmtId="0" fontId="26" fillId="0" borderId="0" xfId="0" applyFont="1">
      <alignment vertical="center"/>
    </xf>
    <xf numFmtId="0" fontId="0" fillId="0" borderId="11" xfId="0" applyFont="1" applyFill="1" applyBorder="1" applyAlignment="1">
      <alignment vertical="center" shrinkToFit="1"/>
    </xf>
    <xf numFmtId="180" fontId="0" fillId="0" borderId="11" xfId="0" applyNumberFormat="1" applyFont="1" applyBorder="1" applyAlignment="1">
      <alignment vertical="center" shrinkToFit="1"/>
    </xf>
    <xf numFmtId="0" fontId="44" fillId="0" borderId="0" xfId="0" applyFont="1">
      <alignment vertical="center"/>
    </xf>
    <xf numFmtId="0" fontId="36" fillId="0" borderId="11" xfId="0" applyFont="1" applyBorder="1" applyAlignment="1">
      <alignment vertical="center" shrinkToFit="1"/>
    </xf>
    <xf numFmtId="0" fontId="26" fillId="0" borderId="11" xfId="0" applyFont="1" applyBorder="1" applyAlignment="1">
      <alignment vertical="center"/>
    </xf>
    <xf numFmtId="180" fontId="26" fillId="0" borderId="11" xfId="0" applyNumberFormat="1" applyFont="1" applyBorder="1" applyAlignment="1">
      <alignment vertical="center"/>
    </xf>
    <xf numFmtId="0" fontId="26" fillId="0" borderId="11" xfId="0" applyFont="1" applyFill="1" applyBorder="1" applyAlignment="1">
      <alignment horizontal="left" vertical="center"/>
    </xf>
    <xf numFmtId="180" fontId="26" fillId="0" borderId="11" xfId="0" applyNumberFormat="1" applyFont="1" applyBorder="1" applyAlignment="1">
      <alignment horizontal="right" vertical="center"/>
    </xf>
    <xf numFmtId="180" fontId="42" fillId="0" borderId="11" xfId="0" applyNumberFormat="1" applyFont="1" applyBorder="1" applyAlignment="1">
      <alignment vertical="center"/>
    </xf>
    <xf numFmtId="0" fontId="26" fillId="0" borderId="11" xfId="0" applyFont="1" applyBorder="1" applyAlignment="1">
      <alignment horizontal="left" vertical="center"/>
    </xf>
    <xf numFmtId="0" fontId="26" fillId="0" borderId="11" xfId="0" applyFont="1" applyFill="1" applyBorder="1" applyAlignment="1">
      <alignment vertical="center"/>
    </xf>
    <xf numFmtId="0" fontId="36" fillId="0" borderId="11" xfId="0" applyFont="1" applyBorder="1">
      <alignment vertical="center"/>
    </xf>
    <xf numFmtId="0" fontId="36" fillId="0" borderId="14" xfId="0" applyFont="1" applyBorder="1" applyAlignment="1">
      <alignment vertical="center" shrinkToFit="1"/>
    </xf>
    <xf numFmtId="180" fontId="36" fillId="0" borderId="11" xfId="0" applyNumberFormat="1" applyFont="1" applyBorder="1" applyAlignment="1">
      <alignment horizontal="right" vertical="center"/>
    </xf>
    <xf numFmtId="180" fontId="36" fillId="0" borderId="14" xfId="0" applyNumberFormat="1" applyFont="1" applyBorder="1" applyAlignment="1">
      <alignment vertical="center" shrinkToFit="1"/>
    </xf>
    <xf numFmtId="189" fontId="36" fillId="0" borderId="11" xfId="0" applyNumberFormat="1" applyFont="1" applyBorder="1">
      <alignment vertical="center"/>
    </xf>
    <xf numFmtId="187" fontId="36" fillId="0" borderId="11" xfId="0" applyNumberFormat="1" applyFont="1" applyBorder="1">
      <alignment vertical="center"/>
    </xf>
    <xf numFmtId="0" fontId="26" fillId="0" borderId="14" xfId="0" applyFont="1" applyBorder="1" applyAlignment="1">
      <alignment horizontal="center" vertical="center" shrinkToFit="1"/>
    </xf>
    <xf numFmtId="0" fontId="45" fillId="0" borderId="85" xfId="0" applyFont="1" applyBorder="1" applyAlignment="1">
      <alignment horizontal="left" vertical="center"/>
    </xf>
    <xf numFmtId="187" fontId="26" fillId="0" borderId="11" xfId="0" applyNumberFormat="1" applyFont="1" applyBorder="1">
      <alignment vertical="center"/>
    </xf>
    <xf numFmtId="180" fontId="26" fillId="0" borderId="14" xfId="0" applyNumberFormat="1" applyFont="1" applyBorder="1" applyAlignment="1">
      <alignment vertical="center" shrinkToFit="1"/>
    </xf>
    <xf numFmtId="180" fontId="45" fillId="0" borderId="85" xfId="0" applyNumberFormat="1" applyFont="1" applyBorder="1" applyAlignment="1">
      <alignment horizontal="left" vertical="center"/>
    </xf>
    <xf numFmtId="10" fontId="35" fillId="0" borderId="0" xfId="0" applyNumberFormat="1" applyFont="1">
      <alignment vertical="center"/>
    </xf>
    <xf numFmtId="10" fontId="35" fillId="0" borderId="0" xfId="0" applyNumberFormat="1" applyFont="1" applyBorder="1">
      <alignment vertical="center"/>
    </xf>
    <xf numFmtId="10" fontId="26" fillId="0" borderId="0" xfId="0" applyNumberFormat="1" applyFont="1" applyBorder="1">
      <alignment vertical="center"/>
    </xf>
    <xf numFmtId="0" fontId="26" fillId="0" borderId="0" xfId="0" applyFont="1" applyBorder="1">
      <alignment vertical="center"/>
    </xf>
    <xf numFmtId="176" fontId="42" fillId="0" borderId="0" xfId="0" applyNumberFormat="1" applyFont="1" applyBorder="1" applyAlignment="1">
      <alignment vertical="center"/>
    </xf>
    <xf numFmtId="176" fontId="42" fillId="0" borderId="0" xfId="0" applyNumberFormat="1" applyFont="1" applyBorder="1" applyAlignment="1">
      <alignment vertical="center" shrinkToFit="1"/>
    </xf>
    <xf numFmtId="180" fontId="18" fillId="0" borderId="10" xfId="0" applyNumberFormat="1" applyFont="1" applyFill="1" applyBorder="1" applyAlignment="1">
      <alignment vertical="center" shrinkToFit="1"/>
    </xf>
    <xf numFmtId="180" fontId="18" fillId="0" borderId="10" xfId="0" applyNumberFormat="1" applyFont="1" applyFill="1" applyBorder="1" applyAlignment="1">
      <alignment horizontal="right" vertical="center" shrinkToFit="1"/>
    </xf>
    <xf numFmtId="180" fontId="18" fillId="0" borderId="10" xfId="0" applyNumberFormat="1" applyFont="1" applyFill="1" applyBorder="1" applyAlignment="1">
      <alignment horizontal="right" vertical="center"/>
    </xf>
    <xf numFmtId="180" fontId="18" fillId="0" borderId="40" xfId="0" applyNumberFormat="1" applyFont="1" applyFill="1" applyBorder="1" applyAlignment="1">
      <alignment horizontal="right" vertical="center"/>
    </xf>
    <xf numFmtId="180" fontId="18" fillId="0" borderId="45" xfId="0" applyNumberFormat="1" applyFont="1" applyFill="1" applyBorder="1" applyAlignment="1">
      <alignment horizontal="right" vertical="center"/>
    </xf>
    <xf numFmtId="180" fontId="18" fillId="0" borderId="40" xfId="0" applyNumberFormat="1" applyFont="1" applyFill="1" applyBorder="1" applyAlignment="1">
      <alignment vertical="center"/>
    </xf>
    <xf numFmtId="183" fontId="0" fillId="0" borderId="0"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85" fontId="18" fillId="0" borderId="54" xfId="0" applyNumberFormat="1" applyFont="1" applyFill="1" applyBorder="1" applyAlignment="1">
      <alignment horizontal="right" vertical="center"/>
    </xf>
    <xf numFmtId="185" fontId="18" fillId="0" borderId="21" xfId="0" applyNumberFormat="1" applyFont="1" applyFill="1" applyBorder="1" applyAlignment="1">
      <alignment horizontal="right" vertical="center"/>
    </xf>
    <xf numFmtId="0" fontId="18" fillId="0" borderId="21" xfId="0" applyFont="1" applyFill="1" applyBorder="1" applyAlignment="1">
      <alignment horizontal="center" vertical="center"/>
    </xf>
    <xf numFmtId="183" fontId="18" fillId="0" borderId="21"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83" fontId="18" fillId="0" borderId="36" xfId="0" applyNumberFormat="1" applyFont="1" applyFill="1" applyBorder="1" applyAlignment="1">
      <alignment horizontal="right" vertical="center"/>
    </xf>
    <xf numFmtId="179" fontId="18" fillId="0" borderId="0" xfId="0" applyNumberFormat="1" applyFont="1" applyFill="1" applyBorder="1" applyAlignment="1">
      <alignment horizontal="center" vertical="center"/>
    </xf>
    <xf numFmtId="179" fontId="18" fillId="0" borderId="21" xfId="0" applyNumberFormat="1" applyFont="1" applyFill="1" applyBorder="1" applyAlignment="1">
      <alignment horizontal="center" vertical="center"/>
    </xf>
    <xf numFmtId="177" fontId="0" fillId="0" borderId="15" xfId="0" applyNumberFormat="1" applyFont="1" applyFill="1" applyBorder="1" applyAlignment="1">
      <alignment vertical="center"/>
    </xf>
    <xf numFmtId="177" fontId="0" fillId="0" borderId="21" xfId="0" applyNumberFormat="1" applyFont="1" applyFill="1" applyBorder="1" applyAlignment="1">
      <alignment vertical="center"/>
    </xf>
    <xf numFmtId="177" fontId="33" fillId="0" borderId="19" xfId="0" applyNumberFormat="1" applyFont="1" applyFill="1" applyBorder="1" applyAlignment="1">
      <alignment vertical="center"/>
    </xf>
    <xf numFmtId="177" fontId="33" fillId="0" borderId="54" xfId="0" applyNumberFormat="1" applyFont="1" applyFill="1" applyBorder="1" applyAlignment="1">
      <alignment vertical="center"/>
    </xf>
    <xf numFmtId="0" fontId="31" fillId="0" borderId="0"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28" xfId="0" applyFont="1" applyFill="1" applyBorder="1" applyAlignment="1">
      <alignment horizontal="center" vertical="center"/>
    </xf>
    <xf numFmtId="0" fontId="32" fillId="0" borderId="70"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29" xfId="0" applyFont="1" applyFill="1" applyBorder="1" applyAlignment="1">
      <alignment horizontal="center" vertical="center"/>
    </xf>
    <xf numFmtId="0" fontId="32" fillId="0" borderId="69" xfId="0" applyFont="1" applyFill="1" applyBorder="1" applyAlignment="1">
      <alignment horizontal="center" vertical="center"/>
    </xf>
    <xf numFmtId="177" fontId="0" fillId="0" borderId="71" xfId="0" applyNumberFormat="1" applyFont="1" applyFill="1" applyBorder="1" applyAlignment="1">
      <alignment vertical="center"/>
    </xf>
    <xf numFmtId="177" fontId="0" fillId="0" borderId="36" xfId="0" applyNumberFormat="1" applyFont="1" applyFill="1" applyBorder="1" applyAlignment="1">
      <alignment vertical="center"/>
    </xf>
    <xf numFmtId="0" fontId="32" fillId="0" borderId="0" xfId="0" applyFont="1" applyFill="1" applyBorder="1" applyAlignment="1">
      <alignment horizontal="right" vertical="center"/>
    </xf>
    <xf numFmtId="183" fontId="18" fillId="0" borderId="10" xfId="0" applyNumberFormat="1" applyFont="1" applyFill="1" applyBorder="1" applyAlignment="1">
      <alignment horizontal="right" vertical="center"/>
    </xf>
    <xf numFmtId="180"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192" fontId="0" fillId="0" borderId="15" xfId="0" applyNumberFormat="1" applyFont="1" applyFill="1" applyBorder="1" applyAlignment="1">
      <alignment horizontal="right" vertical="center"/>
    </xf>
    <xf numFmtId="49" fontId="0" fillId="0" borderId="38"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18" fillId="0" borderId="20" xfId="0" applyNumberFormat="1" applyFont="1" applyFill="1" applyBorder="1" applyAlignment="1">
      <alignment horizontal="center" vertical="center"/>
    </xf>
    <xf numFmtId="180" fontId="18" fillId="0" borderId="18" xfId="0" applyNumberFormat="1" applyFont="1" applyFill="1" applyBorder="1" applyAlignment="1">
      <alignment horizontal="center" vertical="center"/>
    </xf>
    <xf numFmtId="183" fontId="0" fillId="0" borderId="15" xfId="0" applyNumberFormat="1" applyFont="1" applyFill="1" applyBorder="1" applyAlignment="1">
      <alignment horizontal="right" vertical="center"/>
    </xf>
    <xf numFmtId="49" fontId="0" fillId="0" borderId="13" xfId="0" applyNumberFormat="1" applyFill="1" applyBorder="1" applyAlignment="1">
      <alignment horizontal="center" vertical="center"/>
    </xf>
    <xf numFmtId="49" fontId="0" fillId="0" borderId="53" xfId="0" applyNumberFormat="1" applyFill="1" applyBorder="1" applyAlignment="1">
      <alignment horizontal="center" vertical="center"/>
    </xf>
    <xf numFmtId="0" fontId="0" fillId="0" borderId="29" xfId="0" applyFont="1" applyFill="1" applyBorder="1" applyAlignment="1">
      <alignment horizontal="center" vertical="center"/>
    </xf>
    <xf numFmtId="0" fontId="0" fillId="0" borderId="11" xfId="0" applyFont="1" applyFill="1" applyBorder="1" applyAlignment="1">
      <alignment horizontal="center" vertical="center"/>
    </xf>
    <xf numFmtId="182" fontId="0" fillId="0" borderId="28" xfId="41" applyFont="1" applyFill="1" applyBorder="1" applyAlignment="1" applyProtection="1">
      <alignment horizontal="center" vertical="center"/>
    </xf>
    <xf numFmtId="180" fontId="0" fillId="0" borderId="16" xfId="0" applyNumberFormat="1" applyFont="1" applyFill="1" applyBorder="1" applyAlignment="1">
      <alignment horizontal="center" vertical="center"/>
    </xf>
    <xf numFmtId="0" fontId="0" fillId="0" borderId="27" xfId="0" applyFont="1" applyFill="1" applyBorder="1" applyAlignment="1">
      <alignment horizontal="center" vertical="center"/>
    </xf>
    <xf numFmtId="183" fontId="0" fillId="0" borderId="16" xfId="0" applyNumberFormat="1" applyFont="1" applyFill="1" applyBorder="1" applyAlignment="1">
      <alignment horizontal="right" vertical="center"/>
    </xf>
    <xf numFmtId="0" fontId="0" fillId="0" borderId="3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76" fontId="0" fillId="0" borderId="0" xfId="0" applyNumberFormat="1" applyFont="1" applyFill="1" applyBorder="1" applyAlignment="1">
      <alignment horizontal="center" vertical="center" shrinkToFit="1"/>
    </xf>
    <xf numFmtId="0" fontId="0" fillId="0" borderId="14" xfId="0" applyFont="1" applyFill="1" applyBorder="1" applyAlignment="1">
      <alignment horizontal="center" vertical="center"/>
    </xf>
    <xf numFmtId="183" fontId="0" fillId="0" borderId="19" xfId="0" applyNumberFormat="1" applyFont="1" applyFill="1" applyBorder="1" applyAlignment="1">
      <alignment horizontal="right" vertical="center"/>
    </xf>
    <xf numFmtId="49" fontId="0" fillId="0" borderId="68" xfId="0" applyNumberFormat="1" applyFill="1" applyBorder="1" applyAlignment="1">
      <alignment horizontal="center" vertical="center"/>
    </xf>
    <xf numFmtId="49" fontId="0" fillId="0" borderId="93" xfId="0" applyNumberFormat="1" applyFill="1" applyBorder="1" applyAlignment="1">
      <alignment horizontal="center" vertical="center"/>
    </xf>
    <xf numFmtId="176" fontId="18" fillId="0" borderId="18" xfId="0" applyNumberFormat="1" applyFont="1" applyFill="1" applyBorder="1" applyAlignment="1">
      <alignment horizontal="center" vertical="center"/>
    </xf>
    <xf numFmtId="176" fontId="18" fillId="0" borderId="18" xfId="0" applyNumberFormat="1" applyFont="1" applyFill="1" applyBorder="1" applyAlignment="1">
      <alignment horizontal="center" vertical="center" shrinkToFit="1"/>
    </xf>
    <xf numFmtId="176" fontId="0" fillId="0" borderId="0" xfId="0" applyNumberFormat="1" applyFont="1" applyFill="1" applyBorder="1" applyAlignment="1">
      <alignment horizontal="center" vertical="center"/>
    </xf>
    <xf numFmtId="0" fontId="0" fillId="0" borderId="46" xfId="0" applyFont="1" applyFill="1" applyBorder="1" applyAlignment="1">
      <alignment horizontal="center" vertical="center"/>
    </xf>
    <xf numFmtId="176" fontId="18" fillId="0" borderId="88" xfId="0" applyNumberFormat="1" applyFont="1" applyFill="1" applyBorder="1" applyAlignment="1">
      <alignment horizontal="center" vertical="center" shrinkToFit="1"/>
    </xf>
    <xf numFmtId="180" fontId="0" fillId="0" borderId="94" xfId="0" applyNumberFormat="1" applyFont="1" applyFill="1" applyBorder="1" applyAlignment="1">
      <alignment horizontal="center" vertical="center"/>
    </xf>
    <xf numFmtId="179" fontId="18" fillId="0" borderId="10" xfId="0" applyNumberFormat="1" applyFont="1" applyFill="1" applyBorder="1" applyAlignment="1">
      <alignment horizontal="right" vertical="center"/>
    </xf>
    <xf numFmtId="176" fontId="18" fillId="0" borderId="10" xfId="0" applyNumberFormat="1" applyFont="1" applyFill="1" applyBorder="1" applyAlignment="1">
      <alignment horizontal="center" vertical="center"/>
    </xf>
    <xf numFmtId="176" fontId="18" fillId="0" borderId="10" xfId="0" applyNumberFormat="1" applyFont="1" applyFill="1" applyBorder="1" applyAlignment="1">
      <alignment horizontal="right" vertical="center"/>
    </xf>
    <xf numFmtId="179" fontId="0" fillId="25" borderId="0" xfId="0" applyNumberFormat="1" applyFont="1" applyFill="1" applyBorder="1" applyAlignment="1">
      <alignment horizontal="right" vertical="center"/>
    </xf>
    <xf numFmtId="176" fontId="0" fillId="25" borderId="0" xfId="0" applyNumberFormat="1" applyFont="1" applyFill="1" applyBorder="1" applyAlignment="1">
      <alignment horizontal="center" vertical="center"/>
    </xf>
    <xf numFmtId="176" fontId="0" fillId="0" borderId="16" xfId="0" applyNumberFormat="1" applyFont="1" applyFill="1" applyBorder="1" applyAlignment="1">
      <alignment horizontal="center" vertical="center"/>
    </xf>
    <xf numFmtId="176" fontId="0" fillId="0" borderId="16" xfId="0" applyNumberFormat="1" applyFont="1" applyFill="1" applyBorder="1" applyAlignment="1">
      <alignment horizontal="center" vertical="center" shrinkToFit="1"/>
    </xf>
    <xf numFmtId="176" fontId="0" fillId="25" borderId="0" xfId="0" applyNumberFormat="1" applyFont="1" applyFill="1" applyBorder="1" applyAlignment="1">
      <alignment horizontal="right" vertical="center"/>
    </xf>
    <xf numFmtId="0" fontId="0" fillId="0" borderId="28" xfId="0" applyFont="1" applyFill="1" applyBorder="1" applyAlignment="1">
      <alignment horizontal="center" vertical="center"/>
    </xf>
    <xf numFmtId="0" fontId="0" fillId="0" borderId="50" xfId="0" applyFont="1" applyFill="1" applyBorder="1" applyAlignment="1">
      <alignment horizontal="center" vertical="center"/>
    </xf>
    <xf numFmtId="179" fontId="0" fillId="0" borderId="0" xfId="0" applyNumberFormat="1" applyFont="1" applyFill="1" applyBorder="1" applyAlignment="1">
      <alignment horizontal="center" vertical="center"/>
    </xf>
    <xf numFmtId="0" fontId="19" fillId="0" borderId="11" xfId="0" applyFont="1" applyFill="1" applyBorder="1" applyAlignment="1">
      <alignment horizontal="center" vertical="center"/>
    </xf>
    <xf numFmtId="0" fontId="0" fillId="0" borderId="51" xfId="0" applyFont="1" applyFill="1" applyBorder="1" applyAlignment="1">
      <alignment horizontal="center" vertical="center"/>
    </xf>
    <xf numFmtId="179" fontId="0" fillId="0" borderId="16" xfId="0" applyNumberFormat="1" applyFont="1" applyFill="1" applyBorder="1" applyAlignment="1">
      <alignment horizontal="center" vertical="center"/>
    </xf>
    <xf numFmtId="0" fontId="18" fillId="0" borderId="0" xfId="0" applyFont="1" applyFill="1" applyBorder="1" applyAlignment="1">
      <alignment vertical="center"/>
    </xf>
    <xf numFmtId="0" fontId="0" fillId="0" borderId="0" xfId="0" applyFont="1" applyFill="1" applyBorder="1" applyAlignment="1">
      <alignment vertical="top" wrapText="1"/>
    </xf>
    <xf numFmtId="0" fontId="0" fillId="0" borderId="42"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98" xfId="0" applyFont="1" applyFill="1" applyBorder="1" applyAlignment="1">
      <alignment horizontal="center" vertical="center"/>
    </xf>
    <xf numFmtId="179" fontId="0" fillId="0" borderId="0" xfId="0" applyNumberFormat="1" applyFont="1" applyFill="1" applyBorder="1" applyAlignment="1">
      <alignment horizontal="right" vertical="center"/>
    </xf>
    <xf numFmtId="191" fontId="26" fillId="0" borderId="12" xfId="0" applyNumberFormat="1" applyFont="1" applyFill="1" applyBorder="1" applyAlignment="1">
      <alignment horizontal="center" vertical="center"/>
    </xf>
    <xf numFmtId="191" fontId="26" fillId="0" borderId="0"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7"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75" xfId="0" applyFont="1" applyFill="1" applyBorder="1" applyAlignment="1">
      <alignment horizontal="center" vertical="center" shrinkToFit="1"/>
    </xf>
    <xf numFmtId="0" fontId="18" fillId="0" borderId="35" xfId="0" applyFont="1" applyFill="1" applyBorder="1" applyAlignment="1">
      <alignment horizontal="center" vertical="center"/>
    </xf>
    <xf numFmtId="0" fontId="18" fillId="0" borderId="73" xfId="0" applyFont="1" applyFill="1" applyBorder="1" applyAlignment="1">
      <alignment horizontal="center" vertical="center"/>
    </xf>
    <xf numFmtId="176" fontId="18" fillId="0" borderId="20" xfId="0" applyNumberFormat="1" applyFont="1" applyFill="1" applyBorder="1" applyAlignment="1">
      <alignment horizontal="right" vertical="center"/>
    </xf>
    <xf numFmtId="176" fontId="18" fillId="0" borderId="18" xfId="0" applyNumberFormat="1" applyFont="1" applyFill="1" applyBorder="1" applyAlignment="1">
      <alignment horizontal="right" vertical="center"/>
    </xf>
    <xf numFmtId="176" fontId="18" fillId="0" borderId="71" xfId="0" applyNumberFormat="1" applyFont="1" applyFill="1" applyBorder="1" applyAlignment="1">
      <alignment horizontal="right" vertical="center"/>
    </xf>
    <xf numFmtId="176" fontId="18" fillId="0" borderId="36"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76" xfId="0" applyFill="1" applyBorder="1" applyAlignment="1">
      <alignment horizontal="center" vertical="center"/>
    </xf>
    <xf numFmtId="0" fontId="0" fillId="0" borderId="58" xfId="0" applyFill="1" applyBorder="1" applyAlignment="1">
      <alignment horizontal="center" vertical="center"/>
    </xf>
    <xf numFmtId="176" fontId="0" fillId="0" borderId="22" xfId="0" applyNumberFormat="1" applyFont="1" applyFill="1" applyBorder="1" applyAlignment="1">
      <alignment horizontal="right" vertical="center"/>
    </xf>
    <xf numFmtId="176" fontId="0" fillId="0" borderId="16" xfId="0" applyNumberFormat="1" applyFont="1" applyFill="1" applyBorder="1" applyAlignment="1">
      <alignment horizontal="right" vertical="center"/>
    </xf>
    <xf numFmtId="176" fontId="0" fillId="0" borderId="54"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15" xfId="0" applyNumberFormat="1" applyFont="1" applyFill="1" applyBorder="1" applyAlignment="1">
      <alignment horizontal="right" vertical="center"/>
    </xf>
    <xf numFmtId="184" fontId="18" fillId="0" borderId="10" xfId="0" applyNumberFormat="1" applyFont="1" applyFill="1" applyBorder="1" applyAlignment="1">
      <alignment horizontal="right" vertical="center"/>
    </xf>
    <xf numFmtId="184" fontId="18" fillId="0" borderId="40" xfId="0" applyNumberFormat="1" applyFont="1" applyFill="1" applyBorder="1" applyAlignment="1">
      <alignment horizontal="right" vertical="center"/>
    </xf>
    <xf numFmtId="176" fontId="18" fillId="0" borderId="45" xfId="0" applyNumberFormat="1" applyFont="1" applyFill="1" applyBorder="1" applyAlignment="1">
      <alignment horizontal="right" vertical="center"/>
    </xf>
    <xf numFmtId="184" fontId="0" fillId="0" borderId="16"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0" fontId="0" fillId="0" borderId="52" xfId="0" applyFont="1" applyFill="1" applyBorder="1" applyAlignment="1">
      <alignment horizontal="center" vertical="center"/>
    </xf>
    <xf numFmtId="0" fontId="0" fillId="0" borderId="39" xfId="0" applyFont="1" applyFill="1" applyBorder="1" applyAlignment="1">
      <alignment horizontal="distributed" vertical="center"/>
    </xf>
    <xf numFmtId="176" fontId="0" fillId="0" borderId="45" xfId="0" applyNumberFormat="1" applyFont="1" applyFill="1" applyBorder="1" applyAlignment="1">
      <alignment horizontal="right" vertical="center"/>
    </xf>
    <xf numFmtId="0" fontId="0" fillId="0" borderId="41" xfId="0" applyFont="1" applyFill="1" applyBorder="1" applyAlignment="1">
      <alignment horizontal="center" vertical="center"/>
    </xf>
    <xf numFmtId="176" fontId="0" fillId="0" borderId="10" xfId="0" applyNumberFormat="1" applyFont="1" applyFill="1" applyBorder="1" applyAlignment="1">
      <alignment horizontal="right"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90" fontId="0" fillId="0" borderId="40" xfId="0" applyNumberFormat="1" applyFont="1" applyFill="1" applyBorder="1" applyAlignment="1">
      <alignment vertical="center"/>
    </xf>
    <xf numFmtId="0" fontId="0" fillId="0" borderId="13" xfId="0" applyFont="1" applyFill="1" applyBorder="1" applyAlignment="1">
      <alignment horizontal="distributed" vertical="center"/>
    </xf>
    <xf numFmtId="186" fontId="0" fillId="0" borderId="0" xfId="0" applyNumberFormat="1" applyFont="1" applyFill="1" applyBorder="1" applyAlignment="1">
      <alignment vertical="center"/>
    </xf>
    <xf numFmtId="183" fontId="0" fillId="0" borderId="0" xfId="0" applyNumberFormat="1" applyFont="1" applyFill="1" applyBorder="1" applyAlignment="1">
      <alignment vertical="center"/>
    </xf>
    <xf numFmtId="190" fontId="0" fillId="0" borderId="15" xfId="0" applyNumberFormat="1" applyFont="1" applyFill="1" applyBorder="1" applyAlignment="1">
      <alignment vertical="center"/>
    </xf>
    <xf numFmtId="0" fontId="0" fillId="0" borderId="38" xfId="0" applyFont="1" applyFill="1" applyBorder="1" applyAlignment="1">
      <alignment horizontal="distributed" vertical="center"/>
    </xf>
    <xf numFmtId="183" fontId="0" fillId="0" borderId="12" xfId="0" applyNumberFormat="1" applyFont="1" applyFill="1" applyBorder="1" applyAlignment="1">
      <alignment horizontal="right" vertical="center"/>
    </xf>
    <xf numFmtId="0" fontId="18" fillId="0" borderId="38" xfId="0" applyFont="1" applyFill="1" applyBorder="1" applyAlignment="1">
      <alignment horizontal="distributed" vertical="center"/>
    </xf>
    <xf numFmtId="176" fontId="18" fillId="0" borderId="12" xfId="0" applyNumberFormat="1" applyFont="1" applyFill="1" applyBorder="1" applyAlignment="1">
      <alignment horizontal="right" vertical="center"/>
    </xf>
    <xf numFmtId="176" fontId="18" fillId="0" borderId="0" xfId="0" applyNumberFormat="1" applyFont="1" applyFill="1" applyBorder="1" applyAlignment="1">
      <alignment horizontal="right" vertical="center"/>
    </xf>
    <xf numFmtId="186" fontId="18" fillId="0" borderId="0" xfId="0" applyNumberFormat="1" applyFont="1" applyFill="1" applyBorder="1" applyAlignment="1">
      <alignment vertical="center"/>
    </xf>
    <xf numFmtId="183" fontId="18" fillId="0" borderId="0" xfId="0" applyNumberFormat="1" applyFont="1" applyFill="1" applyBorder="1" applyAlignment="1">
      <alignment vertical="center"/>
    </xf>
    <xf numFmtId="190" fontId="18" fillId="0" borderId="15" xfId="0" applyNumberFormat="1" applyFont="1" applyFill="1" applyBorder="1" applyAlignment="1">
      <alignment vertical="center"/>
    </xf>
    <xf numFmtId="183" fontId="0" fillId="0" borderId="16" xfId="0" applyNumberFormat="1" applyFont="1" applyFill="1" applyBorder="1" applyAlignment="1">
      <alignment vertical="center"/>
    </xf>
    <xf numFmtId="190" fontId="0" fillId="0" borderId="19" xfId="0" applyNumberFormat="1" applyFont="1" applyFill="1" applyBorder="1" applyAlignment="1">
      <alignment vertical="center"/>
    </xf>
    <xf numFmtId="0" fontId="0" fillId="0" borderId="51" xfId="0" applyFont="1" applyFill="1" applyBorder="1" applyAlignment="1">
      <alignment horizontal="center" vertical="center" shrinkToFit="1"/>
    </xf>
    <xf numFmtId="0" fontId="0" fillId="0" borderId="44" xfId="0" applyFont="1" applyFill="1" applyBorder="1" applyAlignment="1">
      <alignment horizontal="center" vertical="center" shrinkToFit="1"/>
    </xf>
    <xf numFmtId="0" fontId="0" fillId="0" borderId="65" xfId="0" applyFont="1" applyFill="1" applyBorder="1" applyAlignment="1">
      <alignment horizontal="distributed" vertical="center"/>
    </xf>
    <xf numFmtId="186" fontId="0" fillId="0" borderId="16" xfId="0" applyNumberFormat="1" applyFont="1" applyFill="1" applyBorder="1" applyAlignment="1">
      <alignment vertical="center"/>
    </xf>
    <xf numFmtId="0" fontId="0" fillId="0" borderId="42"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77" xfId="0" applyFont="1" applyFill="1" applyBorder="1" applyAlignment="1">
      <alignment horizontal="center" vertical="center" textRotation="255"/>
    </xf>
    <xf numFmtId="0" fontId="0" fillId="0" borderId="35"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180" fontId="18" fillId="0" borderId="18" xfId="0" applyNumberFormat="1" applyFont="1" applyFill="1" applyBorder="1" applyAlignment="1">
      <alignment horizontal="right"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0" xfId="0" applyFont="1" applyFill="1" applyBorder="1" applyAlignment="1">
      <alignment horizontal="right" vertical="center"/>
    </xf>
    <xf numFmtId="180" fontId="0" fillId="25" borderId="0" xfId="0" applyNumberFormat="1" applyFont="1" applyFill="1" applyBorder="1" applyAlignment="1">
      <alignment vertical="center"/>
    </xf>
    <xf numFmtId="180" fontId="0" fillId="25" borderId="0" xfId="0" applyNumberFormat="1" applyFont="1" applyFill="1" applyBorder="1" applyAlignment="1">
      <alignment horizontal="right" vertical="center"/>
    </xf>
    <xf numFmtId="180" fontId="18" fillId="0" borderId="88" xfId="0" applyNumberFormat="1" applyFont="1" applyFill="1" applyBorder="1" applyAlignment="1">
      <alignment vertical="center"/>
    </xf>
    <xf numFmtId="0" fontId="0" fillId="0" borderId="13"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183" fontId="0" fillId="0" borderId="22" xfId="0" applyNumberFormat="1" applyFont="1" applyFill="1" applyBorder="1" applyAlignment="1">
      <alignment horizontal="right" vertical="center"/>
    </xf>
    <xf numFmtId="0" fontId="0" fillId="0" borderId="49"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39" xfId="0" applyFont="1" applyFill="1" applyBorder="1" applyAlignment="1">
      <alignment horizontal="center" vertical="center"/>
    </xf>
    <xf numFmtId="183" fontId="18" fillId="0" borderId="45" xfId="0" applyNumberFormat="1" applyFont="1" applyFill="1" applyBorder="1" applyAlignment="1">
      <alignment horizontal="right" vertical="center"/>
    </xf>
    <xf numFmtId="0" fontId="0" fillId="0" borderId="13" xfId="0" applyNumberFormat="1" applyFont="1" applyFill="1" applyBorder="1" applyAlignment="1">
      <alignment horizontal="center" vertical="center" shrinkToFit="1"/>
    </xf>
    <xf numFmtId="0" fontId="0" fillId="0" borderId="53" xfId="0" applyNumberFormat="1" applyFont="1" applyFill="1" applyBorder="1" applyAlignment="1">
      <alignment horizontal="center" vertical="center" shrinkToFit="1"/>
    </xf>
    <xf numFmtId="0" fontId="0" fillId="0" borderId="11" xfId="0" applyFont="1" applyFill="1" applyBorder="1" applyAlignment="1">
      <alignment horizontal="distributed" vertical="center" justifyLastLine="1"/>
    </xf>
    <xf numFmtId="0" fontId="0" fillId="0" borderId="1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0" fillId="0" borderId="13" xfId="0" applyFont="1" applyFill="1" applyBorder="1" applyAlignment="1">
      <alignment horizontal="distributed" vertical="center" justifyLastLine="1"/>
    </xf>
    <xf numFmtId="0" fontId="0" fillId="0" borderId="53" xfId="0" applyFont="1" applyFill="1" applyBorder="1" applyAlignment="1">
      <alignment horizontal="distributed" vertical="center" justifyLastLine="1"/>
    </xf>
    <xf numFmtId="0" fontId="0" fillId="0" borderId="64" xfId="0" applyFont="1"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63" xfId="0" applyFont="1" applyFill="1" applyBorder="1" applyAlignment="1">
      <alignment horizontal="distributed" vertical="center" justifyLastLine="1"/>
    </xf>
    <xf numFmtId="0" fontId="0" fillId="0" borderId="51" xfId="0" applyFont="1" applyFill="1" applyBorder="1" applyAlignment="1">
      <alignment horizontal="distributed" vertical="center" justifyLastLine="1"/>
    </xf>
    <xf numFmtId="0" fontId="0" fillId="0" borderId="47"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38" xfId="0" applyFont="1" applyFill="1" applyBorder="1" applyAlignment="1">
      <alignment horizontal="center" vertical="center"/>
    </xf>
    <xf numFmtId="0" fontId="18" fillId="0" borderId="66"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89" xfId="0" applyFont="1" applyFill="1" applyBorder="1" applyAlignment="1">
      <alignment horizontal="center" vertical="center"/>
    </xf>
    <xf numFmtId="0" fontId="18" fillId="0" borderId="23" xfId="0" applyNumberFormat="1" applyFont="1" applyFill="1" applyBorder="1" applyAlignment="1">
      <alignment horizontal="center" vertical="center"/>
    </xf>
    <xf numFmtId="0" fontId="18" fillId="0" borderId="66" xfId="0" applyNumberFormat="1" applyFont="1" applyFill="1" applyBorder="1" applyAlignment="1">
      <alignment horizontal="center" vertical="center"/>
    </xf>
    <xf numFmtId="0" fontId="0" fillId="0" borderId="68" xfId="0" applyNumberFormat="1" applyFont="1" applyFill="1" applyBorder="1" applyAlignment="1">
      <alignment horizontal="center" vertical="center"/>
    </xf>
    <xf numFmtId="0" fontId="0" fillId="0" borderId="58"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53" xfId="0" applyNumberFormat="1" applyFont="1" applyFill="1" applyBorder="1" applyAlignment="1">
      <alignment horizontal="center" vertical="center"/>
    </xf>
    <xf numFmtId="180" fontId="0" fillId="0" borderId="96" xfId="0" applyNumberFormat="1" applyFont="1" applyFill="1" applyBorder="1" applyAlignment="1">
      <alignment horizontal="right" vertical="center"/>
    </xf>
    <xf numFmtId="180" fontId="0" fillId="0" borderId="16" xfId="0" applyNumberFormat="1" applyFont="1" applyFill="1" applyBorder="1" applyAlignment="1">
      <alignment horizontal="right" vertical="center"/>
    </xf>
    <xf numFmtId="180" fontId="0" fillId="0" borderId="96" xfId="0" applyNumberFormat="1" applyFont="1" applyFill="1" applyBorder="1" applyAlignment="1">
      <alignment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180" fontId="0" fillId="0" borderId="16" xfId="0" applyNumberFormat="1" applyFont="1" applyFill="1" applyBorder="1" applyAlignment="1">
      <alignment vertical="center"/>
    </xf>
    <xf numFmtId="0" fontId="0" fillId="0" borderId="97" xfId="0" applyFont="1" applyFill="1" applyBorder="1" applyAlignment="1">
      <alignment horizontal="center" vertical="center"/>
    </xf>
    <xf numFmtId="0" fontId="22" fillId="0" borderId="0" xfId="0" applyFont="1" applyBorder="1" applyAlignment="1">
      <alignment horizontal="center" vertical="center"/>
    </xf>
    <xf numFmtId="176" fontId="28" fillId="0" borderId="0" xfId="0" applyNumberFormat="1" applyFont="1" applyBorder="1" applyAlignment="1">
      <alignment vertical="center"/>
    </xf>
    <xf numFmtId="0" fontId="20" fillId="0" borderId="0" xfId="0" applyFont="1" applyBorder="1" applyAlignment="1">
      <alignment horizontal="center" vertical="center"/>
    </xf>
    <xf numFmtId="176" fontId="30" fillId="0" borderId="56" xfId="0" applyNumberFormat="1" applyFont="1" applyFill="1" applyBorder="1" applyAlignment="1">
      <alignment horizontal="center" vertical="center"/>
    </xf>
    <xf numFmtId="176" fontId="28" fillId="0" borderId="0" xfId="0" applyNumberFormat="1" applyFont="1" applyBorder="1" applyAlignment="1">
      <alignment horizontal="right" vertical="center"/>
    </xf>
    <xf numFmtId="176" fontId="28" fillId="0" borderId="0" xfId="0" applyNumberFormat="1" applyFont="1" applyBorder="1" applyAlignment="1">
      <alignment vertical="center" shrinkToFit="1"/>
    </xf>
    <xf numFmtId="0" fontId="28" fillId="0" borderId="0"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平成21年度</c:v>
                </c:pt>
                <c:pt idx="1">
                  <c:v>22年</c:v>
                </c:pt>
                <c:pt idx="2">
                  <c:v>23年</c:v>
                </c:pt>
                <c:pt idx="3">
                  <c:v>24年</c:v>
                </c:pt>
                <c:pt idx="4">
                  <c:v>25年</c:v>
                </c:pt>
                <c:pt idx="5">
                  <c:v>26年度</c:v>
                </c:pt>
              </c:strCache>
            </c:strRef>
          </c:cat>
          <c:val>
            <c:numRef>
              <c:f>グラフ!$I$37:$I$42</c:f>
              <c:numCache>
                <c:formatCode>#,##0;[Red]#,##0</c:formatCode>
                <c:ptCount val="6"/>
                <c:pt idx="0">
                  <c:v>9038063</c:v>
                </c:pt>
                <c:pt idx="1">
                  <c:v>9053661</c:v>
                </c:pt>
                <c:pt idx="2">
                  <c:v>9106608</c:v>
                </c:pt>
                <c:pt idx="3">
                  <c:v>9122148</c:v>
                </c:pt>
                <c:pt idx="4">
                  <c:v>9092862</c:v>
                </c:pt>
                <c:pt idx="5">
                  <c:v>8947788</c:v>
                </c:pt>
              </c:numCache>
            </c:numRef>
          </c:val>
          <c:smooth val="0"/>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平成21年度</c:v>
                </c:pt>
                <c:pt idx="1">
                  <c:v>22年</c:v>
                </c:pt>
                <c:pt idx="2">
                  <c:v>23年</c:v>
                </c:pt>
                <c:pt idx="3">
                  <c:v>24年</c:v>
                </c:pt>
                <c:pt idx="4">
                  <c:v>25年</c:v>
                </c:pt>
                <c:pt idx="5">
                  <c:v>26年度</c:v>
                </c:pt>
              </c:strCache>
            </c:strRef>
          </c:cat>
          <c:val>
            <c:numRef>
              <c:f>グラフ!$J$37:$J$42</c:f>
              <c:numCache>
                <c:formatCode>#,##0;[Red]#,##0</c:formatCode>
                <c:ptCount val="6"/>
                <c:pt idx="0">
                  <c:v>2635318</c:v>
                </c:pt>
                <c:pt idx="1">
                  <c:v>2619995</c:v>
                </c:pt>
                <c:pt idx="2">
                  <c:v>2548396</c:v>
                </c:pt>
                <c:pt idx="3">
                  <c:v>2458349</c:v>
                </c:pt>
                <c:pt idx="4">
                  <c:v>2417520</c:v>
                </c:pt>
                <c:pt idx="5">
                  <c:v>2376228</c:v>
                </c:pt>
              </c:numCache>
            </c:numRef>
          </c:val>
          <c:smooth val="0"/>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平成21年度</c:v>
                </c:pt>
                <c:pt idx="1">
                  <c:v>22年</c:v>
                </c:pt>
                <c:pt idx="2">
                  <c:v>23年</c:v>
                </c:pt>
                <c:pt idx="3">
                  <c:v>24年</c:v>
                </c:pt>
                <c:pt idx="4">
                  <c:v>25年</c:v>
                </c:pt>
                <c:pt idx="5">
                  <c:v>26年度</c:v>
                </c:pt>
              </c:strCache>
            </c:strRef>
          </c:cat>
          <c:val>
            <c:numRef>
              <c:f>グラフ!$K$37:$K$42</c:f>
              <c:numCache>
                <c:formatCode>#,##0;[Red]#,##0</c:formatCode>
                <c:ptCount val="6"/>
                <c:pt idx="0">
                  <c:v>1372422</c:v>
                </c:pt>
                <c:pt idx="1">
                  <c:v>1442710</c:v>
                </c:pt>
                <c:pt idx="2">
                  <c:v>1392629</c:v>
                </c:pt>
                <c:pt idx="3">
                  <c:v>1330328</c:v>
                </c:pt>
                <c:pt idx="4">
                  <c:v>1362735</c:v>
                </c:pt>
                <c:pt idx="5">
                  <c:v>1282572</c:v>
                </c:pt>
              </c:numCache>
            </c:numRef>
          </c:val>
          <c:smooth val="0"/>
        </c:ser>
        <c:dLbls>
          <c:showLegendKey val="0"/>
          <c:showVal val="0"/>
          <c:showCatName val="0"/>
          <c:showSerName val="0"/>
          <c:showPercent val="0"/>
          <c:showBubbleSize val="0"/>
        </c:dLbls>
        <c:marker val="1"/>
        <c:smooth val="0"/>
        <c:axId val="107828568"/>
        <c:axId val="136309816"/>
      </c:lineChart>
      <c:catAx>
        <c:axId val="1078285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136309816"/>
        <c:crossesAt val="0"/>
        <c:auto val="1"/>
        <c:lblAlgn val="ctr"/>
        <c:lblOffset val="100"/>
        <c:tickLblSkip val="2"/>
        <c:tickMarkSkip val="1"/>
        <c:noMultiLvlLbl val="0"/>
      </c:catAx>
      <c:valAx>
        <c:axId val="13630981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07828568"/>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3333360568"/>
          <c:y val="5.527638190954904E-2"/>
          <c:w val="0.85282657354042768"/>
          <c:h val="0.78894472361810852"/>
        </c:manualLayout>
      </c:layout>
      <c:barChart>
        <c:barDir val="col"/>
        <c:grouping val="stacked"/>
        <c:varyColors val="0"/>
        <c:ser>
          <c:idx val="0"/>
          <c:order val="0"/>
          <c:tx>
            <c:strRef>
              <c:f>グラフ!$I$105</c:f>
              <c:strCache>
                <c:ptCount val="1"/>
                <c:pt idx="0">
                  <c:v>電灯使用量</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22</c:v>
                </c:pt>
                <c:pt idx="1">
                  <c:v>23</c:v>
                </c:pt>
                <c:pt idx="2">
                  <c:v>24</c:v>
                </c:pt>
                <c:pt idx="3">
                  <c:v>25</c:v>
                </c:pt>
                <c:pt idx="4">
                  <c:v>26</c:v>
                </c:pt>
              </c:numCache>
            </c:numRef>
          </c:cat>
          <c:val>
            <c:numRef>
              <c:f>グラフ!$I$106:$I$110</c:f>
              <c:numCache>
                <c:formatCode>#,##0;[Red]#,##0</c:formatCode>
                <c:ptCount val="5"/>
                <c:pt idx="0">
                  <c:v>223849</c:v>
                </c:pt>
                <c:pt idx="1">
                  <c:v>219760</c:v>
                </c:pt>
                <c:pt idx="2">
                  <c:v>213009</c:v>
                </c:pt>
                <c:pt idx="3">
                  <c:v>203914</c:v>
                </c:pt>
                <c:pt idx="4">
                  <c:v>214486</c:v>
                </c:pt>
              </c:numCache>
            </c:numRef>
          </c:val>
        </c:ser>
        <c:ser>
          <c:idx val="1"/>
          <c:order val="1"/>
          <c:tx>
            <c:strRef>
              <c:f>グラフ!$J$105</c:f>
              <c:strCache>
                <c:ptCount val="1"/>
                <c:pt idx="0">
                  <c:v>電力使用量</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22</c:v>
                </c:pt>
                <c:pt idx="1">
                  <c:v>23</c:v>
                </c:pt>
                <c:pt idx="2">
                  <c:v>24</c:v>
                </c:pt>
                <c:pt idx="3">
                  <c:v>25</c:v>
                </c:pt>
                <c:pt idx="4">
                  <c:v>26</c:v>
                </c:pt>
              </c:numCache>
            </c:numRef>
          </c:cat>
          <c:val>
            <c:numRef>
              <c:f>グラフ!$J$106:$J$110</c:f>
              <c:numCache>
                <c:formatCode>#,##0;[Red]#,##0</c:formatCode>
                <c:ptCount val="5"/>
                <c:pt idx="0">
                  <c:v>282914</c:v>
                </c:pt>
                <c:pt idx="1">
                  <c:v>274863</c:v>
                </c:pt>
                <c:pt idx="2">
                  <c:v>267319</c:v>
                </c:pt>
                <c:pt idx="3">
                  <c:v>250723</c:v>
                </c:pt>
                <c:pt idx="4">
                  <c:v>268504</c:v>
                </c:pt>
              </c:numCache>
            </c:numRef>
          </c:val>
        </c:ser>
        <c:dLbls>
          <c:showLegendKey val="0"/>
          <c:showVal val="0"/>
          <c:showCatName val="0"/>
          <c:showSerName val="0"/>
          <c:showPercent val="0"/>
          <c:showBubbleSize val="0"/>
        </c:dLbls>
        <c:gapWidth val="30"/>
        <c:overlap val="100"/>
        <c:axId val="248023984"/>
        <c:axId val="248148144"/>
      </c:barChart>
      <c:catAx>
        <c:axId val="248023984"/>
        <c:scaling>
          <c:orientation val="minMax"/>
        </c:scaling>
        <c:delete val="0"/>
        <c:axPos val="b"/>
        <c:numFmt formatCode="##&quot;年度&quot;"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148144"/>
        <c:crossesAt val="0"/>
        <c:auto val="1"/>
        <c:lblAlgn val="ctr"/>
        <c:lblOffset val="100"/>
        <c:tickLblSkip val="1"/>
        <c:tickMarkSkip val="1"/>
        <c:noMultiLvlLbl val="0"/>
      </c:catAx>
      <c:valAx>
        <c:axId val="248148144"/>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023984"/>
        <c:crosses val="autoZero"/>
        <c:crossBetween val="between"/>
        <c:majorUnit val="100000"/>
      </c:valAx>
      <c:spPr>
        <a:noFill/>
        <a:ln w="12700">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431049723446939"/>
          <c:h val="4.6921434703280897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26</a:t>
            </a:r>
            <a:r>
              <a:rPr lang="ja-JP" altLang="en-US"/>
              <a:t>年度</a:t>
            </a:r>
          </a:p>
        </c:rich>
      </c:tx>
      <c:layout>
        <c:manualLayout>
          <c:xMode val="edge"/>
          <c:yMode val="edge"/>
          <c:x val="0.38505874265716838"/>
          <c:y val="1.650937700584038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3448558061045096"/>
          <c:y val="0.24421124677971395"/>
          <c:w val="0.7385078195374899"/>
          <c:h val="0.60613277349827765"/>
        </c:manualLayout>
      </c:layout>
      <c:doughnutChart>
        <c:varyColors val="1"/>
        <c:ser>
          <c:idx val="0"/>
          <c:order val="0"/>
          <c:spPr>
            <a:solidFill>
              <a:srgbClr val="FFFFFF"/>
            </a:solidFill>
            <a:ln w="12700">
              <a:solidFill>
                <a:srgbClr val="000000"/>
              </a:solidFill>
              <a:prstDash val="solid"/>
            </a:ln>
          </c:spPr>
          <c:dPt>
            <c:idx val="1"/>
            <c:bubble3D val="0"/>
            <c:spPr>
              <a:pattFill prst="pct50">
                <a:fgClr>
                  <a:srgbClr val="000000"/>
                </a:fgClr>
                <a:bgClr>
                  <a:srgbClr val="FFFFFF"/>
                </a:bgClr>
              </a:pattFill>
              <a:ln w="12700">
                <a:solidFill>
                  <a:srgbClr val="000000"/>
                </a:solidFill>
                <a:prstDash val="solid"/>
              </a:ln>
            </c:spPr>
          </c:dPt>
          <c:dPt>
            <c:idx val="3"/>
            <c:bubble3D val="0"/>
            <c:spPr>
              <a:solidFill>
                <a:srgbClr val="000000"/>
              </a:solidFill>
              <a:ln w="12700">
                <a:solidFill>
                  <a:srgbClr val="000000"/>
                </a:solidFill>
                <a:prstDash val="solid"/>
              </a:ln>
            </c:spPr>
          </c:dPt>
          <c:dPt>
            <c:idx val="4"/>
            <c:bubble3D val="0"/>
            <c:spPr>
              <a:pattFill prst="wdUpDiag">
                <a:fgClr>
                  <a:srgbClr val="000000"/>
                </a:fgClr>
                <a:bgClr>
                  <a:srgbClr val="FFFFFF"/>
                </a:bgClr>
              </a:pattFill>
              <a:ln w="12700">
                <a:solidFill>
                  <a:srgbClr val="000000"/>
                </a:solidFill>
                <a:prstDash val="solid"/>
              </a:ln>
            </c:spPr>
          </c:dPt>
          <c:dPt>
            <c:idx val="5"/>
            <c:bubble3D val="0"/>
            <c:spPr>
              <a:pattFill prst="dashVert">
                <a:fgClr>
                  <a:srgbClr val="000000"/>
                </a:fgClr>
                <a:bgClr>
                  <a:srgbClr val="FFFFFF"/>
                </a:bgClr>
              </a:pattFill>
              <a:ln w="12700">
                <a:solidFill>
                  <a:srgbClr val="000000"/>
                </a:solidFill>
                <a:prstDash val="solid"/>
              </a:ln>
            </c:spPr>
          </c:dPt>
          <c:dPt>
            <c:idx val="6"/>
            <c:bubble3D val="0"/>
            <c:spPr>
              <a:pattFill prst="lgConfetti">
                <a:fgClr>
                  <a:srgbClr val="000000"/>
                </a:fgClr>
                <a:bgClr>
                  <a:srgbClr val="FFFFFF"/>
                </a:bgClr>
              </a:pattFill>
              <a:ln w="12700">
                <a:solidFill>
                  <a:srgbClr val="000000"/>
                </a:solidFill>
                <a:prstDash val="solid"/>
              </a:ln>
            </c:spPr>
          </c:dPt>
          <c:dPt>
            <c:idx val="7"/>
            <c:bubble3D val="0"/>
            <c:spPr>
              <a:pattFill prst="divot">
                <a:fgClr>
                  <a:srgbClr val="000000"/>
                </a:fgClr>
                <a:bgClr>
                  <a:srgbClr val="FFFFFF"/>
                </a:bgClr>
              </a:pattFill>
              <a:ln w="12700">
                <a:solidFill>
                  <a:srgbClr val="000000"/>
                </a:solidFill>
                <a:prstDash val="solid"/>
              </a:ln>
            </c:spPr>
          </c:dPt>
          <c:dPt>
            <c:idx val="8"/>
            <c:bubble3D val="0"/>
            <c:spPr>
              <a:pattFill prst="lgCheck">
                <a:fgClr>
                  <a:srgbClr val="000000"/>
                </a:fgClr>
                <a:bgClr>
                  <a:srgbClr val="FFFFFF"/>
                </a:bgClr>
              </a:pattFill>
              <a:ln w="12700">
                <a:solidFill>
                  <a:srgbClr val="000000"/>
                </a:solidFill>
                <a:prstDash val="solid"/>
              </a:ln>
            </c:spPr>
          </c:dPt>
          <c:dLbls>
            <c:dLbl>
              <c:idx val="0"/>
              <c:layout>
                <c:manualLayout>
                  <c:x val="0.13378137017145583"/>
                  <c:y val="-0.18554347757591846"/>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定額</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従量</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38.2%</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2"/>
              <c:layout>
                <c:manualLayout>
                  <c:x val="0.27511017861979381"/>
                  <c:y val="-1.3818300974850496E-2"/>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臨時</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0.1%</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0.22888982627171603"/>
                  <c:y val="0.1247938339757545"/>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公衆街路灯</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0.2%</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4"/>
              <c:layout>
                <c:manualLayout>
                  <c:x val="6.4806899137607801E-2"/>
                  <c:y val="0.19042744644635151"/>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sz="800"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sz="800" baseline="0">
                        <a:latin typeface="ＭＳ Ｐゴシック" panose="020B0600070205080204" pitchFamily="50" charset="-128"/>
                        <a:ea typeface="ＭＳ Ｐゴシック" panose="020B0600070205080204" pitchFamily="50" charset="-128"/>
                      </a:rPr>
                      <a:t>時間帯別・
</a:t>
                    </a:r>
                    <a:r>
                      <a:rPr lang="en-US" altLang="en-US" sz="800" baseline="0">
                        <a:latin typeface="ＭＳ Ｐゴシック" panose="020B0600070205080204" pitchFamily="50" charset="-128"/>
                        <a:ea typeface="ＭＳ Ｐゴシック" panose="020B0600070205080204" pitchFamily="50" charset="-128"/>
                      </a:rPr>
                      <a:t>Ee</a:t>
                    </a:r>
                    <a:r>
                      <a:rPr lang="ja-JP" altLang="en-US" sz="800" baseline="0">
                        <a:latin typeface="ＭＳ Ｐゴシック" panose="020B0600070205080204" pitchFamily="50" charset="-128"/>
                        <a:ea typeface="ＭＳ Ｐゴシック" panose="020B0600070205080204" pitchFamily="50" charset="-128"/>
                      </a:rPr>
                      <a:t>らいふ </a:t>
                    </a:r>
                    <a:r>
                      <a:rPr lang="en-US" altLang="ja-JP" sz="800" baseline="0">
                        <a:latin typeface="ＭＳ Ｐゴシック" panose="020B0600070205080204" pitchFamily="50" charset="-128"/>
                      </a:rPr>
                      <a:t>5.6</a:t>
                    </a:r>
                    <a:r>
                      <a:rPr lang="en-US" altLang="ja-JP" baseline="0">
                        <a:latin typeface="ＭＳ Ｐゴシック" panose="020B0600070205080204" pitchFamily="50" charset="-128"/>
                      </a:rPr>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5"/>
              <c:layout>
                <c:manualLayout>
                  <c:x val="0"/>
                  <c:y val="-3.201189733507265E-3"/>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業務用</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37.9%</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6"/>
              <c:layout>
                <c:manualLayout>
                  <c:x val="-0.22469979368421578"/>
                  <c:y val="7.8206829624868454E-2"/>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sz="800"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sz="800" baseline="0">
                        <a:latin typeface="ＭＳ Ｐゴシック" panose="020B0600070205080204" pitchFamily="50" charset="-128"/>
                        <a:ea typeface="ＭＳ Ｐゴシック" panose="020B0600070205080204" pitchFamily="50" charset="-128"/>
                      </a:rPr>
                      <a:t>低圧</a:t>
                    </a:r>
                  </a:p>
                  <a:p>
                    <a:pPr>
                      <a:defRPr sz="800" b="0" i="0" u="none" strike="noStrike" baseline="0">
                        <a:solidFill>
                          <a:srgbClr val="000000"/>
                        </a:solidFill>
                        <a:latin typeface="ＭＳ Ｐゴシック" panose="020B0600070205080204" pitchFamily="50" charset="-128"/>
                        <a:ea typeface="ＭＳ 明朝"/>
                        <a:cs typeface="ＭＳ 明朝"/>
                      </a:defRPr>
                    </a:pPr>
                    <a:r>
                      <a:rPr lang="en-US" altLang="ja-JP" sz="800" baseline="0">
                        <a:latin typeface="ＭＳ Ｐゴシック" panose="020B0600070205080204" pitchFamily="50" charset="-128"/>
                      </a:rPr>
                      <a:t>5.3%</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7621984751906009"/>
                  <c:y val="-5.5526366777578377E-2"/>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高圧</a:t>
                    </a:r>
                    <a:r>
                      <a:rPr lang="en-US" altLang="ja-JP" baseline="0">
                        <a:latin typeface="ＭＳ Ｐゴシック" panose="020B0600070205080204" pitchFamily="50" charset="-128"/>
                        <a:ea typeface="ＭＳ Ｐゴシック" panose="020B0600070205080204" pitchFamily="50" charset="-128"/>
                      </a:rPr>
                      <a:t>500</a:t>
                    </a:r>
                    <a:r>
                      <a:rPr lang="en-US" altLang="en-US" baseline="0">
                        <a:latin typeface="ＭＳ Ｐゴシック" panose="020B0600070205080204" pitchFamily="50" charset="-128"/>
                        <a:ea typeface="ＭＳ Ｐゴシック" panose="020B0600070205080204" pitchFamily="50" charset="-128"/>
                      </a:rPr>
                      <a:t>kW</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未満</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8.2%</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8"/>
              <c:layout>
                <c:manualLayout>
                  <c:x val="-0.24803294811900678"/>
                  <c:y val="-0.19259466510388112"/>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高圧</a:t>
                    </a:r>
                    <a:r>
                      <a:rPr lang="en-US" altLang="ja-JP" baseline="0">
                        <a:latin typeface="ＭＳ Ｐゴシック" panose="020B0600070205080204" pitchFamily="50" charset="-128"/>
                        <a:ea typeface="ＭＳ Ｐゴシック" panose="020B0600070205080204" pitchFamily="50" charset="-128"/>
                      </a:rPr>
                      <a:t>500</a:t>
                    </a:r>
                    <a:r>
                      <a:rPr lang="en-US" altLang="en-US" baseline="0">
                        <a:latin typeface="ＭＳ Ｐゴシック" panose="020B0600070205080204" pitchFamily="50" charset="-128"/>
                        <a:ea typeface="ＭＳ Ｐゴシック" panose="020B0600070205080204" pitchFamily="50" charset="-128"/>
                      </a:rPr>
                      <a:t>kW</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以上</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3.8%</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9"/>
              <c:layout>
                <c:manualLayout>
                  <c:x val="-5.5683107442720224E-2"/>
                  <c:y val="-0.18880440604697224"/>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臨時</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0.1%</a:t>
                    </a:r>
                  </a:p>
                </c:rich>
              </c:tx>
              <c:numFmt formatCode="0.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0"/>
              <c:layout>
                <c:manualLayout>
                  <c:x val="0.32683506396108575"/>
                  <c:y val="-0.14056742395295749"/>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深夜</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panose="020B0600070205080204" pitchFamily="50" charset="-128"/>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グラフ!$H$118:$R$118</c:f>
              <c:strCache>
                <c:ptCount val="11"/>
                <c:pt idx="0">
                  <c:v>電灯　定額</c:v>
                </c:pt>
                <c:pt idx="1">
                  <c:v>電灯 従量</c:v>
                </c:pt>
                <c:pt idx="2">
                  <c:v>電灯 臨時</c:v>
                </c:pt>
                <c:pt idx="3">
                  <c:v>電灯 公衆街路灯</c:v>
                </c:pt>
                <c:pt idx="4">
                  <c:v>電灯 時間帯別・
Eeらいふ</c:v>
                </c:pt>
                <c:pt idx="5">
                  <c:v>電力 業務用</c:v>
                </c:pt>
                <c:pt idx="6">
                  <c:v>電力 低圧</c:v>
                </c:pt>
                <c:pt idx="7">
                  <c:v>電力 高圧500kW未満</c:v>
                </c:pt>
                <c:pt idx="8">
                  <c:v>電力 高圧500kW以上</c:v>
                </c:pt>
                <c:pt idx="9">
                  <c:v>電力 臨時</c:v>
                </c:pt>
                <c:pt idx="10">
                  <c:v>電力 深夜</c:v>
                </c:pt>
              </c:strCache>
            </c:strRef>
          </c:cat>
          <c:val>
            <c:numRef>
              <c:f>グラフ!$H$119:$R$119</c:f>
              <c:numCache>
                <c:formatCode>0.0%</c:formatCode>
                <c:ptCount val="11"/>
                <c:pt idx="0">
                  <c:v>3.6501790927348393E-3</c:v>
                </c:pt>
                <c:pt idx="1">
                  <c:v>0.38158346963705253</c:v>
                </c:pt>
                <c:pt idx="2" formatCode="0.00%">
                  <c:v>7.9297708027081305E-4</c:v>
                </c:pt>
                <c:pt idx="3">
                  <c:v>2.4658895629309095E-3</c:v>
                </c:pt>
                <c:pt idx="4">
                  <c:v>5.5587072196111718E-2</c:v>
                </c:pt>
                <c:pt idx="5">
                  <c:v>0.37852129443673782</c:v>
                </c:pt>
                <c:pt idx="6">
                  <c:v>5.3094266962048907E-2</c:v>
                </c:pt>
                <c:pt idx="7">
                  <c:v>8.2214952690531889E-2</c:v>
                </c:pt>
                <c:pt idx="8">
                  <c:v>3.8232675624754138E-2</c:v>
                </c:pt>
                <c:pt idx="9" formatCode="0.00%">
                  <c:v>2.7950889252365474E-4</c:v>
                </c:pt>
                <c:pt idx="10">
                  <c:v>3.5777138243027807E-3</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26</a:t>
            </a:r>
            <a:r>
              <a:rPr lang="ja-JP" altLang="en-US"/>
              <a:t>年度</a:t>
            </a:r>
          </a:p>
        </c:rich>
      </c:tx>
      <c:layout>
        <c:manualLayout>
          <c:xMode val="edge"/>
          <c:yMode val="edge"/>
          <c:x val="0.51483679525221093"/>
          <c:y val="3.7790697674418602E-2"/>
        </c:manualLayout>
      </c:layout>
      <c:overlay val="0"/>
      <c:spPr>
        <a:solidFill>
          <a:srgbClr val="FFFFFF"/>
        </a:solidFill>
        <a:ln w="12700">
          <a:solidFill>
            <a:srgbClr val="000000"/>
          </a:solidFill>
          <a:prstDash val="solid"/>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0.12462908011869472"/>
          <c:y val="0.13953488372093326"/>
          <c:w val="0.85459940652821242"/>
          <c:h val="0.75581395348839076"/>
        </c:manualLayout>
      </c:layout>
      <c:bar3DChart>
        <c:barDir val="col"/>
        <c:grouping val="clustered"/>
        <c:varyColors val="0"/>
        <c:ser>
          <c:idx val="0"/>
          <c:order val="0"/>
          <c:tx>
            <c:strRef>
              <c:f>グラフ!$I$4</c:f>
              <c:strCache>
                <c:ptCount val="1"/>
                <c:pt idx="0">
                  <c:v>１世帯配水量</c:v>
                </c:pt>
              </c:strCache>
            </c:strRef>
          </c:tx>
          <c:spPr>
            <a:solidFill>
              <a:srgbClr val="969696"/>
            </a:solidFill>
            <a:ln w="3175">
              <a:solidFill>
                <a:srgbClr val="000000"/>
              </a:solidFill>
              <a:prstDash val="solid"/>
            </a:ln>
          </c:spPr>
          <c:invertIfNegative val="0"/>
          <c:dLbls>
            <c:dLbl>
              <c:idx val="0"/>
              <c:layout>
                <c:manualLayout>
                  <c:x val="2.9541655957693751E-2"/>
                  <c:y val="-2.360953427333213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8165066161982029E-2"/>
                  <c:y val="-3.054721357504790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8657912568050668E-2"/>
                  <c:y val="-2.921442959164978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0634438499341875E-2"/>
                  <c:y val="-3.03598242080204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159925854965443E-2"/>
                  <c:y val="-2.767045107733620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8118647631954008E-2"/>
                  <c:y val="-2.87593847280717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7127658745920843E-2"/>
                  <c:y val="-2.91207349081363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5318737976743694E-2"/>
                  <c:y val="-2.29457364341084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2564390133725905E-2"/>
                  <c:y val="-2.8294268449001996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38614</c:v>
                </c:pt>
                <c:pt idx="1">
                  <c:v>20589</c:v>
                </c:pt>
                <c:pt idx="2">
                  <c:v>13903</c:v>
                </c:pt>
                <c:pt idx="3">
                  <c:v>13382</c:v>
                </c:pt>
                <c:pt idx="4">
                  <c:v>10404</c:v>
                </c:pt>
                <c:pt idx="5">
                  <c:v>6378</c:v>
                </c:pt>
                <c:pt idx="6">
                  <c:v>6277</c:v>
                </c:pt>
                <c:pt idx="7">
                  <c:v>4561</c:v>
                </c:pt>
                <c:pt idx="8">
                  <c:v>1947</c:v>
                </c:pt>
              </c:numCache>
            </c:numRef>
          </c:val>
        </c:ser>
        <c:dLbls>
          <c:showLegendKey val="0"/>
          <c:showVal val="0"/>
          <c:showCatName val="0"/>
          <c:showSerName val="0"/>
          <c:showPercent val="0"/>
          <c:showBubbleSize val="0"/>
        </c:dLbls>
        <c:gapWidth val="30"/>
        <c:shape val="box"/>
        <c:axId val="248149320"/>
        <c:axId val="248149712"/>
        <c:axId val="0"/>
      </c:bar3DChart>
      <c:catAx>
        <c:axId val="24814932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149712"/>
        <c:crossesAt val="0"/>
        <c:auto val="1"/>
        <c:lblAlgn val="ctr"/>
        <c:lblOffset val="100"/>
        <c:tickLblSkip val="1"/>
        <c:tickMarkSkip val="1"/>
        <c:noMultiLvlLbl val="0"/>
      </c:catAx>
      <c:valAx>
        <c:axId val="248149712"/>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0.121661721068253"/>
              <c:y val="0.14244186046511895"/>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8149320"/>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グラフ!$I$43:$L$43</c:f>
              <c:strCache>
                <c:ptCount val="1"/>
                <c:pt idx="0">
                  <c:v>ok</c:v>
                </c:pt>
              </c:strCache>
            </c:strRef>
          </c:cat>
          <c:val>
            <c:numRef>
              <c:f>グラフ!$I$44:$M$44</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グラフ!$I$71:$I$80</c:f>
              <c:numCache>
                <c:formatCode>#.0"%"\ </c:formatCode>
                <c:ptCount val="10"/>
                <c:pt idx="0">
                  <c:v>95.214277558580619</c:v>
                </c:pt>
                <c:pt idx="1">
                  <c:v>86.972025453235673</c:v>
                </c:pt>
                <c:pt idx="2">
                  <c:v>78.114750561021935</c:v>
                </c:pt>
                <c:pt idx="3">
                  <c:v>71.065459610027858</c:v>
                </c:pt>
                <c:pt idx="4">
                  <c:v>95.067219977035805</c:v>
                </c:pt>
                <c:pt idx="5">
                  <c:v>91.124996690407471</c:v>
                </c:pt>
                <c:pt idx="6">
                  <c:v>87.313412836660859</c:v>
                </c:pt>
                <c:pt idx="7">
                  <c:v>84.258008312846528</c:v>
                </c:pt>
                <c:pt idx="8">
                  <c:v>83.035912954474654</c:v>
                </c:pt>
                <c:pt idx="9">
                  <c:v>53.496339087794723</c:v>
                </c:pt>
              </c:numCache>
            </c:numRef>
          </c:val>
        </c:ser>
        <c:dLbls>
          <c:showLegendKey val="0"/>
          <c:showVal val="0"/>
          <c:showCatName val="0"/>
          <c:showSerName val="0"/>
          <c:showPercent val="0"/>
          <c:showBubbleSize val="0"/>
        </c:dLbls>
        <c:gapWidth val="30"/>
        <c:axId val="247687776"/>
        <c:axId val="246539392"/>
      </c:barChart>
      <c:catAx>
        <c:axId val="2476877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6539392"/>
        <c:crossesAt val="0"/>
        <c:auto val="1"/>
        <c:lblAlgn val="ctr"/>
        <c:lblOffset val="100"/>
        <c:tickLblSkip val="1"/>
        <c:tickMarkSkip val="1"/>
        <c:noMultiLvlLbl val="0"/>
      </c:catAx>
      <c:valAx>
        <c:axId val="246539392"/>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687776"/>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グラフ!$J$105</c:f>
              <c:strCache>
                <c:ptCount val="1"/>
                <c:pt idx="0">
                  <c:v>電力使用量</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22</c:v>
                </c:pt>
                <c:pt idx="1">
                  <c:v>23</c:v>
                </c:pt>
                <c:pt idx="2">
                  <c:v>24</c:v>
                </c:pt>
                <c:pt idx="3">
                  <c:v>25</c:v>
                </c:pt>
                <c:pt idx="4">
                  <c:v>26</c:v>
                </c:pt>
              </c:numCache>
            </c:numRef>
          </c:cat>
          <c:val>
            <c:numRef>
              <c:f>グラフ!$I$106:$I$110</c:f>
              <c:numCache>
                <c:formatCode>#,##0;[Red]#,##0</c:formatCode>
                <c:ptCount val="5"/>
                <c:pt idx="0">
                  <c:v>223849</c:v>
                </c:pt>
                <c:pt idx="1">
                  <c:v>219760</c:v>
                </c:pt>
                <c:pt idx="2">
                  <c:v>213009</c:v>
                </c:pt>
                <c:pt idx="3">
                  <c:v>203914</c:v>
                </c:pt>
                <c:pt idx="4">
                  <c:v>214486</c:v>
                </c:pt>
              </c:numCache>
            </c:numRef>
          </c:val>
        </c:ser>
        <c:ser>
          <c:idx val="1"/>
          <c:order val="1"/>
          <c:tx>
            <c:strRef>
              <c:f>グラフ!$I$105</c:f>
              <c:strCache>
                <c:ptCount val="1"/>
                <c:pt idx="0">
                  <c:v>電灯使用量</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22</c:v>
                </c:pt>
                <c:pt idx="1">
                  <c:v>23</c:v>
                </c:pt>
                <c:pt idx="2">
                  <c:v>24</c:v>
                </c:pt>
                <c:pt idx="3">
                  <c:v>25</c:v>
                </c:pt>
                <c:pt idx="4">
                  <c:v>26</c:v>
                </c:pt>
              </c:numCache>
            </c:numRef>
          </c:cat>
          <c:val>
            <c:numRef>
              <c:f>グラフ!$J$106:$J$110</c:f>
              <c:numCache>
                <c:formatCode>#,##0;[Red]#,##0</c:formatCode>
                <c:ptCount val="5"/>
                <c:pt idx="0">
                  <c:v>282914</c:v>
                </c:pt>
                <c:pt idx="1">
                  <c:v>274863</c:v>
                </c:pt>
                <c:pt idx="2">
                  <c:v>267319</c:v>
                </c:pt>
                <c:pt idx="3">
                  <c:v>250723</c:v>
                </c:pt>
                <c:pt idx="4">
                  <c:v>268504</c:v>
                </c:pt>
              </c:numCache>
            </c:numRef>
          </c:val>
        </c:ser>
        <c:dLbls>
          <c:showLegendKey val="0"/>
          <c:showVal val="0"/>
          <c:showCatName val="0"/>
          <c:showSerName val="0"/>
          <c:showPercent val="0"/>
          <c:showBubbleSize val="0"/>
        </c:dLbls>
        <c:gapWidth val="30"/>
        <c:overlap val="100"/>
        <c:axId val="136481648"/>
        <c:axId val="136481256"/>
      </c:barChart>
      <c:catAx>
        <c:axId val="136481648"/>
        <c:scaling>
          <c:orientation val="minMax"/>
        </c:scaling>
        <c:delete val="0"/>
        <c:axPos val="b"/>
        <c:numFmt formatCode="##&quot;年度&quot;"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136481256"/>
        <c:crossesAt val="0"/>
        <c:auto val="1"/>
        <c:lblAlgn val="ctr"/>
        <c:lblOffset val="100"/>
        <c:tickLblSkip val="2"/>
        <c:tickMarkSkip val="1"/>
        <c:noMultiLvlLbl val="0"/>
      </c:catAx>
      <c:valAx>
        <c:axId val="136481256"/>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481648"/>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9253731343302"/>
          <c:y val="0.12569849546430067"/>
          <c:w val="0.8"/>
          <c:h val="0.74860437298738436"/>
        </c:manualLayout>
      </c:layout>
      <c:doughnutChart>
        <c:varyColors val="1"/>
        <c:ser>
          <c:idx val="0"/>
          <c:order val="0"/>
          <c:spPr>
            <a:solidFill>
              <a:srgbClr val="FFFFFF"/>
            </a:solidFill>
            <a:ln w="12700">
              <a:solidFill>
                <a:srgbClr val="000000"/>
              </a:solidFill>
              <a:prstDash val="solid"/>
            </a:ln>
          </c:spPr>
          <c:dLbls>
            <c:dLbl>
              <c:idx val="0"/>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1"/>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2"/>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3"/>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4"/>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5"/>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6"/>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7"/>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グラフ!$H$118:$O$118</c:f>
              <c:strCache>
                <c:ptCount val="8"/>
                <c:pt idx="0">
                  <c:v>電灯　定額</c:v>
                </c:pt>
                <c:pt idx="1">
                  <c:v>電灯 従量</c:v>
                </c:pt>
                <c:pt idx="2">
                  <c:v>電灯 臨時</c:v>
                </c:pt>
                <c:pt idx="3">
                  <c:v>電灯 公衆街路灯</c:v>
                </c:pt>
                <c:pt idx="4">
                  <c:v>電灯 時間帯別・
Eeらいふ</c:v>
                </c:pt>
                <c:pt idx="5">
                  <c:v>電力 業務用</c:v>
                </c:pt>
                <c:pt idx="6">
                  <c:v>電力 低圧</c:v>
                </c:pt>
                <c:pt idx="7">
                  <c:v>電力 高圧500kW未満</c:v>
                </c:pt>
              </c:strCache>
            </c:strRef>
          </c:cat>
          <c:val>
            <c:numRef>
              <c:f>グラフ!$H$119:$O$119</c:f>
              <c:numCache>
                <c:formatCode>0.0%</c:formatCode>
                <c:ptCount val="8"/>
                <c:pt idx="0">
                  <c:v>3.6501790927348393E-3</c:v>
                </c:pt>
                <c:pt idx="1">
                  <c:v>0.38158346963705253</c:v>
                </c:pt>
                <c:pt idx="2" formatCode="0.00%">
                  <c:v>7.9297708027081305E-4</c:v>
                </c:pt>
                <c:pt idx="3">
                  <c:v>2.4658895629309095E-3</c:v>
                </c:pt>
                <c:pt idx="4">
                  <c:v>5.5587072196111718E-2</c:v>
                </c:pt>
                <c:pt idx="5">
                  <c:v>0.37852129443673782</c:v>
                </c:pt>
                <c:pt idx="6">
                  <c:v>5.3094266962048907E-2</c:v>
                </c:pt>
                <c:pt idx="7">
                  <c:v>8.2214952690531889E-2</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グラフ!$I$4</c:f>
              <c:strCache>
                <c:ptCount val="1"/>
                <c:pt idx="0">
                  <c:v>１世帯配水量</c:v>
                </c:pt>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38614</c:v>
                </c:pt>
                <c:pt idx="1">
                  <c:v>20589</c:v>
                </c:pt>
                <c:pt idx="2">
                  <c:v>13903</c:v>
                </c:pt>
                <c:pt idx="3">
                  <c:v>13382</c:v>
                </c:pt>
                <c:pt idx="4">
                  <c:v>10404</c:v>
                </c:pt>
                <c:pt idx="5">
                  <c:v>6378</c:v>
                </c:pt>
                <c:pt idx="6">
                  <c:v>6277</c:v>
                </c:pt>
                <c:pt idx="7">
                  <c:v>4561</c:v>
                </c:pt>
              </c:numCache>
            </c:numRef>
          </c:val>
        </c:ser>
        <c:dLbls>
          <c:showLegendKey val="0"/>
          <c:showVal val="0"/>
          <c:showCatName val="0"/>
          <c:showSerName val="0"/>
          <c:showPercent val="0"/>
          <c:showBubbleSize val="0"/>
        </c:dLbls>
        <c:gapWidth val="30"/>
        <c:shape val="box"/>
        <c:axId val="248025944"/>
        <c:axId val="248026336"/>
        <c:axId val="0"/>
      </c:bar3DChart>
      <c:catAx>
        <c:axId val="24802594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026336"/>
        <c:crossesAt val="0"/>
        <c:auto val="1"/>
        <c:lblAlgn val="ctr"/>
        <c:lblOffset val="100"/>
        <c:tickLblSkip val="1"/>
        <c:tickMarkSkip val="1"/>
        <c:noMultiLvlLbl val="0"/>
      </c:catAx>
      <c:valAx>
        <c:axId val="248026336"/>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025944"/>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グラフ!$H$37:$H$42</c:f>
              <c:strCache>
                <c:ptCount val="6"/>
                <c:pt idx="0">
                  <c:v>平成21年度</c:v>
                </c:pt>
                <c:pt idx="1">
                  <c:v>22年</c:v>
                </c:pt>
                <c:pt idx="2">
                  <c:v>23年</c:v>
                </c:pt>
                <c:pt idx="3">
                  <c:v>24年</c:v>
                </c:pt>
                <c:pt idx="4">
                  <c:v>25年</c:v>
                </c:pt>
                <c:pt idx="5">
                  <c:v>26年度</c:v>
                </c:pt>
              </c:strCache>
            </c:strRef>
          </c:cat>
          <c:val>
            <c:numRef>
              <c:f>グラフ!$I$37:$I$42</c:f>
              <c:numCache>
                <c:formatCode>#,##0;[Red]#,##0</c:formatCode>
                <c:ptCount val="6"/>
                <c:pt idx="0">
                  <c:v>9038063</c:v>
                </c:pt>
                <c:pt idx="1">
                  <c:v>9053661</c:v>
                </c:pt>
                <c:pt idx="2">
                  <c:v>9106608</c:v>
                </c:pt>
                <c:pt idx="3">
                  <c:v>9122148</c:v>
                </c:pt>
                <c:pt idx="4">
                  <c:v>9092862</c:v>
                </c:pt>
                <c:pt idx="5">
                  <c:v>8947788</c:v>
                </c:pt>
              </c:numCache>
            </c:numRef>
          </c:val>
          <c:smooth val="0"/>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グラフ!$H$37:$H$42</c:f>
              <c:strCache>
                <c:ptCount val="6"/>
                <c:pt idx="0">
                  <c:v>平成21年度</c:v>
                </c:pt>
                <c:pt idx="1">
                  <c:v>22年</c:v>
                </c:pt>
                <c:pt idx="2">
                  <c:v>23年</c:v>
                </c:pt>
                <c:pt idx="3">
                  <c:v>24年</c:v>
                </c:pt>
                <c:pt idx="4">
                  <c:v>25年</c:v>
                </c:pt>
                <c:pt idx="5">
                  <c:v>26年度</c:v>
                </c:pt>
              </c:strCache>
            </c:strRef>
          </c:cat>
          <c:val>
            <c:numRef>
              <c:f>グラフ!$J$37:$J$42</c:f>
              <c:numCache>
                <c:formatCode>#,##0;[Red]#,##0</c:formatCode>
                <c:ptCount val="6"/>
                <c:pt idx="0">
                  <c:v>2635318</c:v>
                </c:pt>
                <c:pt idx="1">
                  <c:v>2619995</c:v>
                </c:pt>
                <c:pt idx="2">
                  <c:v>2548396</c:v>
                </c:pt>
                <c:pt idx="3">
                  <c:v>2458349</c:v>
                </c:pt>
                <c:pt idx="4">
                  <c:v>2417520</c:v>
                </c:pt>
                <c:pt idx="5">
                  <c:v>2376228</c:v>
                </c:pt>
              </c:numCache>
            </c:numRef>
          </c:val>
          <c:smooth val="0"/>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グラフ!$H$37:$H$42</c:f>
              <c:strCache>
                <c:ptCount val="6"/>
                <c:pt idx="0">
                  <c:v>平成21年度</c:v>
                </c:pt>
                <c:pt idx="1">
                  <c:v>22年</c:v>
                </c:pt>
                <c:pt idx="2">
                  <c:v>23年</c:v>
                </c:pt>
                <c:pt idx="3">
                  <c:v>24年</c:v>
                </c:pt>
                <c:pt idx="4">
                  <c:v>25年</c:v>
                </c:pt>
                <c:pt idx="5">
                  <c:v>26年度</c:v>
                </c:pt>
              </c:strCache>
            </c:strRef>
          </c:cat>
          <c:val>
            <c:numRef>
              <c:f>グラフ!$K$37:$K$42</c:f>
              <c:numCache>
                <c:formatCode>#,##0;[Red]#,##0</c:formatCode>
                <c:ptCount val="6"/>
                <c:pt idx="0">
                  <c:v>1372422</c:v>
                </c:pt>
                <c:pt idx="1">
                  <c:v>1442710</c:v>
                </c:pt>
                <c:pt idx="2">
                  <c:v>1392629</c:v>
                </c:pt>
                <c:pt idx="3">
                  <c:v>1330328</c:v>
                </c:pt>
                <c:pt idx="4">
                  <c:v>1362735</c:v>
                </c:pt>
                <c:pt idx="5">
                  <c:v>1282572</c:v>
                </c:pt>
              </c:numCache>
            </c:numRef>
          </c:val>
          <c:smooth val="0"/>
        </c:ser>
        <c:dLbls>
          <c:showLegendKey val="0"/>
          <c:showVal val="1"/>
          <c:showCatName val="0"/>
          <c:showSerName val="0"/>
          <c:showPercent val="0"/>
          <c:showBubbleSize val="0"/>
        </c:dLbls>
        <c:marker val="1"/>
        <c:smooth val="0"/>
        <c:axId val="248027120"/>
        <c:axId val="248027512"/>
      </c:lineChart>
      <c:catAx>
        <c:axId val="248027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48027512"/>
        <c:crossesAt val="0"/>
        <c:auto val="1"/>
        <c:lblAlgn val="ctr"/>
        <c:lblOffset val="100"/>
        <c:tickLblSkip val="1"/>
        <c:tickMarkSkip val="1"/>
        <c:noMultiLvlLbl val="0"/>
      </c:catAx>
      <c:valAx>
        <c:axId val="24802751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リットル</a:t>
                </a:r>
              </a:p>
            </c:rich>
          </c:tx>
          <c:layout>
            <c:manualLayout>
              <c:xMode val="edge"/>
              <c:yMode val="edge"/>
              <c:x val="0.14142452193475519"/>
              <c:y val="3.0721193634579612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48027120"/>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26</a:t>
            </a:r>
            <a:r>
              <a:rPr lang="ja-JP" altLang="en-US"/>
              <a:t>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735076812976499"/>
          <c:y val="0.18183505208554471"/>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dPt>
          <c:dPt>
            <c:idx val="1"/>
            <c:bubble3D val="0"/>
            <c:spPr>
              <a:pattFill prst="ltVert">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Lbls>
            <c:dLbl>
              <c:idx val="0"/>
              <c:layout>
                <c:manualLayout>
                  <c:x val="4.4003825214412394E-2"/>
                  <c:y val="-0.14640580359691394"/>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2214602987737439"/>
                  <c:y val="-0.17788080185456048"/>
                </c:manualLayout>
              </c:layout>
              <c:numFmt formatCode="0.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4.685468505965182E-3"/>
                  <c:y val="-2.3423897065566159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官公署用</a:t>
                    </a:r>
                    <a:r>
                      <a:rPr lang="en-US" altLang="ja-JP"/>
                      <a:t>+</a:t>
                    </a:r>
                  </a:p>
                  <a:p>
                    <a:pPr>
                      <a:defRPr sz="800" b="0" i="0" u="none" strike="noStrike" baseline="0">
                        <a:solidFill>
                          <a:srgbClr val="000000"/>
                        </a:solidFill>
                        <a:latin typeface="ＭＳ Ｐゴシック"/>
                        <a:ea typeface="ＭＳ Ｐゴシック"/>
                        <a:cs typeface="ＭＳ Ｐゴシック"/>
                      </a:defRPr>
                    </a:pPr>
                    <a:r>
                      <a:rPr lang="ja-JP" altLang="en-US"/>
                      <a:t>基地用
</a:t>
                    </a:r>
                    <a:r>
                      <a:rPr lang="en-US" altLang="ja-JP"/>
                      <a:t>10.1%</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9987903077649297"/>
                  <c:y val="-0.15887621110455585"/>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layout/>
              </c:ext>
            </c:extLst>
          </c:dLbls>
          <c:cat>
            <c:strRef>
              <c:f>グラフ!$I$44:$M$44</c:f>
              <c:strCache>
                <c:ptCount val="5"/>
                <c:pt idx="0">
                  <c:v>家事用+連合用</c:v>
                </c:pt>
                <c:pt idx="1">
                  <c:v>営 業 用</c:v>
                </c:pt>
                <c:pt idx="2">
                  <c:v>船 舶 用</c:v>
                </c:pt>
                <c:pt idx="3">
                  <c:v>官公署用+基地用</c:v>
                </c:pt>
                <c:pt idx="4">
                  <c:v>臨 時 用</c:v>
                </c:pt>
              </c:strCache>
            </c:strRef>
          </c:cat>
          <c:val>
            <c:numRef>
              <c:f>グラフ!$I$45:$M$45</c:f>
              <c:numCache>
                <c:formatCode>#,##0;[Red]#,##0</c:formatCode>
                <c:ptCount val="5"/>
                <c:pt idx="0">
                  <c:v>8947788</c:v>
                </c:pt>
                <c:pt idx="1">
                  <c:v>2376228</c:v>
                </c:pt>
                <c:pt idx="2">
                  <c:v>5148</c:v>
                </c:pt>
                <c:pt idx="3">
                  <c:v>1282572</c:v>
                </c:pt>
                <c:pt idx="4">
                  <c:v>40360</c:v>
                </c:pt>
              </c:numCache>
            </c:numRef>
          </c:val>
        </c:ser>
        <c:dLbls>
          <c:showLegendKey val="0"/>
          <c:showVal val="0"/>
          <c:showCatName val="1"/>
          <c:showSerName val="0"/>
          <c:showPercent val="1"/>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27</a:t>
            </a:r>
            <a:r>
              <a:rPr lang="ja-JP" altLang="en-US"/>
              <a:t>年</a:t>
            </a:r>
            <a:r>
              <a:rPr lang="en-US" altLang="ja-JP"/>
              <a:t>3</a:t>
            </a:r>
            <a:r>
              <a:rPr lang="ja-JP" altLang="en-US"/>
              <a:t>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グラフ!$I$70</c:f>
              <c:strCache>
                <c:ptCount val="1"/>
                <c:pt idx="0">
                  <c:v>接続率</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グラフ!$I$71:$I$81</c:f>
              <c:numCache>
                <c:formatCode>#.0"%"\ </c:formatCode>
                <c:ptCount val="11"/>
                <c:pt idx="0">
                  <c:v>95.214277558580619</c:v>
                </c:pt>
                <c:pt idx="1">
                  <c:v>86.972025453235673</c:v>
                </c:pt>
                <c:pt idx="2">
                  <c:v>78.114750561021935</c:v>
                </c:pt>
                <c:pt idx="3">
                  <c:v>71.065459610027858</c:v>
                </c:pt>
                <c:pt idx="4">
                  <c:v>95.067219977035805</c:v>
                </c:pt>
                <c:pt idx="5">
                  <c:v>91.124996690407471</c:v>
                </c:pt>
                <c:pt idx="6">
                  <c:v>87.313412836660859</c:v>
                </c:pt>
                <c:pt idx="7">
                  <c:v>84.258008312846528</c:v>
                </c:pt>
                <c:pt idx="8">
                  <c:v>83.035912954474654</c:v>
                </c:pt>
                <c:pt idx="9">
                  <c:v>53.496339087794723</c:v>
                </c:pt>
                <c:pt idx="10">
                  <c:v>56.516129032258064</c:v>
                </c:pt>
              </c:numCache>
            </c:numRef>
          </c:val>
        </c:ser>
        <c:dLbls>
          <c:showLegendKey val="0"/>
          <c:showVal val="0"/>
          <c:showCatName val="0"/>
          <c:showSerName val="0"/>
          <c:showPercent val="0"/>
          <c:showBubbleSize val="0"/>
        </c:dLbls>
        <c:gapWidth val="30"/>
        <c:axId val="248025552"/>
        <c:axId val="248024768"/>
      </c:barChart>
      <c:catAx>
        <c:axId val="2480255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8024768"/>
        <c:crossesAt val="0"/>
        <c:auto val="1"/>
        <c:lblAlgn val="ctr"/>
        <c:lblOffset val="100"/>
        <c:tickLblSkip val="1"/>
        <c:tickMarkSkip val="1"/>
        <c:noMultiLvlLbl val="0"/>
      </c:catAx>
      <c:valAx>
        <c:axId val="248024768"/>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025552"/>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2125"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94250"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4251"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2"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3"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2"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3"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4"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5"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6"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7"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8"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9"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0"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1"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2"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3"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952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952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106</xdr:row>
      <xdr:rowOff>76200</xdr:rowOff>
    </xdr:from>
    <xdr:to>
      <xdr:col>5</xdr:col>
      <xdr:colOff>1066800</xdr:colOff>
      <xdr:row>128</xdr:row>
      <xdr:rowOff>133350</xdr:rowOff>
    </xdr:to>
    <xdr:graphicFrame macro="">
      <xdr:nvGraphicFramePr>
        <xdr:cNvPr id="9523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9523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9523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524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4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4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123825</xdr:colOff>
      <xdr:row>103</xdr:row>
      <xdr:rowOff>66675</xdr:rowOff>
    </xdr:from>
    <xdr:to>
      <xdr:col>6</xdr:col>
      <xdr:colOff>9525</xdr:colOff>
      <xdr:row>128</xdr:row>
      <xdr:rowOff>99392</xdr:rowOff>
    </xdr:to>
    <xdr:graphicFrame macro="">
      <xdr:nvGraphicFramePr>
        <xdr:cNvPr id="9524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9524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792763</xdr:colOff>
      <xdr:row>39</xdr:row>
      <xdr:rowOff>47624</xdr:rowOff>
    </xdr:from>
    <xdr:to>
      <xdr:col>5</xdr:col>
      <xdr:colOff>51955</xdr:colOff>
      <xdr:row>40</xdr:row>
      <xdr:rowOff>59160</xdr:rowOff>
    </xdr:to>
    <xdr:sp macro="" textlink="">
      <xdr:nvSpPr>
        <xdr:cNvPr id="95245" name="Line 17"/>
        <xdr:cNvSpPr>
          <a:spLocks noChangeShapeType="1"/>
        </xdr:cNvSpPr>
      </xdr:nvSpPr>
      <xdr:spPr bwMode="auto">
        <a:xfrm flipV="1">
          <a:off x="5218043" y="6173796"/>
          <a:ext cx="365511" cy="183105"/>
        </a:xfrm>
        <a:prstGeom prst="line">
          <a:avLst/>
        </a:prstGeom>
        <a:noFill/>
        <a:ln w="6480">
          <a:solidFill>
            <a:srgbClr val="000000"/>
          </a:solidFill>
          <a:miter lim="800000"/>
          <a:headEnd/>
          <a:tailEnd/>
        </a:ln>
      </xdr:spPr>
    </xdr:sp>
    <xdr:clientData/>
  </xdr:twoCellAnchor>
  <xdr:twoCellAnchor>
    <xdr:from>
      <xdr:col>4</xdr:col>
      <xdr:colOff>422827</xdr:colOff>
      <xdr:row>47</xdr:row>
      <xdr:rowOff>77442</xdr:rowOff>
    </xdr:from>
    <xdr:to>
      <xdr:col>5</xdr:col>
      <xdr:colOff>111815</xdr:colOff>
      <xdr:row>50</xdr:row>
      <xdr:rowOff>57978</xdr:rowOff>
    </xdr:to>
    <xdr:sp macro="" textlink="">
      <xdr:nvSpPr>
        <xdr:cNvPr id="6451" name="Rectangle 187"/>
        <xdr:cNvSpPr>
          <a:spLocks noChangeArrowheads="1"/>
        </xdr:cNvSpPr>
      </xdr:nvSpPr>
      <xdr:spPr bwMode="auto">
        <a:xfrm>
          <a:off x="4829175" y="7167355"/>
          <a:ext cx="790575" cy="42779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有収水量</a:t>
          </a:r>
        </a:p>
        <a:p>
          <a:pPr algn="ctr" rtl="0">
            <a:defRPr sz="1000"/>
          </a:pPr>
          <a:r>
            <a:rPr lang="en-US" altLang="ja-JP" sz="900" b="0" i="0" u="none" strike="noStrike" baseline="0">
              <a:solidFill>
                <a:srgbClr val="000000"/>
              </a:solidFill>
              <a:latin typeface="ＭＳ Ｐゴシック"/>
              <a:ea typeface="ＭＳ Ｐゴシック"/>
            </a:rPr>
            <a:t>12,652,096㎥</a:t>
          </a:r>
        </a:p>
      </xdr:txBody>
    </xdr:sp>
    <xdr:clientData/>
  </xdr:twoCellAnchor>
  <xdr:twoCellAnchor>
    <xdr:from>
      <xdr:col>4</xdr:col>
      <xdr:colOff>243923</xdr:colOff>
      <xdr:row>116</xdr:row>
      <xdr:rowOff>57563</xdr:rowOff>
    </xdr:from>
    <xdr:to>
      <xdr:col>4</xdr:col>
      <xdr:colOff>1015448</xdr:colOff>
      <xdr:row>118</xdr:row>
      <xdr:rowOff>115956</xdr:rowOff>
    </xdr:to>
    <xdr:sp macro="" textlink="">
      <xdr:nvSpPr>
        <xdr:cNvPr id="6452" name="Rectangle 188"/>
        <xdr:cNvSpPr>
          <a:spLocks noChangeArrowheads="1"/>
        </xdr:cNvSpPr>
      </xdr:nvSpPr>
      <xdr:spPr bwMode="auto">
        <a:xfrm>
          <a:off x="4650271" y="17459324"/>
          <a:ext cx="771525" cy="35656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使用電力量</a:t>
          </a:r>
        </a:p>
        <a:p>
          <a:pPr algn="ctr" rtl="0">
            <a:defRPr sz="1000"/>
          </a:pPr>
          <a:r>
            <a:rPr lang="en-US" altLang="ja-JP" sz="900" b="0" i="0" u="none" strike="noStrike" baseline="0">
              <a:solidFill>
                <a:srgbClr val="000000"/>
              </a:solidFill>
              <a:latin typeface="ＭＳ Ｐゴシック"/>
              <a:ea typeface="ＭＳ Ｐゴシック"/>
            </a:rPr>
            <a:t>482,989</a:t>
          </a:r>
          <a:r>
            <a:rPr lang="ja-JP" altLang="en-US" sz="900" b="0" i="0" u="none" strike="noStrike" baseline="0">
              <a:solidFill>
                <a:srgbClr val="000000"/>
              </a:solidFill>
              <a:latin typeface="ＭＳ Ｐゴシック"/>
              <a:ea typeface="ＭＳ Ｐゴシック"/>
            </a:rPr>
            <a:t>千</a:t>
          </a:r>
          <a:r>
            <a:rPr lang="en-US" altLang="ja-JP" sz="900" b="0" i="0" u="none" strike="noStrike" baseline="0">
              <a:solidFill>
                <a:srgbClr val="000000"/>
              </a:solidFill>
              <a:latin typeface="ＭＳ Ｐゴシック"/>
              <a:ea typeface="ＭＳ Ｐゴシック"/>
            </a:rPr>
            <a:t>kwh</a:t>
          </a:r>
        </a:p>
      </xdr:txBody>
    </xdr:sp>
    <xdr:clientData/>
  </xdr:twoCellAnchor>
  <xdr:twoCellAnchor>
    <xdr:from>
      <xdr:col>4</xdr:col>
      <xdr:colOff>630069</xdr:colOff>
      <xdr:row>107</xdr:row>
      <xdr:rowOff>76910</xdr:rowOff>
    </xdr:from>
    <xdr:to>
      <xdr:col>4</xdr:col>
      <xdr:colOff>928835</xdr:colOff>
      <xdr:row>109</xdr:row>
      <xdr:rowOff>115365</xdr:rowOff>
    </xdr:to>
    <xdr:sp macro="" textlink="">
      <xdr:nvSpPr>
        <xdr:cNvPr id="95248" name="Line 17"/>
        <xdr:cNvSpPr>
          <a:spLocks noChangeShapeType="1"/>
        </xdr:cNvSpPr>
      </xdr:nvSpPr>
      <xdr:spPr bwMode="auto">
        <a:xfrm flipV="1">
          <a:off x="5055349" y="16733828"/>
          <a:ext cx="298766" cy="346094"/>
        </a:xfrm>
        <a:prstGeom prst="line">
          <a:avLst/>
        </a:prstGeom>
        <a:noFill/>
        <a:ln w="6480">
          <a:solidFill>
            <a:srgbClr val="000000"/>
          </a:solidFill>
          <a:miter lim="800000"/>
          <a:headEnd/>
          <a:tailEnd/>
        </a:ln>
      </xdr:spPr>
    </xdr:sp>
    <xdr:clientData/>
  </xdr:twoCellAnchor>
  <xdr:twoCellAnchor>
    <xdr:from>
      <xdr:col>4</xdr:col>
      <xdr:colOff>644769</xdr:colOff>
      <xdr:row>108</xdr:row>
      <xdr:rowOff>139211</xdr:rowOff>
    </xdr:from>
    <xdr:to>
      <xdr:col>5</xdr:col>
      <xdr:colOff>424961</xdr:colOff>
      <xdr:row>109</xdr:row>
      <xdr:rowOff>139212</xdr:rowOff>
    </xdr:to>
    <xdr:sp macro="" textlink="">
      <xdr:nvSpPr>
        <xdr:cNvPr id="95249" name="Line 17"/>
        <xdr:cNvSpPr>
          <a:spLocks noChangeShapeType="1"/>
        </xdr:cNvSpPr>
      </xdr:nvSpPr>
      <xdr:spPr bwMode="auto">
        <a:xfrm flipV="1">
          <a:off x="5070231" y="16844596"/>
          <a:ext cx="886557" cy="153866"/>
        </a:xfrm>
        <a:prstGeom prst="line">
          <a:avLst/>
        </a:prstGeom>
        <a:noFill/>
        <a:ln w="6480">
          <a:solidFill>
            <a:srgbClr val="000000"/>
          </a:solidFill>
          <a:miter lim="800000"/>
          <a:headEnd/>
          <a:tailEnd/>
        </a:ln>
      </xdr:spPr>
    </xdr:sp>
    <xdr:clientData/>
  </xdr:twoCellAnchor>
  <xdr:twoCellAnchor>
    <xdr:from>
      <xdr:col>4</xdr:col>
      <xdr:colOff>474324</xdr:colOff>
      <xdr:row>108</xdr:row>
      <xdr:rowOff>92041</xdr:rowOff>
    </xdr:from>
    <xdr:to>
      <xdr:col>4</xdr:col>
      <xdr:colOff>603447</xdr:colOff>
      <xdr:row>109</xdr:row>
      <xdr:rowOff>121281</xdr:rowOff>
    </xdr:to>
    <xdr:sp macro="" textlink="">
      <xdr:nvSpPr>
        <xdr:cNvPr id="95250" name="Line 17"/>
        <xdr:cNvSpPr>
          <a:spLocks noChangeShapeType="1"/>
        </xdr:cNvSpPr>
      </xdr:nvSpPr>
      <xdr:spPr bwMode="auto">
        <a:xfrm>
          <a:off x="4899604" y="16902779"/>
          <a:ext cx="129123" cy="183059"/>
        </a:xfrm>
        <a:prstGeom prst="line">
          <a:avLst/>
        </a:prstGeom>
        <a:noFill/>
        <a:ln w="6480">
          <a:solidFill>
            <a:srgbClr val="000000"/>
          </a:solidFill>
          <a:miter lim="800000"/>
          <a:headEnd/>
          <a:tailEnd/>
        </a:ln>
      </xdr:spPr>
    </xdr:sp>
    <xdr:clientData/>
  </xdr:twoCellAnchor>
  <xdr:twoCellAnchor>
    <xdr:from>
      <xdr:col>3</xdr:col>
      <xdr:colOff>1096217</xdr:colOff>
      <xdr:row>107</xdr:row>
      <xdr:rowOff>96797</xdr:rowOff>
    </xdr:from>
    <xdr:to>
      <xdr:col>4</xdr:col>
      <xdr:colOff>454538</xdr:colOff>
      <xdr:row>109</xdr:row>
      <xdr:rowOff>139325</xdr:rowOff>
    </xdr:to>
    <xdr:sp macro="" textlink="">
      <xdr:nvSpPr>
        <xdr:cNvPr id="95251" name="Line 17"/>
        <xdr:cNvSpPr>
          <a:spLocks noChangeShapeType="1"/>
        </xdr:cNvSpPr>
      </xdr:nvSpPr>
      <xdr:spPr bwMode="auto">
        <a:xfrm>
          <a:off x="4415177" y="16753715"/>
          <a:ext cx="464641" cy="350167"/>
        </a:xfrm>
        <a:prstGeom prst="line">
          <a:avLst/>
        </a:prstGeom>
        <a:noFill/>
        <a:ln w="6480">
          <a:solidFill>
            <a:srgbClr val="000000"/>
          </a:solidFill>
          <a:miter lim="800000"/>
          <a:headEnd/>
          <a:tailEnd/>
        </a:ln>
      </xdr:spPr>
    </xdr:sp>
    <xdr:clientData/>
  </xdr:twoCellAnchor>
  <xdr:twoCellAnchor>
    <xdr:from>
      <xdr:col>3</xdr:col>
      <xdr:colOff>721702</xdr:colOff>
      <xdr:row>111</xdr:row>
      <xdr:rowOff>18222</xdr:rowOff>
    </xdr:from>
    <xdr:to>
      <xdr:col>4</xdr:col>
      <xdr:colOff>106845</xdr:colOff>
      <xdr:row>111</xdr:row>
      <xdr:rowOff>83527</xdr:rowOff>
    </xdr:to>
    <xdr:sp macro="" textlink="">
      <xdr:nvSpPr>
        <xdr:cNvPr id="95252" name="Line 17"/>
        <xdr:cNvSpPr>
          <a:spLocks noChangeShapeType="1"/>
        </xdr:cNvSpPr>
      </xdr:nvSpPr>
      <xdr:spPr bwMode="auto">
        <a:xfrm flipV="1">
          <a:off x="4036402" y="17144172"/>
          <a:ext cx="490043" cy="65305"/>
        </a:xfrm>
        <a:prstGeom prst="line">
          <a:avLst/>
        </a:prstGeom>
        <a:noFill/>
        <a:ln w="6480">
          <a:solidFill>
            <a:srgbClr val="000000"/>
          </a:solidFill>
          <a:miter lim="800000"/>
          <a:headEnd/>
          <a:tailEnd/>
        </a:ln>
      </xdr:spPr>
    </xdr:sp>
    <xdr:clientData/>
  </xdr:twoCellAnchor>
  <xdr:twoCellAnchor>
    <xdr:from>
      <xdr:col>5</xdr:col>
      <xdr:colOff>304650</xdr:colOff>
      <xdr:row>121</xdr:row>
      <xdr:rowOff>23663</xdr:rowOff>
    </xdr:from>
    <xdr:to>
      <xdr:col>5</xdr:col>
      <xdr:colOff>798681</xdr:colOff>
      <xdr:row>122</xdr:row>
      <xdr:rowOff>114147</xdr:rowOff>
    </xdr:to>
    <xdr:sp macro="" textlink="">
      <xdr:nvSpPr>
        <xdr:cNvPr id="95253" name="Line 17"/>
        <xdr:cNvSpPr>
          <a:spLocks noChangeShapeType="1"/>
        </xdr:cNvSpPr>
      </xdr:nvSpPr>
      <xdr:spPr bwMode="auto">
        <a:xfrm flipV="1">
          <a:off x="5836249" y="18908011"/>
          <a:ext cx="494031" cy="244304"/>
        </a:xfrm>
        <a:prstGeom prst="line">
          <a:avLst/>
        </a:prstGeom>
        <a:noFill/>
        <a:ln w="6480">
          <a:solidFill>
            <a:srgbClr val="000000"/>
          </a:solidFill>
          <a:miter lim="800000"/>
          <a:headEnd/>
          <a:tailEnd/>
        </a:ln>
      </xdr:spPr>
    </xdr:sp>
    <xdr:clientData/>
  </xdr:twoCellAnchor>
  <xdr:twoCellAnchor>
    <xdr:from>
      <xdr:col>5</xdr:col>
      <xdr:colOff>258306</xdr:colOff>
      <xdr:row>122</xdr:row>
      <xdr:rowOff>129152</xdr:rowOff>
    </xdr:from>
    <xdr:to>
      <xdr:col>5</xdr:col>
      <xdr:colOff>492394</xdr:colOff>
      <xdr:row>124</xdr:row>
      <xdr:rowOff>8073</xdr:rowOff>
    </xdr:to>
    <xdr:sp macro="" textlink="">
      <xdr:nvSpPr>
        <xdr:cNvPr id="95254" name="Line 17"/>
        <xdr:cNvSpPr>
          <a:spLocks noChangeShapeType="1"/>
        </xdr:cNvSpPr>
      </xdr:nvSpPr>
      <xdr:spPr bwMode="auto">
        <a:xfrm>
          <a:off x="5787649" y="19098432"/>
          <a:ext cx="234088" cy="185658"/>
        </a:xfrm>
        <a:prstGeom prst="line">
          <a:avLst/>
        </a:prstGeom>
        <a:noFill/>
        <a:ln w="6480">
          <a:solidFill>
            <a:srgbClr val="000000"/>
          </a:solidFill>
          <a:miter lim="800000"/>
          <a:headEnd/>
          <a:tailEnd/>
        </a:ln>
      </xdr:spPr>
    </xdr:sp>
    <xdr:clientData/>
  </xdr:twoCellAnchor>
  <xdr:twoCellAnchor>
    <xdr:from>
      <xdr:col>5</xdr:col>
      <xdr:colOff>80210</xdr:colOff>
      <xdr:row>123</xdr:row>
      <xdr:rowOff>120566</xdr:rowOff>
    </xdr:from>
    <xdr:to>
      <xdr:col>5</xdr:col>
      <xdr:colOff>96865</xdr:colOff>
      <xdr:row>124</xdr:row>
      <xdr:rowOff>88793</xdr:rowOff>
    </xdr:to>
    <xdr:sp macro="" textlink="">
      <xdr:nvSpPr>
        <xdr:cNvPr id="95255" name="Line 17"/>
        <xdr:cNvSpPr>
          <a:spLocks noChangeShapeType="1"/>
        </xdr:cNvSpPr>
      </xdr:nvSpPr>
      <xdr:spPr bwMode="auto">
        <a:xfrm>
          <a:off x="5609553" y="19243214"/>
          <a:ext cx="16655" cy="121596"/>
        </a:xfrm>
        <a:prstGeom prst="line">
          <a:avLst/>
        </a:prstGeom>
        <a:noFill/>
        <a:ln w="6480">
          <a:solidFill>
            <a:srgbClr val="000000"/>
          </a:solidFill>
          <a:miter lim="800000"/>
          <a:headEnd/>
          <a:tailEnd/>
        </a:ln>
      </xdr:spPr>
    </xdr:sp>
    <xdr:clientData/>
  </xdr:twoCellAnchor>
  <xdr:twoCellAnchor>
    <xdr:from>
      <xdr:col>3</xdr:col>
      <xdr:colOff>934750</xdr:colOff>
      <xdr:row>40</xdr:row>
      <xdr:rowOff>32539</xdr:rowOff>
    </xdr:from>
    <xdr:to>
      <xdr:col>4</xdr:col>
      <xdr:colOff>35496</xdr:colOff>
      <xdr:row>41</xdr:row>
      <xdr:rowOff>162694</xdr:rowOff>
    </xdr:to>
    <xdr:sp macro="" textlink="">
      <xdr:nvSpPr>
        <xdr:cNvPr id="95256" name="Line 243"/>
        <xdr:cNvSpPr>
          <a:spLocks noChangeShapeType="1"/>
        </xdr:cNvSpPr>
      </xdr:nvSpPr>
      <xdr:spPr bwMode="auto">
        <a:xfrm>
          <a:off x="4253710" y="6330280"/>
          <a:ext cx="207066" cy="301723"/>
        </a:xfrm>
        <a:prstGeom prst="line">
          <a:avLst/>
        </a:prstGeom>
        <a:noFill/>
        <a:ln w="9525">
          <a:solidFill>
            <a:srgbClr val="000000"/>
          </a:solidFill>
          <a:round/>
          <a:headEnd/>
          <a:tailEnd/>
        </a:ln>
      </xdr:spPr>
    </xdr:sp>
    <xdr:clientData/>
  </xdr:twoCellAnchor>
  <xdr:twoCellAnchor>
    <xdr:from>
      <xdr:col>3</xdr:col>
      <xdr:colOff>500466</xdr:colOff>
      <xdr:row>113</xdr:row>
      <xdr:rowOff>31947</xdr:rowOff>
    </xdr:from>
    <xdr:to>
      <xdr:col>3</xdr:col>
      <xdr:colOff>930610</xdr:colOff>
      <xdr:row>115</xdr:row>
      <xdr:rowOff>24216</xdr:rowOff>
    </xdr:to>
    <xdr:sp macro="" textlink="">
      <xdr:nvSpPr>
        <xdr:cNvPr id="95257" name="Line 268"/>
        <xdr:cNvSpPr>
          <a:spLocks noChangeShapeType="1"/>
        </xdr:cNvSpPr>
      </xdr:nvSpPr>
      <xdr:spPr bwMode="auto">
        <a:xfrm flipV="1">
          <a:off x="3818072" y="17548261"/>
          <a:ext cx="430144" cy="299006"/>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7"/>
  <sheetViews>
    <sheetView tabSelected="1" view="pageBreakPreview" zoomScaleNormal="100" zoomScaleSheetLayoutView="100" workbookViewId="0">
      <selection activeCell="J51" sqref="J51"/>
    </sheetView>
  </sheetViews>
  <sheetFormatPr defaultRowHeight="16.5" customHeight="1" x14ac:dyDescent="0.15"/>
  <cols>
    <col min="1" max="1" width="18.5703125" style="73" customWidth="1"/>
    <col min="2" max="6" width="16.28515625" style="73" customWidth="1"/>
    <col min="7" max="16384" width="9.140625" style="73"/>
  </cols>
  <sheetData>
    <row r="1" spans="1:7" ht="18" customHeight="1" x14ac:dyDescent="0.15">
      <c r="A1" s="335" t="s">
        <v>0</v>
      </c>
      <c r="B1" s="335"/>
      <c r="C1" s="335"/>
      <c r="D1" s="335"/>
      <c r="E1" s="335"/>
      <c r="F1" s="335"/>
    </row>
    <row r="2" spans="1:7" ht="15" customHeight="1" x14ac:dyDescent="0.15"/>
    <row r="3" spans="1:7" ht="15" customHeight="1" x14ac:dyDescent="0.15">
      <c r="A3" s="165" t="s">
        <v>292</v>
      </c>
      <c r="F3" s="74" t="s">
        <v>261</v>
      </c>
    </row>
    <row r="4" spans="1:7" ht="15" customHeight="1" x14ac:dyDescent="0.15">
      <c r="A4" s="336" t="s">
        <v>230</v>
      </c>
      <c r="B4" s="338" t="s">
        <v>1</v>
      </c>
      <c r="C4" s="340" t="s">
        <v>2</v>
      </c>
      <c r="D4" s="338" t="s">
        <v>3</v>
      </c>
      <c r="E4" s="342" t="s">
        <v>4</v>
      </c>
      <c r="F4" s="343"/>
    </row>
    <row r="5" spans="1:7" ht="15" customHeight="1" x14ac:dyDescent="0.15">
      <c r="A5" s="337"/>
      <c r="B5" s="339"/>
      <c r="C5" s="341"/>
      <c r="D5" s="339"/>
      <c r="E5" s="344"/>
      <c r="F5" s="345"/>
    </row>
    <row r="6" spans="1:7" ht="15" customHeight="1" x14ac:dyDescent="0.15">
      <c r="A6" s="75" t="s">
        <v>5</v>
      </c>
      <c r="B6" s="157">
        <f>SUM(B7:B17)</f>
        <v>112350</v>
      </c>
      <c r="C6" s="76">
        <f>SUM(C7:C17)</f>
        <v>97312</v>
      </c>
      <c r="D6" s="158">
        <f>C6/B6*100</f>
        <v>86.615042278593677</v>
      </c>
      <c r="E6" s="333">
        <f>SUM(E7:F17)</f>
        <v>129276.90000000001</v>
      </c>
      <c r="F6" s="334"/>
    </row>
    <row r="7" spans="1:7" ht="15" customHeight="1" x14ac:dyDescent="0.15">
      <c r="A7" s="77" t="s">
        <v>6</v>
      </c>
      <c r="B7" s="247">
        <v>44700</v>
      </c>
      <c r="C7" s="155">
        <v>38528</v>
      </c>
      <c r="D7" s="248">
        <f>C7/B7*100</f>
        <v>86.192393736017891</v>
      </c>
      <c r="E7" s="331">
        <v>87568.6</v>
      </c>
      <c r="F7" s="332"/>
    </row>
    <row r="8" spans="1:7" ht="15" customHeight="1" x14ac:dyDescent="0.15">
      <c r="A8" s="77" t="s">
        <v>7</v>
      </c>
      <c r="B8" s="247">
        <v>600</v>
      </c>
      <c r="C8" s="155">
        <v>293</v>
      </c>
      <c r="D8" s="248">
        <f t="shared" ref="D8:D17" si="0">C8/B8*100</f>
        <v>48.833333333333336</v>
      </c>
      <c r="E8" s="329">
        <v>0</v>
      </c>
      <c r="F8" s="330"/>
    </row>
    <row r="9" spans="1:7" ht="15" customHeight="1" x14ac:dyDescent="0.15">
      <c r="A9" s="77" t="s">
        <v>8</v>
      </c>
      <c r="B9" s="247">
        <v>12600</v>
      </c>
      <c r="C9" s="155">
        <v>9996</v>
      </c>
      <c r="D9" s="248">
        <f t="shared" si="0"/>
        <v>79.333333333333329</v>
      </c>
      <c r="E9" s="329">
        <v>0</v>
      </c>
      <c r="F9" s="330"/>
    </row>
    <row r="10" spans="1:7" ht="15" customHeight="1" x14ac:dyDescent="0.15">
      <c r="A10" s="77" t="s">
        <v>9</v>
      </c>
      <c r="B10" s="247">
        <v>950</v>
      </c>
      <c r="C10" s="155">
        <v>568</v>
      </c>
      <c r="D10" s="248">
        <f t="shared" si="0"/>
        <v>59.789473684210527</v>
      </c>
      <c r="E10" s="329">
        <v>0</v>
      </c>
      <c r="F10" s="330"/>
    </row>
    <row r="11" spans="1:7" ht="15" customHeight="1" x14ac:dyDescent="0.15">
      <c r="A11" s="77" t="s">
        <v>10</v>
      </c>
      <c r="B11" s="247">
        <v>1600</v>
      </c>
      <c r="C11" s="155">
        <v>1172</v>
      </c>
      <c r="D11" s="248">
        <f t="shared" si="0"/>
        <v>73.25</v>
      </c>
      <c r="E11" s="329">
        <v>0</v>
      </c>
      <c r="F11" s="330"/>
      <c r="G11" s="17"/>
    </row>
    <row r="12" spans="1:7" ht="15" customHeight="1" x14ac:dyDescent="0.15">
      <c r="A12" s="77" t="s">
        <v>11</v>
      </c>
      <c r="B12" s="247">
        <v>6650</v>
      </c>
      <c r="C12" s="155">
        <v>6057</v>
      </c>
      <c r="D12" s="248">
        <f t="shared" si="0"/>
        <v>91.082706766917298</v>
      </c>
      <c r="E12" s="331">
        <v>4062.8</v>
      </c>
      <c r="F12" s="332"/>
    </row>
    <row r="13" spans="1:7" ht="15" customHeight="1" x14ac:dyDescent="0.15">
      <c r="A13" s="77" t="s">
        <v>12</v>
      </c>
      <c r="B13" s="247">
        <v>15600</v>
      </c>
      <c r="C13" s="155">
        <v>14861</v>
      </c>
      <c r="D13" s="248">
        <f t="shared" si="0"/>
        <v>95.262820512820511</v>
      </c>
      <c r="E13" s="331">
        <v>4349.3</v>
      </c>
      <c r="F13" s="332"/>
    </row>
    <row r="14" spans="1:7" ht="15" customHeight="1" x14ac:dyDescent="0.15">
      <c r="A14" s="77" t="s">
        <v>277</v>
      </c>
      <c r="B14" s="247">
        <v>17200</v>
      </c>
      <c r="C14" s="155">
        <v>14964</v>
      </c>
      <c r="D14" s="248">
        <f t="shared" ref="D14:D15" si="1">C14/B14*100</f>
        <v>87</v>
      </c>
      <c r="E14" s="331">
        <v>16061.2</v>
      </c>
      <c r="F14" s="332"/>
    </row>
    <row r="15" spans="1:7" ht="15" customHeight="1" x14ac:dyDescent="0.15">
      <c r="A15" s="234" t="s">
        <v>310</v>
      </c>
      <c r="B15" s="1">
        <v>5360</v>
      </c>
      <c r="C15" s="244">
        <v>4777</v>
      </c>
      <c r="D15" s="248">
        <f t="shared" si="1"/>
        <v>89.123134328358205</v>
      </c>
      <c r="E15" s="331">
        <v>4614</v>
      </c>
      <c r="F15" s="332"/>
    </row>
    <row r="16" spans="1:7" ht="15" customHeight="1" x14ac:dyDescent="0.15">
      <c r="A16" s="77" t="s">
        <v>14</v>
      </c>
      <c r="B16" s="247">
        <v>1190</v>
      </c>
      <c r="C16" s="155">
        <v>999</v>
      </c>
      <c r="D16" s="248">
        <f t="shared" si="0"/>
        <v>83.94957983193278</v>
      </c>
      <c r="E16" s="331">
        <v>3015</v>
      </c>
      <c r="F16" s="332"/>
    </row>
    <row r="17" spans="1:6" ht="15" customHeight="1" thickBot="1" x14ac:dyDescent="0.2">
      <c r="A17" s="79" t="s">
        <v>15</v>
      </c>
      <c r="B17" s="249">
        <v>5900</v>
      </c>
      <c r="C17" s="250">
        <v>5097</v>
      </c>
      <c r="D17" s="251">
        <f t="shared" si="0"/>
        <v>86.389830508474574</v>
      </c>
      <c r="E17" s="346">
        <v>9606</v>
      </c>
      <c r="F17" s="347"/>
    </row>
    <row r="18" spans="1:6" ht="15" customHeight="1" x14ac:dyDescent="0.15">
      <c r="A18" s="73" t="s">
        <v>16</v>
      </c>
      <c r="F18" s="120" t="s">
        <v>17</v>
      </c>
    </row>
    <row r="19" spans="1:6" ht="15" customHeight="1" x14ac:dyDescent="0.15">
      <c r="A19" s="73" t="s">
        <v>18</v>
      </c>
      <c r="E19" s="348" t="s">
        <v>19</v>
      </c>
      <c r="F19" s="348"/>
    </row>
    <row r="20" spans="1:6" ht="15" customHeight="1" x14ac:dyDescent="0.15">
      <c r="A20" s="73" t="s">
        <v>288</v>
      </c>
      <c r="B20" s="175"/>
      <c r="C20" s="175"/>
      <c r="D20" s="175"/>
      <c r="F20" s="74" t="s">
        <v>20</v>
      </c>
    </row>
    <row r="21" spans="1:6" ht="15" customHeight="1" x14ac:dyDescent="0.15">
      <c r="A21" s="73" t="s">
        <v>289</v>
      </c>
      <c r="B21" s="175"/>
      <c r="C21" s="175"/>
      <c r="D21" s="175"/>
      <c r="F21" s="74"/>
    </row>
    <row r="22" spans="1:6" ht="15" customHeight="1" x14ac:dyDescent="0.15">
      <c r="A22" s="73" t="s">
        <v>290</v>
      </c>
      <c r="B22" s="175"/>
      <c r="C22" s="175"/>
      <c r="D22" s="175"/>
      <c r="F22" s="73" t="s">
        <v>231</v>
      </c>
    </row>
    <row r="23" spans="1:6" ht="15" customHeight="1" x14ac:dyDescent="0.15">
      <c r="B23" s="175"/>
      <c r="C23" s="175"/>
      <c r="D23" s="175"/>
    </row>
    <row r="24" spans="1:6" ht="15" customHeight="1" thickBot="1" x14ac:dyDescent="0.2">
      <c r="A24" s="73" t="s">
        <v>232</v>
      </c>
      <c r="F24" s="74" t="s">
        <v>261</v>
      </c>
    </row>
    <row r="25" spans="1:6" ht="20.100000000000001" customHeight="1" x14ac:dyDescent="0.15">
      <c r="A25" s="119" t="s">
        <v>233</v>
      </c>
      <c r="B25" s="186" t="s">
        <v>293</v>
      </c>
      <c r="C25" s="186" t="s">
        <v>294</v>
      </c>
      <c r="D25" s="186" t="s">
        <v>295</v>
      </c>
      <c r="E25" s="186" t="s">
        <v>296</v>
      </c>
      <c r="F25" s="167" t="s">
        <v>297</v>
      </c>
    </row>
    <row r="26" spans="1:6" ht="15" customHeight="1" x14ac:dyDescent="0.15">
      <c r="A26" s="81" t="s">
        <v>5</v>
      </c>
      <c r="B26" s="82">
        <f>SUM(B27:B37)</f>
        <v>79078.291499999992</v>
      </c>
      <c r="C26" s="82">
        <f>SUM(C27:C37)</f>
        <v>91050</v>
      </c>
      <c r="D26" s="83">
        <f>SUM(D27:D37)</f>
        <v>102962</v>
      </c>
      <c r="E26" s="223">
        <f>SUM(E27:E37)</f>
        <v>82429</v>
      </c>
      <c r="F26" s="252">
        <f>SUM(F27:F37)</f>
        <v>97312</v>
      </c>
    </row>
    <row r="27" spans="1:6" ht="15" customHeight="1" x14ac:dyDescent="0.15">
      <c r="A27" s="84" t="s">
        <v>6</v>
      </c>
      <c r="B27" s="78">
        <v>40219</v>
      </c>
      <c r="C27" s="166">
        <v>39968</v>
      </c>
      <c r="D27" s="155">
        <v>42689</v>
      </c>
      <c r="E27" s="155">
        <v>32683</v>
      </c>
      <c r="F27" s="252">
        <v>38528</v>
      </c>
    </row>
    <row r="28" spans="1:6" ht="15" customHeight="1" x14ac:dyDescent="0.15">
      <c r="A28" s="84" t="s">
        <v>7</v>
      </c>
      <c r="B28" s="78">
        <v>388</v>
      </c>
      <c r="C28" s="166">
        <v>228</v>
      </c>
      <c r="D28" s="155">
        <v>471</v>
      </c>
      <c r="E28" s="155">
        <v>281</v>
      </c>
      <c r="F28" s="252">
        <v>293</v>
      </c>
    </row>
    <row r="29" spans="1:6" ht="15" customHeight="1" x14ac:dyDescent="0.15">
      <c r="A29" s="84" t="s">
        <v>8</v>
      </c>
      <c r="B29" s="78">
        <v>10368</v>
      </c>
      <c r="C29" s="166">
        <v>9626</v>
      </c>
      <c r="D29" s="155">
        <v>12052</v>
      </c>
      <c r="E29" s="155">
        <v>9584</v>
      </c>
      <c r="F29" s="252">
        <v>9996</v>
      </c>
    </row>
    <row r="30" spans="1:6" ht="15" customHeight="1" x14ac:dyDescent="0.15">
      <c r="A30" s="84" t="s">
        <v>9</v>
      </c>
      <c r="B30" s="78">
        <v>604.49450000000002</v>
      </c>
      <c r="C30" s="166">
        <v>529</v>
      </c>
      <c r="D30" s="155">
        <v>757</v>
      </c>
      <c r="E30" s="155">
        <v>457</v>
      </c>
      <c r="F30" s="252">
        <v>568</v>
      </c>
    </row>
    <row r="31" spans="1:6" ht="15" customHeight="1" x14ac:dyDescent="0.15">
      <c r="A31" s="84" t="s">
        <v>10</v>
      </c>
      <c r="B31" s="78">
        <v>1277</v>
      </c>
      <c r="C31" s="166">
        <v>1000</v>
      </c>
      <c r="D31" s="155">
        <v>1401</v>
      </c>
      <c r="E31" s="155">
        <v>1001</v>
      </c>
      <c r="F31" s="252">
        <v>1172</v>
      </c>
    </row>
    <row r="32" spans="1:6" ht="15" customHeight="1" x14ac:dyDescent="0.15">
      <c r="A32" s="84" t="s">
        <v>11</v>
      </c>
      <c r="B32" s="78">
        <v>5537.7969999999996</v>
      </c>
      <c r="C32" s="166">
        <v>6272</v>
      </c>
      <c r="D32" s="155">
        <v>6613</v>
      </c>
      <c r="E32" s="155">
        <v>5737</v>
      </c>
      <c r="F32" s="252">
        <v>6057</v>
      </c>
    </row>
    <row r="33" spans="1:6" ht="15" customHeight="1" x14ac:dyDescent="0.15">
      <c r="A33" s="84" t="s">
        <v>12</v>
      </c>
      <c r="B33" s="78">
        <v>13690</v>
      </c>
      <c r="C33" s="166">
        <v>14888</v>
      </c>
      <c r="D33" s="155">
        <v>15538</v>
      </c>
      <c r="E33" s="155">
        <v>14482</v>
      </c>
      <c r="F33" s="252">
        <v>14861</v>
      </c>
    </row>
    <row r="34" spans="1:6" ht="15" customHeight="1" x14ac:dyDescent="0.15">
      <c r="A34" s="84" t="s">
        <v>277</v>
      </c>
      <c r="B34" s="185">
        <v>0</v>
      </c>
      <c r="C34" s="166">
        <v>12272</v>
      </c>
      <c r="D34" s="155">
        <v>16835</v>
      </c>
      <c r="E34" s="155">
        <v>12869</v>
      </c>
      <c r="F34" s="252">
        <v>14964</v>
      </c>
    </row>
    <row r="35" spans="1:6" ht="15" customHeight="1" x14ac:dyDescent="0.15">
      <c r="A35" s="84" t="s">
        <v>13</v>
      </c>
      <c r="B35" s="78">
        <v>411</v>
      </c>
      <c r="C35" s="85">
        <v>19</v>
      </c>
      <c r="D35" s="148">
        <v>0</v>
      </c>
      <c r="E35" s="185">
        <v>0</v>
      </c>
      <c r="F35" s="253">
        <v>4777</v>
      </c>
    </row>
    <row r="36" spans="1:6" ht="15" customHeight="1" x14ac:dyDescent="0.15">
      <c r="A36" s="84" t="s">
        <v>14</v>
      </c>
      <c r="B36" s="78">
        <v>1143</v>
      </c>
      <c r="C36" s="85">
        <v>1110</v>
      </c>
      <c r="D36" s="85">
        <v>1143</v>
      </c>
      <c r="E36" s="166">
        <v>933</v>
      </c>
      <c r="F36" s="254">
        <v>999</v>
      </c>
    </row>
    <row r="37" spans="1:6" ht="15" customHeight="1" thickBot="1" x14ac:dyDescent="0.2">
      <c r="A37" s="86" t="s">
        <v>15</v>
      </c>
      <c r="B37" s="80">
        <v>5440</v>
      </c>
      <c r="C37" s="80">
        <v>5138</v>
      </c>
      <c r="D37" s="150">
        <v>5463</v>
      </c>
      <c r="E37" s="224">
        <v>4402</v>
      </c>
      <c r="F37" s="255">
        <v>5097</v>
      </c>
    </row>
    <row r="38" spans="1:6" ht="15" customHeight="1" x14ac:dyDescent="0.15">
      <c r="A38" s="73" t="s">
        <v>21</v>
      </c>
      <c r="D38" s="87"/>
      <c r="E38" s="87"/>
      <c r="F38" s="120" t="s">
        <v>17</v>
      </c>
    </row>
    <row r="39" spans="1:6" ht="15" customHeight="1" x14ac:dyDescent="0.15">
      <c r="B39" s="175"/>
      <c r="C39" s="175"/>
      <c r="D39" s="175"/>
      <c r="F39" s="74" t="s">
        <v>19</v>
      </c>
    </row>
    <row r="40" spans="1:6" ht="15" customHeight="1" x14ac:dyDescent="0.15">
      <c r="B40" s="175"/>
      <c r="C40" s="175"/>
      <c r="D40" s="175"/>
      <c r="F40" s="74" t="s">
        <v>20</v>
      </c>
    </row>
    <row r="41" spans="1:6" ht="15" customHeight="1" thickBot="1" x14ac:dyDescent="0.2">
      <c r="A41" s="73" t="s">
        <v>234</v>
      </c>
      <c r="F41" s="74" t="s">
        <v>261</v>
      </c>
    </row>
    <row r="42" spans="1:6" ht="20.100000000000001" customHeight="1" x14ac:dyDescent="0.15">
      <c r="A42" s="88" t="s">
        <v>22</v>
      </c>
      <c r="B42" s="187" t="s">
        <v>293</v>
      </c>
      <c r="C42" s="187" t="s">
        <v>294</v>
      </c>
      <c r="D42" s="187" t="s">
        <v>295</v>
      </c>
      <c r="E42" s="187" t="s">
        <v>296</v>
      </c>
      <c r="F42" s="168" t="s">
        <v>297</v>
      </c>
    </row>
    <row r="43" spans="1:6" ht="15" customHeight="1" x14ac:dyDescent="0.15">
      <c r="A43" s="89" t="s">
        <v>23</v>
      </c>
      <c r="B43" s="76">
        <f>SUM(B44:B52)</f>
        <v>116656</v>
      </c>
      <c r="C43" s="76">
        <f>SUM(C44:C52)</f>
        <v>116327</v>
      </c>
      <c r="D43" s="76">
        <f>SUM(D44:D52)</f>
        <v>116627</v>
      </c>
      <c r="E43" s="76">
        <f>SUM(E44:E52)</f>
        <v>117240</v>
      </c>
      <c r="F43" s="159">
        <f>SUM(F44:F52)</f>
        <v>116055</v>
      </c>
    </row>
    <row r="44" spans="1:6" ht="15" customHeight="1" x14ac:dyDescent="0.15">
      <c r="A44" s="90" t="s">
        <v>24</v>
      </c>
      <c r="B44" s="78">
        <v>1989</v>
      </c>
      <c r="C44" s="78">
        <v>1955</v>
      </c>
      <c r="D44" s="78">
        <v>2028</v>
      </c>
      <c r="E44" s="155">
        <v>2107</v>
      </c>
      <c r="F44" s="256">
        <v>1947</v>
      </c>
    </row>
    <row r="45" spans="1:6" ht="15" customHeight="1" x14ac:dyDescent="0.15">
      <c r="A45" s="90" t="s">
        <v>25</v>
      </c>
      <c r="B45" s="78">
        <v>14485</v>
      </c>
      <c r="C45" s="78">
        <v>14358</v>
      </c>
      <c r="D45" s="78">
        <v>14359</v>
      </c>
      <c r="E45" s="155">
        <v>14333</v>
      </c>
      <c r="F45" s="256">
        <v>13903</v>
      </c>
    </row>
    <row r="46" spans="1:6" ht="15" customHeight="1" x14ac:dyDescent="0.15">
      <c r="A46" s="90" t="s">
        <v>26</v>
      </c>
      <c r="B46" s="78">
        <v>20663</v>
      </c>
      <c r="C46" s="78">
        <v>20378</v>
      </c>
      <c r="D46" s="78">
        <v>20554</v>
      </c>
      <c r="E46" s="155">
        <v>20759</v>
      </c>
      <c r="F46" s="256">
        <v>20589</v>
      </c>
    </row>
    <row r="47" spans="1:6" ht="15" customHeight="1" x14ac:dyDescent="0.15">
      <c r="A47" s="90" t="s">
        <v>27</v>
      </c>
      <c r="B47" s="78">
        <v>10198</v>
      </c>
      <c r="C47" s="78">
        <v>10169</v>
      </c>
      <c r="D47" s="78">
        <v>10279</v>
      </c>
      <c r="E47" s="155">
        <v>10363</v>
      </c>
      <c r="F47" s="256">
        <v>10404</v>
      </c>
    </row>
    <row r="48" spans="1:6" ht="15" customHeight="1" x14ac:dyDescent="0.15">
      <c r="A48" s="89" t="s">
        <v>28</v>
      </c>
      <c r="B48" s="83">
        <v>13878</v>
      </c>
      <c r="C48" s="83">
        <v>13815</v>
      </c>
      <c r="D48" s="83">
        <v>13793</v>
      </c>
      <c r="E48" s="222">
        <v>13652</v>
      </c>
      <c r="F48" s="257">
        <v>13382</v>
      </c>
    </row>
    <row r="49" spans="1:6" ht="15" customHeight="1" x14ac:dyDescent="0.15">
      <c r="A49" s="90" t="s">
        <v>29</v>
      </c>
      <c r="B49" s="78">
        <v>38328</v>
      </c>
      <c r="C49" s="78">
        <v>38384</v>
      </c>
      <c r="D49" s="78">
        <v>38369</v>
      </c>
      <c r="E49" s="155">
        <v>38567</v>
      </c>
      <c r="F49" s="256">
        <v>38614</v>
      </c>
    </row>
    <row r="50" spans="1:6" ht="15" customHeight="1" x14ac:dyDescent="0.15">
      <c r="A50" s="90" t="s">
        <v>30</v>
      </c>
      <c r="B50" s="78">
        <v>6144</v>
      </c>
      <c r="C50" s="78">
        <v>6200</v>
      </c>
      <c r="D50" s="78">
        <v>6212</v>
      </c>
      <c r="E50" s="155">
        <v>6301</v>
      </c>
      <c r="F50" s="256">
        <v>6277</v>
      </c>
    </row>
    <row r="51" spans="1:6" ht="15" customHeight="1" x14ac:dyDescent="0.15">
      <c r="A51" s="90" t="s">
        <v>31</v>
      </c>
      <c r="B51" s="78">
        <v>4559</v>
      </c>
      <c r="C51" s="78">
        <v>4613</v>
      </c>
      <c r="D51" s="78">
        <v>4614</v>
      </c>
      <c r="E51" s="155">
        <v>4633</v>
      </c>
      <c r="F51" s="256">
        <v>4561</v>
      </c>
    </row>
    <row r="52" spans="1:6" ht="15" customHeight="1" x14ac:dyDescent="0.15">
      <c r="A52" s="91" t="s">
        <v>32</v>
      </c>
      <c r="B52" s="92">
        <v>6412</v>
      </c>
      <c r="C52" s="92">
        <v>6455</v>
      </c>
      <c r="D52" s="92">
        <v>6419</v>
      </c>
      <c r="E52" s="225">
        <v>6525</v>
      </c>
      <c r="F52" s="258">
        <v>6378</v>
      </c>
    </row>
    <row r="53" spans="1:6" ht="15" customHeight="1" x14ac:dyDescent="0.15">
      <c r="E53" s="87"/>
      <c r="F53" s="120" t="s">
        <v>33</v>
      </c>
    </row>
    <row r="54" spans="1:6" ht="15" customHeight="1" x14ac:dyDescent="0.15"/>
    <row r="57" spans="1:6" ht="17.100000000000001" customHeight="1" x14ac:dyDescent="0.15"/>
  </sheetData>
  <sheetProtection selectLockedCells="1" selectUnlockedCells="1"/>
  <mergeCells count="19">
    <mergeCell ref="E14:F14"/>
    <mergeCell ref="E15:F15"/>
    <mergeCell ref="E16:F16"/>
    <mergeCell ref="E17:F17"/>
    <mergeCell ref="E19:F19"/>
    <mergeCell ref="A1:F1"/>
    <mergeCell ref="A4:A5"/>
    <mergeCell ref="B4:B5"/>
    <mergeCell ref="C4:C5"/>
    <mergeCell ref="D4:D5"/>
    <mergeCell ref="E4:F5"/>
    <mergeCell ref="E11:F11"/>
    <mergeCell ref="E12:F12"/>
    <mergeCell ref="E13:F13"/>
    <mergeCell ref="E6:F6"/>
    <mergeCell ref="E7:F7"/>
    <mergeCell ref="E8:F8"/>
    <mergeCell ref="E9:F9"/>
    <mergeCell ref="E10:F10"/>
  </mergeCells>
  <phoneticPr fontId="20"/>
  <printOptions horizontalCentered="1"/>
  <pageMargins left="0.59055118110236227" right="0.59055118110236227" top="0.59055118110236227" bottom="0.59055118110236227" header="0.39370078740157483" footer="0.39370078740157483"/>
  <pageSetup paperSize="9" firstPageNumber="95" orientation="portrait" useFirstPageNumber="1" verticalDpi="300" r:id="rId1"/>
  <headerFooter scaleWithDoc="0" alignWithMargins="0">
    <oddHeader>&amp;R上下水道及び電気</oddHeader>
    <oddFooter>&amp;C&amp;12&amp;A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43"/>
  <sheetViews>
    <sheetView view="pageBreakPreview" zoomScaleNormal="100" zoomScaleSheetLayoutView="100" workbookViewId="0">
      <selection activeCell="AC9" sqref="AC9"/>
    </sheetView>
  </sheetViews>
  <sheetFormatPr defaultRowHeight="18" customHeight="1" x14ac:dyDescent="0.15"/>
  <cols>
    <col min="1" max="1" width="13.28515625" style="17" customWidth="1"/>
    <col min="2" max="3" width="14.28515625" style="17" customWidth="1"/>
    <col min="4" max="5" width="14.42578125" style="17" customWidth="1"/>
    <col min="6" max="6" width="15" style="17" customWidth="1"/>
    <col min="7" max="7" width="14.85546875" style="17" customWidth="1"/>
    <col min="8" max="8" width="1.5703125" style="17" customWidth="1"/>
    <col min="9" max="9" width="6.5703125" style="17" customWidth="1"/>
    <col min="10" max="10" width="5.5703125" style="17" customWidth="1"/>
    <col min="11" max="11" width="5.42578125" style="17" customWidth="1"/>
    <col min="12" max="12" width="4.28515625" style="17" customWidth="1"/>
    <col min="13" max="16" width="3.28515625" style="17" customWidth="1"/>
    <col min="17" max="17" width="3.5703125" style="17" customWidth="1"/>
    <col min="18" max="18" width="2.7109375" style="17" customWidth="1"/>
    <col min="19" max="19" width="3.140625" style="17" customWidth="1"/>
    <col min="20" max="20" width="1.28515625" style="17" customWidth="1"/>
    <col min="21" max="21" width="6.7109375" style="17" customWidth="1"/>
    <col min="22" max="22" width="2" style="17" customWidth="1"/>
    <col min="23" max="23" width="10.7109375" style="17" customWidth="1"/>
    <col min="24" max="26" width="12.7109375" style="17" customWidth="1"/>
    <col min="27" max="16384" width="9.140625" style="17"/>
  </cols>
  <sheetData>
    <row r="1" spans="1:26" ht="5.0999999999999996" customHeight="1" x14ac:dyDescent="0.15">
      <c r="A1" s="15"/>
    </row>
    <row r="2" spans="1:26" ht="15" customHeight="1" x14ac:dyDescent="0.15">
      <c r="A2" s="396" t="s">
        <v>34</v>
      </c>
      <c r="B2" s="396"/>
      <c r="C2" s="396"/>
      <c r="D2" s="396"/>
      <c r="E2" s="396"/>
      <c r="F2" s="396"/>
      <c r="G2" s="396"/>
    </row>
    <row r="3" spans="1:26" ht="5.0999999999999996" customHeight="1" x14ac:dyDescent="0.15">
      <c r="A3" s="15"/>
    </row>
    <row r="4" spans="1:26" ht="64.5" customHeight="1" x14ac:dyDescent="0.15">
      <c r="A4" s="397" t="s">
        <v>317</v>
      </c>
      <c r="B4" s="397"/>
      <c r="C4" s="397"/>
      <c r="D4" s="397"/>
      <c r="E4" s="397"/>
      <c r="F4" s="397"/>
      <c r="G4" s="397"/>
      <c r="I4" s="397" t="s">
        <v>318</v>
      </c>
      <c r="J4" s="397"/>
      <c r="K4" s="397"/>
      <c r="L4" s="397"/>
      <c r="M4" s="397"/>
      <c r="N4" s="397"/>
      <c r="O4" s="397"/>
      <c r="P4" s="397"/>
      <c r="Q4" s="397"/>
      <c r="R4" s="397"/>
      <c r="S4" s="397"/>
      <c r="T4" s="397"/>
      <c r="U4" s="397"/>
      <c r="V4" s="397"/>
      <c r="W4" s="397"/>
      <c r="X4" s="397"/>
      <c r="Y4" s="397"/>
      <c r="Z4" s="397"/>
    </row>
    <row r="5" spans="1:26" ht="15" customHeight="1" x14ac:dyDescent="0.15"/>
    <row r="6" spans="1:26" ht="15" customHeight="1" thickBot="1" x14ac:dyDescent="0.2">
      <c r="A6" s="17" t="s">
        <v>235</v>
      </c>
      <c r="Z6" s="3" t="s">
        <v>35</v>
      </c>
    </row>
    <row r="7" spans="1:26" ht="24.95" customHeight="1" thickBot="1" x14ac:dyDescent="0.2">
      <c r="A7" s="368" t="s">
        <v>36</v>
      </c>
      <c r="B7" s="130" t="s">
        <v>37</v>
      </c>
      <c r="C7" s="122" t="s">
        <v>38</v>
      </c>
      <c r="D7" s="16" t="s">
        <v>39</v>
      </c>
      <c r="E7" s="390" t="s">
        <v>40</v>
      </c>
      <c r="F7" s="390"/>
      <c r="G7" s="390"/>
      <c r="H7" s="19"/>
      <c r="I7" s="391" t="s">
        <v>41</v>
      </c>
      <c r="J7" s="391"/>
      <c r="K7" s="391"/>
      <c r="L7" s="391"/>
      <c r="M7" s="391"/>
      <c r="N7" s="391"/>
      <c r="O7" s="391"/>
      <c r="P7" s="391"/>
      <c r="Q7" s="391"/>
      <c r="R7" s="391"/>
      <c r="S7" s="391"/>
      <c r="T7" s="398" t="s">
        <v>42</v>
      </c>
      <c r="U7" s="398"/>
      <c r="V7" s="398"/>
      <c r="W7" s="130" t="s">
        <v>43</v>
      </c>
      <c r="X7" s="130" t="s">
        <v>44</v>
      </c>
      <c r="Y7" s="130" t="s">
        <v>45</v>
      </c>
      <c r="Z7" s="126" t="s">
        <v>46</v>
      </c>
    </row>
    <row r="8" spans="1:26" s="20" customFormat="1" ht="24.95" customHeight="1" x14ac:dyDescent="0.15">
      <c r="A8" s="368"/>
      <c r="B8" s="132" t="s">
        <v>47</v>
      </c>
      <c r="C8" s="132" t="s">
        <v>48</v>
      </c>
      <c r="D8" s="132" t="s">
        <v>49</v>
      </c>
      <c r="E8" s="124" t="s">
        <v>50</v>
      </c>
      <c r="F8" s="124" t="s">
        <v>51</v>
      </c>
      <c r="G8" s="184" t="s">
        <v>52</v>
      </c>
      <c r="H8" s="219"/>
      <c r="I8" s="399" t="s">
        <v>53</v>
      </c>
      <c r="J8" s="363"/>
      <c r="K8" s="363" t="s">
        <v>54</v>
      </c>
      <c r="L8" s="363"/>
      <c r="M8" s="393" t="s">
        <v>55</v>
      </c>
      <c r="N8" s="393"/>
      <c r="O8" s="393"/>
      <c r="P8" s="393"/>
      <c r="Q8" s="372" t="s">
        <v>56</v>
      </c>
      <c r="R8" s="372"/>
      <c r="S8" s="372"/>
      <c r="T8" s="394" t="s">
        <v>57</v>
      </c>
      <c r="U8" s="394"/>
      <c r="V8" s="394"/>
      <c r="W8" s="132" t="s">
        <v>58</v>
      </c>
      <c r="X8" s="132" t="s">
        <v>59</v>
      </c>
      <c r="Y8" s="132" t="s">
        <v>60</v>
      </c>
      <c r="Z8" s="127" t="s">
        <v>61</v>
      </c>
    </row>
    <row r="9" spans="1:26" ht="18" customHeight="1" x14ac:dyDescent="0.15">
      <c r="A9" s="204" t="s">
        <v>298</v>
      </c>
      <c r="B9" s="1">
        <v>109202</v>
      </c>
      <c r="C9" s="185">
        <v>109200</v>
      </c>
      <c r="D9" s="185">
        <f>SUM(E9,T9,W9)</f>
        <v>14323800</v>
      </c>
      <c r="E9" s="185">
        <f t="shared" ref="E9:E16" si="0">SUM(F9:S9)</f>
        <v>13291597</v>
      </c>
      <c r="F9" s="185">
        <v>9041664</v>
      </c>
      <c r="G9" s="185">
        <v>2741700</v>
      </c>
      <c r="H9" s="2"/>
      <c r="I9" s="387">
        <v>4783</v>
      </c>
      <c r="J9" s="387"/>
      <c r="K9" s="395">
        <v>0</v>
      </c>
      <c r="L9" s="395"/>
      <c r="M9" s="388">
        <v>1474578</v>
      </c>
      <c r="N9" s="388"/>
      <c r="O9" s="388"/>
      <c r="P9" s="388"/>
      <c r="Q9" s="387">
        <v>28872</v>
      </c>
      <c r="R9" s="387"/>
      <c r="S9" s="387"/>
      <c r="T9" s="387">
        <v>288378</v>
      </c>
      <c r="U9" s="387"/>
      <c r="V9" s="387"/>
      <c r="W9" s="155">
        <v>743825</v>
      </c>
      <c r="X9" s="8">
        <v>99.9</v>
      </c>
      <c r="Y9" s="8">
        <f t="shared" ref="Y9:Y14" si="1">W9/D9*100</f>
        <v>5.1929306468953769</v>
      </c>
      <c r="Z9" s="24">
        <f t="shared" ref="Z9:Z13" si="2">E9/D9*100</f>
        <v>92.793790753850232</v>
      </c>
    </row>
    <row r="10" spans="1:26" ht="18" customHeight="1" x14ac:dyDescent="0.15">
      <c r="A10" s="204" t="s">
        <v>63</v>
      </c>
      <c r="B10" s="1">
        <v>109848</v>
      </c>
      <c r="C10" s="185">
        <v>109846</v>
      </c>
      <c r="D10" s="185">
        <f t="shared" ref="D10:D14" si="3">SUM(E10,T10,W10)</f>
        <v>14133560</v>
      </c>
      <c r="E10" s="185">
        <f t="shared" si="0"/>
        <v>13219802</v>
      </c>
      <c r="F10" s="185">
        <v>9098589</v>
      </c>
      <c r="G10" s="185">
        <v>2674964</v>
      </c>
      <c r="H10" s="2"/>
      <c r="I10" s="378">
        <v>6490</v>
      </c>
      <c r="J10" s="378"/>
      <c r="K10" s="392">
        <v>0</v>
      </c>
      <c r="L10" s="392"/>
      <c r="M10" s="371">
        <v>1414087</v>
      </c>
      <c r="N10" s="371"/>
      <c r="O10" s="371"/>
      <c r="P10" s="371"/>
      <c r="Q10" s="378">
        <v>25672</v>
      </c>
      <c r="R10" s="378"/>
      <c r="S10" s="378"/>
      <c r="T10" s="378">
        <v>285348</v>
      </c>
      <c r="U10" s="378"/>
      <c r="V10" s="378"/>
      <c r="W10" s="155">
        <v>628410</v>
      </c>
      <c r="X10" s="8">
        <v>99.9</v>
      </c>
      <c r="Y10" s="8">
        <f t="shared" si="1"/>
        <v>4.4462258624154138</v>
      </c>
      <c r="Z10" s="24">
        <f t="shared" si="2"/>
        <v>93.534834818686875</v>
      </c>
    </row>
    <row r="11" spans="1:26" ht="18" customHeight="1" x14ac:dyDescent="0.15">
      <c r="A11" s="204" t="s">
        <v>64</v>
      </c>
      <c r="B11" s="1">
        <v>110835</v>
      </c>
      <c r="C11" s="185">
        <v>110832</v>
      </c>
      <c r="D11" s="185">
        <f t="shared" si="3"/>
        <v>13950857</v>
      </c>
      <c r="E11" s="185">
        <f t="shared" si="0"/>
        <v>13053711</v>
      </c>
      <c r="F11" s="185">
        <v>9028448</v>
      </c>
      <c r="G11" s="185">
        <v>2643244</v>
      </c>
      <c r="H11" s="2"/>
      <c r="I11" s="378">
        <v>4792</v>
      </c>
      <c r="J11" s="378"/>
      <c r="K11" s="392">
        <v>0</v>
      </c>
      <c r="L11" s="392"/>
      <c r="M11" s="371">
        <v>1354756</v>
      </c>
      <c r="N11" s="371"/>
      <c r="O11" s="371"/>
      <c r="P11" s="371"/>
      <c r="Q11" s="378">
        <v>22471</v>
      </c>
      <c r="R11" s="378"/>
      <c r="S11" s="378"/>
      <c r="T11" s="378">
        <v>280876</v>
      </c>
      <c r="U11" s="378"/>
      <c r="V11" s="378"/>
      <c r="W11" s="155">
        <v>616270</v>
      </c>
      <c r="X11" s="8">
        <v>99.9</v>
      </c>
      <c r="Y11" s="8">
        <f t="shared" si="1"/>
        <v>4.4174347138673991</v>
      </c>
      <c r="Z11" s="24">
        <f t="shared" si="2"/>
        <v>93.569240943405845</v>
      </c>
    </row>
    <row r="12" spans="1:26" ht="18" customHeight="1" x14ac:dyDescent="0.15">
      <c r="A12" s="204" t="s">
        <v>65</v>
      </c>
      <c r="B12" s="1">
        <v>111465</v>
      </c>
      <c r="C12" s="185">
        <v>111463</v>
      </c>
      <c r="D12" s="185">
        <f t="shared" si="3"/>
        <v>13931619</v>
      </c>
      <c r="E12" s="185">
        <f t="shared" si="0"/>
        <v>13068512</v>
      </c>
      <c r="F12" s="185">
        <v>9038063</v>
      </c>
      <c r="G12" s="185">
        <v>2635318</v>
      </c>
      <c r="H12" s="2"/>
      <c r="I12" s="378">
        <v>4947</v>
      </c>
      <c r="J12" s="378"/>
      <c r="K12" s="392" t="s">
        <v>62</v>
      </c>
      <c r="L12" s="392"/>
      <c r="M12" s="371">
        <v>1372422</v>
      </c>
      <c r="N12" s="371"/>
      <c r="O12" s="371"/>
      <c r="P12" s="371"/>
      <c r="Q12" s="378">
        <v>17762</v>
      </c>
      <c r="R12" s="378"/>
      <c r="S12" s="378"/>
      <c r="T12" s="378">
        <v>280795</v>
      </c>
      <c r="U12" s="378"/>
      <c r="V12" s="378"/>
      <c r="W12" s="155">
        <v>582312</v>
      </c>
      <c r="X12" s="8">
        <v>99.9</v>
      </c>
      <c r="Y12" s="8">
        <f t="shared" si="1"/>
        <v>4.179787001065705</v>
      </c>
      <c r="Z12" s="24">
        <f t="shared" si="2"/>
        <v>93.804689892825806</v>
      </c>
    </row>
    <row r="13" spans="1:26" ht="18" customHeight="1" x14ac:dyDescent="0.15">
      <c r="A13" s="204" t="s">
        <v>66</v>
      </c>
      <c r="B13" s="1">
        <v>112026</v>
      </c>
      <c r="C13" s="185">
        <v>112024</v>
      </c>
      <c r="D13" s="185">
        <f t="shared" si="3"/>
        <v>13878144</v>
      </c>
      <c r="E13" s="185">
        <f t="shared" si="0"/>
        <v>13139198</v>
      </c>
      <c r="F13" s="185">
        <v>9053661</v>
      </c>
      <c r="G13" s="185">
        <v>2619995</v>
      </c>
      <c r="H13" s="2"/>
      <c r="I13" s="378">
        <v>3871</v>
      </c>
      <c r="J13" s="378"/>
      <c r="K13" s="392">
        <v>0</v>
      </c>
      <c r="L13" s="392"/>
      <c r="M13" s="371">
        <v>1442710</v>
      </c>
      <c r="N13" s="371"/>
      <c r="O13" s="371"/>
      <c r="P13" s="371"/>
      <c r="Q13" s="378">
        <v>18961</v>
      </c>
      <c r="R13" s="378"/>
      <c r="S13" s="378"/>
      <c r="T13" s="378">
        <v>279019</v>
      </c>
      <c r="U13" s="378"/>
      <c r="V13" s="378"/>
      <c r="W13" s="155">
        <v>459927</v>
      </c>
      <c r="X13" s="8">
        <v>99.9</v>
      </c>
      <c r="Y13" s="8">
        <f t="shared" si="1"/>
        <v>3.3140382460363575</v>
      </c>
      <c r="Z13" s="24">
        <f t="shared" si="2"/>
        <v>94.675469572876608</v>
      </c>
    </row>
    <row r="14" spans="1:26" ht="18" customHeight="1" x14ac:dyDescent="0.15">
      <c r="A14" s="204" t="s">
        <v>212</v>
      </c>
      <c r="B14" s="1">
        <v>113001</v>
      </c>
      <c r="C14" s="185">
        <v>112998</v>
      </c>
      <c r="D14" s="185">
        <f t="shared" si="3"/>
        <v>13815318</v>
      </c>
      <c r="E14" s="185">
        <f t="shared" si="0"/>
        <v>13073848</v>
      </c>
      <c r="F14" s="185">
        <v>9106608</v>
      </c>
      <c r="G14" s="185">
        <v>2548396</v>
      </c>
      <c r="H14" s="2"/>
      <c r="I14" s="378">
        <v>4888</v>
      </c>
      <c r="J14" s="378"/>
      <c r="K14" s="392">
        <v>0</v>
      </c>
      <c r="L14" s="392"/>
      <c r="M14" s="371">
        <v>1392629</v>
      </c>
      <c r="N14" s="371"/>
      <c r="O14" s="371"/>
      <c r="P14" s="371"/>
      <c r="Q14" s="378">
        <v>21327</v>
      </c>
      <c r="R14" s="378"/>
      <c r="S14" s="378"/>
      <c r="T14" s="378">
        <v>277743</v>
      </c>
      <c r="U14" s="378"/>
      <c r="V14" s="378"/>
      <c r="W14" s="155">
        <v>463727</v>
      </c>
      <c r="X14" s="9">
        <v>100</v>
      </c>
      <c r="Y14" s="8">
        <f t="shared" si="1"/>
        <v>3.3566147373516846</v>
      </c>
      <c r="Z14" s="24">
        <f>E14/D14*100</f>
        <v>94.632986370635848</v>
      </c>
    </row>
    <row r="15" spans="1:26" ht="18" customHeight="1" x14ac:dyDescent="0.15">
      <c r="A15" s="204" t="s">
        <v>269</v>
      </c>
      <c r="B15" s="1">
        <v>113752</v>
      </c>
      <c r="C15" s="185">
        <v>113749</v>
      </c>
      <c r="D15" s="185">
        <f>SUM(E15,T15,W15)</f>
        <v>13792857</v>
      </c>
      <c r="E15" s="185">
        <f t="shared" si="0"/>
        <v>12938952</v>
      </c>
      <c r="F15" s="185">
        <v>9122148</v>
      </c>
      <c r="G15" s="185">
        <v>2458349</v>
      </c>
      <c r="H15" s="2"/>
      <c r="I15" s="378">
        <v>4159</v>
      </c>
      <c r="J15" s="378"/>
      <c r="K15" s="392">
        <v>0</v>
      </c>
      <c r="L15" s="392"/>
      <c r="M15" s="371">
        <v>1330328</v>
      </c>
      <c r="N15" s="371"/>
      <c r="O15" s="371"/>
      <c r="P15" s="371"/>
      <c r="Q15" s="378">
        <v>23968</v>
      </c>
      <c r="R15" s="378"/>
      <c r="S15" s="378"/>
      <c r="T15" s="378">
        <v>308927</v>
      </c>
      <c r="U15" s="378"/>
      <c r="V15" s="378"/>
      <c r="W15" s="155">
        <v>544978</v>
      </c>
      <c r="X15" s="9">
        <v>100</v>
      </c>
      <c r="Y15" s="8">
        <f>W15/D15*100</f>
        <v>3.9511610973709073</v>
      </c>
      <c r="Z15" s="24">
        <f>E15/D15*100</f>
        <v>93.809078133703551</v>
      </c>
    </row>
    <row r="16" spans="1:26" ht="18" customHeight="1" x14ac:dyDescent="0.15">
      <c r="A16" s="205" t="s">
        <v>270</v>
      </c>
      <c r="B16" s="1">
        <v>113893</v>
      </c>
      <c r="C16" s="185">
        <v>113890</v>
      </c>
      <c r="D16" s="185">
        <f>SUM(E16,T16,W16)</f>
        <v>13651564</v>
      </c>
      <c r="E16" s="185">
        <f t="shared" si="0"/>
        <v>12910943</v>
      </c>
      <c r="F16" s="185">
        <v>9092862</v>
      </c>
      <c r="G16" s="185">
        <v>2417520</v>
      </c>
      <c r="H16" s="2"/>
      <c r="I16" s="386">
        <v>6115</v>
      </c>
      <c r="J16" s="386"/>
      <c r="K16" s="385">
        <v>0</v>
      </c>
      <c r="L16" s="385"/>
      <c r="M16" s="371">
        <v>1362735</v>
      </c>
      <c r="N16" s="371"/>
      <c r="O16" s="371"/>
      <c r="P16" s="371"/>
      <c r="Q16" s="386">
        <v>31711</v>
      </c>
      <c r="R16" s="386"/>
      <c r="S16" s="386"/>
      <c r="T16" s="389">
        <v>304042</v>
      </c>
      <c r="U16" s="389"/>
      <c r="V16" s="389"/>
      <c r="W16" s="221">
        <v>436579</v>
      </c>
      <c r="X16" s="226">
        <f>C16/B16*100</f>
        <v>99.997365948741361</v>
      </c>
      <c r="Y16" s="226">
        <f>W16/D16*100</f>
        <v>3.1980145278592254</v>
      </c>
      <c r="Z16" s="227">
        <f>E16/D16*100</f>
        <v>94.57482673780089</v>
      </c>
    </row>
    <row r="17" spans="1:26" ht="18" customHeight="1" thickBot="1" x14ac:dyDescent="0.2">
      <c r="A17" s="203" t="s">
        <v>299</v>
      </c>
      <c r="B17" s="259">
        <v>113974</v>
      </c>
      <c r="C17" s="260">
        <v>113971</v>
      </c>
      <c r="D17" s="261">
        <f>SUM(E17,T17,W17)</f>
        <v>13381814</v>
      </c>
      <c r="E17" s="261">
        <f t="shared" ref="E17" si="4">SUM(F17:S17)</f>
        <v>12652096</v>
      </c>
      <c r="F17" s="260">
        <v>8947788</v>
      </c>
      <c r="G17" s="260">
        <v>2376228</v>
      </c>
      <c r="H17" s="262"/>
      <c r="I17" s="383">
        <v>5148</v>
      </c>
      <c r="J17" s="383"/>
      <c r="K17" s="382">
        <v>0</v>
      </c>
      <c r="L17" s="382"/>
      <c r="M17" s="380">
        <v>1282572</v>
      </c>
      <c r="N17" s="380"/>
      <c r="O17" s="380"/>
      <c r="P17" s="380"/>
      <c r="Q17" s="383">
        <v>40360</v>
      </c>
      <c r="R17" s="383"/>
      <c r="S17" s="383"/>
      <c r="T17" s="384">
        <v>299277</v>
      </c>
      <c r="U17" s="384"/>
      <c r="V17" s="384"/>
      <c r="W17" s="263">
        <v>430441</v>
      </c>
      <c r="X17" s="264">
        <f>C17/B17*100</f>
        <v>99.997367820731043</v>
      </c>
      <c r="Y17" s="264">
        <f>W17/D17*100</f>
        <v>3.2166117388868201</v>
      </c>
      <c r="Z17" s="265">
        <f>E17/D17*100</f>
        <v>94.546942589397815</v>
      </c>
    </row>
    <row r="18" spans="1:26" ht="15" customHeight="1" x14ac:dyDescent="0.15">
      <c r="A18" s="17" t="s">
        <v>67</v>
      </c>
      <c r="Z18" s="3" t="s">
        <v>68</v>
      </c>
    </row>
    <row r="19" spans="1:26" ht="12" customHeight="1" x14ac:dyDescent="0.15">
      <c r="E19" s="72"/>
      <c r="K19" s="21"/>
    </row>
    <row r="20" spans="1:26" ht="15" customHeight="1" thickBot="1" x14ac:dyDescent="0.2">
      <c r="A20" s="17" t="s">
        <v>213</v>
      </c>
      <c r="Z20" s="3" t="s">
        <v>69</v>
      </c>
    </row>
    <row r="21" spans="1:26" ht="24.95" customHeight="1" x14ac:dyDescent="0.15">
      <c r="A21" s="125" t="s">
        <v>36</v>
      </c>
      <c r="B21" s="121" t="s">
        <v>70</v>
      </c>
      <c r="C21" s="121" t="s">
        <v>71</v>
      </c>
      <c r="D21" s="121" t="s">
        <v>72</v>
      </c>
      <c r="E21" s="121" t="s">
        <v>73</v>
      </c>
      <c r="F21" s="121" t="s">
        <v>74</v>
      </c>
      <c r="G21" s="121" t="s">
        <v>75</v>
      </c>
      <c r="H21" s="220"/>
      <c r="I21" s="22" t="s">
        <v>76</v>
      </c>
      <c r="J21" s="25"/>
      <c r="K21" s="366" t="s">
        <v>77</v>
      </c>
      <c r="L21" s="366"/>
      <c r="M21" s="390"/>
      <c r="N21" s="391" t="s">
        <v>78</v>
      </c>
      <c r="O21" s="391"/>
      <c r="P21" s="391"/>
      <c r="Q21" s="391"/>
      <c r="R21" s="391" t="s">
        <v>79</v>
      </c>
      <c r="S21" s="391"/>
      <c r="T21" s="391"/>
      <c r="U21" s="391"/>
      <c r="V21" s="366" t="s">
        <v>80</v>
      </c>
      <c r="W21" s="366"/>
      <c r="X21" s="121" t="s">
        <v>81</v>
      </c>
      <c r="Y21" s="121" t="s">
        <v>82</v>
      </c>
      <c r="Z21" s="128" t="s">
        <v>83</v>
      </c>
    </row>
    <row r="22" spans="1:26" ht="18" customHeight="1" x14ac:dyDescent="0.15">
      <c r="A22" s="151" t="s">
        <v>300</v>
      </c>
      <c r="B22" s="164">
        <f t="shared" ref="B22:B27" si="5">SUM(C22:Y22)</f>
        <v>13950857</v>
      </c>
      <c r="C22" s="191">
        <v>1135668</v>
      </c>
      <c r="D22" s="191">
        <v>1193987</v>
      </c>
      <c r="E22" s="191">
        <v>1189495</v>
      </c>
      <c r="F22" s="191">
        <v>1247591</v>
      </c>
      <c r="G22" s="191">
        <v>1208033</v>
      </c>
      <c r="H22" s="216"/>
      <c r="I22" s="387">
        <v>1156605</v>
      </c>
      <c r="J22" s="387"/>
      <c r="K22" s="388">
        <v>1180119</v>
      </c>
      <c r="L22" s="388"/>
      <c r="M22" s="388"/>
      <c r="N22" s="388">
        <v>1129939</v>
      </c>
      <c r="O22" s="388"/>
      <c r="P22" s="388"/>
      <c r="Q22" s="388"/>
      <c r="R22" s="388">
        <v>1180595</v>
      </c>
      <c r="S22" s="388"/>
      <c r="T22" s="388"/>
      <c r="U22" s="388"/>
      <c r="V22" s="388">
        <v>1144811</v>
      </c>
      <c r="W22" s="388"/>
      <c r="X22" s="149">
        <v>1047752</v>
      </c>
      <c r="Y22" s="149">
        <v>1136262</v>
      </c>
      <c r="Z22" s="10">
        <f t="shared" ref="Z22:Z27" si="6">SUM(B22/12)</f>
        <v>1162571.4166666667</v>
      </c>
    </row>
    <row r="23" spans="1:26" ht="18" customHeight="1" x14ac:dyDescent="0.15">
      <c r="A23" s="210">
        <v>21</v>
      </c>
      <c r="B23" s="164">
        <f t="shared" si="5"/>
        <v>13931619</v>
      </c>
      <c r="C23" s="191">
        <v>1118027</v>
      </c>
      <c r="D23" s="191">
        <v>1179588</v>
      </c>
      <c r="E23" s="191">
        <v>1150136</v>
      </c>
      <c r="F23" s="191">
        <v>1219807</v>
      </c>
      <c r="G23" s="191">
        <v>1205372</v>
      </c>
      <c r="H23" s="216"/>
      <c r="I23" s="378">
        <v>1203719</v>
      </c>
      <c r="J23" s="378"/>
      <c r="K23" s="371">
        <v>1183172</v>
      </c>
      <c r="L23" s="371"/>
      <c r="M23" s="371"/>
      <c r="N23" s="371">
        <v>1135386</v>
      </c>
      <c r="O23" s="371"/>
      <c r="P23" s="371"/>
      <c r="Q23" s="371"/>
      <c r="R23" s="371">
        <v>1183544</v>
      </c>
      <c r="S23" s="371"/>
      <c r="T23" s="371"/>
      <c r="U23" s="371"/>
      <c r="V23" s="371">
        <v>1148851</v>
      </c>
      <c r="W23" s="371"/>
      <c r="X23" s="149">
        <v>1035185</v>
      </c>
      <c r="Y23" s="149">
        <v>1168832</v>
      </c>
      <c r="Z23" s="10">
        <f t="shared" si="6"/>
        <v>1160968.25</v>
      </c>
    </row>
    <row r="24" spans="1:26" ht="18" customHeight="1" x14ac:dyDescent="0.15">
      <c r="A24" s="210">
        <v>22</v>
      </c>
      <c r="B24" s="164">
        <f t="shared" si="5"/>
        <v>13878144</v>
      </c>
      <c r="C24" s="191">
        <v>1116779</v>
      </c>
      <c r="D24" s="191">
        <v>1169349</v>
      </c>
      <c r="E24" s="191">
        <v>1169644</v>
      </c>
      <c r="F24" s="191">
        <v>1217754</v>
      </c>
      <c r="G24" s="191">
        <v>1205081</v>
      </c>
      <c r="H24" s="216"/>
      <c r="I24" s="378">
        <v>1170036</v>
      </c>
      <c r="J24" s="378"/>
      <c r="K24" s="371">
        <v>1174700</v>
      </c>
      <c r="L24" s="371"/>
      <c r="M24" s="371"/>
      <c r="N24" s="371">
        <v>1127663</v>
      </c>
      <c r="O24" s="371"/>
      <c r="P24" s="371"/>
      <c r="Q24" s="371"/>
      <c r="R24" s="371">
        <v>1175686</v>
      </c>
      <c r="S24" s="371"/>
      <c r="T24" s="371"/>
      <c r="U24" s="371"/>
      <c r="V24" s="371">
        <v>1149364</v>
      </c>
      <c r="W24" s="371"/>
      <c r="X24" s="149">
        <v>1045801</v>
      </c>
      <c r="Y24" s="149">
        <v>1156287</v>
      </c>
      <c r="Z24" s="10">
        <f t="shared" si="6"/>
        <v>1156512</v>
      </c>
    </row>
    <row r="25" spans="1:26" ht="18" customHeight="1" x14ac:dyDescent="0.15">
      <c r="A25" s="210">
        <v>23</v>
      </c>
      <c r="B25" s="164">
        <f t="shared" si="5"/>
        <v>13815318</v>
      </c>
      <c r="C25" s="191">
        <v>1119531</v>
      </c>
      <c r="D25" s="191">
        <v>1192177</v>
      </c>
      <c r="E25" s="191">
        <v>1196710</v>
      </c>
      <c r="F25" s="191">
        <v>1194576</v>
      </c>
      <c r="G25" s="191">
        <v>1179095</v>
      </c>
      <c r="H25" s="216"/>
      <c r="I25" s="378">
        <v>1136857</v>
      </c>
      <c r="J25" s="378"/>
      <c r="K25" s="371">
        <v>1154993</v>
      </c>
      <c r="L25" s="371"/>
      <c r="M25" s="371"/>
      <c r="N25" s="371">
        <v>1110288</v>
      </c>
      <c r="O25" s="371"/>
      <c r="P25" s="371"/>
      <c r="Q25" s="371"/>
      <c r="R25" s="371">
        <v>1162635</v>
      </c>
      <c r="S25" s="371"/>
      <c r="T25" s="371"/>
      <c r="U25" s="371"/>
      <c r="V25" s="371">
        <v>1144417</v>
      </c>
      <c r="W25" s="371"/>
      <c r="X25" s="149">
        <v>1077191</v>
      </c>
      <c r="Y25" s="149">
        <v>1146848</v>
      </c>
      <c r="Z25" s="10">
        <f t="shared" si="6"/>
        <v>1151276.5</v>
      </c>
    </row>
    <row r="26" spans="1:26" ht="18" customHeight="1" x14ac:dyDescent="0.15">
      <c r="A26" s="210">
        <v>24</v>
      </c>
      <c r="B26" s="164">
        <f t="shared" si="5"/>
        <v>13792857</v>
      </c>
      <c r="C26" s="191">
        <v>1115263</v>
      </c>
      <c r="D26" s="191">
        <v>1169353</v>
      </c>
      <c r="E26" s="191">
        <v>1151473</v>
      </c>
      <c r="F26" s="191">
        <v>1217125</v>
      </c>
      <c r="G26" s="191">
        <v>1180963</v>
      </c>
      <c r="H26" s="216"/>
      <c r="I26" s="378">
        <v>1148411</v>
      </c>
      <c r="J26" s="378"/>
      <c r="K26" s="371">
        <v>1189310</v>
      </c>
      <c r="L26" s="371"/>
      <c r="M26" s="371"/>
      <c r="N26" s="371">
        <v>1123187</v>
      </c>
      <c r="O26" s="371"/>
      <c r="P26" s="371"/>
      <c r="Q26" s="371"/>
      <c r="R26" s="371">
        <v>1169597</v>
      </c>
      <c r="S26" s="371"/>
      <c r="T26" s="371"/>
      <c r="U26" s="371"/>
      <c r="V26" s="371">
        <v>1144925</v>
      </c>
      <c r="W26" s="371"/>
      <c r="X26" s="149">
        <v>1041110</v>
      </c>
      <c r="Y26" s="149">
        <v>1142140</v>
      </c>
      <c r="Z26" s="10">
        <f t="shared" si="6"/>
        <v>1149404.75</v>
      </c>
    </row>
    <row r="27" spans="1:26" ht="18" customHeight="1" x14ac:dyDescent="0.15">
      <c r="A27" s="210">
        <v>25</v>
      </c>
      <c r="B27" s="164">
        <f t="shared" si="5"/>
        <v>13651564</v>
      </c>
      <c r="C27" s="191">
        <v>1109120</v>
      </c>
      <c r="D27" s="191">
        <v>1168913</v>
      </c>
      <c r="E27" s="191">
        <v>1174526</v>
      </c>
      <c r="F27" s="191">
        <v>1255893</v>
      </c>
      <c r="G27" s="191">
        <v>1218198</v>
      </c>
      <c r="H27" s="228"/>
      <c r="I27" s="378">
        <v>1142459</v>
      </c>
      <c r="J27" s="378"/>
      <c r="K27" s="371">
        <v>1146996</v>
      </c>
      <c r="L27" s="371"/>
      <c r="M27" s="371"/>
      <c r="N27" s="371">
        <v>1100727</v>
      </c>
      <c r="O27" s="371"/>
      <c r="P27" s="371"/>
      <c r="Q27" s="371"/>
      <c r="R27" s="371">
        <v>1126176</v>
      </c>
      <c r="S27" s="371"/>
      <c r="T27" s="371"/>
      <c r="U27" s="371"/>
      <c r="V27" s="371">
        <v>1114362</v>
      </c>
      <c r="W27" s="371"/>
      <c r="X27" s="149">
        <v>1000929</v>
      </c>
      <c r="Y27" s="149">
        <v>1093265</v>
      </c>
      <c r="Z27" s="10">
        <f t="shared" si="6"/>
        <v>1137630.3333333333</v>
      </c>
    </row>
    <row r="28" spans="1:26" ht="18" customHeight="1" thickBot="1" x14ac:dyDescent="0.2">
      <c r="A28" s="156">
        <v>26</v>
      </c>
      <c r="B28" s="266">
        <f t="shared" ref="B28" si="7">SUM(C28:Y28)</f>
        <v>13381814</v>
      </c>
      <c r="C28" s="267">
        <v>1075453</v>
      </c>
      <c r="D28" s="267">
        <v>1118730</v>
      </c>
      <c r="E28" s="267">
        <v>1107988</v>
      </c>
      <c r="F28" s="267">
        <v>1194860</v>
      </c>
      <c r="G28" s="267">
        <v>1151566</v>
      </c>
      <c r="H28" s="262"/>
      <c r="I28" s="376">
        <v>1134438</v>
      </c>
      <c r="J28" s="376"/>
      <c r="K28" s="377">
        <v>1159019</v>
      </c>
      <c r="L28" s="377"/>
      <c r="M28" s="377"/>
      <c r="N28" s="377">
        <v>1097849</v>
      </c>
      <c r="O28" s="377"/>
      <c r="P28" s="377"/>
      <c r="Q28" s="377"/>
      <c r="R28" s="377">
        <v>1133027</v>
      </c>
      <c r="S28" s="377"/>
      <c r="T28" s="377"/>
      <c r="U28" s="377"/>
      <c r="V28" s="380">
        <v>1103113</v>
      </c>
      <c r="W28" s="380"/>
      <c r="X28" s="268">
        <v>997852</v>
      </c>
      <c r="Y28" s="268">
        <v>1107919</v>
      </c>
      <c r="Z28" s="269">
        <f t="shared" ref="Z28" si="8">SUM(B28/12)</f>
        <v>1115151.1666666667</v>
      </c>
    </row>
    <row r="29" spans="1:26" ht="15" customHeight="1" x14ac:dyDescent="0.15">
      <c r="Z29" s="3" t="s">
        <v>68</v>
      </c>
    </row>
    <row r="30" spans="1:26" ht="12" customHeight="1" x14ac:dyDescent="0.15"/>
    <row r="31" spans="1:26" ht="15" customHeight="1" thickBot="1" x14ac:dyDescent="0.2">
      <c r="A31" s="17" t="s">
        <v>236</v>
      </c>
      <c r="G31" s="17" t="s">
        <v>84</v>
      </c>
      <c r="I31" s="17" t="s">
        <v>237</v>
      </c>
      <c r="Z31" s="3" t="s">
        <v>85</v>
      </c>
    </row>
    <row r="32" spans="1:26" ht="24.95" customHeight="1" thickBot="1" x14ac:dyDescent="0.2">
      <c r="A32" s="368" t="s">
        <v>86</v>
      </c>
      <c r="B32" s="366" t="s">
        <v>87</v>
      </c>
      <c r="C32" s="366"/>
      <c r="D32" s="366" t="s">
        <v>88</v>
      </c>
      <c r="E32" s="366"/>
      <c r="F32" s="369" t="s">
        <v>89</v>
      </c>
      <c r="G32" s="369"/>
      <c r="H32" s="23"/>
      <c r="I32" s="379" t="s">
        <v>90</v>
      </c>
      <c r="J32" s="379"/>
      <c r="K32" s="364" t="s">
        <v>91</v>
      </c>
      <c r="L32" s="364"/>
      <c r="M32" s="364"/>
      <c r="N32" s="364"/>
      <c r="O32" s="364"/>
      <c r="P32" s="364"/>
      <c r="Q32" s="364"/>
      <c r="R32" s="364"/>
      <c r="S32" s="366" t="s">
        <v>92</v>
      </c>
      <c r="T32" s="366"/>
      <c r="U32" s="366"/>
      <c r="V32" s="366"/>
      <c r="W32" s="366"/>
      <c r="X32" s="366"/>
      <c r="Y32" s="366"/>
      <c r="Z32" s="362" t="s">
        <v>93</v>
      </c>
    </row>
    <row r="33" spans="1:26" ht="24.95" customHeight="1" x14ac:dyDescent="0.15">
      <c r="A33" s="368"/>
      <c r="B33" s="124" t="s">
        <v>94</v>
      </c>
      <c r="C33" s="124" t="s">
        <v>95</v>
      </c>
      <c r="D33" s="124" t="s">
        <v>94</v>
      </c>
      <c r="E33" s="124" t="s">
        <v>95</v>
      </c>
      <c r="F33" s="370" t="s">
        <v>96</v>
      </c>
      <c r="G33" s="370"/>
      <c r="H33" s="23"/>
      <c r="I33" s="379"/>
      <c r="J33" s="379"/>
      <c r="K33" s="363" t="s">
        <v>97</v>
      </c>
      <c r="L33" s="363"/>
      <c r="M33" s="363" t="s">
        <v>98</v>
      </c>
      <c r="N33" s="363"/>
      <c r="O33" s="363"/>
      <c r="P33" s="372" t="s">
        <v>99</v>
      </c>
      <c r="Q33" s="372"/>
      <c r="R33" s="372"/>
      <c r="S33" s="363" t="s">
        <v>100</v>
      </c>
      <c r="T33" s="363"/>
      <c r="U33" s="363"/>
      <c r="V33" s="363"/>
      <c r="W33" s="124" t="s">
        <v>101</v>
      </c>
      <c r="X33" s="124" t="s">
        <v>102</v>
      </c>
      <c r="Y33" s="124" t="s">
        <v>103</v>
      </c>
      <c r="Z33" s="362"/>
    </row>
    <row r="34" spans="1:26" ht="18" customHeight="1" x14ac:dyDescent="0.15">
      <c r="A34" s="152" t="s">
        <v>300</v>
      </c>
      <c r="B34" s="208">
        <v>38222</v>
      </c>
      <c r="C34" s="198">
        <v>40245</v>
      </c>
      <c r="D34" s="198">
        <v>306</v>
      </c>
      <c r="E34" s="198">
        <v>349</v>
      </c>
      <c r="F34" s="367">
        <v>48300</v>
      </c>
      <c r="G34" s="373"/>
      <c r="H34" s="18"/>
      <c r="I34" s="374" t="s">
        <v>274</v>
      </c>
      <c r="J34" s="375"/>
      <c r="K34" s="381">
        <v>317403</v>
      </c>
      <c r="L34" s="365"/>
      <c r="M34" s="365">
        <v>123160</v>
      </c>
      <c r="N34" s="365"/>
      <c r="O34" s="365"/>
      <c r="P34" s="365">
        <v>194243</v>
      </c>
      <c r="Q34" s="365"/>
      <c r="R34" s="365"/>
      <c r="S34" s="367">
        <v>596</v>
      </c>
      <c r="T34" s="367"/>
      <c r="U34" s="367"/>
      <c r="V34" s="367"/>
      <c r="W34" s="198">
        <v>3688</v>
      </c>
      <c r="X34" s="198">
        <v>173</v>
      </c>
      <c r="Y34" s="198">
        <v>50</v>
      </c>
      <c r="Z34" s="199">
        <v>28625</v>
      </c>
    </row>
    <row r="35" spans="1:26" ht="18" customHeight="1" x14ac:dyDescent="0.15">
      <c r="A35" s="211">
        <v>21</v>
      </c>
      <c r="B35" s="208">
        <v>38169</v>
      </c>
      <c r="C35" s="198">
        <v>40124</v>
      </c>
      <c r="D35" s="198">
        <v>303</v>
      </c>
      <c r="E35" s="198">
        <v>351</v>
      </c>
      <c r="F35" s="351">
        <v>46800</v>
      </c>
      <c r="G35" s="359"/>
      <c r="H35" s="18"/>
      <c r="I35" s="360" t="s">
        <v>271</v>
      </c>
      <c r="J35" s="361"/>
      <c r="K35" s="356">
        <v>319391</v>
      </c>
      <c r="L35" s="350"/>
      <c r="M35" s="350">
        <v>121173</v>
      </c>
      <c r="N35" s="350"/>
      <c r="O35" s="350"/>
      <c r="P35" s="350">
        <v>198218</v>
      </c>
      <c r="Q35" s="350"/>
      <c r="R35" s="350"/>
      <c r="S35" s="351">
        <v>610</v>
      </c>
      <c r="T35" s="351"/>
      <c r="U35" s="351"/>
      <c r="V35" s="351"/>
      <c r="W35" s="198">
        <v>3756</v>
      </c>
      <c r="X35" s="198">
        <v>175</v>
      </c>
      <c r="Y35" s="198">
        <v>56</v>
      </c>
      <c r="Z35" s="199">
        <v>28919</v>
      </c>
    </row>
    <row r="36" spans="1:26" ht="18" customHeight="1" x14ac:dyDescent="0.15">
      <c r="A36" s="211">
        <v>22</v>
      </c>
      <c r="B36" s="208">
        <v>38022</v>
      </c>
      <c r="C36" s="198">
        <v>39282</v>
      </c>
      <c r="D36" s="198">
        <v>302</v>
      </c>
      <c r="E36" s="198">
        <v>342</v>
      </c>
      <c r="F36" s="351">
        <v>47012</v>
      </c>
      <c r="G36" s="359"/>
      <c r="H36" s="18"/>
      <c r="I36" s="360" t="s">
        <v>301</v>
      </c>
      <c r="J36" s="361"/>
      <c r="K36" s="356">
        <v>322856</v>
      </c>
      <c r="L36" s="350"/>
      <c r="M36" s="350">
        <v>121532</v>
      </c>
      <c r="N36" s="350"/>
      <c r="O36" s="350"/>
      <c r="P36" s="350">
        <v>204863</v>
      </c>
      <c r="Q36" s="350"/>
      <c r="R36" s="350"/>
      <c r="S36" s="351">
        <v>617</v>
      </c>
      <c r="T36" s="351"/>
      <c r="U36" s="351"/>
      <c r="V36" s="351"/>
      <c r="W36" s="198">
        <v>3835</v>
      </c>
      <c r="X36" s="198">
        <v>184</v>
      </c>
      <c r="Y36" s="198">
        <v>59</v>
      </c>
      <c r="Z36" s="199">
        <v>29179</v>
      </c>
    </row>
    <row r="37" spans="1:26" ht="18" customHeight="1" x14ac:dyDescent="0.15">
      <c r="A37" s="211">
        <v>23</v>
      </c>
      <c r="B37" s="208">
        <v>37747</v>
      </c>
      <c r="C37" s="198">
        <v>39890</v>
      </c>
      <c r="D37" s="198">
        <v>299</v>
      </c>
      <c r="E37" s="198">
        <v>343</v>
      </c>
      <c r="F37" s="351">
        <v>47553</v>
      </c>
      <c r="G37" s="359"/>
      <c r="H37" s="18"/>
      <c r="I37" s="360" t="s">
        <v>302</v>
      </c>
      <c r="J37" s="361"/>
      <c r="K37" s="356">
        <v>326395</v>
      </c>
      <c r="L37" s="350"/>
      <c r="M37" s="350">
        <v>122467</v>
      </c>
      <c r="N37" s="350"/>
      <c r="O37" s="350"/>
      <c r="P37" s="350">
        <v>203928</v>
      </c>
      <c r="Q37" s="350"/>
      <c r="R37" s="350"/>
      <c r="S37" s="351">
        <v>623</v>
      </c>
      <c r="T37" s="351"/>
      <c r="U37" s="351"/>
      <c r="V37" s="351"/>
      <c r="W37" s="198">
        <v>3897</v>
      </c>
      <c r="X37" s="198">
        <v>191</v>
      </c>
      <c r="Y37" s="198">
        <v>62</v>
      </c>
      <c r="Z37" s="199">
        <v>29291</v>
      </c>
    </row>
    <row r="38" spans="1:26" ht="18" customHeight="1" x14ac:dyDescent="0.15">
      <c r="A38" s="211">
        <v>24</v>
      </c>
      <c r="B38" s="208">
        <v>37789</v>
      </c>
      <c r="C38" s="198">
        <v>39262</v>
      </c>
      <c r="D38" s="198">
        <v>295</v>
      </c>
      <c r="E38" s="198">
        <v>335</v>
      </c>
      <c r="F38" s="351">
        <v>46398</v>
      </c>
      <c r="G38" s="359"/>
      <c r="H38" s="18"/>
      <c r="I38" s="360" t="s">
        <v>303</v>
      </c>
      <c r="J38" s="361"/>
      <c r="K38" s="356">
        <v>328708</v>
      </c>
      <c r="L38" s="350"/>
      <c r="M38" s="350">
        <v>122523</v>
      </c>
      <c r="N38" s="350"/>
      <c r="O38" s="350"/>
      <c r="P38" s="350">
        <v>206185</v>
      </c>
      <c r="Q38" s="350"/>
      <c r="R38" s="350"/>
      <c r="S38" s="351">
        <v>627</v>
      </c>
      <c r="T38" s="351"/>
      <c r="U38" s="351"/>
      <c r="V38" s="351"/>
      <c r="W38" s="198">
        <v>3916</v>
      </c>
      <c r="X38" s="198">
        <v>194</v>
      </c>
      <c r="Y38" s="198">
        <v>62</v>
      </c>
      <c r="Z38" s="199">
        <v>29632</v>
      </c>
    </row>
    <row r="39" spans="1:26" ht="18" customHeight="1" x14ac:dyDescent="0.15">
      <c r="A39" s="211">
        <v>25</v>
      </c>
      <c r="B39" s="245">
        <v>37402</v>
      </c>
      <c r="C39" s="242">
        <v>40513</v>
      </c>
      <c r="D39" s="242">
        <v>293</v>
      </c>
      <c r="E39" s="242">
        <v>345</v>
      </c>
      <c r="F39" s="354">
        <v>45607</v>
      </c>
      <c r="G39" s="354"/>
      <c r="H39" s="18"/>
      <c r="I39" s="355" t="s">
        <v>304</v>
      </c>
      <c r="J39" s="355"/>
      <c r="K39" s="356">
        <v>331581</v>
      </c>
      <c r="L39" s="350"/>
      <c r="M39" s="350">
        <v>122676</v>
      </c>
      <c r="N39" s="350"/>
      <c r="O39" s="350"/>
      <c r="P39" s="350">
        <v>208905</v>
      </c>
      <c r="Q39" s="350"/>
      <c r="R39" s="350"/>
      <c r="S39" s="351">
        <v>636</v>
      </c>
      <c r="T39" s="351"/>
      <c r="U39" s="351"/>
      <c r="V39" s="351"/>
      <c r="W39" s="242">
        <v>3932</v>
      </c>
      <c r="X39" s="242">
        <v>197</v>
      </c>
      <c r="Y39" s="242">
        <v>62</v>
      </c>
      <c r="Z39" s="243">
        <v>29817</v>
      </c>
    </row>
    <row r="40" spans="1:26" ht="18" customHeight="1" thickBot="1" x14ac:dyDescent="0.2">
      <c r="A40" s="238">
        <v>26</v>
      </c>
      <c r="B40" s="270">
        <v>36663</v>
      </c>
      <c r="C40" s="271">
        <v>38544</v>
      </c>
      <c r="D40" s="271">
        <v>288</v>
      </c>
      <c r="E40" s="271">
        <v>333</v>
      </c>
      <c r="F40" s="352">
        <v>47111</v>
      </c>
      <c r="G40" s="352"/>
      <c r="H40" s="11"/>
      <c r="I40" s="353" t="s">
        <v>305</v>
      </c>
      <c r="J40" s="353"/>
      <c r="K40" s="357">
        <v>333157</v>
      </c>
      <c r="L40" s="358"/>
      <c r="M40" s="358">
        <v>122928</v>
      </c>
      <c r="N40" s="358"/>
      <c r="O40" s="358"/>
      <c r="P40" s="358">
        <v>210229</v>
      </c>
      <c r="Q40" s="358"/>
      <c r="R40" s="358"/>
      <c r="S40" s="349">
        <v>639</v>
      </c>
      <c r="T40" s="349"/>
      <c r="U40" s="349"/>
      <c r="V40" s="349"/>
      <c r="W40" s="271">
        <v>3941</v>
      </c>
      <c r="X40" s="271">
        <v>197</v>
      </c>
      <c r="Y40" s="271">
        <v>62</v>
      </c>
      <c r="Z40" s="272">
        <v>29942</v>
      </c>
    </row>
    <row r="41" spans="1:26" ht="15" customHeight="1" x14ac:dyDescent="0.15">
      <c r="A41" s="17" t="s">
        <v>104</v>
      </c>
      <c r="G41" s="3" t="s">
        <v>68</v>
      </c>
      <c r="Z41" s="3" t="s">
        <v>68</v>
      </c>
    </row>
    <row r="42" spans="1:26" ht="15" customHeight="1" x14ac:dyDescent="0.15">
      <c r="A42" s="165" t="s">
        <v>279</v>
      </c>
    </row>
    <row r="43" spans="1:26" ht="15" customHeight="1" x14ac:dyDescent="0.15">
      <c r="A43" s="165" t="s">
        <v>280</v>
      </c>
    </row>
  </sheetData>
  <sheetProtection selectLockedCells="1" selectUnlockedCells="1"/>
  <mergeCells count="151">
    <mergeCell ref="A2:G2"/>
    <mergeCell ref="A4:G4"/>
    <mergeCell ref="I4:Z4"/>
    <mergeCell ref="A7:A8"/>
    <mergeCell ref="E7:G7"/>
    <mergeCell ref="I7:S7"/>
    <mergeCell ref="T7:V7"/>
    <mergeCell ref="I8:J8"/>
    <mergeCell ref="K8:L8"/>
    <mergeCell ref="T9:V9"/>
    <mergeCell ref="T10:V10"/>
    <mergeCell ref="I11:J11"/>
    <mergeCell ref="K11:L11"/>
    <mergeCell ref="M11:P11"/>
    <mergeCell ref="Q11:S11"/>
    <mergeCell ref="T11:V11"/>
    <mergeCell ref="M8:P8"/>
    <mergeCell ref="Q8:S8"/>
    <mergeCell ref="T8:V8"/>
    <mergeCell ref="Q10:S10"/>
    <mergeCell ref="Q9:S9"/>
    <mergeCell ref="I10:J10"/>
    <mergeCell ref="K10:L10"/>
    <mergeCell ref="M10:P10"/>
    <mergeCell ref="I9:J9"/>
    <mergeCell ref="K9:L9"/>
    <mergeCell ref="M9:P9"/>
    <mergeCell ref="T12:V12"/>
    <mergeCell ref="I13:J13"/>
    <mergeCell ref="K13:L13"/>
    <mergeCell ref="M13:P13"/>
    <mergeCell ref="Q13:S13"/>
    <mergeCell ref="T13:V13"/>
    <mergeCell ref="I12:J12"/>
    <mergeCell ref="K12:L12"/>
    <mergeCell ref="M12:P12"/>
    <mergeCell ref="Q12:S12"/>
    <mergeCell ref="K16:L16"/>
    <mergeCell ref="M16:P16"/>
    <mergeCell ref="Q16:S16"/>
    <mergeCell ref="T14:V14"/>
    <mergeCell ref="T15:V15"/>
    <mergeCell ref="I22:J22"/>
    <mergeCell ref="K22:M22"/>
    <mergeCell ref="N22:Q22"/>
    <mergeCell ref="T16:V16"/>
    <mergeCell ref="I17:J17"/>
    <mergeCell ref="R22:U22"/>
    <mergeCell ref="K21:M21"/>
    <mergeCell ref="N21:Q21"/>
    <mergeCell ref="R21:U21"/>
    <mergeCell ref="V22:W22"/>
    <mergeCell ref="I14:J14"/>
    <mergeCell ref="K14:L14"/>
    <mergeCell ref="M14:P14"/>
    <mergeCell ref="Q14:S14"/>
    <mergeCell ref="I15:J15"/>
    <mergeCell ref="K15:L15"/>
    <mergeCell ref="M15:P15"/>
    <mergeCell ref="Q15:S15"/>
    <mergeCell ref="I16:J16"/>
    <mergeCell ref="V23:W23"/>
    <mergeCell ref="K17:L17"/>
    <mergeCell ref="M17:P17"/>
    <mergeCell ref="Q17:S17"/>
    <mergeCell ref="T17:V17"/>
    <mergeCell ref="I24:J24"/>
    <mergeCell ref="K24:M24"/>
    <mergeCell ref="N24:Q24"/>
    <mergeCell ref="R24:U24"/>
    <mergeCell ref="V24:W24"/>
    <mergeCell ref="I23:J23"/>
    <mergeCell ref="K23:M23"/>
    <mergeCell ref="R23:U23"/>
    <mergeCell ref="N23:Q23"/>
    <mergeCell ref="V21:W21"/>
    <mergeCell ref="V25:W25"/>
    <mergeCell ref="V26:W26"/>
    <mergeCell ref="F34:G34"/>
    <mergeCell ref="I34:J34"/>
    <mergeCell ref="V27:W27"/>
    <mergeCell ref="I28:J28"/>
    <mergeCell ref="K28:M28"/>
    <mergeCell ref="I25:J25"/>
    <mergeCell ref="K25:M25"/>
    <mergeCell ref="N25:Q25"/>
    <mergeCell ref="R25:U25"/>
    <mergeCell ref="I26:J26"/>
    <mergeCell ref="K26:M26"/>
    <mergeCell ref="N26:Q26"/>
    <mergeCell ref="R26:U26"/>
    <mergeCell ref="N28:Q28"/>
    <mergeCell ref="R28:U28"/>
    <mergeCell ref="I32:J33"/>
    <mergeCell ref="V28:W28"/>
    <mergeCell ref="I27:J27"/>
    <mergeCell ref="K34:L34"/>
    <mergeCell ref="M34:O34"/>
    <mergeCell ref="A32:A33"/>
    <mergeCell ref="B32:C32"/>
    <mergeCell ref="D32:E32"/>
    <mergeCell ref="F32:G32"/>
    <mergeCell ref="F33:G33"/>
    <mergeCell ref="K27:M27"/>
    <mergeCell ref="N27:Q27"/>
    <mergeCell ref="R27:U27"/>
    <mergeCell ref="P33:R33"/>
    <mergeCell ref="Z32:Z33"/>
    <mergeCell ref="S33:V33"/>
    <mergeCell ref="K35:L35"/>
    <mergeCell ref="M35:O35"/>
    <mergeCell ref="S35:V35"/>
    <mergeCell ref="K33:L33"/>
    <mergeCell ref="M33:O33"/>
    <mergeCell ref="K32:R32"/>
    <mergeCell ref="P34:R34"/>
    <mergeCell ref="S32:Y32"/>
    <mergeCell ref="S34:V34"/>
    <mergeCell ref="S38:V38"/>
    <mergeCell ref="P37:R37"/>
    <mergeCell ref="S37:V37"/>
    <mergeCell ref="F38:G38"/>
    <mergeCell ref="I38:J38"/>
    <mergeCell ref="K38:L38"/>
    <mergeCell ref="M38:O38"/>
    <mergeCell ref="M37:O37"/>
    <mergeCell ref="M36:O36"/>
    <mergeCell ref="P36:R36"/>
    <mergeCell ref="S36:V36"/>
    <mergeCell ref="F35:G35"/>
    <mergeCell ref="I35:J35"/>
    <mergeCell ref="F37:G37"/>
    <mergeCell ref="I37:J37"/>
    <mergeCell ref="K37:L37"/>
    <mergeCell ref="F36:G36"/>
    <mergeCell ref="I36:J36"/>
    <mergeCell ref="K36:L36"/>
    <mergeCell ref="P40:R40"/>
    <mergeCell ref="P38:R38"/>
    <mergeCell ref="P35:R35"/>
    <mergeCell ref="S40:V40"/>
    <mergeCell ref="P39:R39"/>
    <mergeCell ref="S39:V39"/>
    <mergeCell ref="F40:G40"/>
    <mergeCell ref="I40:J40"/>
    <mergeCell ref="F39:G39"/>
    <mergeCell ref="I39:J39"/>
    <mergeCell ref="K39:L39"/>
    <mergeCell ref="M39:O39"/>
    <mergeCell ref="K40:L40"/>
    <mergeCell ref="M40:O40"/>
  </mergeCells>
  <phoneticPr fontId="20"/>
  <printOptions horizontalCentered="1"/>
  <pageMargins left="0.59055118110236227" right="0.59055118110236227" top="0.59055118110236227" bottom="0.59055118110236227" header="0.39370078740157483" footer="0.39370078740157483"/>
  <pageSetup paperSize="9" scale="97" firstPageNumber="96" orientation="portrait" useFirstPageNumber="1" verticalDpi="300" r:id="rId1"/>
  <headerFooter scaleWithDoc="0" alignWithMargins="0">
    <oddHeader>&amp;L上下水道及び電気</oddHeader>
    <oddFooter>&amp;C&amp;12&amp;A</oddFooter>
  </headerFooter>
  <colBreaks count="2" manualBreakCount="2">
    <brk id="8" max="1048575" man="1"/>
    <brk id="2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Z43"/>
  <sheetViews>
    <sheetView view="pageBreakPreview" topLeftCell="E1" zoomScaleNormal="100" zoomScaleSheetLayoutView="100" workbookViewId="0">
      <selection activeCell="AC23" sqref="AC23"/>
    </sheetView>
  </sheetViews>
  <sheetFormatPr defaultRowHeight="18" customHeight="1" x14ac:dyDescent="0.15"/>
  <cols>
    <col min="1" max="1" width="13.28515625" style="17" customWidth="1"/>
    <col min="2" max="3" width="14.28515625" style="17" customWidth="1"/>
    <col min="4" max="5" width="14.42578125" style="17" customWidth="1"/>
    <col min="6" max="6" width="15" style="17" customWidth="1"/>
    <col min="7" max="7" width="14.85546875" style="17" customWidth="1"/>
    <col min="8" max="8" width="1.5703125" style="17" customWidth="1"/>
    <col min="9" max="9" width="6.5703125" style="17" customWidth="1"/>
    <col min="10" max="10" width="5.5703125" style="17" customWidth="1"/>
    <col min="11" max="11" width="5.42578125" style="17" customWidth="1"/>
    <col min="12" max="12" width="4.28515625" style="17" customWidth="1"/>
    <col min="13" max="16" width="3.28515625" style="17" customWidth="1"/>
    <col min="17" max="17" width="3.5703125" style="17" customWidth="1"/>
    <col min="18" max="18" width="2.7109375" style="17" customWidth="1"/>
    <col min="19" max="19" width="3.140625" style="17" customWidth="1"/>
    <col min="20" max="20" width="1.28515625" style="17" customWidth="1"/>
    <col min="21" max="21" width="6.7109375" style="17" customWidth="1"/>
    <col min="22" max="22" width="2" style="17" customWidth="1"/>
    <col min="23" max="23" width="10.7109375" style="17" customWidth="1"/>
    <col min="24" max="26" width="12.7109375" style="17" customWidth="1"/>
    <col min="27" max="16384" width="9.140625" style="17"/>
  </cols>
  <sheetData>
    <row r="1" spans="1:26" ht="5.0999999999999996" customHeight="1" x14ac:dyDescent="0.15">
      <c r="A1" s="15"/>
    </row>
    <row r="2" spans="1:26" ht="15" customHeight="1" x14ac:dyDescent="0.15">
      <c r="A2" s="396" t="s">
        <v>34</v>
      </c>
      <c r="B2" s="396"/>
      <c r="C2" s="396"/>
      <c r="D2" s="396"/>
      <c r="E2" s="396"/>
      <c r="F2" s="396"/>
      <c r="G2" s="396"/>
    </row>
    <row r="3" spans="1:26" ht="5.0999999999999996" customHeight="1" x14ac:dyDescent="0.15">
      <c r="A3" s="15"/>
    </row>
    <row r="4" spans="1:26" ht="64.5" customHeight="1" x14ac:dyDescent="0.15">
      <c r="A4" s="397" t="s">
        <v>317</v>
      </c>
      <c r="B4" s="397"/>
      <c r="C4" s="397"/>
      <c r="D4" s="397"/>
      <c r="E4" s="397"/>
      <c r="F4" s="397"/>
      <c r="G4" s="397"/>
      <c r="I4" s="397" t="s">
        <v>318</v>
      </c>
      <c r="J4" s="397"/>
      <c r="K4" s="397"/>
      <c r="L4" s="397"/>
      <c r="M4" s="397"/>
      <c r="N4" s="397"/>
      <c r="O4" s="397"/>
      <c r="P4" s="397"/>
      <c r="Q4" s="397"/>
      <c r="R4" s="397"/>
      <c r="S4" s="397"/>
      <c r="T4" s="397"/>
      <c r="U4" s="397"/>
      <c r="V4" s="397"/>
      <c r="W4" s="397"/>
      <c r="X4" s="397"/>
      <c r="Y4" s="397"/>
      <c r="Z4" s="397"/>
    </row>
    <row r="5" spans="1:26" ht="15" customHeight="1" x14ac:dyDescent="0.15"/>
    <row r="6" spans="1:26" ht="15" customHeight="1" thickBot="1" x14ac:dyDescent="0.2">
      <c r="A6" s="17" t="s">
        <v>235</v>
      </c>
      <c r="Z6" s="3" t="s">
        <v>35</v>
      </c>
    </row>
    <row r="7" spans="1:26" ht="24.95" customHeight="1" thickBot="1" x14ac:dyDescent="0.2">
      <c r="A7" s="368" t="s">
        <v>36</v>
      </c>
      <c r="B7" s="209" t="s">
        <v>37</v>
      </c>
      <c r="C7" s="189" t="s">
        <v>38</v>
      </c>
      <c r="D7" s="16" t="s">
        <v>39</v>
      </c>
      <c r="E7" s="390" t="s">
        <v>40</v>
      </c>
      <c r="F7" s="390"/>
      <c r="G7" s="390"/>
      <c r="H7" s="19"/>
      <c r="I7" s="391" t="s">
        <v>41</v>
      </c>
      <c r="J7" s="391"/>
      <c r="K7" s="391"/>
      <c r="L7" s="391"/>
      <c r="M7" s="391"/>
      <c r="N7" s="391"/>
      <c r="O7" s="391"/>
      <c r="P7" s="391"/>
      <c r="Q7" s="391"/>
      <c r="R7" s="391"/>
      <c r="S7" s="391"/>
      <c r="T7" s="398" t="s">
        <v>42</v>
      </c>
      <c r="U7" s="398"/>
      <c r="V7" s="398"/>
      <c r="W7" s="209" t="s">
        <v>43</v>
      </c>
      <c r="X7" s="209" t="s">
        <v>44</v>
      </c>
      <c r="Y7" s="209" t="s">
        <v>45</v>
      </c>
      <c r="Z7" s="195" t="s">
        <v>46</v>
      </c>
    </row>
    <row r="8" spans="1:26" s="20" customFormat="1" ht="24.95" customHeight="1" x14ac:dyDescent="0.15">
      <c r="A8" s="368"/>
      <c r="B8" s="215" t="s">
        <v>47</v>
      </c>
      <c r="C8" s="215" t="s">
        <v>48</v>
      </c>
      <c r="D8" s="215" t="s">
        <v>49</v>
      </c>
      <c r="E8" s="193" t="s">
        <v>50</v>
      </c>
      <c r="F8" s="193" t="s">
        <v>51</v>
      </c>
      <c r="G8" s="193" t="s">
        <v>52</v>
      </c>
      <c r="H8" s="219"/>
      <c r="I8" s="400" t="s">
        <v>53</v>
      </c>
      <c r="J8" s="363"/>
      <c r="K8" s="363" t="s">
        <v>54</v>
      </c>
      <c r="L8" s="363"/>
      <c r="M8" s="393" t="s">
        <v>55</v>
      </c>
      <c r="N8" s="393"/>
      <c r="O8" s="393"/>
      <c r="P8" s="393"/>
      <c r="Q8" s="372" t="s">
        <v>56</v>
      </c>
      <c r="R8" s="372"/>
      <c r="S8" s="372"/>
      <c r="T8" s="394" t="s">
        <v>57</v>
      </c>
      <c r="U8" s="394"/>
      <c r="V8" s="394"/>
      <c r="W8" s="215" t="s">
        <v>58</v>
      </c>
      <c r="X8" s="215" t="s">
        <v>59</v>
      </c>
      <c r="Y8" s="215" t="s">
        <v>60</v>
      </c>
      <c r="Z8" s="196" t="s">
        <v>61</v>
      </c>
    </row>
    <row r="9" spans="1:26" ht="18" customHeight="1" x14ac:dyDescent="0.15">
      <c r="A9" s="204" t="s">
        <v>298</v>
      </c>
      <c r="B9" s="1">
        <v>109202</v>
      </c>
      <c r="C9" s="185">
        <v>109200</v>
      </c>
      <c r="D9" s="185">
        <f>SUM(E9,T9,W9)</f>
        <v>14323800</v>
      </c>
      <c r="E9" s="185">
        <f t="shared" ref="E9:E17" si="0">SUM(F9:S9)</f>
        <v>13291597</v>
      </c>
      <c r="F9" s="185">
        <v>9041664</v>
      </c>
      <c r="G9" s="185">
        <v>2741700</v>
      </c>
      <c r="H9" s="216"/>
      <c r="I9" s="387">
        <v>4783</v>
      </c>
      <c r="J9" s="387"/>
      <c r="K9" s="395">
        <v>0</v>
      </c>
      <c r="L9" s="395"/>
      <c r="M9" s="388">
        <v>1474578</v>
      </c>
      <c r="N9" s="388"/>
      <c r="O9" s="388"/>
      <c r="P9" s="388"/>
      <c r="Q9" s="387">
        <v>28872</v>
      </c>
      <c r="R9" s="387"/>
      <c r="S9" s="387"/>
      <c r="T9" s="387">
        <v>288378</v>
      </c>
      <c r="U9" s="387"/>
      <c r="V9" s="387"/>
      <c r="W9" s="155">
        <v>743825</v>
      </c>
      <c r="X9" s="8">
        <v>99.9</v>
      </c>
      <c r="Y9" s="8">
        <f t="shared" ref="Y9:Y14" si="1">W9/D9*100</f>
        <v>5.1929306468953769</v>
      </c>
      <c r="Z9" s="24">
        <f t="shared" ref="Z9:Z13" si="2">E9/D9*100</f>
        <v>92.793790753850232</v>
      </c>
    </row>
    <row r="10" spans="1:26" ht="18" customHeight="1" x14ac:dyDescent="0.15">
      <c r="A10" s="204" t="s">
        <v>63</v>
      </c>
      <c r="B10" s="1">
        <v>109848</v>
      </c>
      <c r="C10" s="185">
        <v>109846</v>
      </c>
      <c r="D10" s="185">
        <f t="shared" ref="D10:D14" si="3">SUM(E10,T10,W10)</f>
        <v>14133560</v>
      </c>
      <c r="E10" s="185">
        <f t="shared" si="0"/>
        <v>13219802</v>
      </c>
      <c r="F10" s="185">
        <v>9098589</v>
      </c>
      <c r="G10" s="185">
        <v>2674964</v>
      </c>
      <c r="H10" s="216"/>
      <c r="I10" s="378">
        <v>6490</v>
      </c>
      <c r="J10" s="378"/>
      <c r="K10" s="392">
        <v>0</v>
      </c>
      <c r="L10" s="392"/>
      <c r="M10" s="371">
        <v>1414087</v>
      </c>
      <c r="N10" s="371"/>
      <c r="O10" s="371"/>
      <c r="P10" s="371"/>
      <c r="Q10" s="378">
        <v>25672</v>
      </c>
      <c r="R10" s="378"/>
      <c r="S10" s="378"/>
      <c r="T10" s="378">
        <v>285348</v>
      </c>
      <c r="U10" s="378"/>
      <c r="V10" s="378"/>
      <c r="W10" s="155">
        <v>628410</v>
      </c>
      <c r="X10" s="8">
        <v>99.9</v>
      </c>
      <c r="Y10" s="8">
        <f t="shared" si="1"/>
        <v>4.4462258624154138</v>
      </c>
      <c r="Z10" s="24">
        <f t="shared" si="2"/>
        <v>93.534834818686875</v>
      </c>
    </row>
    <row r="11" spans="1:26" ht="18" customHeight="1" x14ac:dyDescent="0.15">
      <c r="A11" s="204" t="s">
        <v>64</v>
      </c>
      <c r="B11" s="1">
        <v>110835</v>
      </c>
      <c r="C11" s="185">
        <v>110832</v>
      </c>
      <c r="D11" s="185">
        <f t="shared" si="3"/>
        <v>13950857</v>
      </c>
      <c r="E11" s="185">
        <f t="shared" si="0"/>
        <v>13053711</v>
      </c>
      <c r="F11" s="185">
        <v>9028448</v>
      </c>
      <c r="G11" s="185">
        <v>2643244</v>
      </c>
      <c r="H11" s="216"/>
      <c r="I11" s="378">
        <v>4792</v>
      </c>
      <c r="J11" s="378"/>
      <c r="K11" s="401">
        <v>0</v>
      </c>
      <c r="L11" s="401"/>
      <c r="M11" s="371">
        <v>1354756</v>
      </c>
      <c r="N11" s="371"/>
      <c r="O11" s="371"/>
      <c r="P11" s="371"/>
      <c r="Q11" s="378">
        <v>22471</v>
      </c>
      <c r="R11" s="378"/>
      <c r="S11" s="378"/>
      <c r="T11" s="378">
        <v>280876</v>
      </c>
      <c r="U11" s="378"/>
      <c r="V11" s="378"/>
      <c r="W11" s="155">
        <v>616270</v>
      </c>
      <c r="X11" s="8">
        <v>99.9</v>
      </c>
      <c r="Y11" s="8">
        <f t="shared" si="1"/>
        <v>4.4174347138673991</v>
      </c>
      <c r="Z11" s="24">
        <f t="shared" si="2"/>
        <v>93.569240943405845</v>
      </c>
    </row>
    <row r="12" spans="1:26" ht="18" customHeight="1" x14ac:dyDescent="0.15">
      <c r="A12" s="204" t="s">
        <v>65</v>
      </c>
      <c r="B12" s="1">
        <v>111465</v>
      </c>
      <c r="C12" s="185">
        <v>111463</v>
      </c>
      <c r="D12" s="185">
        <f t="shared" si="3"/>
        <v>13931619</v>
      </c>
      <c r="E12" s="185">
        <f t="shared" si="0"/>
        <v>13068512</v>
      </c>
      <c r="F12" s="185">
        <v>9038063</v>
      </c>
      <c r="G12" s="185">
        <v>2635318</v>
      </c>
      <c r="H12" s="216"/>
      <c r="I12" s="378">
        <v>4947</v>
      </c>
      <c r="J12" s="378"/>
      <c r="K12" s="401" t="s">
        <v>62</v>
      </c>
      <c r="L12" s="401"/>
      <c r="M12" s="371">
        <v>1372422</v>
      </c>
      <c r="N12" s="371"/>
      <c r="O12" s="371"/>
      <c r="P12" s="371"/>
      <c r="Q12" s="378">
        <v>17762</v>
      </c>
      <c r="R12" s="378"/>
      <c r="S12" s="378"/>
      <c r="T12" s="378">
        <v>280795</v>
      </c>
      <c r="U12" s="378"/>
      <c r="V12" s="378"/>
      <c r="W12" s="155">
        <v>582312</v>
      </c>
      <c r="X12" s="8">
        <v>99.9</v>
      </c>
      <c r="Y12" s="8">
        <f t="shared" si="1"/>
        <v>4.179787001065705</v>
      </c>
      <c r="Z12" s="24">
        <f t="shared" si="2"/>
        <v>93.804689892825806</v>
      </c>
    </row>
    <row r="13" spans="1:26" ht="18" customHeight="1" x14ac:dyDescent="0.15">
      <c r="A13" s="204" t="s">
        <v>66</v>
      </c>
      <c r="B13" s="1">
        <v>112026</v>
      </c>
      <c r="C13" s="185">
        <v>112024</v>
      </c>
      <c r="D13" s="185">
        <f t="shared" si="3"/>
        <v>13878144</v>
      </c>
      <c r="E13" s="185">
        <f t="shared" si="0"/>
        <v>13139198</v>
      </c>
      <c r="F13" s="185">
        <v>9053661</v>
      </c>
      <c r="G13" s="185">
        <v>2619995</v>
      </c>
      <c r="H13" s="216"/>
      <c r="I13" s="378">
        <v>3871</v>
      </c>
      <c r="J13" s="378"/>
      <c r="K13" s="392">
        <v>0</v>
      </c>
      <c r="L13" s="392"/>
      <c r="M13" s="371">
        <v>1442710</v>
      </c>
      <c r="N13" s="371"/>
      <c r="O13" s="371"/>
      <c r="P13" s="371"/>
      <c r="Q13" s="378">
        <v>18961</v>
      </c>
      <c r="R13" s="378"/>
      <c r="S13" s="378"/>
      <c r="T13" s="378">
        <v>279019</v>
      </c>
      <c r="U13" s="378"/>
      <c r="V13" s="378"/>
      <c r="W13" s="155">
        <v>459927</v>
      </c>
      <c r="X13" s="8">
        <v>99.9</v>
      </c>
      <c r="Y13" s="8">
        <f t="shared" si="1"/>
        <v>3.3140382460363575</v>
      </c>
      <c r="Z13" s="24">
        <f t="shared" si="2"/>
        <v>94.675469572876608</v>
      </c>
    </row>
    <row r="14" spans="1:26" ht="18" customHeight="1" x14ac:dyDescent="0.15">
      <c r="A14" s="204" t="s">
        <v>212</v>
      </c>
      <c r="B14" s="1">
        <v>113001</v>
      </c>
      <c r="C14" s="185">
        <v>112998</v>
      </c>
      <c r="D14" s="185">
        <f t="shared" si="3"/>
        <v>13815318</v>
      </c>
      <c r="E14" s="185">
        <f t="shared" si="0"/>
        <v>13073848</v>
      </c>
      <c r="F14" s="185">
        <v>9106608</v>
      </c>
      <c r="G14" s="185">
        <v>2548396</v>
      </c>
      <c r="H14" s="216"/>
      <c r="I14" s="378">
        <v>4888</v>
      </c>
      <c r="J14" s="378"/>
      <c r="K14" s="392">
        <v>0</v>
      </c>
      <c r="L14" s="392"/>
      <c r="M14" s="371">
        <v>1392629</v>
      </c>
      <c r="N14" s="371"/>
      <c r="O14" s="371"/>
      <c r="P14" s="371"/>
      <c r="Q14" s="378">
        <v>21327</v>
      </c>
      <c r="R14" s="378"/>
      <c r="S14" s="378"/>
      <c r="T14" s="378">
        <v>277743</v>
      </c>
      <c r="U14" s="378"/>
      <c r="V14" s="378"/>
      <c r="W14" s="155">
        <v>463727</v>
      </c>
      <c r="X14" s="9">
        <v>100</v>
      </c>
      <c r="Y14" s="8">
        <f t="shared" si="1"/>
        <v>3.3566147373516846</v>
      </c>
      <c r="Z14" s="24">
        <f>E14/D14*100</f>
        <v>94.632986370635848</v>
      </c>
    </row>
    <row r="15" spans="1:26" ht="18" customHeight="1" x14ac:dyDescent="0.15">
      <c r="A15" s="204" t="s">
        <v>269</v>
      </c>
      <c r="B15" s="1">
        <v>113752</v>
      </c>
      <c r="C15" s="185">
        <v>113749</v>
      </c>
      <c r="D15" s="185">
        <f>SUM(E15,T15,W15)</f>
        <v>13792857</v>
      </c>
      <c r="E15" s="185">
        <f t="shared" si="0"/>
        <v>12938952</v>
      </c>
      <c r="F15" s="185">
        <v>9122148</v>
      </c>
      <c r="G15" s="185">
        <v>2458349</v>
      </c>
      <c r="H15" s="216"/>
      <c r="I15" s="378">
        <v>4159</v>
      </c>
      <c r="J15" s="378"/>
      <c r="K15" s="392">
        <v>0</v>
      </c>
      <c r="L15" s="392"/>
      <c r="M15" s="371">
        <v>1330328</v>
      </c>
      <c r="N15" s="371"/>
      <c r="O15" s="371"/>
      <c r="P15" s="371"/>
      <c r="Q15" s="378">
        <v>23968</v>
      </c>
      <c r="R15" s="378"/>
      <c r="S15" s="378"/>
      <c r="T15" s="378">
        <v>308927</v>
      </c>
      <c r="U15" s="378"/>
      <c r="V15" s="378"/>
      <c r="W15" s="155">
        <v>544978</v>
      </c>
      <c r="X15" s="9">
        <v>100</v>
      </c>
      <c r="Y15" s="8">
        <f>W15/D15*100</f>
        <v>3.9511610973709073</v>
      </c>
      <c r="Z15" s="24">
        <f>E15/D15*100</f>
        <v>93.809078133703551</v>
      </c>
    </row>
    <row r="16" spans="1:26" ht="18" customHeight="1" x14ac:dyDescent="0.15">
      <c r="A16" s="205" t="s">
        <v>270</v>
      </c>
      <c r="B16" s="1">
        <v>113893</v>
      </c>
      <c r="C16" s="185">
        <v>113890</v>
      </c>
      <c r="D16" s="185">
        <f>SUM(E16,T16,W16)</f>
        <v>13651564</v>
      </c>
      <c r="E16" s="185">
        <f t="shared" si="0"/>
        <v>12910943</v>
      </c>
      <c r="F16" s="185">
        <v>9092862</v>
      </c>
      <c r="G16" s="185">
        <v>2417520</v>
      </c>
      <c r="H16" s="216"/>
      <c r="I16" s="378">
        <v>6115</v>
      </c>
      <c r="J16" s="378"/>
      <c r="K16" s="401">
        <v>0</v>
      </c>
      <c r="L16" s="401"/>
      <c r="M16" s="371">
        <v>1362735</v>
      </c>
      <c r="N16" s="371"/>
      <c r="O16" s="371"/>
      <c r="P16" s="371"/>
      <c r="Q16" s="378">
        <v>31711</v>
      </c>
      <c r="R16" s="378"/>
      <c r="S16" s="378"/>
      <c r="T16" s="378">
        <v>304042</v>
      </c>
      <c r="U16" s="378"/>
      <c r="V16" s="378"/>
      <c r="W16" s="155">
        <v>436579</v>
      </c>
      <c r="X16" s="9">
        <f>C16/B16*100</f>
        <v>99.997365948741361</v>
      </c>
      <c r="Y16" s="9">
        <f>W16/D16*100</f>
        <v>3.1980145278592254</v>
      </c>
      <c r="Z16" s="24">
        <f>E16/D16*100</f>
        <v>94.57482673780089</v>
      </c>
    </row>
    <row r="17" spans="1:26" ht="18" customHeight="1" thickBot="1" x14ac:dyDescent="0.2">
      <c r="A17" s="203" t="s">
        <v>299</v>
      </c>
      <c r="B17" s="259">
        <v>113974</v>
      </c>
      <c r="C17" s="260">
        <v>113971</v>
      </c>
      <c r="D17" s="261">
        <f>SUM(E17,T17,W17)</f>
        <v>13381814</v>
      </c>
      <c r="E17" s="261">
        <f t="shared" si="0"/>
        <v>12652096</v>
      </c>
      <c r="F17" s="260">
        <v>8947788</v>
      </c>
      <c r="G17" s="260">
        <v>2376228</v>
      </c>
      <c r="H17" s="262"/>
      <c r="I17" s="383">
        <v>5148</v>
      </c>
      <c r="J17" s="383"/>
      <c r="K17" s="382">
        <v>0</v>
      </c>
      <c r="L17" s="382"/>
      <c r="M17" s="380">
        <v>1282572</v>
      </c>
      <c r="N17" s="380"/>
      <c r="O17" s="380"/>
      <c r="P17" s="380"/>
      <c r="Q17" s="376">
        <v>40360</v>
      </c>
      <c r="R17" s="376"/>
      <c r="S17" s="376"/>
      <c r="T17" s="384">
        <v>299277</v>
      </c>
      <c r="U17" s="384"/>
      <c r="V17" s="384"/>
      <c r="W17" s="263">
        <v>430441</v>
      </c>
      <c r="X17" s="264">
        <f>C17/B17*100</f>
        <v>99.997367820731043</v>
      </c>
      <c r="Y17" s="264">
        <f>W17/D17*100</f>
        <v>3.2166117388868201</v>
      </c>
      <c r="Z17" s="265">
        <f>E17/D17*100</f>
        <v>94.546942589397815</v>
      </c>
    </row>
    <row r="18" spans="1:26" ht="15" customHeight="1" x14ac:dyDescent="0.15">
      <c r="A18" s="17" t="s">
        <v>67</v>
      </c>
      <c r="Z18" s="3" t="s">
        <v>68</v>
      </c>
    </row>
    <row r="19" spans="1:26" ht="12" customHeight="1" x14ac:dyDescent="0.15">
      <c r="E19" s="72"/>
      <c r="K19" s="21"/>
    </row>
    <row r="20" spans="1:26" ht="15" customHeight="1" thickBot="1" x14ac:dyDescent="0.2">
      <c r="A20" s="17" t="s">
        <v>213</v>
      </c>
      <c r="Z20" s="3" t="s">
        <v>69</v>
      </c>
    </row>
    <row r="21" spans="1:26" ht="24.95" customHeight="1" x14ac:dyDescent="0.15">
      <c r="A21" s="194" t="s">
        <v>36</v>
      </c>
      <c r="B21" s="188" t="s">
        <v>70</v>
      </c>
      <c r="C21" s="188" t="s">
        <v>71</v>
      </c>
      <c r="D21" s="188" t="s">
        <v>72</v>
      </c>
      <c r="E21" s="188" t="s">
        <v>73</v>
      </c>
      <c r="F21" s="188" t="s">
        <v>74</v>
      </c>
      <c r="G21" s="188" t="s">
        <v>75</v>
      </c>
      <c r="H21" s="220"/>
      <c r="I21" s="240" t="s">
        <v>76</v>
      </c>
      <c r="J21" s="25"/>
      <c r="K21" s="366" t="s">
        <v>77</v>
      </c>
      <c r="L21" s="366"/>
      <c r="M21" s="390"/>
      <c r="N21" s="391" t="s">
        <v>78</v>
      </c>
      <c r="O21" s="391"/>
      <c r="P21" s="391"/>
      <c r="Q21" s="391"/>
      <c r="R21" s="391" t="s">
        <v>79</v>
      </c>
      <c r="S21" s="391"/>
      <c r="T21" s="391"/>
      <c r="U21" s="391"/>
      <c r="V21" s="366" t="s">
        <v>80</v>
      </c>
      <c r="W21" s="366"/>
      <c r="X21" s="188" t="s">
        <v>81</v>
      </c>
      <c r="Y21" s="188" t="s">
        <v>82</v>
      </c>
      <c r="Z21" s="197" t="s">
        <v>83</v>
      </c>
    </row>
    <row r="22" spans="1:26" ht="18" customHeight="1" x14ac:dyDescent="0.15">
      <c r="A22" s="151" t="s">
        <v>300</v>
      </c>
      <c r="B22" s="164">
        <f t="shared" ref="B22:B27" si="4">SUM(C22:Y22)</f>
        <v>13950857</v>
      </c>
      <c r="C22" s="191">
        <v>1135668</v>
      </c>
      <c r="D22" s="191">
        <v>1193987</v>
      </c>
      <c r="E22" s="191">
        <v>1189495</v>
      </c>
      <c r="F22" s="191">
        <v>1247591</v>
      </c>
      <c r="G22" s="191">
        <v>1208033</v>
      </c>
      <c r="H22" s="216"/>
      <c r="I22" s="387">
        <v>1156605</v>
      </c>
      <c r="J22" s="387"/>
      <c r="K22" s="388">
        <v>1180119</v>
      </c>
      <c r="L22" s="388"/>
      <c r="M22" s="388"/>
      <c r="N22" s="388">
        <v>1129939</v>
      </c>
      <c r="O22" s="388"/>
      <c r="P22" s="388"/>
      <c r="Q22" s="388"/>
      <c r="R22" s="388">
        <v>1180595</v>
      </c>
      <c r="S22" s="388"/>
      <c r="T22" s="388"/>
      <c r="U22" s="388"/>
      <c r="V22" s="388">
        <v>1144811</v>
      </c>
      <c r="W22" s="388"/>
      <c r="X22" s="149">
        <v>1047752</v>
      </c>
      <c r="Y22" s="149">
        <v>1136262</v>
      </c>
      <c r="Z22" s="10">
        <f t="shared" ref="Z22:Z27" si="5">SUM(B22/12)</f>
        <v>1162571.4166666667</v>
      </c>
    </row>
    <row r="23" spans="1:26" ht="18" customHeight="1" x14ac:dyDescent="0.15">
      <c r="A23" s="210">
        <v>21</v>
      </c>
      <c r="B23" s="164">
        <f t="shared" si="4"/>
        <v>13931619</v>
      </c>
      <c r="C23" s="191">
        <v>1118027</v>
      </c>
      <c r="D23" s="191">
        <v>1179588</v>
      </c>
      <c r="E23" s="191">
        <v>1150136</v>
      </c>
      <c r="F23" s="191">
        <v>1219807</v>
      </c>
      <c r="G23" s="191">
        <v>1205372</v>
      </c>
      <c r="H23" s="216"/>
      <c r="I23" s="378">
        <v>1203719</v>
      </c>
      <c r="J23" s="378"/>
      <c r="K23" s="371">
        <v>1183172</v>
      </c>
      <c r="L23" s="371"/>
      <c r="M23" s="371"/>
      <c r="N23" s="371">
        <v>1135386</v>
      </c>
      <c r="O23" s="371"/>
      <c r="P23" s="371"/>
      <c r="Q23" s="371"/>
      <c r="R23" s="371">
        <v>1183544</v>
      </c>
      <c r="S23" s="371"/>
      <c r="T23" s="371"/>
      <c r="U23" s="371"/>
      <c r="V23" s="371">
        <v>1148851</v>
      </c>
      <c r="W23" s="371"/>
      <c r="X23" s="149">
        <v>1035185</v>
      </c>
      <c r="Y23" s="149">
        <v>1168832</v>
      </c>
      <c r="Z23" s="10">
        <f t="shared" si="5"/>
        <v>1160968.25</v>
      </c>
    </row>
    <row r="24" spans="1:26" ht="18" customHeight="1" x14ac:dyDescent="0.15">
      <c r="A24" s="210">
        <v>22</v>
      </c>
      <c r="B24" s="164">
        <f t="shared" si="4"/>
        <v>13878144</v>
      </c>
      <c r="C24" s="191">
        <v>1116779</v>
      </c>
      <c r="D24" s="191">
        <v>1169349</v>
      </c>
      <c r="E24" s="191">
        <v>1169644</v>
      </c>
      <c r="F24" s="191">
        <v>1217754</v>
      </c>
      <c r="G24" s="191">
        <v>1205081</v>
      </c>
      <c r="H24" s="216"/>
      <c r="I24" s="378">
        <v>1170036</v>
      </c>
      <c r="J24" s="378"/>
      <c r="K24" s="371">
        <v>1174700</v>
      </c>
      <c r="L24" s="371"/>
      <c r="M24" s="371"/>
      <c r="N24" s="371">
        <v>1127663</v>
      </c>
      <c r="O24" s="371"/>
      <c r="P24" s="371"/>
      <c r="Q24" s="371"/>
      <c r="R24" s="371">
        <v>1175686</v>
      </c>
      <c r="S24" s="371"/>
      <c r="T24" s="371"/>
      <c r="U24" s="371"/>
      <c r="V24" s="371">
        <v>1149364</v>
      </c>
      <c r="W24" s="371"/>
      <c r="X24" s="149">
        <v>1045801</v>
      </c>
      <c r="Y24" s="149">
        <v>1156287</v>
      </c>
      <c r="Z24" s="10">
        <f t="shared" si="5"/>
        <v>1156512</v>
      </c>
    </row>
    <row r="25" spans="1:26" ht="18" customHeight="1" x14ac:dyDescent="0.15">
      <c r="A25" s="210">
        <v>23</v>
      </c>
      <c r="B25" s="164">
        <f t="shared" si="4"/>
        <v>13815318</v>
      </c>
      <c r="C25" s="191">
        <v>1119531</v>
      </c>
      <c r="D25" s="191">
        <v>1192177</v>
      </c>
      <c r="E25" s="191">
        <v>1196710</v>
      </c>
      <c r="F25" s="191">
        <v>1194576</v>
      </c>
      <c r="G25" s="191">
        <v>1179095</v>
      </c>
      <c r="H25" s="216"/>
      <c r="I25" s="378">
        <v>1136857</v>
      </c>
      <c r="J25" s="378"/>
      <c r="K25" s="371">
        <v>1154993</v>
      </c>
      <c r="L25" s="371"/>
      <c r="M25" s="371"/>
      <c r="N25" s="371">
        <v>1110288</v>
      </c>
      <c r="O25" s="371"/>
      <c r="P25" s="371"/>
      <c r="Q25" s="371"/>
      <c r="R25" s="371">
        <v>1162635</v>
      </c>
      <c r="S25" s="371"/>
      <c r="T25" s="371"/>
      <c r="U25" s="371"/>
      <c r="V25" s="371">
        <v>1144417</v>
      </c>
      <c r="W25" s="371"/>
      <c r="X25" s="149">
        <v>1077191</v>
      </c>
      <c r="Y25" s="149">
        <v>1146848</v>
      </c>
      <c r="Z25" s="10">
        <f t="shared" si="5"/>
        <v>1151276.5</v>
      </c>
    </row>
    <row r="26" spans="1:26" ht="18" customHeight="1" x14ac:dyDescent="0.15">
      <c r="A26" s="210">
        <v>24</v>
      </c>
      <c r="B26" s="164">
        <f t="shared" si="4"/>
        <v>13792857</v>
      </c>
      <c r="C26" s="191">
        <v>1115263</v>
      </c>
      <c r="D26" s="191">
        <v>1169353</v>
      </c>
      <c r="E26" s="191">
        <v>1151473</v>
      </c>
      <c r="F26" s="191">
        <v>1217125</v>
      </c>
      <c r="G26" s="191">
        <v>1180963</v>
      </c>
      <c r="H26" s="216"/>
      <c r="I26" s="378">
        <v>1148411</v>
      </c>
      <c r="J26" s="378"/>
      <c r="K26" s="371">
        <v>1189310</v>
      </c>
      <c r="L26" s="371"/>
      <c r="M26" s="371"/>
      <c r="N26" s="371">
        <v>1123187</v>
      </c>
      <c r="O26" s="371"/>
      <c r="P26" s="371"/>
      <c r="Q26" s="371"/>
      <c r="R26" s="371">
        <v>1169597</v>
      </c>
      <c r="S26" s="371"/>
      <c r="T26" s="371"/>
      <c r="U26" s="371"/>
      <c r="V26" s="371">
        <v>1144925</v>
      </c>
      <c r="W26" s="371"/>
      <c r="X26" s="149">
        <v>1041110</v>
      </c>
      <c r="Y26" s="149">
        <v>1142140</v>
      </c>
      <c r="Z26" s="10">
        <f t="shared" si="5"/>
        <v>1149404.75</v>
      </c>
    </row>
    <row r="27" spans="1:26" ht="18" customHeight="1" x14ac:dyDescent="0.15">
      <c r="A27" s="210">
        <v>25</v>
      </c>
      <c r="B27" s="164">
        <f t="shared" si="4"/>
        <v>13651564</v>
      </c>
      <c r="C27" s="191">
        <v>1109120</v>
      </c>
      <c r="D27" s="191">
        <v>1168913</v>
      </c>
      <c r="E27" s="191">
        <v>1174526</v>
      </c>
      <c r="F27" s="191">
        <v>1255893</v>
      </c>
      <c r="G27" s="191">
        <v>1218198</v>
      </c>
      <c r="H27" s="228"/>
      <c r="I27" s="378">
        <v>1142459</v>
      </c>
      <c r="J27" s="378"/>
      <c r="K27" s="371">
        <v>1146996</v>
      </c>
      <c r="L27" s="371"/>
      <c r="M27" s="371"/>
      <c r="N27" s="371">
        <v>1100727</v>
      </c>
      <c r="O27" s="371"/>
      <c r="P27" s="371"/>
      <c r="Q27" s="371"/>
      <c r="R27" s="371">
        <v>1126176</v>
      </c>
      <c r="S27" s="371"/>
      <c r="T27" s="371"/>
      <c r="U27" s="371"/>
      <c r="V27" s="371">
        <v>1114362</v>
      </c>
      <c r="W27" s="371"/>
      <c r="X27" s="149">
        <v>1000929</v>
      </c>
      <c r="Y27" s="149">
        <v>1093265</v>
      </c>
      <c r="Z27" s="10">
        <f t="shared" si="5"/>
        <v>1137630.3333333333</v>
      </c>
    </row>
    <row r="28" spans="1:26" ht="18" customHeight="1" thickBot="1" x14ac:dyDescent="0.2">
      <c r="A28" s="218">
        <v>26</v>
      </c>
      <c r="B28" s="266">
        <f t="shared" ref="B28" si="6">SUM(C28:Y28)</f>
        <v>13381814</v>
      </c>
      <c r="C28" s="267">
        <v>1075453</v>
      </c>
      <c r="D28" s="267">
        <v>1118730</v>
      </c>
      <c r="E28" s="267">
        <v>1107988</v>
      </c>
      <c r="F28" s="267">
        <v>1194860</v>
      </c>
      <c r="G28" s="267">
        <v>1151566</v>
      </c>
      <c r="H28" s="262"/>
      <c r="I28" s="376">
        <v>1134438</v>
      </c>
      <c r="J28" s="376"/>
      <c r="K28" s="377">
        <v>1159019</v>
      </c>
      <c r="L28" s="377"/>
      <c r="M28" s="377"/>
      <c r="N28" s="377">
        <v>1097849</v>
      </c>
      <c r="O28" s="377"/>
      <c r="P28" s="377"/>
      <c r="Q28" s="377"/>
      <c r="R28" s="377">
        <v>1133027</v>
      </c>
      <c r="S28" s="377"/>
      <c r="T28" s="377"/>
      <c r="U28" s="377"/>
      <c r="V28" s="377">
        <v>1103113</v>
      </c>
      <c r="W28" s="377"/>
      <c r="X28" s="268">
        <v>997852</v>
      </c>
      <c r="Y28" s="268">
        <v>1107919</v>
      </c>
      <c r="Z28" s="269">
        <f t="shared" ref="Z28" si="7">SUM(B28/12)</f>
        <v>1115151.1666666667</v>
      </c>
    </row>
    <row r="29" spans="1:26" ht="15" customHeight="1" x14ac:dyDescent="0.15">
      <c r="Z29" s="3" t="s">
        <v>68</v>
      </c>
    </row>
    <row r="30" spans="1:26" ht="12" customHeight="1" x14ac:dyDescent="0.15"/>
    <row r="31" spans="1:26" ht="15" customHeight="1" thickBot="1" x14ac:dyDescent="0.2">
      <c r="A31" s="17" t="s">
        <v>236</v>
      </c>
      <c r="G31" s="17" t="s">
        <v>84</v>
      </c>
      <c r="I31" s="17" t="s">
        <v>237</v>
      </c>
      <c r="Z31" s="3" t="s">
        <v>85</v>
      </c>
    </row>
    <row r="32" spans="1:26" ht="24.95" customHeight="1" thickBot="1" x14ac:dyDescent="0.2">
      <c r="A32" s="368" t="s">
        <v>86</v>
      </c>
      <c r="B32" s="366" t="s">
        <v>87</v>
      </c>
      <c r="C32" s="366"/>
      <c r="D32" s="366" t="s">
        <v>88</v>
      </c>
      <c r="E32" s="366"/>
      <c r="F32" s="369" t="s">
        <v>89</v>
      </c>
      <c r="G32" s="369"/>
      <c r="H32" s="23"/>
      <c r="I32" s="379" t="s">
        <v>90</v>
      </c>
      <c r="J32" s="379"/>
      <c r="K32" s="364" t="s">
        <v>91</v>
      </c>
      <c r="L32" s="364"/>
      <c r="M32" s="364"/>
      <c r="N32" s="364"/>
      <c r="O32" s="364"/>
      <c r="P32" s="364"/>
      <c r="Q32" s="364"/>
      <c r="R32" s="364"/>
      <c r="S32" s="366" t="s">
        <v>92</v>
      </c>
      <c r="T32" s="366"/>
      <c r="U32" s="366"/>
      <c r="V32" s="366"/>
      <c r="W32" s="366"/>
      <c r="X32" s="366"/>
      <c r="Y32" s="366"/>
      <c r="Z32" s="362" t="s">
        <v>93</v>
      </c>
    </row>
    <row r="33" spans="1:26" ht="24.95" customHeight="1" x14ac:dyDescent="0.15">
      <c r="A33" s="368"/>
      <c r="B33" s="193" t="s">
        <v>94</v>
      </c>
      <c r="C33" s="193" t="s">
        <v>95</v>
      </c>
      <c r="D33" s="193" t="s">
        <v>94</v>
      </c>
      <c r="E33" s="193" t="s">
        <v>95</v>
      </c>
      <c r="F33" s="370" t="s">
        <v>96</v>
      </c>
      <c r="G33" s="370"/>
      <c r="H33" s="23"/>
      <c r="I33" s="379"/>
      <c r="J33" s="379"/>
      <c r="K33" s="363" t="s">
        <v>97</v>
      </c>
      <c r="L33" s="363"/>
      <c r="M33" s="363" t="s">
        <v>98</v>
      </c>
      <c r="N33" s="363"/>
      <c r="O33" s="363"/>
      <c r="P33" s="372" t="s">
        <v>99</v>
      </c>
      <c r="Q33" s="372"/>
      <c r="R33" s="372"/>
      <c r="S33" s="363" t="s">
        <v>100</v>
      </c>
      <c r="T33" s="363"/>
      <c r="U33" s="363"/>
      <c r="V33" s="363"/>
      <c r="W33" s="193" t="s">
        <v>101</v>
      </c>
      <c r="X33" s="193" t="s">
        <v>102</v>
      </c>
      <c r="Y33" s="193" t="s">
        <v>103</v>
      </c>
      <c r="Z33" s="362"/>
    </row>
    <row r="34" spans="1:26" ht="18" customHeight="1" x14ac:dyDescent="0.15">
      <c r="A34" s="152" t="s">
        <v>300</v>
      </c>
      <c r="B34" s="208">
        <v>38222</v>
      </c>
      <c r="C34" s="198">
        <v>40245</v>
      </c>
      <c r="D34" s="198">
        <v>306</v>
      </c>
      <c r="E34" s="198">
        <v>349</v>
      </c>
      <c r="F34" s="367">
        <v>48300</v>
      </c>
      <c r="G34" s="373"/>
      <c r="H34" s="18"/>
      <c r="I34" s="374" t="s">
        <v>274</v>
      </c>
      <c r="J34" s="375"/>
      <c r="K34" s="381">
        <v>317403</v>
      </c>
      <c r="L34" s="365"/>
      <c r="M34" s="365">
        <v>123160</v>
      </c>
      <c r="N34" s="365"/>
      <c r="O34" s="365"/>
      <c r="P34" s="365">
        <v>194243</v>
      </c>
      <c r="Q34" s="365"/>
      <c r="R34" s="365"/>
      <c r="S34" s="367">
        <v>596</v>
      </c>
      <c r="T34" s="367"/>
      <c r="U34" s="367"/>
      <c r="V34" s="367"/>
      <c r="W34" s="198">
        <v>3688</v>
      </c>
      <c r="X34" s="198">
        <v>173</v>
      </c>
      <c r="Y34" s="198">
        <v>50</v>
      </c>
      <c r="Z34" s="199">
        <v>28625</v>
      </c>
    </row>
    <row r="35" spans="1:26" ht="18" customHeight="1" x14ac:dyDescent="0.15">
      <c r="A35" s="211">
        <v>21</v>
      </c>
      <c r="B35" s="208">
        <v>38169</v>
      </c>
      <c r="C35" s="198">
        <v>40124</v>
      </c>
      <c r="D35" s="198">
        <v>303</v>
      </c>
      <c r="E35" s="198">
        <v>351</v>
      </c>
      <c r="F35" s="351">
        <v>46800</v>
      </c>
      <c r="G35" s="359"/>
      <c r="H35" s="18"/>
      <c r="I35" s="360" t="s">
        <v>271</v>
      </c>
      <c r="J35" s="361"/>
      <c r="K35" s="356">
        <v>319391</v>
      </c>
      <c r="L35" s="350"/>
      <c r="M35" s="350">
        <v>121173</v>
      </c>
      <c r="N35" s="350"/>
      <c r="O35" s="350"/>
      <c r="P35" s="350">
        <v>198218</v>
      </c>
      <c r="Q35" s="350"/>
      <c r="R35" s="350"/>
      <c r="S35" s="351">
        <v>610</v>
      </c>
      <c r="T35" s="351"/>
      <c r="U35" s="351"/>
      <c r="V35" s="351"/>
      <c r="W35" s="198">
        <v>3756</v>
      </c>
      <c r="X35" s="198">
        <v>175</v>
      </c>
      <c r="Y35" s="198">
        <v>56</v>
      </c>
      <c r="Z35" s="199">
        <v>28919</v>
      </c>
    </row>
    <row r="36" spans="1:26" ht="18" customHeight="1" x14ac:dyDescent="0.15">
      <c r="A36" s="211">
        <v>22</v>
      </c>
      <c r="B36" s="208">
        <v>38022</v>
      </c>
      <c r="C36" s="198">
        <v>39282</v>
      </c>
      <c r="D36" s="198">
        <v>302</v>
      </c>
      <c r="E36" s="198">
        <v>342</v>
      </c>
      <c r="F36" s="351">
        <v>47012</v>
      </c>
      <c r="G36" s="359"/>
      <c r="H36" s="18"/>
      <c r="I36" s="360" t="s">
        <v>301</v>
      </c>
      <c r="J36" s="361"/>
      <c r="K36" s="402">
        <v>322856</v>
      </c>
      <c r="L36" s="403"/>
      <c r="M36" s="350">
        <v>121532</v>
      </c>
      <c r="N36" s="350"/>
      <c r="O36" s="350"/>
      <c r="P36" s="350">
        <v>204863</v>
      </c>
      <c r="Q36" s="350"/>
      <c r="R36" s="350"/>
      <c r="S36" s="351">
        <v>617</v>
      </c>
      <c r="T36" s="351"/>
      <c r="U36" s="351"/>
      <c r="V36" s="351"/>
      <c r="W36" s="198">
        <v>3835</v>
      </c>
      <c r="X36" s="198">
        <v>184</v>
      </c>
      <c r="Y36" s="198">
        <v>59</v>
      </c>
      <c r="Z36" s="199">
        <v>29179</v>
      </c>
    </row>
    <row r="37" spans="1:26" ht="18" customHeight="1" x14ac:dyDescent="0.15">
      <c r="A37" s="211">
        <v>23</v>
      </c>
      <c r="B37" s="208">
        <v>37747</v>
      </c>
      <c r="C37" s="198">
        <v>39890</v>
      </c>
      <c r="D37" s="198">
        <v>299</v>
      </c>
      <c r="E37" s="198">
        <v>343</v>
      </c>
      <c r="F37" s="351">
        <v>47553</v>
      </c>
      <c r="G37" s="359"/>
      <c r="H37" s="18"/>
      <c r="I37" s="360" t="s">
        <v>302</v>
      </c>
      <c r="J37" s="361"/>
      <c r="K37" s="356">
        <v>326395</v>
      </c>
      <c r="L37" s="350"/>
      <c r="M37" s="350">
        <v>122467</v>
      </c>
      <c r="N37" s="350"/>
      <c r="O37" s="350"/>
      <c r="P37" s="350">
        <v>203928</v>
      </c>
      <c r="Q37" s="350"/>
      <c r="R37" s="350"/>
      <c r="S37" s="351">
        <v>623</v>
      </c>
      <c r="T37" s="351"/>
      <c r="U37" s="351"/>
      <c r="V37" s="351"/>
      <c r="W37" s="198">
        <v>3897</v>
      </c>
      <c r="X37" s="198">
        <v>191</v>
      </c>
      <c r="Y37" s="198">
        <v>62</v>
      </c>
      <c r="Z37" s="199">
        <v>29291</v>
      </c>
    </row>
    <row r="38" spans="1:26" ht="18" customHeight="1" x14ac:dyDescent="0.15">
      <c r="A38" s="211">
        <v>24</v>
      </c>
      <c r="B38" s="208">
        <v>37789</v>
      </c>
      <c r="C38" s="198">
        <v>39262</v>
      </c>
      <c r="D38" s="198">
        <v>295</v>
      </c>
      <c r="E38" s="198">
        <v>335</v>
      </c>
      <c r="F38" s="351">
        <v>46398</v>
      </c>
      <c r="G38" s="359"/>
      <c r="H38" s="18"/>
      <c r="I38" s="360" t="s">
        <v>303</v>
      </c>
      <c r="J38" s="361"/>
      <c r="K38" s="356">
        <v>328708</v>
      </c>
      <c r="L38" s="350"/>
      <c r="M38" s="350">
        <v>122523</v>
      </c>
      <c r="N38" s="350"/>
      <c r="O38" s="350"/>
      <c r="P38" s="350">
        <v>206185</v>
      </c>
      <c r="Q38" s="350"/>
      <c r="R38" s="350"/>
      <c r="S38" s="351">
        <v>627</v>
      </c>
      <c r="T38" s="351"/>
      <c r="U38" s="351"/>
      <c r="V38" s="351"/>
      <c r="W38" s="198">
        <v>3916</v>
      </c>
      <c r="X38" s="198">
        <v>194</v>
      </c>
      <c r="Y38" s="198">
        <v>62</v>
      </c>
      <c r="Z38" s="199">
        <v>29632</v>
      </c>
    </row>
    <row r="39" spans="1:26" ht="18" customHeight="1" x14ac:dyDescent="0.15">
      <c r="A39" s="211">
        <v>25</v>
      </c>
      <c r="B39" s="245">
        <v>37402</v>
      </c>
      <c r="C39" s="242">
        <v>40513</v>
      </c>
      <c r="D39" s="242">
        <v>293</v>
      </c>
      <c r="E39" s="242">
        <v>345</v>
      </c>
      <c r="F39" s="354">
        <v>45607</v>
      </c>
      <c r="G39" s="354"/>
      <c r="H39" s="18"/>
      <c r="I39" s="355" t="s">
        <v>304</v>
      </c>
      <c r="J39" s="355"/>
      <c r="K39" s="356">
        <v>331581</v>
      </c>
      <c r="L39" s="350"/>
      <c r="M39" s="350">
        <v>122676</v>
      </c>
      <c r="N39" s="350"/>
      <c r="O39" s="350"/>
      <c r="P39" s="350">
        <v>208905</v>
      </c>
      <c r="Q39" s="350"/>
      <c r="R39" s="350"/>
      <c r="S39" s="351">
        <v>636</v>
      </c>
      <c r="T39" s="351"/>
      <c r="U39" s="351"/>
      <c r="V39" s="351"/>
      <c r="W39" s="242">
        <v>3932</v>
      </c>
      <c r="X39" s="242">
        <v>197</v>
      </c>
      <c r="Y39" s="242">
        <v>62</v>
      </c>
      <c r="Z39" s="243">
        <v>29817</v>
      </c>
    </row>
    <row r="40" spans="1:26" ht="18" customHeight="1" thickBot="1" x14ac:dyDescent="0.2">
      <c r="A40" s="213">
        <v>26</v>
      </c>
      <c r="B40" s="270">
        <v>36663</v>
      </c>
      <c r="C40" s="271">
        <v>38544</v>
      </c>
      <c r="D40" s="271">
        <v>288</v>
      </c>
      <c r="E40" s="271">
        <v>333</v>
      </c>
      <c r="F40" s="352">
        <v>47111</v>
      </c>
      <c r="G40" s="352"/>
      <c r="H40" s="11"/>
      <c r="I40" s="353" t="s">
        <v>305</v>
      </c>
      <c r="J40" s="353"/>
      <c r="K40" s="357">
        <v>333157</v>
      </c>
      <c r="L40" s="358"/>
      <c r="M40" s="358">
        <v>122928</v>
      </c>
      <c r="N40" s="358"/>
      <c r="O40" s="358"/>
      <c r="P40" s="358">
        <v>210229</v>
      </c>
      <c r="Q40" s="358"/>
      <c r="R40" s="358"/>
      <c r="S40" s="349">
        <v>639</v>
      </c>
      <c r="T40" s="349"/>
      <c r="U40" s="349"/>
      <c r="V40" s="349"/>
      <c r="W40" s="271">
        <v>3941</v>
      </c>
      <c r="X40" s="271">
        <v>197</v>
      </c>
      <c r="Y40" s="271">
        <v>62</v>
      </c>
      <c r="Z40" s="272">
        <v>29942</v>
      </c>
    </row>
    <row r="41" spans="1:26" ht="15" customHeight="1" x14ac:dyDescent="0.15">
      <c r="A41" s="17" t="s">
        <v>104</v>
      </c>
      <c r="G41" s="3" t="s">
        <v>68</v>
      </c>
      <c r="Z41" s="3" t="s">
        <v>68</v>
      </c>
    </row>
    <row r="42" spans="1:26" ht="15" customHeight="1" x14ac:dyDescent="0.15">
      <c r="A42" s="165" t="s">
        <v>279</v>
      </c>
    </row>
    <row r="43" spans="1:26" ht="15" customHeight="1" x14ac:dyDescent="0.15">
      <c r="A43" s="165" t="s">
        <v>280</v>
      </c>
    </row>
  </sheetData>
  <sheetProtection selectLockedCells="1" selectUnlockedCells="1"/>
  <mergeCells count="151">
    <mergeCell ref="P38:R38"/>
    <mergeCell ref="S38:V38"/>
    <mergeCell ref="F37:G37"/>
    <mergeCell ref="I37:J37"/>
    <mergeCell ref="K37:L37"/>
    <mergeCell ref="M37:O37"/>
    <mergeCell ref="P40:R40"/>
    <mergeCell ref="S40:V40"/>
    <mergeCell ref="F40:G40"/>
    <mergeCell ref="I40:J40"/>
    <mergeCell ref="K40:L40"/>
    <mergeCell ref="M40:O40"/>
    <mergeCell ref="P39:R39"/>
    <mergeCell ref="S39:V39"/>
    <mergeCell ref="F38:G38"/>
    <mergeCell ref="I38:J38"/>
    <mergeCell ref="F39:G39"/>
    <mergeCell ref="I39:J39"/>
    <mergeCell ref="K39:L39"/>
    <mergeCell ref="M39:O39"/>
    <mergeCell ref="K38:L38"/>
    <mergeCell ref="M38:O38"/>
    <mergeCell ref="S36:V36"/>
    <mergeCell ref="P37:R37"/>
    <mergeCell ref="S37:V37"/>
    <mergeCell ref="P35:R35"/>
    <mergeCell ref="S35:V35"/>
    <mergeCell ref="F36:G36"/>
    <mergeCell ref="I36:J36"/>
    <mergeCell ref="K36:L36"/>
    <mergeCell ref="M36:O36"/>
    <mergeCell ref="F34:G34"/>
    <mergeCell ref="I34:J34"/>
    <mergeCell ref="F35:G35"/>
    <mergeCell ref="I35:J35"/>
    <mergeCell ref="K35:L35"/>
    <mergeCell ref="M35:O35"/>
    <mergeCell ref="K34:L34"/>
    <mergeCell ref="M34:O34"/>
    <mergeCell ref="P36:R36"/>
    <mergeCell ref="A32:A33"/>
    <mergeCell ref="B32:C32"/>
    <mergeCell ref="D32:E32"/>
    <mergeCell ref="F32:G32"/>
    <mergeCell ref="Z32:Z33"/>
    <mergeCell ref="F33:G33"/>
    <mergeCell ref="K33:L33"/>
    <mergeCell ref="M33:O33"/>
    <mergeCell ref="P33:R33"/>
    <mergeCell ref="S33:V33"/>
    <mergeCell ref="N28:Q28"/>
    <mergeCell ref="R28:U28"/>
    <mergeCell ref="P34:R34"/>
    <mergeCell ref="S34:V34"/>
    <mergeCell ref="V28:W28"/>
    <mergeCell ref="S32:Y32"/>
    <mergeCell ref="I32:J33"/>
    <mergeCell ref="K32:R32"/>
    <mergeCell ref="V26:W26"/>
    <mergeCell ref="I27:J27"/>
    <mergeCell ref="K27:M27"/>
    <mergeCell ref="N27:Q27"/>
    <mergeCell ref="R27:U27"/>
    <mergeCell ref="V27:W27"/>
    <mergeCell ref="I28:J28"/>
    <mergeCell ref="K28:M28"/>
    <mergeCell ref="I25:J25"/>
    <mergeCell ref="K25:M25"/>
    <mergeCell ref="N25:Q25"/>
    <mergeCell ref="R25:U25"/>
    <mergeCell ref="I22:J22"/>
    <mergeCell ref="K22:M22"/>
    <mergeCell ref="N22:Q22"/>
    <mergeCell ref="V24:W24"/>
    <mergeCell ref="I26:J26"/>
    <mergeCell ref="K26:M26"/>
    <mergeCell ref="N26:Q26"/>
    <mergeCell ref="R26:U26"/>
    <mergeCell ref="V25:W25"/>
    <mergeCell ref="V22:W22"/>
    <mergeCell ref="I23:J23"/>
    <mergeCell ref="K23:M23"/>
    <mergeCell ref="N23:Q23"/>
    <mergeCell ref="R23:U23"/>
    <mergeCell ref="I24:J24"/>
    <mergeCell ref="K24:M24"/>
    <mergeCell ref="N24:Q24"/>
    <mergeCell ref="R24:U24"/>
    <mergeCell ref="Q16:S16"/>
    <mergeCell ref="K21:M21"/>
    <mergeCell ref="N21:Q21"/>
    <mergeCell ref="R21:U21"/>
    <mergeCell ref="V23:W23"/>
    <mergeCell ref="R22:U22"/>
    <mergeCell ref="V21:W21"/>
    <mergeCell ref="T16:V16"/>
    <mergeCell ref="I17:J17"/>
    <mergeCell ref="K17:L17"/>
    <mergeCell ref="M17:P17"/>
    <mergeCell ref="Q17:S17"/>
    <mergeCell ref="T17:V17"/>
    <mergeCell ref="I16:J16"/>
    <mergeCell ref="K16:L16"/>
    <mergeCell ref="M16:P16"/>
    <mergeCell ref="T14:V14"/>
    <mergeCell ref="I15:J15"/>
    <mergeCell ref="K15:L15"/>
    <mergeCell ref="M15:P15"/>
    <mergeCell ref="Q15:S15"/>
    <mergeCell ref="T15:V15"/>
    <mergeCell ref="I14:J14"/>
    <mergeCell ref="K14:L14"/>
    <mergeCell ref="M14:P14"/>
    <mergeCell ref="Q14:S14"/>
    <mergeCell ref="T12:V12"/>
    <mergeCell ref="I13:J13"/>
    <mergeCell ref="K13:L13"/>
    <mergeCell ref="M13:P13"/>
    <mergeCell ref="Q13:S13"/>
    <mergeCell ref="T13:V13"/>
    <mergeCell ref="I12:J12"/>
    <mergeCell ref="K12:L12"/>
    <mergeCell ref="M12:P12"/>
    <mergeCell ref="Q12:S12"/>
    <mergeCell ref="T10:V10"/>
    <mergeCell ref="I11:J11"/>
    <mergeCell ref="K11:L11"/>
    <mergeCell ref="M11:P11"/>
    <mergeCell ref="Q11:S11"/>
    <mergeCell ref="T11:V11"/>
    <mergeCell ref="I10:J10"/>
    <mergeCell ref="K10:L10"/>
    <mergeCell ref="M10:P10"/>
    <mergeCell ref="Q10:S10"/>
    <mergeCell ref="Q8:S8"/>
    <mergeCell ref="T8:V8"/>
    <mergeCell ref="I9:J9"/>
    <mergeCell ref="K9:L9"/>
    <mergeCell ref="M9:P9"/>
    <mergeCell ref="Q9:S9"/>
    <mergeCell ref="T9:V9"/>
    <mergeCell ref="A2:G2"/>
    <mergeCell ref="A4:G4"/>
    <mergeCell ref="I4:Z4"/>
    <mergeCell ref="A7:A8"/>
    <mergeCell ref="E7:G7"/>
    <mergeCell ref="I7:S7"/>
    <mergeCell ref="T7:V7"/>
    <mergeCell ref="I8:J8"/>
    <mergeCell ref="K8:L8"/>
    <mergeCell ref="M8:P8"/>
  </mergeCells>
  <phoneticPr fontId="20"/>
  <printOptions horizontalCentered="1"/>
  <pageMargins left="0.59055118110236227" right="0.59055118110236227" top="0.59055118110236227" bottom="0.59055118110236227" header="0.39370078740157483" footer="0.39370078740157483"/>
  <pageSetup paperSize="9" scale="97" firstPageNumber="97" orientation="portrait" useFirstPageNumber="1" verticalDpi="300" r:id="rId1"/>
  <headerFooter scaleWithDoc="0" alignWithMargins="0">
    <oddHeader>&amp;R上下水道及び電気</oddHeader>
    <oddFooter>&amp;C&amp;12&amp;A</oddFooter>
  </headerFooter>
  <colBreaks count="2" manualBreakCount="2">
    <brk id="8" max="1048575" man="1"/>
    <brk id="2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45"/>
  <sheetViews>
    <sheetView view="pageBreakPreview" zoomScaleNormal="100" zoomScaleSheetLayoutView="100" workbookViewId="0">
      <selection activeCell="V37" sqref="V37"/>
    </sheetView>
  </sheetViews>
  <sheetFormatPr defaultRowHeight="18" customHeight="1" x14ac:dyDescent="0.15"/>
  <cols>
    <col min="1" max="1" width="11.7109375" style="17" customWidth="1"/>
    <col min="2" max="17" width="5.5703125" style="17" customWidth="1"/>
    <col min="18" max="19" width="10.7109375" style="17" customWidth="1"/>
    <col min="20" max="20" width="10.85546875" style="17" customWidth="1"/>
    <col min="21" max="16384" width="9.140625" style="17"/>
  </cols>
  <sheetData>
    <row r="1" spans="1:17" ht="5.0999999999999996" customHeight="1" x14ac:dyDescent="0.15">
      <c r="A1" s="15"/>
    </row>
    <row r="2" spans="1:17" ht="15" customHeight="1" x14ac:dyDescent="0.15">
      <c r="A2" s="396" t="s">
        <v>105</v>
      </c>
      <c r="B2" s="396"/>
      <c r="C2" s="396"/>
      <c r="D2" s="396"/>
      <c r="E2" s="396"/>
      <c r="F2" s="396"/>
      <c r="G2" s="396"/>
      <c r="H2" s="396"/>
      <c r="I2" s="396"/>
      <c r="J2" s="396"/>
      <c r="K2" s="396"/>
      <c r="L2" s="396"/>
      <c r="M2" s="396"/>
      <c r="N2" s="396"/>
      <c r="O2" s="396"/>
      <c r="P2" s="396"/>
      <c r="Q2" s="396"/>
    </row>
    <row r="3" spans="1:17" ht="5.0999999999999996" customHeight="1" x14ac:dyDescent="0.15">
      <c r="A3" s="15"/>
    </row>
    <row r="4" spans="1:17" ht="50.1" customHeight="1" x14ac:dyDescent="0.15">
      <c r="A4" s="397" t="s">
        <v>204</v>
      </c>
      <c r="B4" s="397"/>
      <c r="C4" s="397"/>
      <c r="D4" s="397"/>
      <c r="E4" s="397"/>
      <c r="F4" s="397"/>
      <c r="G4" s="397"/>
      <c r="H4" s="397"/>
      <c r="I4" s="397"/>
      <c r="J4" s="397"/>
      <c r="K4" s="397"/>
      <c r="L4" s="397"/>
      <c r="M4" s="397"/>
      <c r="N4" s="397"/>
      <c r="O4" s="397"/>
      <c r="P4" s="397"/>
      <c r="Q4" s="397"/>
    </row>
    <row r="5" spans="1:17" ht="15" customHeight="1" x14ac:dyDescent="0.15"/>
    <row r="6" spans="1:17" ht="15" customHeight="1" x14ac:dyDescent="0.15">
      <c r="A6" s="17" t="s">
        <v>315</v>
      </c>
      <c r="Q6" s="3" t="s">
        <v>106</v>
      </c>
    </row>
    <row r="7" spans="1:17" ht="24.95" customHeight="1" x14ac:dyDescent="0.15">
      <c r="A7" s="368" t="s">
        <v>201</v>
      </c>
      <c r="B7" s="368"/>
      <c r="C7" s="460" t="s">
        <v>202</v>
      </c>
      <c r="D7" s="460"/>
      <c r="E7" s="460"/>
      <c r="F7" s="460" t="s">
        <v>107</v>
      </c>
      <c r="G7" s="460"/>
      <c r="H7" s="460"/>
      <c r="I7" s="460" t="s">
        <v>238</v>
      </c>
      <c r="J7" s="460"/>
      <c r="K7" s="460"/>
      <c r="L7" s="460" t="s">
        <v>108</v>
      </c>
      <c r="M7" s="460"/>
      <c r="N7" s="460"/>
      <c r="O7" s="461" t="s">
        <v>109</v>
      </c>
      <c r="P7" s="461"/>
      <c r="Q7" s="461"/>
    </row>
    <row r="8" spans="1:17" ht="24.95" customHeight="1" x14ac:dyDescent="0.15">
      <c r="A8" s="368"/>
      <c r="B8" s="368"/>
      <c r="C8" s="460"/>
      <c r="D8" s="460"/>
      <c r="E8" s="460"/>
      <c r="F8" s="460"/>
      <c r="G8" s="460"/>
      <c r="H8" s="460"/>
      <c r="I8" s="460"/>
      <c r="J8" s="460"/>
      <c r="K8" s="460"/>
      <c r="L8" s="460"/>
      <c r="M8" s="460"/>
      <c r="N8" s="460"/>
      <c r="O8" s="461"/>
      <c r="P8" s="461"/>
      <c r="Q8" s="461"/>
    </row>
    <row r="9" spans="1:17" ht="24.95" customHeight="1" x14ac:dyDescent="0.15">
      <c r="A9" s="368"/>
      <c r="B9" s="368"/>
      <c r="C9" s="456" t="s">
        <v>110</v>
      </c>
      <c r="D9" s="456"/>
      <c r="E9" s="456"/>
      <c r="F9" s="456" t="s">
        <v>111</v>
      </c>
      <c r="G9" s="456"/>
      <c r="H9" s="456"/>
      <c r="I9" s="456" t="s">
        <v>112</v>
      </c>
      <c r="J9" s="456"/>
      <c r="K9" s="456"/>
      <c r="L9" s="456" t="s">
        <v>113</v>
      </c>
      <c r="M9" s="456"/>
      <c r="N9" s="456"/>
      <c r="O9" s="457" t="s">
        <v>114</v>
      </c>
      <c r="P9" s="457"/>
      <c r="Q9" s="457"/>
    </row>
    <row r="10" spans="1:17" ht="18" customHeight="1" x14ac:dyDescent="0.15">
      <c r="A10" s="458" t="s">
        <v>115</v>
      </c>
      <c r="B10" s="458"/>
      <c r="C10" s="421">
        <v>322581</v>
      </c>
      <c r="D10" s="421"/>
      <c r="E10" s="421"/>
      <c r="F10" s="422">
        <v>315292</v>
      </c>
      <c r="G10" s="422"/>
      <c r="H10" s="422"/>
      <c r="I10" s="459">
        <f>F10/C10</f>
        <v>0.97740412485546269</v>
      </c>
      <c r="J10" s="459"/>
      <c r="K10" s="459"/>
      <c r="L10" s="454">
        <v>300203</v>
      </c>
      <c r="M10" s="454"/>
      <c r="N10" s="454"/>
      <c r="O10" s="455">
        <f t="shared" ref="O10:O20" si="0">L10/F10*100</f>
        <v>95.214277558580619</v>
      </c>
      <c r="P10" s="455"/>
      <c r="Q10" s="455"/>
    </row>
    <row r="11" spans="1:17" ht="18" customHeight="1" x14ac:dyDescent="0.15">
      <c r="A11" s="446" t="s">
        <v>116</v>
      </c>
      <c r="B11" s="446"/>
      <c r="C11" s="424">
        <v>121585</v>
      </c>
      <c r="D11" s="424"/>
      <c r="E11" s="424"/>
      <c r="F11" s="425">
        <v>83290</v>
      </c>
      <c r="G11" s="425"/>
      <c r="H11" s="425"/>
      <c r="I11" s="443">
        <f t="shared" ref="I11:I20" si="1">F11/C11</f>
        <v>0.68503516058724345</v>
      </c>
      <c r="J11" s="443"/>
      <c r="K11" s="443"/>
      <c r="L11" s="444">
        <v>72439</v>
      </c>
      <c r="M11" s="444"/>
      <c r="N11" s="444"/>
      <c r="O11" s="445">
        <f t="shared" si="0"/>
        <v>86.972025453235673</v>
      </c>
      <c r="P11" s="445"/>
      <c r="Q11" s="445"/>
    </row>
    <row r="12" spans="1:17" ht="18" customHeight="1" x14ac:dyDescent="0.15">
      <c r="A12" s="446" t="s">
        <v>117</v>
      </c>
      <c r="B12" s="446"/>
      <c r="C12" s="424">
        <v>96453</v>
      </c>
      <c r="D12" s="424"/>
      <c r="E12" s="424"/>
      <c r="F12" s="425">
        <v>92688</v>
      </c>
      <c r="G12" s="425"/>
      <c r="H12" s="425"/>
      <c r="I12" s="443">
        <f t="shared" si="1"/>
        <v>0.9609654443096638</v>
      </c>
      <c r="J12" s="443"/>
      <c r="K12" s="443"/>
      <c r="L12" s="444">
        <v>72403</v>
      </c>
      <c r="M12" s="444"/>
      <c r="N12" s="444"/>
      <c r="O12" s="445">
        <f t="shared" si="0"/>
        <v>78.114750561021935</v>
      </c>
      <c r="P12" s="445"/>
      <c r="Q12" s="445"/>
    </row>
    <row r="13" spans="1:17" ht="18" customHeight="1" x14ac:dyDescent="0.15">
      <c r="A13" s="446" t="s">
        <v>118</v>
      </c>
      <c r="B13" s="446"/>
      <c r="C13" s="424">
        <v>54128</v>
      </c>
      <c r="D13" s="424"/>
      <c r="E13" s="424"/>
      <c r="F13" s="425">
        <v>8616</v>
      </c>
      <c r="G13" s="425"/>
      <c r="H13" s="425"/>
      <c r="I13" s="443">
        <f>F13/C13</f>
        <v>0.15917824416198639</v>
      </c>
      <c r="J13" s="443"/>
      <c r="K13" s="443"/>
      <c r="L13" s="444">
        <v>6123</v>
      </c>
      <c r="M13" s="444"/>
      <c r="N13" s="444"/>
      <c r="O13" s="445">
        <f t="shared" si="0"/>
        <v>71.065459610027858</v>
      </c>
      <c r="P13" s="445"/>
      <c r="Q13" s="445"/>
    </row>
    <row r="14" spans="1:17" ht="18" customHeight="1" x14ac:dyDescent="0.15">
      <c r="A14" s="446" t="s">
        <v>119</v>
      </c>
      <c r="B14" s="446"/>
      <c r="C14" s="424">
        <v>48927</v>
      </c>
      <c r="D14" s="424"/>
      <c r="E14" s="424"/>
      <c r="F14" s="425">
        <v>14887</v>
      </c>
      <c r="G14" s="425"/>
      <c r="H14" s="425"/>
      <c r="I14" s="443">
        <f t="shared" si="1"/>
        <v>0.30426962617777503</v>
      </c>
      <c r="J14" s="443"/>
      <c r="K14" s="443"/>
      <c r="L14" s="444">
        <v>7964</v>
      </c>
      <c r="M14" s="444"/>
      <c r="N14" s="444"/>
      <c r="O14" s="445">
        <f t="shared" si="0"/>
        <v>53.496339087794723</v>
      </c>
      <c r="P14" s="445"/>
      <c r="Q14" s="445"/>
    </row>
    <row r="15" spans="1:17" ht="18" customHeight="1" x14ac:dyDescent="0.15">
      <c r="A15" s="448" t="s">
        <v>120</v>
      </c>
      <c r="B15" s="448"/>
      <c r="C15" s="449">
        <v>113974</v>
      </c>
      <c r="D15" s="449"/>
      <c r="E15" s="449"/>
      <c r="F15" s="450">
        <v>110607</v>
      </c>
      <c r="G15" s="450"/>
      <c r="H15" s="450"/>
      <c r="I15" s="451">
        <f t="shared" si="1"/>
        <v>0.97045817467141626</v>
      </c>
      <c r="J15" s="451"/>
      <c r="K15" s="451"/>
      <c r="L15" s="452">
        <v>105151</v>
      </c>
      <c r="M15" s="452"/>
      <c r="N15" s="452"/>
      <c r="O15" s="453">
        <f t="shared" si="0"/>
        <v>95.067219977035805</v>
      </c>
      <c r="P15" s="453"/>
      <c r="Q15" s="453"/>
    </row>
    <row r="16" spans="1:17" s="15" customFormat="1" ht="18" customHeight="1" x14ac:dyDescent="0.15">
      <c r="A16" s="446" t="s">
        <v>121</v>
      </c>
      <c r="B16" s="446"/>
      <c r="C16" s="447">
        <v>61494</v>
      </c>
      <c r="D16" s="447"/>
      <c r="E16" s="447"/>
      <c r="F16" s="425">
        <v>37769</v>
      </c>
      <c r="G16" s="425"/>
      <c r="H16" s="425"/>
      <c r="I16" s="443">
        <f t="shared" si="1"/>
        <v>0.61419000227664489</v>
      </c>
      <c r="J16" s="443"/>
      <c r="K16" s="443"/>
      <c r="L16" s="444">
        <v>34417</v>
      </c>
      <c r="M16" s="444"/>
      <c r="N16" s="444"/>
      <c r="O16" s="445">
        <f t="shared" si="0"/>
        <v>91.124996690407471</v>
      </c>
      <c r="P16" s="445"/>
      <c r="Q16" s="445"/>
    </row>
    <row r="17" spans="1:21" ht="18" customHeight="1" x14ac:dyDescent="0.15">
      <c r="A17" s="446" t="s">
        <v>122</v>
      </c>
      <c r="B17" s="446"/>
      <c r="C17" s="424">
        <v>59723</v>
      </c>
      <c r="D17" s="424"/>
      <c r="E17" s="424"/>
      <c r="F17" s="425">
        <v>37315</v>
      </c>
      <c r="G17" s="425"/>
      <c r="H17" s="425"/>
      <c r="I17" s="443">
        <f t="shared" si="1"/>
        <v>0.62480116538017183</v>
      </c>
      <c r="J17" s="443"/>
      <c r="K17" s="443"/>
      <c r="L17" s="444">
        <v>32581</v>
      </c>
      <c r="M17" s="444"/>
      <c r="N17" s="444"/>
      <c r="O17" s="445">
        <f t="shared" si="0"/>
        <v>87.313412836660859</v>
      </c>
      <c r="P17" s="445"/>
      <c r="Q17" s="445"/>
    </row>
    <row r="18" spans="1:21" ht="18" customHeight="1" x14ac:dyDescent="0.15">
      <c r="A18" s="446" t="s">
        <v>123</v>
      </c>
      <c r="B18" s="446"/>
      <c r="C18" s="424">
        <v>139310</v>
      </c>
      <c r="D18" s="424"/>
      <c r="E18" s="424"/>
      <c r="F18" s="425">
        <v>135453</v>
      </c>
      <c r="G18" s="425"/>
      <c r="H18" s="425"/>
      <c r="I18" s="443">
        <f t="shared" si="1"/>
        <v>0.97231354533055769</v>
      </c>
      <c r="J18" s="443"/>
      <c r="K18" s="443"/>
      <c r="L18" s="444">
        <v>114130</v>
      </c>
      <c r="M18" s="444"/>
      <c r="N18" s="444"/>
      <c r="O18" s="445">
        <f t="shared" si="0"/>
        <v>84.258008312846528</v>
      </c>
      <c r="P18" s="445"/>
      <c r="Q18" s="445"/>
    </row>
    <row r="19" spans="1:21" ht="18" customHeight="1" x14ac:dyDescent="0.15">
      <c r="A19" s="442" t="s">
        <v>124</v>
      </c>
      <c r="B19" s="442"/>
      <c r="C19" s="424">
        <v>61609</v>
      </c>
      <c r="D19" s="424"/>
      <c r="E19" s="424"/>
      <c r="F19" s="425">
        <v>44942</v>
      </c>
      <c r="G19" s="425"/>
      <c r="H19" s="425"/>
      <c r="I19" s="443">
        <f t="shared" si="1"/>
        <v>0.72947134347254461</v>
      </c>
      <c r="J19" s="443"/>
      <c r="K19" s="443"/>
      <c r="L19" s="444">
        <v>37318</v>
      </c>
      <c r="M19" s="444"/>
      <c r="N19" s="444"/>
      <c r="O19" s="445">
        <f t="shared" si="0"/>
        <v>83.035912954474654</v>
      </c>
      <c r="P19" s="445"/>
      <c r="Q19" s="445"/>
    </row>
    <row r="20" spans="1:21" ht="18" customHeight="1" x14ac:dyDescent="0.15">
      <c r="A20" s="435" t="s">
        <v>125</v>
      </c>
      <c r="B20" s="435"/>
      <c r="C20" s="436">
        <v>42265</v>
      </c>
      <c r="D20" s="436"/>
      <c r="E20" s="436"/>
      <c r="F20" s="438">
        <v>10075</v>
      </c>
      <c r="G20" s="438"/>
      <c r="H20" s="438"/>
      <c r="I20" s="439">
        <f t="shared" si="1"/>
        <v>0.23837690760676683</v>
      </c>
      <c r="J20" s="439"/>
      <c r="K20" s="439"/>
      <c r="L20" s="440">
        <v>5694</v>
      </c>
      <c r="M20" s="440"/>
      <c r="N20" s="440"/>
      <c r="O20" s="441">
        <f t="shared" si="0"/>
        <v>56.516129032258064</v>
      </c>
      <c r="P20" s="441"/>
      <c r="Q20" s="441"/>
    </row>
    <row r="21" spans="1:21" ht="15" customHeight="1" x14ac:dyDescent="0.15">
      <c r="A21" s="17" t="s">
        <v>205</v>
      </c>
      <c r="P21" s="23"/>
      <c r="Q21" s="180" t="s">
        <v>126</v>
      </c>
    </row>
    <row r="22" spans="1:21" ht="15" customHeight="1" x14ac:dyDescent="0.15">
      <c r="A22" s="165" t="s">
        <v>278</v>
      </c>
    </row>
    <row r="23" spans="1:21" ht="15" customHeight="1" x14ac:dyDescent="0.15">
      <c r="A23" s="17" t="s">
        <v>127</v>
      </c>
    </row>
    <row r="24" spans="1:21" ht="15" customHeight="1" x14ac:dyDescent="0.15"/>
    <row r="25" spans="1:21" ht="15" customHeight="1" x14ac:dyDescent="0.15">
      <c r="A25" s="17" t="s">
        <v>239</v>
      </c>
      <c r="Q25" s="3" t="s">
        <v>128</v>
      </c>
    </row>
    <row r="26" spans="1:21" ht="30" customHeight="1" x14ac:dyDescent="0.15">
      <c r="A26" s="368" t="s">
        <v>86</v>
      </c>
      <c r="B26" s="437" t="s">
        <v>37</v>
      </c>
      <c r="C26" s="437"/>
      <c r="D26" s="366" t="s">
        <v>129</v>
      </c>
      <c r="E26" s="366"/>
      <c r="F26" s="366"/>
      <c r="G26" s="366"/>
      <c r="H26" s="366" t="s">
        <v>130</v>
      </c>
      <c r="I26" s="366"/>
      <c r="J26" s="366"/>
      <c r="K26" s="366"/>
      <c r="L26" s="362" t="s">
        <v>131</v>
      </c>
      <c r="M26" s="362"/>
      <c r="N26" s="362"/>
      <c r="O26" s="362"/>
      <c r="P26" s="362"/>
      <c r="Q26" s="362"/>
      <c r="U26" s="23"/>
    </row>
    <row r="27" spans="1:21" ht="30" customHeight="1" x14ac:dyDescent="0.15">
      <c r="A27" s="368"/>
      <c r="B27" s="26" t="s">
        <v>132</v>
      </c>
      <c r="C27" s="102"/>
      <c r="D27" s="363" t="s">
        <v>133</v>
      </c>
      <c r="E27" s="363"/>
      <c r="F27" s="363" t="s">
        <v>134</v>
      </c>
      <c r="G27" s="363"/>
      <c r="H27" s="363" t="s">
        <v>133</v>
      </c>
      <c r="I27" s="363"/>
      <c r="J27" s="363" t="s">
        <v>135</v>
      </c>
      <c r="K27" s="363"/>
      <c r="L27" s="363" t="s">
        <v>136</v>
      </c>
      <c r="M27" s="363"/>
      <c r="N27" s="363" t="s">
        <v>137</v>
      </c>
      <c r="O27" s="363"/>
      <c r="P27" s="434" t="s">
        <v>138</v>
      </c>
      <c r="Q27" s="434"/>
      <c r="U27" s="23"/>
    </row>
    <row r="28" spans="1:21" ht="18" customHeight="1" x14ac:dyDescent="0.15">
      <c r="A28" s="200" t="s">
        <v>306</v>
      </c>
      <c r="B28" s="421">
        <v>112026</v>
      </c>
      <c r="C28" s="422"/>
      <c r="D28" s="422">
        <v>38105</v>
      </c>
      <c r="E28" s="422"/>
      <c r="F28" s="422">
        <v>108889</v>
      </c>
      <c r="G28" s="422"/>
      <c r="H28" s="422">
        <v>40381</v>
      </c>
      <c r="I28" s="422"/>
      <c r="J28" s="422">
        <v>104363</v>
      </c>
      <c r="K28" s="422"/>
      <c r="L28" s="432">
        <f>F28/B28</f>
        <v>0.97199757199221615</v>
      </c>
      <c r="M28" s="432"/>
      <c r="N28" s="432">
        <f>J28/B28</f>
        <v>0.93159623658793489</v>
      </c>
      <c r="O28" s="432"/>
      <c r="P28" s="432">
        <f>J28/F28</f>
        <v>0.95843473629108544</v>
      </c>
      <c r="Q28" s="433"/>
      <c r="U28" s="23"/>
    </row>
    <row r="29" spans="1:21" s="15" customFormat="1" ht="18" customHeight="1" x14ac:dyDescent="0.15">
      <c r="A29" s="200" t="s">
        <v>272</v>
      </c>
      <c r="B29" s="424">
        <v>113001</v>
      </c>
      <c r="C29" s="425"/>
      <c r="D29" s="425">
        <v>39036</v>
      </c>
      <c r="E29" s="425"/>
      <c r="F29" s="425">
        <v>110163</v>
      </c>
      <c r="G29" s="425"/>
      <c r="H29" s="425">
        <v>38187</v>
      </c>
      <c r="I29" s="425"/>
      <c r="J29" s="425">
        <v>105132</v>
      </c>
      <c r="K29" s="425"/>
      <c r="L29" s="427">
        <f>F29/B29</f>
        <v>0.97488517800727426</v>
      </c>
      <c r="M29" s="427"/>
      <c r="N29" s="427">
        <f>J29/B29</f>
        <v>0.93036344811107863</v>
      </c>
      <c r="O29" s="427"/>
      <c r="P29" s="427">
        <f>J29/F29</f>
        <v>0.9543313090602108</v>
      </c>
      <c r="Q29" s="428"/>
      <c r="U29" s="145"/>
    </row>
    <row r="30" spans="1:21" ht="18" customHeight="1" x14ac:dyDescent="0.15">
      <c r="A30" s="200" t="s">
        <v>273</v>
      </c>
      <c r="B30" s="424">
        <v>113752</v>
      </c>
      <c r="C30" s="425"/>
      <c r="D30" s="425">
        <v>39683</v>
      </c>
      <c r="E30" s="425"/>
      <c r="F30" s="425">
        <v>111086</v>
      </c>
      <c r="G30" s="425"/>
      <c r="H30" s="425">
        <v>38626</v>
      </c>
      <c r="I30" s="425"/>
      <c r="J30" s="425">
        <v>105652</v>
      </c>
      <c r="K30" s="425"/>
      <c r="L30" s="427">
        <f>F30/B30</f>
        <v>0.9765630494408889</v>
      </c>
      <c r="M30" s="427"/>
      <c r="N30" s="427">
        <f>J30/B30</f>
        <v>0.92879246079189814</v>
      </c>
      <c r="O30" s="427"/>
      <c r="P30" s="427">
        <f>J30/F30</f>
        <v>0.95108294474551247</v>
      </c>
      <c r="Q30" s="428"/>
      <c r="U30" s="23"/>
    </row>
    <row r="31" spans="1:21" ht="18" customHeight="1" x14ac:dyDescent="0.15">
      <c r="A31" s="229" t="s">
        <v>307</v>
      </c>
      <c r="B31" s="424">
        <v>113893</v>
      </c>
      <c r="C31" s="424"/>
      <c r="D31" s="425">
        <v>40346</v>
      </c>
      <c r="E31" s="425"/>
      <c r="F31" s="425">
        <v>112031</v>
      </c>
      <c r="G31" s="425"/>
      <c r="H31" s="425">
        <v>39091</v>
      </c>
      <c r="I31" s="425"/>
      <c r="J31" s="425">
        <v>106205</v>
      </c>
      <c r="K31" s="425"/>
      <c r="L31" s="427">
        <f>F31/B31</f>
        <v>0.98365132185472326</v>
      </c>
      <c r="M31" s="427"/>
      <c r="N31" s="427">
        <f>J31/B31</f>
        <v>0.93249804641198319</v>
      </c>
      <c r="O31" s="427"/>
      <c r="P31" s="428">
        <f>J31/F31</f>
        <v>0.94799653667288519</v>
      </c>
      <c r="Q31" s="428"/>
      <c r="U31" s="23"/>
    </row>
    <row r="32" spans="1:21" ht="18" customHeight="1" thickBot="1" x14ac:dyDescent="0.2">
      <c r="A32" s="181" t="s">
        <v>305</v>
      </c>
      <c r="B32" s="431">
        <v>113974</v>
      </c>
      <c r="C32" s="431"/>
      <c r="D32" s="384">
        <v>42564</v>
      </c>
      <c r="E32" s="384"/>
      <c r="F32" s="384">
        <v>110607</v>
      </c>
      <c r="G32" s="384"/>
      <c r="H32" s="384">
        <v>39543</v>
      </c>
      <c r="I32" s="384"/>
      <c r="J32" s="384">
        <v>105151</v>
      </c>
      <c r="K32" s="384"/>
      <c r="L32" s="429">
        <f>F32/B32</f>
        <v>0.97045817467141626</v>
      </c>
      <c r="M32" s="429"/>
      <c r="N32" s="429">
        <f>J32/B32</f>
        <v>0.9225876077000017</v>
      </c>
      <c r="O32" s="429"/>
      <c r="P32" s="430">
        <f>J32/F32</f>
        <v>0.95067219977035811</v>
      </c>
      <c r="Q32" s="430"/>
      <c r="U32" s="23"/>
    </row>
    <row r="33" spans="1:22" ht="15" customHeight="1" x14ac:dyDescent="0.15">
      <c r="A33" s="17" t="s">
        <v>206</v>
      </c>
      <c r="P33" s="23"/>
      <c r="Q33" s="180" t="s">
        <v>126</v>
      </c>
      <c r="V33" s="23"/>
    </row>
    <row r="34" spans="1:22" ht="15" customHeight="1" x14ac:dyDescent="0.15">
      <c r="A34" s="17" t="s">
        <v>139</v>
      </c>
    </row>
    <row r="35" spans="1:22" ht="15" customHeight="1" x14ac:dyDescent="0.15"/>
    <row r="36" spans="1:22" ht="15" customHeight="1" x14ac:dyDescent="0.15">
      <c r="A36" s="17" t="s">
        <v>240</v>
      </c>
      <c r="O36" s="23"/>
      <c r="P36" s="23"/>
      <c r="Q36" s="180" t="s">
        <v>140</v>
      </c>
    </row>
    <row r="37" spans="1:22" ht="30" customHeight="1" x14ac:dyDescent="0.15">
      <c r="A37" s="404" t="s">
        <v>36</v>
      </c>
      <c r="B37" s="405"/>
      <c r="C37" s="406" t="s">
        <v>141</v>
      </c>
      <c r="D37" s="406"/>
      <c r="E37" s="406"/>
      <c r="F37" s="406"/>
      <c r="G37" s="406"/>
      <c r="H37" s="407" t="s">
        <v>142</v>
      </c>
      <c r="I37" s="407"/>
      <c r="J37" s="407"/>
      <c r="K37" s="407"/>
      <c r="L37" s="407"/>
      <c r="M37" s="408" t="s">
        <v>241</v>
      </c>
      <c r="N37" s="409"/>
      <c r="O37" s="409"/>
      <c r="P37" s="409"/>
      <c r="Q37" s="410"/>
    </row>
    <row r="38" spans="1:22" ht="18" customHeight="1" x14ac:dyDescent="0.15">
      <c r="A38" s="419" t="s">
        <v>306</v>
      </c>
      <c r="B38" s="420"/>
      <c r="C38" s="421">
        <v>6</v>
      </c>
      <c r="D38" s="422"/>
      <c r="E38" s="422"/>
      <c r="F38" s="422"/>
      <c r="G38" s="422"/>
      <c r="H38" s="422">
        <v>1760</v>
      </c>
      <c r="I38" s="422"/>
      <c r="J38" s="422"/>
      <c r="K38" s="422"/>
      <c r="L38" s="422"/>
      <c r="M38" s="422">
        <v>293</v>
      </c>
      <c r="N38" s="422"/>
      <c r="O38" s="422"/>
      <c r="P38" s="422"/>
      <c r="Q38" s="423"/>
    </row>
    <row r="39" spans="1:22" s="15" customFormat="1" ht="18" customHeight="1" x14ac:dyDescent="0.15">
      <c r="A39" s="417">
        <v>23</v>
      </c>
      <c r="B39" s="418"/>
      <c r="C39" s="424">
        <v>6</v>
      </c>
      <c r="D39" s="425"/>
      <c r="E39" s="425"/>
      <c r="F39" s="425"/>
      <c r="G39" s="425"/>
      <c r="H39" s="425">
        <v>1680</v>
      </c>
      <c r="I39" s="425"/>
      <c r="J39" s="425"/>
      <c r="K39" s="425"/>
      <c r="L39" s="425"/>
      <c r="M39" s="425">
        <v>280</v>
      </c>
      <c r="N39" s="425"/>
      <c r="O39" s="425"/>
      <c r="P39" s="425"/>
      <c r="Q39" s="426"/>
    </row>
    <row r="40" spans="1:22" ht="18" customHeight="1" x14ac:dyDescent="0.15">
      <c r="A40" s="417">
        <v>24</v>
      </c>
      <c r="B40" s="418"/>
      <c r="C40" s="424">
        <v>3</v>
      </c>
      <c r="D40" s="425"/>
      <c r="E40" s="425"/>
      <c r="F40" s="425"/>
      <c r="G40" s="425"/>
      <c r="H40" s="425">
        <v>700</v>
      </c>
      <c r="I40" s="425"/>
      <c r="J40" s="425"/>
      <c r="K40" s="425"/>
      <c r="L40" s="425"/>
      <c r="M40" s="425">
        <v>233</v>
      </c>
      <c r="N40" s="425"/>
      <c r="O40" s="425"/>
      <c r="P40" s="425"/>
      <c r="Q40" s="426"/>
    </row>
    <row r="41" spans="1:22" ht="18" customHeight="1" x14ac:dyDescent="0.15">
      <c r="A41" s="417">
        <v>25</v>
      </c>
      <c r="B41" s="418"/>
      <c r="C41" s="424">
        <v>0</v>
      </c>
      <c r="D41" s="425"/>
      <c r="E41" s="425"/>
      <c r="F41" s="425"/>
      <c r="G41" s="425"/>
      <c r="H41" s="425">
        <v>0</v>
      </c>
      <c r="I41" s="425"/>
      <c r="J41" s="425"/>
      <c r="K41" s="425"/>
      <c r="L41" s="425"/>
      <c r="M41" s="425">
        <v>0</v>
      </c>
      <c r="N41" s="425"/>
      <c r="O41" s="425"/>
      <c r="P41" s="425"/>
      <c r="Q41" s="426"/>
    </row>
    <row r="42" spans="1:22" ht="18" customHeight="1" thickBot="1" x14ac:dyDescent="0.2">
      <c r="A42" s="411">
        <v>26</v>
      </c>
      <c r="B42" s="412"/>
      <c r="C42" s="413">
        <v>0</v>
      </c>
      <c r="D42" s="413"/>
      <c r="E42" s="413"/>
      <c r="F42" s="413"/>
      <c r="G42" s="413"/>
      <c r="H42" s="414">
        <v>0</v>
      </c>
      <c r="I42" s="414"/>
      <c r="J42" s="414"/>
      <c r="K42" s="414"/>
      <c r="L42" s="414"/>
      <c r="M42" s="415">
        <v>0</v>
      </c>
      <c r="N42" s="415"/>
      <c r="O42" s="415"/>
      <c r="P42" s="415"/>
      <c r="Q42" s="416"/>
    </row>
    <row r="43" spans="1:22" ht="15" customHeight="1" x14ac:dyDescent="0.15">
      <c r="M43" s="23"/>
      <c r="N43" s="23"/>
      <c r="P43" s="23"/>
      <c r="Q43" s="180" t="s">
        <v>126</v>
      </c>
    </row>
    <row r="44" spans="1:22" ht="15" customHeight="1" x14ac:dyDescent="0.15"/>
    <row r="45" spans="1:22" ht="15" customHeight="1" x14ac:dyDescent="0.15"/>
  </sheetData>
  <sheetProtection selectLockedCells="1" selectUnlockedCells="1"/>
  <mergeCells count="155">
    <mergeCell ref="A2:Q2"/>
    <mergeCell ref="A4:Q4"/>
    <mergeCell ref="A7:B9"/>
    <mergeCell ref="C7:E8"/>
    <mergeCell ref="F7:H8"/>
    <mergeCell ref="I7:K8"/>
    <mergeCell ref="L7:N8"/>
    <mergeCell ref="O7:Q8"/>
    <mergeCell ref="C9:E9"/>
    <mergeCell ref="F9:H9"/>
    <mergeCell ref="A11:B11"/>
    <mergeCell ref="C11:E11"/>
    <mergeCell ref="F11:H11"/>
    <mergeCell ref="I11:K11"/>
    <mergeCell ref="L10:N10"/>
    <mergeCell ref="O10:Q10"/>
    <mergeCell ref="L11:N11"/>
    <mergeCell ref="I9:K9"/>
    <mergeCell ref="L9:N9"/>
    <mergeCell ref="O9:Q9"/>
    <mergeCell ref="O11:Q11"/>
    <mergeCell ref="A10:B10"/>
    <mergeCell ref="C10:E10"/>
    <mergeCell ref="F10:H10"/>
    <mergeCell ref="I10:K10"/>
    <mergeCell ref="L12:N12"/>
    <mergeCell ref="O12:Q12"/>
    <mergeCell ref="A13:B13"/>
    <mergeCell ref="C13:E13"/>
    <mergeCell ref="F13:H13"/>
    <mergeCell ref="I13:K13"/>
    <mergeCell ref="A12:B12"/>
    <mergeCell ref="C12:E12"/>
    <mergeCell ref="F12:H12"/>
    <mergeCell ref="I12:K12"/>
    <mergeCell ref="A15:B15"/>
    <mergeCell ref="C15:E15"/>
    <mergeCell ref="F15:H15"/>
    <mergeCell ref="I15:K15"/>
    <mergeCell ref="F16:H16"/>
    <mergeCell ref="I16:K16"/>
    <mergeCell ref="L14:N14"/>
    <mergeCell ref="O14:Q14"/>
    <mergeCell ref="L13:N13"/>
    <mergeCell ref="O13:Q13"/>
    <mergeCell ref="L15:N15"/>
    <mergeCell ref="O15:Q15"/>
    <mergeCell ref="A14:B14"/>
    <mergeCell ref="C14:E14"/>
    <mergeCell ref="F14:H14"/>
    <mergeCell ref="I14:K14"/>
    <mergeCell ref="A19:B19"/>
    <mergeCell ref="C19:E19"/>
    <mergeCell ref="F19:H19"/>
    <mergeCell ref="I19:K19"/>
    <mergeCell ref="L19:N19"/>
    <mergeCell ref="O19:Q19"/>
    <mergeCell ref="L17:N17"/>
    <mergeCell ref="O17:Q17"/>
    <mergeCell ref="L16:N16"/>
    <mergeCell ref="O16:Q16"/>
    <mergeCell ref="L18:N18"/>
    <mergeCell ref="O18:Q18"/>
    <mergeCell ref="A18:B18"/>
    <mergeCell ref="C18:E18"/>
    <mergeCell ref="F18:H18"/>
    <mergeCell ref="I18:K18"/>
    <mergeCell ref="A17:B17"/>
    <mergeCell ref="C17:E17"/>
    <mergeCell ref="F17:H17"/>
    <mergeCell ref="I17:K17"/>
    <mergeCell ref="A16:B16"/>
    <mergeCell ref="C16:E16"/>
    <mergeCell ref="L26:Q26"/>
    <mergeCell ref="D27:E27"/>
    <mergeCell ref="F27:G27"/>
    <mergeCell ref="H27:I27"/>
    <mergeCell ref="J27:K27"/>
    <mergeCell ref="L27:M27"/>
    <mergeCell ref="N27:O27"/>
    <mergeCell ref="P27:Q27"/>
    <mergeCell ref="A20:B20"/>
    <mergeCell ref="C20:E20"/>
    <mergeCell ref="A26:A27"/>
    <mergeCell ref="B26:C26"/>
    <mergeCell ref="D26:G26"/>
    <mergeCell ref="H26:K26"/>
    <mergeCell ref="F20:H20"/>
    <mergeCell ref="I20:K20"/>
    <mergeCell ref="L20:N20"/>
    <mergeCell ref="O20:Q20"/>
    <mergeCell ref="L28:M28"/>
    <mergeCell ref="N28:O28"/>
    <mergeCell ref="P28:Q28"/>
    <mergeCell ref="B29:C29"/>
    <mergeCell ref="D29:E29"/>
    <mergeCell ref="F29:G29"/>
    <mergeCell ref="H29:I29"/>
    <mergeCell ref="N29:O29"/>
    <mergeCell ref="P29:Q29"/>
    <mergeCell ref="B28:C28"/>
    <mergeCell ref="J29:K29"/>
    <mergeCell ref="L29:M29"/>
    <mergeCell ref="B31:C31"/>
    <mergeCell ref="D31:E31"/>
    <mergeCell ref="F31:G31"/>
    <mergeCell ref="H31:I31"/>
    <mergeCell ref="J31:K31"/>
    <mergeCell ref="B32:C32"/>
    <mergeCell ref="D32:E32"/>
    <mergeCell ref="F32:G32"/>
    <mergeCell ref="D28:E28"/>
    <mergeCell ref="F28:G28"/>
    <mergeCell ref="H28:I28"/>
    <mergeCell ref="J28:K28"/>
    <mergeCell ref="B30:C30"/>
    <mergeCell ref="D30:E30"/>
    <mergeCell ref="F30:G30"/>
    <mergeCell ref="H30:I30"/>
    <mergeCell ref="J30:K30"/>
    <mergeCell ref="H32:I32"/>
    <mergeCell ref="P30:Q30"/>
    <mergeCell ref="N31:O31"/>
    <mergeCell ref="P31:Q31"/>
    <mergeCell ref="N32:O32"/>
    <mergeCell ref="P32:Q32"/>
    <mergeCell ref="L31:M31"/>
    <mergeCell ref="L30:M30"/>
    <mergeCell ref="N30:O30"/>
    <mergeCell ref="J32:K32"/>
    <mergeCell ref="L32:M32"/>
    <mergeCell ref="A37:B37"/>
    <mergeCell ref="C37:G37"/>
    <mergeCell ref="H37:L37"/>
    <mergeCell ref="M37:Q37"/>
    <mergeCell ref="A42:B42"/>
    <mergeCell ref="C42:G42"/>
    <mergeCell ref="H42:L42"/>
    <mergeCell ref="M42:Q42"/>
    <mergeCell ref="A39:B39"/>
    <mergeCell ref="A38:B38"/>
    <mergeCell ref="C38:G38"/>
    <mergeCell ref="H38:L38"/>
    <mergeCell ref="M38:Q38"/>
    <mergeCell ref="C39:G39"/>
    <mergeCell ref="H39:L39"/>
    <mergeCell ref="M39:Q39"/>
    <mergeCell ref="A40:B40"/>
    <mergeCell ref="C40:G40"/>
    <mergeCell ref="H40:L40"/>
    <mergeCell ref="M40:Q40"/>
    <mergeCell ref="A41:B41"/>
    <mergeCell ref="C41:G41"/>
    <mergeCell ref="H41:L41"/>
    <mergeCell ref="M41:Q41"/>
  </mergeCells>
  <phoneticPr fontId="20"/>
  <printOptions horizontalCentered="1"/>
  <pageMargins left="0.59055118110236227" right="0.59055118110236227" top="0.59055118110236227" bottom="0.59055118110236227" header="0.39370078740157483" footer="0.39370078740157483"/>
  <pageSetup paperSize="9" firstPageNumber="98" orientation="portrait" useFirstPageNumber="1" verticalDpi="300" r:id="rId1"/>
  <headerFooter scaleWithDoc="0" alignWithMargins="0">
    <oddHeader>&amp;L上下水道及び電気</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3"/>
  <sheetViews>
    <sheetView view="pageBreakPreview" zoomScaleNormal="100" zoomScaleSheetLayoutView="100" workbookViewId="0">
      <selection activeCell="L12" sqref="L12"/>
    </sheetView>
  </sheetViews>
  <sheetFormatPr defaultRowHeight="17.100000000000001" customHeight="1" x14ac:dyDescent="0.15"/>
  <cols>
    <col min="1" max="1" width="3.28515625" style="104" customWidth="1"/>
    <col min="2" max="2" width="2.28515625" style="104" customWidth="1"/>
    <col min="3" max="3" width="22.85546875" style="104" customWidth="1"/>
    <col min="4" max="4" width="2.7109375" style="104" customWidth="1"/>
    <col min="5" max="5" width="13" style="103" customWidth="1"/>
    <col min="6" max="9" width="13" style="20" customWidth="1"/>
    <col min="10" max="16384" width="9.140625" style="104"/>
  </cols>
  <sheetData>
    <row r="1" spans="1:9" ht="5.0999999999999996" customHeight="1" x14ac:dyDescent="0.15">
      <c r="A1" s="17"/>
      <c r="B1" s="17"/>
      <c r="C1" s="17"/>
      <c r="D1" s="17"/>
    </row>
    <row r="2" spans="1:9" ht="15" customHeight="1" thickBot="1" x14ac:dyDescent="0.2">
      <c r="A2" s="17" t="s">
        <v>262</v>
      </c>
      <c r="B2" s="17"/>
      <c r="C2" s="17"/>
      <c r="D2" s="17"/>
    </row>
    <row r="3" spans="1:9" ht="30" customHeight="1" x14ac:dyDescent="0.15">
      <c r="A3" s="404" t="s">
        <v>143</v>
      </c>
      <c r="B3" s="405"/>
      <c r="C3" s="405"/>
      <c r="D3" s="405"/>
      <c r="E3" s="153" t="s">
        <v>293</v>
      </c>
      <c r="F3" s="153" t="s">
        <v>294</v>
      </c>
      <c r="G3" s="153" t="s">
        <v>295</v>
      </c>
      <c r="H3" s="153" t="s">
        <v>296</v>
      </c>
      <c r="I3" s="241" t="s">
        <v>308</v>
      </c>
    </row>
    <row r="4" spans="1:9" ht="20.100000000000001" customHeight="1" x14ac:dyDescent="0.15">
      <c r="A4" s="105"/>
      <c r="B4" s="464" t="s">
        <v>144</v>
      </c>
      <c r="C4" s="464"/>
      <c r="D4" s="106"/>
      <c r="E4" s="107">
        <v>1927</v>
      </c>
      <c r="F4" s="108">
        <v>1927.3</v>
      </c>
      <c r="G4" s="322">
        <v>1927.3</v>
      </c>
      <c r="H4" s="322">
        <v>1929.9</v>
      </c>
      <c r="I4" s="323">
        <v>1929.9</v>
      </c>
    </row>
    <row r="5" spans="1:9" ht="20.100000000000001" customHeight="1" x14ac:dyDescent="0.15">
      <c r="A5" s="105"/>
      <c r="B5" s="465" t="s">
        <v>145</v>
      </c>
      <c r="C5" s="465"/>
      <c r="D5" s="106"/>
      <c r="E5" s="107">
        <v>2147.1</v>
      </c>
      <c r="F5" s="107">
        <v>2147.1</v>
      </c>
      <c r="G5" s="107">
        <v>2147.1</v>
      </c>
      <c r="H5" s="107">
        <v>2147.1</v>
      </c>
      <c r="I5" s="324">
        <v>2147.1</v>
      </c>
    </row>
    <row r="6" spans="1:9" ht="20.100000000000001" customHeight="1" x14ac:dyDescent="0.15">
      <c r="A6" s="105"/>
      <c r="B6" s="465" t="s">
        <v>146</v>
      </c>
      <c r="C6" s="465"/>
      <c r="D6" s="106"/>
      <c r="E6" s="107">
        <v>1471</v>
      </c>
      <c r="F6" s="107">
        <v>1471</v>
      </c>
      <c r="G6" s="107">
        <v>1471</v>
      </c>
      <c r="H6" s="322">
        <v>1489.3</v>
      </c>
      <c r="I6" s="324">
        <v>1491.9</v>
      </c>
    </row>
    <row r="7" spans="1:9" ht="20.100000000000001" customHeight="1" x14ac:dyDescent="0.15">
      <c r="A7" s="105"/>
      <c r="B7" s="465" t="s">
        <v>147</v>
      </c>
      <c r="C7" s="465"/>
      <c r="D7" s="106"/>
      <c r="E7" s="107">
        <v>1817.2</v>
      </c>
      <c r="F7" s="107">
        <v>1817.2</v>
      </c>
      <c r="G7" s="107">
        <v>1817.2</v>
      </c>
      <c r="H7" s="107">
        <v>1817.2</v>
      </c>
      <c r="I7" s="324">
        <v>1817.2</v>
      </c>
    </row>
    <row r="8" spans="1:9" ht="20.100000000000001" customHeight="1" x14ac:dyDescent="0.15">
      <c r="A8" s="105"/>
      <c r="B8" s="465" t="s">
        <v>148</v>
      </c>
      <c r="C8" s="465"/>
      <c r="D8" s="106"/>
      <c r="E8" s="107">
        <v>1545.28</v>
      </c>
      <c r="F8" s="107">
        <v>1545.38</v>
      </c>
      <c r="G8" s="107">
        <v>1554.05</v>
      </c>
      <c r="H8" s="107">
        <v>1564.21</v>
      </c>
      <c r="I8" s="324">
        <v>1568.53</v>
      </c>
    </row>
    <row r="9" spans="1:9" ht="20.100000000000001" customHeight="1" x14ac:dyDescent="0.15">
      <c r="A9" s="105"/>
      <c r="B9" s="465" t="s">
        <v>149</v>
      </c>
      <c r="C9" s="465"/>
      <c r="D9" s="106"/>
      <c r="E9" s="107">
        <v>1545.28</v>
      </c>
      <c r="F9" s="107">
        <v>1545.38</v>
      </c>
      <c r="G9" s="107">
        <v>1554.05</v>
      </c>
      <c r="H9" s="107">
        <v>1564.21</v>
      </c>
      <c r="I9" s="324">
        <v>1568.53</v>
      </c>
    </row>
    <row r="10" spans="1:9" ht="20.100000000000001" customHeight="1" x14ac:dyDescent="0.15">
      <c r="A10" s="109"/>
      <c r="B10" s="178"/>
      <c r="C10" s="178"/>
      <c r="D10" s="179"/>
      <c r="E10" s="110"/>
      <c r="F10" s="110"/>
      <c r="G10" s="110"/>
      <c r="H10" s="110"/>
      <c r="I10" s="325"/>
    </row>
    <row r="11" spans="1:9" ht="20.100000000000001" customHeight="1" thickBot="1" x14ac:dyDescent="0.2">
      <c r="A11" s="462" t="s">
        <v>150</v>
      </c>
      <c r="B11" s="111"/>
      <c r="C11" s="27" t="s">
        <v>151</v>
      </c>
      <c r="D11" s="177"/>
      <c r="E11" s="321">
        <v>247771</v>
      </c>
      <c r="F11" s="321">
        <v>248055</v>
      </c>
      <c r="G11" s="321">
        <v>250686</v>
      </c>
      <c r="H11" s="321">
        <v>251604</v>
      </c>
      <c r="I11" s="326">
        <v>252485</v>
      </c>
    </row>
    <row r="12" spans="1:9" ht="20.100000000000001" customHeight="1" thickBot="1" x14ac:dyDescent="0.2">
      <c r="A12" s="462"/>
      <c r="B12" s="112"/>
      <c r="C12" s="28" t="s">
        <v>152</v>
      </c>
      <c r="D12" s="176"/>
      <c r="E12" s="327">
        <v>10057</v>
      </c>
      <c r="F12" s="327">
        <v>10104</v>
      </c>
      <c r="G12" s="327">
        <v>10130</v>
      </c>
      <c r="H12" s="327">
        <v>10124</v>
      </c>
      <c r="I12" s="326">
        <v>10189</v>
      </c>
    </row>
    <row r="13" spans="1:9" ht="20.100000000000001" customHeight="1" thickBot="1" x14ac:dyDescent="0.2">
      <c r="A13" s="462"/>
      <c r="B13" s="112"/>
      <c r="C13" s="28" t="s">
        <v>153</v>
      </c>
      <c r="D13" s="176"/>
      <c r="E13" s="327">
        <v>15573</v>
      </c>
      <c r="F13" s="327">
        <v>15733</v>
      </c>
      <c r="G13" s="327">
        <v>15863</v>
      </c>
      <c r="H13" s="321">
        <v>15956</v>
      </c>
      <c r="I13" s="326">
        <v>16064</v>
      </c>
    </row>
    <row r="14" spans="1:9" ht="20.100000000000001" customHeight="1" thickBot="1" x14ac:dyDescent="0.2">
      <c r="A14" s="462"/>
      <c r="B14" s="112"/>
      <c r="C14" s="183" t="s">
        <v>291</v>
      </c>
      <c r="D14" s="29"/>
      <c r="E14" s="321">
        <v>7</v>
      </c>
      <c r="F14" s="321">
        <v>7</v>
      </c>
      <c r="G14" s="321">
        <v>7</v>
      </c>
      <c r="H14" s="321">
        <v>7</v>
      </c>
      <c r="I14" s="326">
        <v>6</v>
      </c>
    </row>
    <row r="15" spans="1:9" ht="20.100000000000001" customHeight="1" thickBot="1" x14ac:dyDescent="0.2">
      <c r="A15" s="463"/>
      <c r="B15" s="113"/>
      <c r="C15" s="30" t="s">
        <v>154</v>
      </c>
      <c r="D15" s="114"/>
      <c r="E15" s="115">
        <v>38065</v>
      </c>
      <c r="F15" s="115">
        <v>38065</v>
      </c>
      <c r="G15" s="182">
        <v>38065</v>
      </c>
      <c r="H15" s="115">
        <v>38610</v>
      </c>
      <c r="I15" s="328">
        <v>38863</v>
      </c>
    </row>
    <row r="16" spans="1:9" ht="15" customHeight="1" x14ac:dyDescent="0.15">
      <c r="A16" s="116" t="s">
        <v>155</v>
      </c>
      <c r="B16" s="116"/>
      <c r="C16" s="116"/>
      <c r="D16" s="116"/>
      <c r="E16" s="117"/>
      <c r="F16" s="118"/>
      <c r="G16" s="118"/>
      <c r="I16" s="3" t="s">
        <v>126</v>
      </c>
    </row>
    <row r="17" spans="1:7" ht="15" customHeight="1" x14ac:dyDescent="0.15">
      <c r="A17" s="116" t="s">
        <v>156</v>
      </c>
      <c r="B17" s="116"/>
      <c r="C17" s="116"/>
      <c r="D17" s="116"/>
      <c r="E17" s="117"/>
      <c r="F17" s="118"/>
      <c r="G17" s="118"/>
    </row>
    <row r="18" spans="1:7" ht="17.100000000000001" customHeight="1" x14ac:dyDescent="0.15">
      <c r="A18" s="17"/>
      <c r="B18" s="17"/>
      <c r="C18" s="17"/>
      <c r="D18" s="17"/>
    </row>
    <row r="19" spans="1:7" ht="17.100000000000001" customHeight="1" x14ac:dyDescent="0.15">
      <c r="A19" s="17"/>
      <c r="B19" s="17"/>
      <c r="C19" s="17"/>
      <c r="D19" s="17"/>
    </row>
    <row r="20" spans="1:7" ht="17.100000000000001" customHeight="1" x14ac:dyDescent="0.15">
      <c r="A20" s="17"/>
      <c r="B20" s="17"/>
      <c r="C20" s="17"/>
      <c r="D20" s="17"/>
    </row>
    <row r="21" spans="1:7" ht="17.100000000000001" customHeight="1" x14ac:dyDescent="0.15">
      <c r="A21" s="17"/>
      <c r="B21" s="17"/>
      <c r="C21" s="17"/>
      <c r="D21" s="17"/>
    </row>
    <row r="22" spans="1:7" ht="17.100000000000001" customHeight="1" x14ac:dyDescent="0.15">
      <c r="A22" s="17"/>
      <c r="B22" s="17"/>
      <c r="C22" s="17"/>
      <c r="D22" s="17"/>
    </row>
    <row r="23" spans="1:7" ht="17.100000000000001" customHeight="1" x14ac:dyDescent="0.15">
      <c r="A23" s="17"/>
      <c r="B23" s="17"/>
      <c r="C23" s="17"/>
      <c r="D23" s="17"/>
    </row>
    <row r="24" spans="1:7" ht="17.100000000000001" customHeight="1" x14ac:dyDescent="0.15">
      <c r="A24" s="17"/>
      <c r="B24" s="17"/>
      <c r="C24" s="17"/>
      <c r="D24" s="17"/>
    </row>
    <row r="25" spans="1:7" ht="17.100000000000001" customHeight="1" x14ac:dyDescent="0.15">
      <c r="C25" s="17"/>
      <c r="D25" s="17"/>
    </row>
    <row r="26" spans="1:7" ht="17.100000000000001" customHeight="1" x14ac:dyDescent="0.15">
      <c r="A26" s="17"/>
      <c r="B26" s="17"/>
      <c r="C26" s="17"/>
      <c r="D26" s="17"/>
    </row>
    <row r="31" spans="1:7" ht="24" customHeight="1" x14ac:dyDescent="0.15"/>
    <row r="33" ht="24" customHeight="1" x14ac:dyDescent="0.15"/>
  </sheetData>
  <sheetProtection selectLockedCells="1" selectUnlockedCells="1"/>
  <mergeCells count="8">
    <mergeCell ref="A3:D3"/>
    <mergeCell ref="A11:A15"/>
    <mergeCell ref="B4:C4"/>
    <mergeCell ref="B5:C5"/>
    <mergeCell ref="B6:C6"/>
    <mergeCell ref="B7:C7"/>
    <mergeCell ref="B8:C8"/>
    <mergeCell ref="B9:C9"/>
  </mergeCells>
  <phoneticPr fontId="20"/>
  <printOptions horizontalCentered="1"/>
  <pageMargins left="0.59055118110236227" right="0.59055118110236227" top="0.59055118110236227" bottom="0.59055118110236227" header="0.39370078740157483" footer="0.39370078740157483"/>
  <pageSetup paperSize="9" firstPageNumber="99" orientation="portrait" useFirstPageNumber="1" verticalDpi="300" r:id="rId1"/>
  <headerFooter scaleWithDoc="0" alignWithMargins="0">
    <oddHeader>&amp;R上下水道及び電気</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N39"/>
  <sheetViews>
    <sheetView view="pageBreakPreview" topLeftCell="J1" zoomScaleNormal="100" zoomScaleSheetLayoutView="100" workbookViewId="0">
      <selection activeCell="L45" sqref="L45"/>
    </sheetView>
  </sheetViews>
  <sheetFormatPr defaultRowHeight="21" customHeight="1" x14ac:dyDescent="0.15"/>
  <cols>
    <col min="1" max="2" width="3.7109375" style="17" customWidth="1"/>
    <col min="3" max="3" width="9" style="17" customWidth="1"/>
    <col min="4" max="4" width="10.7109375" style="17" customWidth="1"/>
    <col min="5" max="5" width="8.28515625" style="17" customWidth="1"/>
    <col min="6" max="6" width="7" style="17" customWidth="1"/>
    <col min="7" max="8" width="9.28515625" style="17" customWidth="1"/>
    <col min="9" max="9" width="7.7109375" style="17" customWidth="1"/>
    <col min="10" max="10" width="6.7109375" style="17" customWidth="1"/>
    <col min="11" max="11" width="8.28515625" style="17" customWidth="1"/>
    <col min="12" max="12" width="8.42578125" style="17" customWidth="1"/>
    <col min="13" max="13" width="7.5703125" style="17" customWidth="1"/>
    <col min="14" max="14" width="8.140625" style="17" customWidth="1"/>
    <col min="15" max="15" width="6.7109375" style="17" customWidth="1"/>
    <col min="16" max="16" width="10.7109375" style="17" customWidth="1"/>
    <col min="17" max="17" width="8" style="17" customWidth="1"/>
    <col min="18" max="18" width="1.7109375" style="17" customWidth="1"/>
    <col min="19" max="19" width="8" style="17" customWidth="1"/>
    <col min="20" max="20" width="2.7109375" style="17" customWidth="1"/>
    <col min="21" max="21" width="8.140625" style="17" customWidth="1"/>
    <col min="22" max="22" width="1.85546875" style="17" customWidth="1"/>
    <col min="23" max="23" width="8.5703125" style="17" customWidth="1"/>
    <col min="24" max="24" width="1.7109375" style="17" customWidth="1"/>
    <col min="25" max="25" width="6.5703125" style="17" customWidth="1"/>
    <col min="26" max="26" width="8.5703125" style="17" customWidth="1"/>
    <col min="27" max="28" width="6.7109375" style="17" customWidth="1"/>
    <col min="29" max="30" width="7.7109375" style="17" customWidth="1"/>
    <col min="31" max="31" width="10.85546875" style="17" customWidth="1"/>
    <col min="32" max="32" width="11" style="17" customWidth="1"/>
    <col min="33" max="33" width="12" style="17" customWidth="1"/>
    <col min="34" max="34" width="10.85546875" style="17" customWidth="1"/>
    <col min="35" max="35" width="10.7109375" style="17" customWidth="1"/>
    <col min="36" max="36" width="9.7109375" style="17" customWidth="1"/>
    <col min="37" max="37" width="13.28515625" style="17" customWidth="1"/>
    <col min="38" max="38" width="14.28515625" style="17" customWidth="1"/>
    <col min="39" max="39" width="9.28515625" style="17" customWidth="1"/>
    <col min="40" max="16384" width="9.140625" style="17"/>
  </cols>
  <sheetData>
    <row r="1" spans="1:40" ht="5.0999999999999996" customHeight="1" x14ac:dyDescent="0.15">
      <c r="A1" s="15"/>
    </row>
    <row r="2" spans="1:40" ht="15" customHeight="1" x14ac:dyDescent="0.15">
      <c r="A2" s="396" t="s">
        <v>157</v>
      </c>
      <c r="B2" s="396"/>
      <c r="C2" s="396"/>
      <c r="D2" s="396"/>
      <c r="E2" s="396"/>
      <c r="F2" s="396"/>
      <c r="G2" s="396"/>
      <c r="H2" s="396"/>
      <c r="I2" s="396"/>
      <c r="J2" s="396"/>
    </row>
    <row r="3" spans="1:40" ht="5.0999999999999996" customHeight="1" x14ac:dyDescent="0.15">
      <c r="A3" s="15"/>
    </row>
    <row r="4" spans="1:40" s="32" customFormat="1" ht="50.1" customHeight="1" x14ac:dyDescent="0.15">
      <c r="A4" s="397" t="s">
        <v>319</v>
      </c>
      <c r="B4" s="397"/>
      <c r="C4" s="397"/>
      <c r="D4" s="397"/>
      <c r="E4" s="397"/>
      <c r="F4" s="397"/>
      <c r="G4" s="397"/>
      <c r="H4" s="397"/>
      <c r="I4" s="397"/>
      <c r="J4" s="397"/>
      <c r="K4" s="397"/>
      <c r="L4" s="397"/>
      <c r="M4" s="397"/>
      <c r="N4" s="397"/>
      <c r="O4" s="397" t="s">
        <v>320</v>
      </c>
      <c r="P4" s="397"/>
      <c r="Q4" s="397"/>
      <c r="R4" s="397"/>
      <c r="S4" s="397"/>
      <c r="T4" s="397"/>
      <c r="U4" s="397"/>
      <c r="V4" s="397"/>
      <c r="W4" s="397"/>
      <c r="X4" s="397"/>
      <c r="Y4" s="397"/>
      <c r="Z4" s="397"/>
      <c r="AA4" s="397"/>
      <c r="AB4" s="397"/>
      <c r="AC4" s="397"/>
      <c r="AD4" s="397"/>
    </row>
    <row r="5" spans="1:40" ht="15" customHeight="1" x14ac:dyDescent="0.15"/>
    <row r="6" spans="1:40" ht="15" customHeight="1" thickBot="1" x14ac:dyDescent="0.2">
      <c r="A6" s="17" t="s">
        <v>214</v>
      </c>
      <c r="O6" s="33"/>
      <c r="P6" s="33"/>
      <c r="Q6" s="33"/>
      <c r="R6" s="33"/>
      <c r="S6" s="33"/>
      <c r="T6" s="33"/>
      <c r="U6" s="33"/>
      <c r="V6" s="33"/>
      <c r="W6" s="33"/>
      <c r="X6" s="33"/>
      <c r="Y6" s="33"/>
      <c r="Z6" s="33"/>
      <c r="AA6" s="33"/>
      <c r="AB6" s="34" t="s">
        <v>158</v>
      </c>
      <c r="AC6" s="33"/>
      <c r="AD6" s="33"/>
    </row>
    <row r="7" spans="1:40" ht="30" customHeight="1" thickBot="1" x14ac:dyDescent="0.2">
      <c r="A7" s="35"/>
      <c r="B7" s="19"/>
      <c r="C7" s="366" t="s">
        <v>159</v>
      </c>
      <c r="D7" s="366"/>
      <c r="E7" s="366" t="s">
        <v>160</v>
      </c>
      <c r="F7" s="366"/>
      <c r="G7" s="366"/>
      <c r="H7" s="366"/>
      <c r="I7" s="366"/>
      <c r="J7" s="366"/>
      <c r="K7" s="366"/>
      <c r="L7" s="366"/>
      <c r="M7" s="366"/>
      <c r="N7" s="510"/>
      <c r="O7" s="466" t="s">
        <v>161</v>
      </c>
      <c r="P7" s="466"/>
      <c r="Q7" s="466"/>
      <c r="R7" s="466"/>
      <c r="S7" s="466"/>
      <c r="T7" s="466"/>
      <c r="U7" s="466"/>
      <c r="V7" s="466"/>
      <c r="W7" s="466"/>
      <c r="X7" s="466"/>
      <c r="Y7" s="466"/>
      <c r="Z7" s="466"/>
      <c r="AA7" s="466"/>
      <c r="AB7" s="466"/>
      <c r="AC7" s="466"/>
      <c r="AD7" s="467"/>
      <c r="AF7" s="36"/>
      <c r="AG7" s="36"/>
    </row>
    <row r="8" spans="1:40" ht="35.1" customHeight="1" x14ac:dyDescent="0.15">
      <c r="A8" s="500" t="s">
        <v>210</v>
      </c>
      <c r="B8" s="501"/>
      <c r="C8" s="366"/>
      <c r="D8" s="366"/>
      <c r="E8" s="363" t="s">
        <v>162</v>
      </c>
      <c r="F8" s="363"/>
      <c r="G8" s="363" t="s">
        <v>163</v>
      </c>
      <c r="H8" s="363"/>
      <c r="I8" s="363" t="s">
        <v>164</v>
      </c>
      <c r="J8" s="363"/>
      <c r="K8" s="363" t="s">
        <v>165</v>
      </c>
      <c r="L8" s="363"/>
      <c r="M8" s="498" t="s">
        <v>208</v>
      </c>
      <c r="N8" s="511"/>
      <c r="O8" s="399" t="s">
        <v>166</v>
      </c>
      <c r="P8" s="363"/>
      <c r="Q8" s="372" t="s">
        <v>167</v>
      </c>
      <c r="R8" s="468"/>
      <c r="S8" s="468"/>
      <c r="T8" s="468"/>
      <c r="U8" s="469" t="s">
        <v>168</v>
      </c>
      <c r="V8" s="470"/>
      <c r="W8" s="470"/>
      <c r="X8" s="471"/>
      <c r="Y8" s="399" t="s">
        <v>169</v>
      </c>
      <c r="Z8" s="363"/>
      <c r="AA8" s="372" t="s">
        <v>228</v>
      </c>
      <c r="AB8" s="372"/>
      <c r="AC8" s="472" t="s">
        <v>203</v>
      </c>
      <c r="AD8" s="473"/>
      <c r="AE8" s="37"/>
      <c r="AF8" s="36"/>
      <c r="AG8" s="36"/>
      <c r="AH8" s="23"/>
    </row>
    <row r="9" spans="1:40" ht="30" customHeight="1" x14ac:dyDescent="0.15">
      <c r="A9" s="38"/>
      <c r="B9" s="39"/>
      <c r="C9" s="40" t="s">
        <v>171</v>
      </c>
      <c r="D9" s="41" t="s">
        <v>170</v>
      </c>
      <c r="E9" s="162" t="s">
        <v>229</v>
      </c>
      <c r="F9" s="162" t="s">
        <v>172</v>
      </c>
      <c r="G9" s="162" t="s">
        <v>242</v>
      </c>
      <c r="H9" s="162" t="s">
        <v>172</v>
      </c>
      <c r="I9" s="162" t="s">
        <v>242</v>
      </c>
      <c r="J9" s="161" t="s">
        <v>172</v>
      </c>
      <c r="K9" s="162" t="s">
        <v>242</v>
      </c>
      <c r="L9" s="161" t="s">
        <v>172</v>
      </c>
      <c r="M9" s="162" t="s">
        <v>242</v>
      </c>
      <c r="N9" s="163" t="s">
        <v>172</v>
      </c>
      <c r="O9" s="133" t="s">
        <v>242</v>
      </c>
      <c r="P9" s="124" t="s">
        <v>172</v>
      </c>
      <c r="Q9" s="372" t="s">
        <v>242</v>
      </c>
      <c r="R9" s="399"/>
      <c r="S9" s="372" t="s">
        <v>172</v>
      </c>
      <c r="T9" s="468"/>
      <c r="U9" s="469" t="s">
        <v>242</v>
      </c>
      <c r="V9" s="471"/>
      <c r="W9" s="479" t="s">
        <v>172</v>
      </c>
      <c r="X9" s="479"/>
      <c r="Y9" s="133" t="s">
        <v>242</v>
      </c>
      <c r="Z9" s="124" t="s">
        <v>172</v>
      </c>
      <c r="AA9" s="124" t="s">
        <v>242</v>
      </c>
      <c r="AB9" s="124" t="s">
        <v>172</v>
      </c>
      <c r="AC9" s="124" t="s">
        <v>242</v>
      </c>
      <c r="AD9" s="129" t="s">
        <v>172</v>
      </c>
      <c r="AE9" s="42"/>
      <c r="AF9" s="123"/>
      <c r="AG9" s="123"/>
      <c r="AH9" s="123"/>
    </row>
    <row r="10" spans="1:40" ht="20.100000000000001" customHeight="1" x14ac:dyDescent="0.15">
      <c r="A10" s="514">
        <v>17</v>
      </c>
      <c r="B10" s="515"/>
      <c r="C10" s="206">
        <f>SUM(E10+G10+I10+O10+Q10+U10+Y10+AA10)</f>
        <v>633328</v>
      </c>
      <c r="D10" s="202">
        <f t="shared" ref="D10:D12" si="0">SUM(F10+H10+J10+P10+S10+W10+Z10+AB10)</f>
        <v>456335</v>
      </c>
      <c r="E10" s="202">
        <v>5224</v>
      </c>
      <c r="F10" s="202">
        <v>145</v>
      </c>
      <c r="G10" s="12">
        <v>578593</v>
      </c>
      <c r="H10" s="12">
        <v>203766</v>
      </c>
      <c r="I10" s="202">
        <v>1516</v>
      </c>
      <c r="J10" s="202">
        <v>544</v>
      </c>
      <c r="K10" s="202" t="s">
        <v>173</v>
      </c>
      <c r="L10" s="202" t="s">
        <v>173</v>
      </c>
      <c r="M10" s="202" t="s">
        <v>173</v>
      </c>
      <c r="N10" s="202" t="s">
        <v>173</v>
      </c>
      <c r="O10" s="202">
        <v>4117</v>
      </c>
      <c r="P10" s="202">
        <v>162520</v>
      </c>
      <c r="Q10" s="481">
        <v>42720</v>
      </c>
      <c r="R10" s="481"/>
      <c r="S10" s="519">
        <v>32279</v>
      </c>
      <c r="T10" s="519"/>
      <c r="U10" s="518">
        <v>1019</v>
      </c>
      <c r="V10" s="518"/>
      <c r="W10" s="202">
        <v>34603</v>
      </c>
      <c r="X10" s="202"/>
      <c r="Y10" s="202">
        <v>72</v>
      </c>
      <c r="Z10" s="202">
        <v>22386</v>
      </c>
      <c r="AA10" s="202">
        <v>67</v>
      </c>
      <c r="AB10" s="202">
        <v>92</v>
      </c>
      <c r="AC10" s="202" t="s">
        <v>173</v>
      </c>
      <c r="AD10" s="13" t="s">
        <v>173</v>
      </c>
      <c r="AE10" s="42"/>
      <c r="AF10" s="123"/>
      <c r="AG10" s="123"/>
      <c r="AH10" s="123"/>
    </row>
    <row r="11" spans="1:40" ht="20.100000000000001" customHeight="1" x14ac:dyDescent="0.15">
      <c r="A11" s="516">
        <v>18</v>
      </c>
      <c r="B11" s="517"/>
      <c r="C11" s="206">
        <f t="shared" ref="C11:C12" si="1">SUM(E11+G11+I11+O11+Q11+U11+Y11+AA11)</f>
        <v>639300</v>
      </c>
      <c r="D11" s="202">
        <f t="shared" si="0"/>
        <v>460164</v>
      </c>
      <c r="E11" s="202">
        <v>4881</v>
      </c>
      <c r="F11" s="202">
        <v>137</v>
      </c>
      <c r="G11" s="12">
        <v>584780</v>
      </c>
      <c r="H11" s="12">
        <v>200023</v>
      </c>
      <c r="I11" s="202">
        <v>1656</v>
      </c>
      <c r="J11" s="202">
        <v>489</v>
      </c>
      <c r="K11" s="202" t="s">
        <v>173</v>
      </c>
      <c r="L11" s="202" t="s">
        <v>173</v>
      </c>
      <c r="M11" s="202" t="s">
        <v>173</v>
      </c>
      <c r="N11" s="202" t="s">
        <v>173</v>
      </c>
      <c r="O11" s="202">
        <v>4150</v>
      </c>
      <c r="P11" s="202">
        <v>166897</v>
      </c>
      <c r="Q11" s="481">
        <v>42599</v>
      </c>
      <c r="R11" s="481"/>
      <c r="S11" s="482">
        <v>32303</v>
      </c>
      <c r="T11" s="482"/>
      <c r="U11" s="481">
        <v>1070</v>
      </c>
      <c r="V11" s="481"/>
      <c r="W11" s="202">
        <v>37460</v>
      </c>
      <c r="X11" s="202"/>
      <c r="Y11" s="202">
        <v>72</v>
      </c>
      <c r="Z11" s="202">
        <v>22810</v>
      </c>
      <c r="AA11" s="202">
        <v>92</v>
      </c>
      <c r="AB11" s="202">
        <v>45</v>
      </c>
      <c r="AC11" s="202" t="s">
        <v>173</v>
      </c>
      <c r="AD11" s="13" t="s">
        <v>173</v>
      </c>
      <c r="AE11" s="42"/>
      <c r="AF11" s="43"/>
      <c r="AG11" s="43"/>
      <c r="AH11" s="43"/>
    </row>
    <row r="12" spans="1:40" ht="20.100000000000001" customHeight="1" x14ac:dyDescent="0.15">
      <c r="A12" s="516">
        <v>19</v>
      </c>
      <c r="B12" s="517"/>
      <c r="C12" s="206">
        <f t="shared" si="1"/>
        <v>644637</v>
      </c>
      <c r="D12" s="202">
        <f t="shared" si="0"/>
        <v>466933</v>
      </c>
      <c r="E12" s="202">
        <v>4692</v>
      </c>
      <c r="F12" s="202">
        <v>135</v>
      </c>
      <c r="G12" s="12">
        <v>590880</v>
      </c>
      <c r="H12" s="12">
        <v>202721</v>
      </c>
      <c r="I12" s="202">
        <v>1463</v>
      </c>
      <c r="J12" s="202">
        <v>456</v>
      </c>
      <c r="K12" s="202" t="s">
        <v>173</v>
      </c>
      <c r="L12" s="202" t="s">
        <v>173</v>
      </c>
      <c r="M12" s="202" t="s">
        <v>173</v>
      </c>
      <c r="N12" s="202" t="s">
        <v>173</v>
      </c>
      <c r="O12" s="202">
        <v>4215</v>
      </c>
      <c r="P12" s="202">
        <v>172016</v>
      </c>
      <c r="Q12" s="481">
        <v>42177</v>
      </c>
      <c r="R12" s="481"/>
      <c r="S12" s="482">
        <v>31289</v>
      </c>
      <c r="T12" s="482"/>
      <c r="U12" s="481">
        <v>1057</v>
      </c>
      <c r="V12" s="481"/>
      <c r="W12" s="202">
        <v>37705</v>
      </c>
      <c r="X12" s="202"/>
      <c r="Y12" s="202">
        <v>72</v>
      </c>
      <c r="Z12" s="202">
        <v>22574</v>
      </c>
      <c r="AA12" s="202">
        <v>81</v>
      </c>
      <c r="AB12" s="202">
        <v>37</v>
      </c>
      <c r="AC12" s="202" t="s">
        <v>173</v>
      </c>
      <c r="AD12" s="13" t="s">
        <v>173</v>
      </c>
      <c r="AE12" s="44"/>
      <c r="AF12" s="45"/>
      <c r="AG12" s="45"/>
      <c r="AH12" s="45"/>
    </row>
    <row r="13" spans="1:40" ht="20.100000000000001" customHeight="1" x14ac:dyDescent="0.15">
      <c r="A13" s="516">
        <v>20</v>
      </c>
      <c r="B13" s="517"/>
      <c r="C13" s="206">
        <f>SUM(E13+G13+I13+K13+M13+O13+Q13+U13+Y13+AA13+AC13)</f>
        <v>715694</v>
      </c>
      <c r="D13" s="202">
        <f>SUM(F13+H13+J13+L13+N13+S13+P13+W13+Z13+AB13+AD13)</f>
        <v>499690</v>
      </c>
      <c r="E13" s="202">
        <v>43378</v>
      </c>
      <c r="F13" s="202">
        <v>1671</v>
      </c>
      <c r="G13" s="12">
        <v>595166</v>
      </c>
      <c r="H13" s="12">
        <v>195979</v>
      </c>
      <c r="I13" s="202">
        <v>1206</v>
      </c>
      <c r="J13" s="202">
        <v>253</v>
      </c>
      <c r="K13" s="202">
        <v>2367</v>
      </c>
      <c r="L13" s="202">
        <v>1761</v>
      </c>
      <c r="M13" s="202">
        <v>18572</v>
      </c>
      <c r="N13" s="202">
        <v>17500</v>
      </c>
      <c r="O13" s="202">
        <v>4294</v>
      </c>
      <c r="P13" s="202">
        <v>189977</v>
      </c>
      <c r="Q13" s="481">
        <v>41296</v>
      </c>
      <c r="R13" s="481"/>
      <c r="S13" s="482">
        <v>30716</v>
      </c>
      <c r="T13" s="482"/>
      <c r="U13" s="481">
        <v>1032</v>
      </c>
      <c r="V13" s="481"/>
      <c r="W13" s="202">
        <v>36978</v>
      </c>
      <c r="X13" s="202"/>
      <c r="Y13" s="202">
        <v>72</v>
      </c>
      <c r="Z13" s="202">
        <v>22397</v>
      </c>
      <c r="AA13" s="202">
        <v>58</v>
      </c>
      <c r="AB13" s="202">
        <v>50</v>
      </c>
      <c r="AC13" s="202">
        <v>8253</v>
      </c>
      <c r="AD13" s="13">
        <v>2408</v>
      </c>
      <c r="AE13" s="123"/>
      <c r="AF13" s="43"/>
      <c r="AG13" s="43"/>
      <c r="AH13" s="43"/>
    </row>
    <row r="14" spans="1:40" ht="20.100000000000001" customHeight="1" x14ac:dyDescent="0.15">
      <c r="A14" s="516">
        <v>21</v>
      </c>
      <c r="B14" s="517"/>
      <c r="C14" s="206">
        <f t="shared" ref="C14:C18" si="2">SUM(E14+G14+I14+K14+M14+O14+Q14+U14+Y14+AA14+AC14)</f>
        <v>722883</v>
      </c>
      <c r="D14" s="202">
        <f t="shared" ref="D14:D17" si="3">SUM(F14+H14+J14+L14+N14+S14+P14+W14+Z14+AB14+AD14)</f>
        <v>503308</v>
      </c>
      <c r="E14" s="12">
        <v>44047</v>
      </c>
      <c r="F14" s="202">
        <v>1701</v>
      </c>
      <c r="G14" s="12">
        <v>600108</v>
      </c>
      <c r="H14" s="12">
        <v>195693</v>
      </c>
      <c r="I14" s="12">
        <v>1386</v>
      </c>
      <c r="J14" s="12">
        <v>406</v>
      </c>
      <c r="K14" s="202">
        <v>2267</v>
      </c>
      <c r="L14" s="202">
        <v>1719</v>
      </c>
      <c r="M14" s="12">
        <v>21140</v>
      </c>
      <c r="N14" s="12">
        <v>19349</v>
      </c>
      <c r="O14" s="202">
        <v>4280</v>
      </c>
      <c r="P14" s="12">
        <v>193363</v>
      </c>
      <c r="Q14" s="481">
        <v>40647</v>
      </c>
      <c r="R14" s="481"/>
      <c r="S14" s="482">
        <v>29335</v>
      </c>
      <c r="T14" s="482"/>
      <c r="U14" s="481">
        <v>1026</v>
      </c>
      <c r="V14" s="481"/>
      <c r="W14" s="202">
        <v>35985</v>
      </c>
      <c r="X14" s="202"/>
      <c r="Y14" s="202">
        <v>79</v>
      </c>
      <c r="Z14" s="202">
        <v>23441</v>
      </c>
      <c r="AA14" s="202">
        <v>28</v>
      </c>
      <c r="AB14" s="202">
        <v>10</v>
      </c>
      <c r="AC14" s="202">
        <v>7875</v>
      </c>
      <c r="AD14" s="233">
        <v>2306</v>
      </c>
      <c r="AE14" s="23"/>
      <c r="AF14" s="23"/>
      <c r="AG14" s="23"/>
      <c r="AH14" s="23"/>
    </row>
    <row r="15" spans="1:40" ht="20.100000000000001" customHeight="1" x14ac:dyDescent="0.15">
      <c r="A15" s="516">
        <v>22</v>
      </c>
      <c r="B15" s="517"/>
      <c r="C15" s="206">
        <f t="shared" si="2"/>
        <v>729763</v>
      </c>
      <c r="D15" s="202">
        <f t="shared" si="3"/>
        <v>506763</v>
      </c>
      <c r="E15" s="12">
        <v>44675</v>
      </c>
      <c r="F15" s="202">
        <v>1765</v>
      </c>
      <c r="G15" s="12">
        <v>604787</v>
      </c>
      <c r="H15" s="12">
        <v>198513</v>
      </c>
      <c r="I15" s="12">
        <v>1575</v>
      </c>
      <c r="J15" s="12">
        <v>322</v>
      </c>
      <c r="K15" s="202">
        <v>1980</v>
      </c>
      <c r="L15" s="202">
        <v>1524</v>
      </c>
      <c r="M15" s="12">
        <v>23744</v>
      </c>
      <c r="N15" s="12">
        <v>21725</v>
      </c>
      <c r="O15" s="202">
        <v>4231</v>
      </c>
      <c r="P15" s="12">
        <v>192479</v>
      </c>
      <c r="Q15" s="481">
        <v>40512</v>
      </c>
      <c r="R15" s="481"/>
      <c r="S15" s="482">
        <v>28739</v>
      </c>
      <c r="T15" s="482"/>
      <c r="U15" s="481">
        <v>1048</v>
      </c>
      <c r="V15" s="481"/>
      <c r="W15" s="202">
        <v>35659</v>
      </c>
      <c r="X15" s="202"/>
      <c r="Y15" s="202">
        <v>81</v>
      </c>
      <c r="Z15" s="202">
        <v>23777</v>
      </c>
      <c r="AA15" s="202">
        <v>18</v>
      </c>
      <c r="AB15" s="202">
        <v>6</v>
      </c>
      <c r="AC15" s="202">
        <v>7112</v>
      </c>
      <c r="AD15" s="13">
        <v>2254</v>
      </c>
      <c r="AE15" s="46"/>
      <c r="AF15" s="46"/>
      <c r="AG15" s="46"/>
      <c r="AH15" s="46"/>
      <c r="AI15" s="46"/>
      <c r="AJ15" s="46"/>
      <c r="AK15" s="46"/>
      <c r="AL15" s="46"/>
      <c r="AM15" s="46"/>
      <c r="AN15" s="47"/>
    </row>
    <row r="16" spans="1:40" ht="20.100000000000001" customHeight="1" x14ac:dyDescent="0.15">
      <c r="A16" s="516">
        <v>23</v>
      </c>
      <c r="B16" s="517"/>
      <c r="C16" s="206">
        <f t="shared" si="2"/>
        <v>737008</v>
      </c>
      <c r="D16" s="202">
        <f t="shared" si="3"/>
        <v>494623</v>
      </c>
      <c r="E16" s="31">
        <v>44927</v>
      </c>
      <c r="F16" s="31">
        <v>1767</v>
      </c>
      <c r="G16" s="12">
        <v>609581</v>
      </c>
      <c r="H16" s="12">
        <v>193169</v>
      </c>
      <c r="I16" s="31">
        <v>1726</v>
      </c>
      <c r="J16" s="31">
        <v>457</v>
      </c>
      <c r="K16" s="216">
        <v>1929</v>
      </c>
      <c r="L16" s="216">
        <v>1429</v>
      </c>
      <c r="M16" s="31">
        <v>26697</v>
      </c>
      <c r="N16" s="31">
        <v>22938</v>
      </c>
      <c r="O16" s="202">
        <v>4217</v>
      </c>
      <c r="P16" s="12">
        <v>185782</v>
      </c>
      <c r="Q16" s="481">
        <v>40203</v>
      </c>
      <c r="R16" s="481"/>
      <c r="S16" s="482">
        <v>28321</v>
      </c>
      <c r="T16" s="482"/>
      <c r="U16" s="481">
        <v>1045</v>
      </c>
      <c r="V16" s="481"/>
      <c r="W16" s="202">
        <v>36224</v>
      </c>
      <c r="X16" s="202"/>
      <c r="Y16" s="202">
        <v>74</v>
      </c>
      <c r="Z16" s="202">
        <v>22473</v>
      </c>
      <c r="AA16" s="202">
        <v>42</v>
      </c>
      <c r="AB16" s="202">
        <v>8</v>
      </c>
      <c r="AC16" s="202">
        <v>6567</v>
      </c>
      <c r="AD16" s="13">
        <v>2055</v>
      </c>
      <c r="AE16" s="37"/>
      <c r="AF16" s="36"/>
      <c r="AG16" s="36"/>
      <c r="AH16" s="36"/>
      <c r="AI16" s="36"/>
      <c r="AJ16" s="48"/>
      <c r="AK16" s="48"/>
      <c r="AL16" s="48"/>
      <c r="AM16" s="48"/>
    </row>
    <row r="17" spans="1:40" ht="20.100000000000001" customHeight="1" x14ac:dyDescent="0.15">
      <c r="A17" s="495">
        <v>24</v>
      </c>
      <c r="B17" s="496"/>
      <c r="C17" s="206">
        <f t="shared" si="2"/>
        <v>744142</v>
      </c>
      <c r="D17" s="202">
        <f t="shared" si="3"/>
        <v>480328</v>
      </c>
      <c r="E17" s="31">
        <v>45624</v>
      </c>
      <c r="F17" s="31">
        <v>1790</v>
      </c>
      <c r="G17" s="12">
        <v>613663</v>
      </c>
      <c r="H17" s="12">
        <v>185081</v>
      </c>
      <c r="I17" s="31">
        <v>1775</v>
      </c>
      <c r="J17" s="31">
        <v>469</v>
      </c>
      <c r="K17" s="216">
        <v>1601</v>
      </c>
      <c r="L17" s="216">
        <v>1271</v>
      </c>
      <c r="M17" s="31">
        <v>29999</v>
      </c>
      <c r="N17" s="31">
        <v>24398</v>
      </c>
      <c r="O17" s="202">
        <v>4195</v>
      </c>
      <c r="P17" s="12">
        <v>182056</v>
      </c>
      <c r="Q17" s="481">
        <v>39882</v>
      </c>
      <c r="R17" s="481"/>
      <c r="S17" s="482">
        <v>26162</v>
      </c>
      <c r="T17" s="482"/>
      <c r="U17" s="481">
        <v>1065</v>
      </c>
      <c r="V17" s="481"/>
      <c r="W17" s="202">
        <v>35809</v>
      </c>
      <c r="X17" s="202"/>
      <c r="Y17" s="202">
        <v>69</v>
      </c>
      <c r="Z17" s="202">
        <v>21301</v>
      </c>
      <c r="AA17" s="202">
        <v>85</v>
      </c>
      <c r="AB17" s="202">
        <v>66</v>
      </c>
      <c r="AC17" s="202">
        <v>6184</v>
      </c>
      <c r="AD17" s="13">
        <v>1925</v>
      </c>
      <c r="AE17" s="37"/>
      <c r="AF17" s="36"/>
      <c r="AG17" s="36"/>
      <c r="AH17" s="36"/>
      <c r="AI17" s="36"/>
      <c r="AJ17" s="36"/>
      <c r="AK17" s="49"/>
      <c r="AL17" s="49"/>
      <c r="AM17" s="36"/>
    </row>
    <row r="18" spans="1:40" s="47" customFormat="1" ht="20.100000000000001" customHeight="1" x14ac:dyDescent="0.15">
      <c r="A18" s="495">
        <v>25</v>
      </c>
      <c r="B18" s="496"/>
      <c r="C18" s="201">
        <f t="shared" si="2"/>
        <v>751745</v>
      </c>
      <c r="D18" s="202">
        <f>SUM(F18+H18+J18+L18+N18+S18+P18+W18+Z18+AB18+AD18)</f>
        <v>454637</v>
      </c>
      <c r="E18" s="31">
        <v>45853</v>
      </c>
      <c r="F18" s="31">
        <v>1612</v>
      </c>
      <c r="G18" s="12">
        <v>619247</v>
      </c>
      <c r="H18" s="12">
        <v>176936</v>
      </c>
      <c r="I18" s="31">
        <v>1898</v>
      </c>
      <c r="J18" s="31">
        <v>461</v>
      </c>
      <c r="K18" s="216">
        <v>1571</v>
      </c>
      <c r="L18" s="216">
        <v>1139</v>
      </c>
      <c r="M18" s="31">
        <v>32255</v>
      </c>
      <c r="N18" s="31">
        <v>23766</v>
      </c>
      <c r="O18" s="230">
        <v>4209</v>
      </c>
      <c r="P18" s="231">
        <v>169435</v>
      </c>
      <c r="Q18" s="481">
        <v>39550</v>
      </c>
      <c r="R18" s="481"/>
      <c r="S18" s="482">
        <v>26003</v>
      </c>
      <c r="T18" s="482"/>
      <c r="U18" s="481">
        <v>1107</v>
      </c>
      <c r="V18" s="481"/>
      <c r="W18" s="482">
        <v>35654</v>
      </c>
      <c r="X18" s="482"/>
      <c r="Y18" s="230">
        <v>60</v>
      </c>
      <c r="Z18" s="230">
        <v>17569</v>
      </c>
      <c r="AA18" s="230">
        <v>70</v>
      </c>
      <c r="AB18" s="230">
        <v>418</v>
      </c>
      <c r="AC18" s="230">
        <v>5925</v>
      </c>
      <c r="AD18" s="232">
        <v>1644</v>
      </c>
      <c r="AE18" s="42"/>
      <c r="AF18" s="123"/>
      <c r="AG18" s="123"/>
      <c r="AH18" s="123"/>
      <c r="AI18" s="123"/>
      <c r="AJ18" s="123"/>
      <c r="AK18" s="123"/>
      <c r="AL18" s="123"/>
      <c r="AM18" s="123"/>
      <c r="AN18" s="17"/>
    </row>
    <row r="19" spans="1:40" s="47" customFormat="1" ht="20.100000000000001" customHeight="1" thickBot="1" x14ac:dyDescent="0.2">
      <c r="A19" s="512">
        <v>26</v>
      </c>
      <c r="B19" s="513"/>
      <c r="C19" s="173">
        <f t="shared" ref="C19" si="4">SUM(E19+G19+I19+K19+M19+O19+Q19+U19+Y19+AA19+AC19)</f>
        <v>756420</v>
      </c>
      <c r="D19" s="174">
        <f>SUM(F19+H19+J19+L19+N19+S19+P19+W19+Z19+AB19+AD19)-1</f>
        <v>482989</v>
      </c>
      <c r="E19" s="315">
        <v>45909</v>
      </c>
      <c r="F19" s="315">
        <v>1763</v>
      </c>
      <c r="G19" s="316">
        <v>622740</v>
      </c>
      <c r="H19" s="316">
        <v>184301</v>
      </c>
      <c r="I19" s="315">
        <v>1894</v>
      </c>
      <c r="J19" s="315">
        <v>383</v>
      </c>
      <c r="K19" s="262">
        <v>1551</v>
      </c>
      <c r="L19" s="262">
        <v>1191</v>
      </c>
      <c r="M19" s="315">
        <v>34198</v>
      </c>
      <c r="N19" s="315">
        <v>26848</v>
      </c>
      <c r="O19" s="317">
        <v>4235</v>
      </c>
      <c r="P19" s="316">
        <v>182822</v>
      </c>
      <c r="Q19" s="483">
        <v>38899</v>
      </c>
      <c r="R19" s="483"/>
      <c r="S19" s="474">
        <v>25644</v>
      </c>
      <c r="T19" s="474"/>
      <c r="U19" s="483">
        <v>1210</v>
      </c>
      <c r="V19" s="483"/>
      <c r="W19" s="474">
        <v>39709</v>
      </c>
      <c r="X19" s="474"/>
      <c r="Y19" s="317">
        <v>64</v>
      </c>
      <c r="Z19" s="317">
        <v>18466</v>
      </c>
      <c r="AA19" s="317">
        <v>91</v>
      </c>
      <c r="AB19" s="317">
        <v>135</v>
      </c>
      <c r="AC19" s="317">
        <v>5629</v>
      </c>
      <c r="AD19" s="318">
        <v>1728</v>
      </c>
      <c r="AE19" s="42"/>
      <c r="AF19" s="123"/>
      <c r="AG19" s="123"/>
      <c r="AH19" s="123"/>
      <c r="AI19" s="123"/>
      <c r="AJ19" s="123"/>
      <c r="AK19" s="123"/>
      <c r="AL19" s="123"/>
      <c r="AM19" s="123"/>
      <c r="AN19" s="17"/>
    </row>
    <row r="20" spans="1:40" ht="15" customHeight="1" x14ac:dyDescent="0.15">
      <c r="A20" s="17" t="s">
        <v>175</v>
      </c>
      <c r="W20" s="480" t="s">
        <v>243</v>
      </c>
      <c r="X20" s="480"/>
      <c r="Y20" s="480"/>
      <c r="Z20" s="480"/>
      <c r="AA20" s="480"/>
      <c r="AB20" s="480"/>
      <c r="AC20" s="480"/>
      <c r="AD20" s="480"/>
      <c r="AE20" s="43"/>
      <c r="AF20" s="43"/>
      <c r="AG20" s="43"/>
      <c r="AH20" s="43"/>
      <c r="AI20" s="43"/>
      <c r="AJ20" s="43"/>
      <c r="AK20" s="43"/>
      <c r="AL20" s="43"/>
      <c r="AM20" s="43"/>
    </row>
    <row r="21" spans="1:40" ht="15" customHeight="1" x14ac:dyDescent="0.15">
      <c r="A21" s="17" t="s">
        <v>177</v>
      </c>
      <c r="L21" s="51"/>
      <c r="AD21" s="23"/>
      <c r="AE21" s="50"/>
    </row>
    <row r="22" spans="1:40" ht="15" customHeight="1" x14ac:dyDescent="0.15">
      <c r="A22" s="17" t="s">
        <v>178</v>
      </c>
      <c r="O22" s="98"/>
      <c r="AD22" s="23"/>
    </row>
    <row r="23" spans="1:40" ht="15" customHeight="1" x14ac:dyDescent="0.15">
      <c r="A23" s="17" t="s">
        <v>179</v>
      </c>
      <c r="H23" s="21"/>
      <c r="O23" s="51"/>
      <c r="Q23" s="51"/>
      <c r="R23" s="51"/>
      <c r="AD23" s="23"/>
    </row>
    <row r="24" spans="1:40" ht="15" customHeight="1" x14ac:dyDescent="0.15">
      <c r="A24" s="17" t="s">
        <v>180</v>
      </c>
      <c r="H24" s="21"/>
      <c r="O24" s="51"/>
      <c r="Q24" s="51"/>
      <c r="R24" s="51"/>
    </row>
    <row r="25" spans="1:40" ht="15" customHeight="1" x14ac:dyDescent="0.15">
      <c r="A25" s="17" t="s">
        <v>244</v>
      </c>
      <c r="H25" s="21"/>
      <c r="O25" s="51"/>
      <c r="Q25" s="51"/>
      <c r="R25" s="51"/>
    </row>
    <row r="26" spans="1:40" ht="15" customHeight="1" x14ac:dyDescent="0.15"/>
    <row r="27" spans="1:40" ht="15" customHeight="1" thickBot="1" x14ac:dyDescent="0.2">
      <c r="A27" s="17" t="s">
        <v>245</v>
      </c>
      <c r="K27" s="3"/>
      <c r="L27" s="3"/>
      <c r="N27" s="3" t="s">
        <v>181</v>
      </c>
      <c r="O27" s="17" t="s">
        <v>246</v>
      </c>
      <c r="AD27" s="3" t="s">
        <v>182</v>
      </c>
    </row>
    <row r="28" spans="1:40" ht="30" customHeight="1" thickBot="1" x14ac:dyDescent="0.2">
      <c r="A28" s="35"/>
      <c r="B28" s="56"/>
      <c r="C28" s="16"/>
      <c r="D28" s="366" t="s">
        <v>183</v>
      </c>
      <c r="E28" s="366"/>
      <c r="F28" s="366"/>
      <c r="G28" s="366"/>
      <c r="H28" s="366"/>
      <c r="I28" s="437" t="s">
        <v>247</v>
      </c>
      <c r="J28" s="506"/>
      <c r="K28" s="506"/>
      <c r="L28" s="506"/>
      <c r="M28" s="506"/>
      <c r="N28" s="507"/>
      <c r="O28" s="368" t="s">
        <v>86</v>
      </c>
      <c r="P28" s="368"/>
      <c r="Q28" s="390" t="s">
        <v>248</v>
      </c>
      <c r="R28" s="491"/>
      <c r="S28" s="491"/>
      <c r="T28" s="491"/>
      <c r="U28" s="491"/>
      <c r="V28" s="391"/>
      <c r="W28" s="366" t="s">
        <v>184</v>
      </c>
      <c r="X28" s="366"/>
      <c r="Y28" s="366"/>
      <c r="Z28" s="366"/>
      <c r="AA28" s="362" t="s">
        <v>185</v>
      </c>
      <c r="AB28" s="362"/>
      <c r="AC28" s="362"/>
      <c r="AD28" s="362"/>
    </row>
    <row r="29" spans="1:40" ht="30" customHeight="1" thickBot="1" x14ac:dyDescent="0.2">
      <c r="A29" s="500" t="s">
        <v>186</v>
      </c>
      <c r="B29" s="501"/>
      <c r="C29" s="55" t="s">
        <v>187</v>
      </c>
      <c r="D29" s="497" t="s">
        <v>249</v>
      </c>
      <c r="E29" s="497" t="s">
        <v>250</v>
      </c>
      <c r="F29" s="497" t="s">
        <v>251</v>
      </c>
      <c r="G29" s="498" t="s">
        <v>314</v>
      </c>
      <c r="H29" s="499" t="s">
        <v>313</v>
      </c>
      <c r="I29" s="363" t="s">
        <v>174</v>
      </c>
      <c r="J29" s="504" t="s">
        <v>252</v>
      </c>
      <c r="K29" s="131" t="s">
        <v>189</v>
      </c>
      <c r="L29" s="131" t="s">
        <v>190</v>
      </c>
      <c r="M29" s="497" t="s">
        <v>253</v>
      </c>
      <c r="N29" s="502" t="s">
        <v>211</v>
      </c>
      <c r="O29" s="368"/>
      <c r="P29" s="368"/>
      <c r="Q29" s="363" t="s">
        <v>191</v>
      </c>
      <c r="R29" s="363"/>
      <c r="S29" s="363"/>
      <c r="T29" s="475" t="s">
        <v>192</v>
      </c>
      <c r="U29" s="487"/>
      <c r="V29" s="486"/>
      <c r="W29" s="363" t="s">
        <v>254</v>
      </c>
      <c r="X29" s="363"/>
      <c r="Y29" s="475" t="s">
        <v>193</v>
      </c>
      <c r="Z29" s="486"/>
      <c r="AA29" s="363" t="s">
        <v>194</v>
      </c>
      <c r="AB29" s="363"/>
      <c r="AC29" s="475" t="s">
        <v>195</v>
      </c>
      <c r="AD29" s="476"/>
    </row>
    <row r="30" spans="1:40" ht="30" customHeight="1" x14ac:dyDescent="0.15">
      <c r="A30" s="38"/>
      <c r="B30" s="39"/>
      <c r="C30" s="26"/>
      <c r="D30" s="497"/>
      <c r="E30" s="497"/>
      <c r="F30" s="497"/>
      <c r="G30" s="363"/>
      <c r="H30" s="393"/>
      <c r="I30" s="363"/>
      <c r="J30" s="505"/>
      <c r="K30" s="52" t="s">
        <v>311</v>
      </c>
      <c r="L30" s="52" t="s">
        <v>312</v>
      </c>
      <c r="M30" s="497"/>
      <c r="N30" s="503"/>
      <c r="O30" s="368"/>
      <c r="P30" s="368"/>
      <c r="Q30" s="363"/>
      <c r="R30" s="363"/>
      <c r="S30" s="363"/>
      <c r="T30" s="477"/>
      <c r="U30" s="488"/>
      <c r="V30" s="489"/>
      <c r="W30" s="363"/>
      <c r="X30" s="363"/>
      <c r="Y30" s="477"/>
      <c r="Z30" s="489"/>
      <c r="AA30" s="363"/>
      <c r="AB30" s="363"/>
      <c r="AC30" s="477"/>
      <c r="AD30" s="478"/>
    </row>
    <row r="31" spans="1:40" ht="20.100000000000001" customHeight="1" x14ac:dyDescent="0.15">
      <c r="A31" s="484">
        <v>22</v>
      </c>
      <c r="B31" s="418"/>
      <c r="C31" s="206">
        <v>694</v>
      </c>
      <c r="D31" s="202">
        <v>39</v>
      </c>
      <c r="E31" s="202">
        <v>328</v>
      </c>
      <c r="F31" s="202">
        <v>204</v>
      </c>
      <c r="G31" s="202">
        <v>769</v>
      </c>
      <c r="H31" s="202">
        <v>914</v>
      </c>
      <c r="I31" s="202">
        <v>45492</v>
      </c>
      <c r="J31" s="202">
        <v>709</v>
      </c>
      <c r="K31" s="12">
        <v>34026</v>
      </c>
      <c r="L31" s="12">
        <v>293539</v>
      </c>
      <c r="M31" s="202">
        <v>322</v>
      </c>
      <c r="N31" s="13">
        <v>316</v>
      </c>
      <c r="O31" s="485">
        <v>22</v>
      </c>
      <c r="P31" s="486"/>
      <c r="Q31" s="490">
        <v>6</v>
      </c>
      <c r="R31" s="367"/>
      <c r="S31" s="367"/>
      <c r="T31" s="367">
        <v>235000</v>
      </c>
      <c r="U31" s="367"/>
      <c r="V31" s="367"/>
      <c r="W31" s="367">
        <v>5255</v>
      </c>
      <c r="X31" s="367"/>
      <c r="Y31" s="367">
        <v>193125</v>
      </c>
      <c r="Z31" s="367"/>
      <c r="AA31" s="367">
        <v>8906</v>
      </c>
      <c r="AB31" s="367"/>
      <c r="AC31" s="367">
        <v>1102</v>
      </c>
      <c r="AD31" s="373"/>
    </row>
    <row r="32" spans="1:40" ht="20.100000000000001" customHeight="1" x14ac:dyDescent="0.15">
      <c r="A32" s="484">
        <v>23</v>
      </c>
      <c r="B32" s="418"/>
      <c r="C32" s="206">
        <v>671</v>
      </c>
      <c r="D32" s="202">
        <v>39</v>
      </c>
      <c r="E32" s="202">
        <v>316</v>
      </c>
      <c r="F32" s="202">
        <v>264</v>
      </c>
      <c r="G32" s="202">
        <v>740</v>
      </c>
      <c r="H32" s="202">
        <v>859</v>
      </c>
      <c r="I32" s="202">
        <v>44055</v>
      </c>
      <c r="J32" s="202">
        <v>704</v>
      </c>
      <c r="K32" s="12">
        <v>34663</v>
      </c>
      <c r="L32" s="12">
        <v>303691</v>
      </c>
      <c r="M32" s="202">
        <v>202</v>
      </c>
      <c r="N32" s="13">
        <v>312</v>
      </c>
      <c r="O32" s="484">
        <v>23</v>
      </c>
      <c r="P32" s="418"/>
      <c r="Q32" s="447">
        <v>6</v>
      </c>
      <c r="R32" s="351"/>
      <c r="S32" s="351"/>
      <c r="T32" s="351">
        <v>235000</v>
      </c>
      <c r="U32" s="351"/>
      <c r="V32" s="351"/>
      <c r="W32" s="351">
        <v>5316</v>
      </c>
      <c r="X32" s="351"/>
      <c r="Y32" s="351">
        <v>198105</v>
      </c>
      <c r="Z32" s="351"/>
      <c r="AA32" s="351">
        <v>9001</v>
      </c>
      <c r="AB32" s="351"/>
      <c r="AC32" s="351">
        <v>1107</v>
      </c>
      <c r="AD32" s="359"/>
    </row>
    <row r="33" spans="1:30" ht="20.100000000000001" customHeight="1" x14ac:dyDescent="0.15">
      <c r="A33" s="484">
        <v>24</v>
      </c>
      <c r="B33" s="418"/>
      <c r="C33" s="206">
        <v>645</v>
      </c>
      <c r="D33" s="202">
        <v>39</v>
      </c>
      <c r="E33" s="202">
        <v>301</v>
      </c>
      <c r="F33" s="202">
        <v>264</v>
      </c>
      <c r="G33" s="202">
        <v>793</v>
      </c>
      <c r="H33" s="202">
        <v>813</v>
      </c>
      <c r="I33" s="202">
        <v>43398</v>
      </c>
      <c r="J33" s="202">
        <v>655</v>
      </c>
      <c r="K33" s="12">
        <v>33623</v>
      </c>
      <c r="L33" s="12">
        <v>308711</v>
      </c>
      <c r="M33" s="202">
        <v>781</v>
      </c>
      <c r="N33" s="154">
        <v>311</v>
      </c>
      <c r="O33" s="484">
        <v>24</v>
      </c>
      <c r="P33" s="418"/>
      <c r="Q33" s="447">
        <v>6</v>
      </c>
      <c r="R33" s="351"/>
      <c r="S33" s="351"/>
      <c r="T33" s="351">
        <v>235000</v>
      </c>
      <c r="U33" s="351"/>
      <c r="V33" s="351"/>
      <c r="W33" s="351">
        <v>5416</v>
      </c>
      <c r="X33" s="351"/>
      <c r="Y33" s="351">
        <v>203820</v>
      </c>
      <c r="Z33" s="351"/>
      <c r="AA33" s="351">
        <v>9153</v>
      </c>
      <c r="AB33" s="351"/>
      <c r="AC33" s="351">
        <v>1116</v>
      </c>
      <c r="AD33" s="359"/>
    </row>
    <row r="34" spans="1:30" ht="20.100000000000001" customHeight="1" x14ac:dyDescent="0.15">
      <c r="A34" s="484">
        <v>25</v>
      </c>
      <c r="B34" s="418"/>
      <c r="C34" s="206">
        <v>604</v>
      </c>
      <c r="D34" s="202">
        <v>35</v>
      </c>
      <c r="E34" s="202">
        <v>285</v>
      </c>
      <c r="F34" s="202">
        <v>243</v>
      </c>
      <c r="G34" s="202">
        <v>724</v>
      </c>
      <c r="H34" s="202">
        <v>736</v>
      </c>
      <c r="I34" s="202">
        <v>40255</v>
      </c>
      <c r="J34" s="202">
        <v>657</v>
      </c>
      <c r="K34" s="12">
        <v>32207</v>
      </c>
      <c r="L34" s="12">
        <v>292809</v>
      </c>
      <c r="M34" s="202">
        <v>5968</v>
      </c>
      <c r="N34" s="154">
        <v>277</v>
      </c>
      <c r="O34" s="484">
        <v>25</v>
      </c>
      <c r="P34" s="508"/>
      <c r="Q34" s="447">
        <v>6</v>
      </c>
      <c r="R34" s="351"/>
      <c r="S34" s="351"/>
      <c r="T34" s="351">
        <v>235000</v>
      </c>
      <c r="U34" s="351"/>
      <c r="V34" s="351"/>
      <c r="W34" s="351">
        <v>5516</v>
      </c>
      <c r="X34" s="351"/>
      <c r="Y34" s="351">
        <v>209870</v>
      </c>
      <c r="Z34" s="351"/>
      <c r="AA34" s="351">
        <v>9241</v>
      </c>
      <c r="AB34" s="351"/>
      <c r="AC34" s="351">
        <v>1121</v>
      </c>
      <c r="AD34" s="359"/>
    </row>
    <row r="35" spans="1:30" ht="20.100000000000001" customHeight="1" thickBot="1" x14ac:dyDescent="0.2">
      <c r="A35" s="492">
        <v>26</v>
      </c>
      <c r="B35" s="509"/>
      <c r="C35" s="319">
        <v>638</v>
      </c>
      <c r="D35" s="317">
        <v>38</v>
      </c>
      <c r="E35" s="317">
        <v>295</v>
      </c>
      <c r="F35" s="317">
        <v>202</v>
      </c>
      <c r="G35" s="317">
        <v>767</v>
      </c>
      <c r="H35" s="317">
        <v>785</v>
      </c>
      <c r="I35" s="317">
        <v>43169</v>
      </c>
      <c r="J35" s="317">
        <v>659</v>
      </c>
      <c r="K35" s="316">
        <v>32817</v>
      </c>
      <c r="L35" s="316">
        <v>288528</v>
      </c>
      <c r="M35" s="317">
        <v>1478</v>
      </c>
      <c r="N35" s="320">
        <v>306</v>
      </c>
      <c r="O35" s="492">
        <v>26</v>
      </c>
      <c r="P35" s="493"/>
      <c r="Q35" s="494">
        <v>6</v>
      </c>
      <c r="R35" s="494"/>
      <c r="S35" s="494"/>
      <c r="T35" s="349">
        <v>255000</v>
      </c>
      <c r="U35" s="349"/>
      <c r="V35" s="349"/>
      <c r="W35" s="349">
        <v>5549</v>
      </c>
      <c r="X35" s="349"/>
      <c r="Y35" s="349">
        <v>212555</v>
      </c>
      <c r="Z35" s="349"/>
      <c r="AA35" s="349">
        <v>9308</v>
      </c>
      <c r="AB35" s="349"/>
      <c r="AC35" s="352">
        <v>1122</v>
      </c>
      <c r="AD35" s="352"/>
    </row>
    <row r="36" spans="1:30" ht="15" customHeight="1" x14ac:dyDescent="0.15">
      <c r="A36" s="17" t="s">
        <v>309</v>
      </c>
      <c r="K36" s="3"/>
      <c r="L36" s="3"/>
      <c r="N36" s="3" t="s">
        <v>176</v>
      </c>
      <c r="AD36" s="3" t="s">
        <v>176</v>
      </c>
    </row>
    <row r="37" spans="1:30" ht="15" customHeight="1" x14ac:dyDescent="0.15">
      <c r="A37" s="17" t="s">
        <v>276</v>
      </c>
      <c r="K37" s="3"/>
      <c r="L37" s="3"/>
      <c r="N37" s="3"/>
      <c r="AD37" s="3"/>
    </row>
    <row r="38" spans="1:30" ht="15" customHeight="1" x14ac:dyDescent="0.15">
      <c r="A38" s="17" t="s">
        <v>275</v>
      </c>
      <c r="K38" s="3"/>
      <c r="L38" s="3"/>
      <c r="N38" s="3"/>
      <c r="AD38" s="3"/>
    </row>
    <row r="39" spans="1:30" ht="21" customHeight="1" x14ac:dyDescent="0.15">
      <c r="A39" s="53"/>
      <c r="AC39" s="3"/>
    </row>
  </sheetData>
  <sheetProtection selectLockedCells="1" selectUnlockedCells="1"/>
  <mergeCells count="127">
    <mergeCell ref="Q10:R10"/>
    <mergeCell ref="Q11:R11"/>
    <mergeCell ref="Q12:R12"/>
    <mergeCell ref="Q13:R13"/>
    <mergeCell ref="Q14:R14"/>
    <mergeCell ref="Q15:R15"/>
    <mergeCell ref="Q16:R16"/>
    <mergeCell ref="Q17:R17"/>
    <mergeCell ref="U11:V11"/>
    <mergeCell ref="U12:V12"/>
    <mergeCell ref="U13:V13"/>
    <mergeCell ref="U14:V14"/>
    <mergeCell ref="U15:V15"/>
    <mergeCell ref="U16:V16"/>
    <mergeCell ref="U17:V17"/>
    <mergeCell ref="U10:V10"/>
    <mergeCell ref="S11:T11"/>
    <mergeCell ref="S12:T12"/>
    <mergeCell ref="S13:T13"/>
    <mergeCell ref="S14:T14"/>
    <mergeCell ref="S15:T15"/>
    <mergeCell ref="S16:T16"/>
    <mergeCell ref="S17:T17"/>
    <mergeCell ref="S10:T10"/>
    <mergeCell ref="A32:B32"/>
    <mergeCell ref="A33:B33"/>
    <mergeCell ref="A34:B34"/>
    <mergeCell ref="I29:I30"/>
    <mergeCell ref="A2:J2"/>
    <mergeCell ref="A4:N4"/>
    <mergeCell ref="C7:D8"/>
    <mergeCell ref="E7:N7"/>
    <mergeCell ref="I8:J8"/>
    <mergeCell ref="K8:L8"/>
    <mergeCell ref="M8:N8"/>
    <mergeCell ref="E8:F8"/>
    <mergeCell ref="G8:H8"/>
    <mergeCell ref="A8:B8"/>
    <mergeCell ref="A19:B19"/>
    <mergeCell ref="A17:B17"/>
    <mergeCell ref="A10:B10"/>
    <mergeCell ref="A16:B16"/>
    <mergeCell ref="A11:B11"/>
    <mergeCell ref="A12:B12"/>
    <mergeCell ref="A13:B13"/>
    <mergeCell ref="A14:B14"/>
    <mergeCell ref="A15:B15"/>
    <mergeCell ref="O35:P35"/>
    <mergeCell ref="W35:X35"/>
    <mergeCell ref="Q35:S35"/>
    <mergeCell ref="T35:V35"/>
    <mergeCell ref="Q33:S33"/>
    <mergeCell ref="T33:V33"/>
    <mergeCell ref="Q34:S34"/>
    <mergeCell ref="D28:H28"/>
    <mergeCell ref="A18:B18"/>
    <mergeCell ref="D29:D30"/>
    <mergeCell ref="E29:E30"/>
    <mergeCell ref="F29:F30"/>
    <mergeCell ref="G29:G30"/>
    <mergeCell ref="H29:H30"/>
    <mergeCell ref="A29:B29"/>
    <mergeCell ref="O33:P33"/>
    <mergeCell ref="O28:P30"/>
    <mergeCell ref="N29:N30"/>
    <mergeCell ref="J29:J30"/>
    <mergeCell ref="M29:M30"/>
    <mergeCell ref="I28:N28"/>
    <mergeCell ref="O34:P34"/>
    <mergeCell ref="A35:B35"/>
    <mergeCell ref="A31:B31"/>
    <mergeCell ref="O32:P32"/>
    <mergeCell ref="W31:X31"/>
    <mergeCell ref="Q32:S32"/>
    <mergeCell ref="T32:V32"/>
    <mergeCell ref="O31:P31"/>
    <mergeCell ref="Q29:S30"/>
    <mergeCell ref="T29:V30"/>
    <mergeCell ref="Q31:S31"/>
    <mergeCell ref="W28:Z28"/>
    <mergeCell ref="Y29:Z30"/>
    <mergeCell ref="W29:X30"/>
    <mergeCell ref="Q28:V28"/>
    <mergeCell ref="T31:V31"/>
    <mergeCell ref="W32:X32"/>
    <mergeCell ref="AA28:AD28"/>
    <mergeCell ref="Y31:Z31"/>
    <mergeCell ref="Q18:R18"/>
    <mergeCell ref="W18:X18"/>
    <mergeCell ref="Q19:R19"/>
    <mergeCell ref="S19:T19"/>
    <mergeCell ref="U19:V19"/>
    <mergeCell ref="S18:T18"/>
    <mergeCell ref="U18:V18"/>
    <mergeCell ref="Y34:Z34"/>
    <mergeCell ref="Y32:Z32"/>
    <mergeCell ref="AC33:AD33"/>
    <mergeCell ref="AC31:AD31"/>
    <mergeCell ref="AA33:AB33"/>
    <mergeCell ref="AA31:AB31"/>
    <mergeCell ref="AA32:AB32"/>
    <mergeCell ref="AC32:AD32"/>
    <mergeCell ref="W33:X33"/>
    <mergeCell ref="Y8:Z8"/>
    <mergeCell ref="O8:P8"/>
    <mergeCell ref="O4:AD4"/>
    <mergeCell ref="O7:AD7"/>
    <mergeCell ref="Q8:T8"/>
    <mergeCell ref="U8:X8"/>
    <mergeCell ref="AA8:AB8"/>
    <mergeCell ref="AC8:AD8"/>
    <mergeCell ref="AA35:AB35"/>
    <mergeCell ref="AA29:AB30"/>
    <mergeCell ref="W19:X19"/>
    <mergeCell ref="AC29:AD30"/>
    <mergeCell ref="W9:X9"/>
    <mergeCell ref="Q9:R9"/>
    <mergeCell ref="U9:V9"/>
    <mergeCell ref="S9:T9"/>
    <mergeCell ref="AC35:AD35"/>
    <mergeCell ref="W20:AD20"/>
    <mergeCell ref="AC34:AD34"/>
    <mergeCell ref="AA34:AB34"/>
    <mergeCell ref="Y35:Z35"/>
    <mergeCell ref="Y33:Z33"/>
    <mergeCell ref="T34:V34"/>
    <mergeCell ref="W34:X34"/>
  </mergeCells>
  <phoneticPr fontId="20"/>
  <printOptions horizontalCentered="1"/>
  <pageMargins left="0.59055118110236227" right="0.59055118110236227" top="0.59055118110236227" bottom="0.59055118110236227" header="0.39370078740157483" footer="0.39370078740157483"/>
  <pageSetup paperSize="9" scale="93" firstPageNumber="100" orientation="portrait" useFirstPageNumber="1" verticalDpi="300" r:id="rId1"/>
  <headerFooter scaleWithDoc="0" alignWithMargins="0">
    <oddHeader>&amp;L上下水道及び電気</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
  <sheetViews>
    <sheetView view="pageBreakPreview" zoomScaleNormal="100" zoomScaleSheetLayoutView="100" workbookViewId="0">
      <selection activeCell="N41" sqref="N41"/>
    </sheetView>
  </sheetViews>
  <sheetFormatPr defaultRowHeight="21" customHeight="1" x14ac:dyDescent="0.15"/>
  <cols>
    <col min="1" max="2" width="3.7109375" style="17" customWidth="1"/>
    <col min="3" max="3" width="9" style="17" customWidth="1"/>
    <col min="4" max="4" width="10.7109375" style="17" customWidth="1"/>
    <col min="5" max="5" width="8.28515625" style="17" customWidth="1"/>
    <col min="6" max="6" width="7" style="17" customWidth="1"/>
    <col min="7" max="8" width="9.28515625" style="17" customWidth="1"/>
    <col min="9" max="9" width="7.7109375" style="17" customWidth="1"/>
    <col min="10" max="10" width="6.7109375" style="17" customWidth="1"/>
    <col min="11" max="11" width="8.28515625" style="17" customWidth="1"/>
    <col min="12" max="12" width="8.42578125" style="17" customWidth="1"/>
    <col min="13" max="13" width="7.5703125" style="17" customWidth="1"/>
    <col min="14" max="14" width="8.140625" style="17" customWidth="1"/>
    <col min="15" max="15" width="6.7109375" style="17" customWidth="1"/>
    <col min="16" max="16" width="10.7109375" style="17" customWidth="1"/>
    <col min="17" max="17" width="8" style="17" customWidth="1"/>
    <col min="18" max="18" width="1.7109375" style="17" customWidth="1"/>
    <col min="19" max="19" width="8" style="17" customWidth="1"/>
    <col min="20" max="20" width="2.7109375" style="17" customWidth="1"/>
    <col min="21" max="21" width="8.140625" style="17" customWidth="1"/>
    <col min="22" max="22" width="1.85546875" style="17" customWidth="1"/>
    <col min="23" max="23" width="8.5703125" style="17" customWidth="1"/>
    <col min="24" max="24" width="1.7109375" style="17" customWidth="1"/>
    <col min="25" max="25" width="6.5703125" style="17" customWidth="1"/>
    <col min="26" max="26" width="8.5703125" style="17" customWidth="1"/>
    <col min="27" max="28" width="6.7109375" style="17" customWidth="1"/>
    <col min="29" max="30" width="7.7109375" style="17" customWidth="1"/>
    <col min="31" max="31" width="10.85546875" style="17" customWidth="1"/>
    <col min="32" max="32" width="11" style="17" customWidth="1"/>
    <col min="33" max="33" width="12" style="17" customWidth="1"/>
    <col min="34" max="34" width="10.85546875" style="17" customWidth="1"/>
    <col min="35" max="35" width="10.7109375" style="17" customWidth="1"/>
    <col min="36" max="36" width="9.7109375" style="17" customWidth="1"/>
    <col min="37" max="37" width="13.28515625" style="17" customWidth="1"/>
    <col min="38" max="38" width="14.28515625" style="17" customWidth="1"/>
    <col min="39" max="39" width="9.28515625" style="17" customWidth="1"/>
    <col min="40" max="16384" width="9.140625" style="17"/>
  </cols>
  <sheetData>
    <row r="1" spans="1:40" ht="5.0999999999999996" customHeight="1" x14ac:dyDescent="0.15">
      <c r="A1" s="15"/>
    </row>
    <row r="2" spans="1:40" ht="15" customHeight="1" x14ac:dyDescent="0.15">
      <c r="A2" s="396" t="s">
        <v>157</v>
      </c>
      <c r="B2" s="396"/>
      <c r="C2" s="396"/>
      <c r="D2" s="396"/>
      <c r="E2" s="396"/>
      <c r="F2" s="396"/>
      <c r="G2" s="396"/>
      <c r="H2" s="396"/>
      <c r="I2" s="396"/>
      <c r="J2" s="396"/>
    </row>
    <row r="3" spans="1:40" ht="5.0999999999999996" customHeight="1" x14ac:dyDescent="0.15">
      <c r="A3" s="15"/>
    </row>
    <row r="4" spans="1:40" s="32" customFormat="1" ht="50.1" customHeight="1" x14ac:dyDescent="0.15">
      <c r="A4" s="397" t="s">
        <v>321</v>
      </c>
      <c r="B4" s="397"/>
      <c r="C4" s="397"/>
      <c r="D4" s="397"/>
      <c r="E4" s="397"/>
      <c r="F4" s="397"/>
      <c r="G4" s="397"/>
      <c r="H4" s="397"/>
      <c r="I4" s="397"/>
      <c r="J4" s="397"/>
      <c r="K4" s="397"/>
      <c r="L4" s="397"/>
      <c r="M4" s="397"/>
      <c r="N4" s="397"/>
      <c r="O4" s="397" t="s">
        <v>322</v>
      </c>
      <c r="P4" s="397"/>
      <c r="Q4" s="397"/>
      <c r="R4" s="397"/>
      <c r="S4" s="397"/>
      <c r="T4" s="397"/>
      <c r="U4" s="397"/>
      <c r="V4" s="397"/>
      <c r="W4" s="397"/>
      <c r="X4" s="397"/>
      <c r="Y4" s="397"/>
      <c r="Z4" s="397"/>
      <c r="AA4" s="397"/>
      <c r="AB4" s="397"/>
      <c r="AC4" s="397"/>
      <c r="AD4" s="397"/>
    </row>
    <row r="5" spans="1:40" ht="15" customHeight="1" x14ac:dyDescent="0.15"/>
    <row r="6" spans="1:40" ht="15" customHeight="1" thickBot="1" x14ac:dyDescent="0.2">
      <c r="A6" s="17" t="s">
        <v>214</v>
      </c>
      <c r="O6" s="33"/>
      <c r="P6" s="33"/>
      <c r="Q6" s="33"/>
      <c r="R6" s="33"/>
      <c r="S6" s="33"/>
      <c r="T6" s="33"/>
      <c r="U6" s="33"/>
      <c r="V6" s="33"/>
      <c r="W6" s="33"/>
      <c r="X6" s="33"/>
      <c r="Y6" s="33"/>
      <c r="Z6" s="33"/>
      <c r="AA6" s="33"/>
      <c r="AB6" s="34" t="s">
        <v>158</v>
      </c>
      <c r="AC6" s="33"/>
      <c r="AD6" s="33"/>
    </row>
    <row r="7" spans="1:40" ht="30" customHeight="1" thickBot="1" x14ac:dyDescent="0.2">
      <c r="A7" s="35"/>
      <c r="B7" s="19"/>
      <c r="C7" s="366" t="s">
        <v>159</v>
      </c>
      <c r="D7" s="366"/>
      <c r="E7" s="366" t="s">
        <v>160</v>
      </c>
      <c r="F7" s="366"/>
      <c r="G7" s="366"/>
      <c r="H7" s="366"/>
      <c r="I7" s="366"/>
      <c r="J7" s="366"/>
      <c r="K7" s="366"/>
      <c r="L7" s="366"/>
      <c r="M7" s="366"/>
      <c r="N7" s="510"/>
      <c r="O7" s="524" t="s">
        <v>161</v>
      </c>
      <c r="P7" s="466"/>
      <c r="Q7" s="466"/>
      <c r="R7" s="466"/>
      <c r="S7" s="466"/>
      <c r="T7" s="466"/>
      <c r="U7" s="466"/>
      <c r="V7" s="466"/>
      <c r="W7" s="466"/>
      <c r="X7" s="466"/>
      <c r="Y7" s="466"/>
      <c r="Z7" s="466"/>
      <c r="AA7" s="466"/>
      <c r="AB7" s="466"/>
      <c r="AC7" s="466"/>
      <c r="AD7" s="467"/>
      <c r="AF7" s="36"/>
      <c r="AG7" s="36"/>
    </row>
    <row r="8" spans="1:40" ht="35.1" customHeight="1" x14ac:dyDescent="0.15">
      <c r="A8" s="500" t="s">
        <v>210</v>
      </c>
      <c r="B8" s="501"/>
      <c r="C8" s="366"/>
      <c r="D8" s="366"/>
      <c r="E8" s="363" t="s">
        <v>162</v>
      </c>
      <c r="F8" s="363"/>
      <c r="G8" s="363" t="s">
        <v>163</v>
      </c>
      <c r="H8" s="363"/>
      <c r="I8" s="363" t="s">
        <v>164</v>
      </c>
      <c r="J8" s="363"/>
      <c r="K8" s="363" t="s">
        <v>165</v>
      </c>
      <c r="L8" s="363"/>
      <c r="M8" s="498" t="s">
        <v>208</v>
      </c>
      <c r="N8" s="511"/>
      <c r="O8" s="400" t="s">
        <v>166</v>
      </c>
      <c r="P8" s="363"/>
      <c r="Q8" s="372" t="s">
        <v>167</v>
      </c>
      <c r="R8" s="468"/>
      <c r="S8" s="468"/>
      <c r="T8" s="468"/>
      <c r="U8" s="469" t="s">
        <v>168</v>
      </c>
      <c r="V8" s="470"/>
      <c r="W8" s="470"/>
      <c r="X8" s="471"/>
      <c r="Y8" s="399" t="s">
        <v>169</v>
      </c>
      <c r="Z8" s="363"/>
      <c r="AA8" s="372" t="s">
        <v>228</v>
      </c>
      <c r="AB8" s="372"/>
      <c r="AC8" s="472" t="s">
        <v>203</v>
      </c>
      <c r="AD8" s="473"/>
      <c r="AE8" s="37"/>
      <c r="AF8" s="36"/>
      <c r="AG8" s="36"/>
      <c r="AH8" s="23"/>
    </row>
    <row r="9" spans="1:40" ht="30" customHeight="1" x14ac:dyDescent="0.15">
      <c r="A9" s="38"/>
      <c r="B9" s="39"/>
      <c r="C9" s="40" t="s">
        <v>171</v>
      </c>
      <c r="D9" s="41" t="s">
        <v>170</v>
      </c>
      <c r="E9" s="193" t="s">
        <v>229</v>
      </c>
      <c r="F9" s="193" t="s">
        <v>172</v>
      </c>
      <c r="G9" s="193" t="s">
        <v>229</v>
      </c>
      <c r="H9" s="193" t="s">
        <v>172</v>
      </c>
      <c r="I9" s="193" t="s">
        <v>229</v>
      </c>
      <c r="J9" s="190" t="s">
        <v>172</v>
      </c>
      <c r="K9" s="193" t="s">
        <v>229</v>
      </c>
      <c r="L9" s="190" t="s">
        <v>172</v>
      </c>
      <c r="M9" s="193" t="s">
        <v>229</v>
      </c>
      <c r="N9" s="212" t="s">
        <v>172</v>
      </c>
      <c r="O9" s="239" t="s">
        <v>229</v>
      </c>
      <c r="P9" s="235" t="s">
        <v>172</v>
      </c>
      <c r="Q9" s="372" t="s">
        <v>229</v>
      </c>
      <c r="R9" s="399"/>
      <c r="S9" s="372" t="s">
        <v>172</v>
      </c>
      <c r="T9" s="468"/>
      <c r="U9" s="469" t="s">
        <v>229</v>
      </c>
      <c r="V9" s="471"/>
      <c r="W9" s="479" t="s">
        <v>172</v>
      </c>
      <c r="X9" s="479"/>
      <c r="Y9" s="237" t="s">
        <v>229</v>
      </c>
      <c r="Z9" s="235" t="s">
        <v>172</v>
      </c>
      <c r="AA9" s="235" t="s">
        <v>229</v>
      </c>
      <c r="AB9" s="235" t="s">
        <v>172</v>
      </c>
      <c r="AC9" s="235" t="s">
        <v>229</v>
      </c>
      <c r="AD9" s="236" t="s">
        <v>172</v>
      </c>
      <c r="AE9" s="42"/>
      <c r="AF9" s="192"/>
      <c r="AG9" s="192"/>
      <c r="AH9" s="192"/>
    </row>
    <row r="10" spans="1:40" ht="20.100000000000001" customHeight="1" x14ac:dyDescent="0.15">
      <c r="A10" s="514">
        <v>17</v>
      </c>
      <c r="B10" s="515"/>
      <c r="C10" s="206">
        <f t="shared" ref="C10:C12" si="0">SUM(E10+G10+I10+O10+Q10+U10+Y10+AA10)</f>
        <v>633328</v>
      </c>
      <c r="D10" s="202">
        <f t="shared" ref="D10:D12" si="1">SUM(F10+H10+J10+P10+S10+W10+Z10+AB10)</f>
        <v>456335</v>
      </c>
      <c r="E10" s="202">
        <v>5224</v>
      </c>
      <c r="F10" s="202">
        <v>145</v>
      </c>
      <c r="G10" s="12">
        <v>578593</v>
      </c>
      <c r="H10" s="12">
        <v>203766</v>
      </c>
      <c r="I10" s="202">
        <v>1516</v>
      </c>
      <c r="J10" s="202">
        <v>544</v>
      </c>
      <c r="K10" s="202" t="s">
        <v>173</v>
      </c>
      <c r="L10" s="202" t="s">
        <v>173</v>
      </c>
      <c r="M10" s="202" t="s">
        <v>173</v>
      </c>
      <c r="N10" s="202" t="s">
        <v>173</v>
      </c>
      <c r="O10" s="202">
        <v>4117</v>
      </c>
      <c r="P10" s="202">
        <v>162520</v>
      </c>
      <c r="Q10" s="523">
        <v>42720</v>
      </c>
      <c r="R10" s="523"/>
      <c r="S10" s="519">
        <v>32279</v>
      </c>
      <c r="T10" s="519"/>
      <c r="U10" s="520">
        <v>1019</v>
      </c>
      <c r="V10" s="520"/>
      <c r="W10" s="518">
        <v>34603</v>
      </c>
      <c r="X10" s="518"/>
      <c r="Y10" s="202">
        <v>72</v>
      </c>
      <c r="Z10" s="202">
        <v>22386</v>
      </c>
      <c r="AA10" s="202">
        <v>67</v>
      </c>
      <c r="AB10" s="202">
        <v>92</v>
      </c>
      <c r="AC10" s="202" t="s">
        <v>173</v>
      </c>
      <c r="AD10" s="13" t="s">
        <v>173</v>
      </c>
      <c r="AE10" s="42"/>
      <c r="AF10" s="192"/>
      <c r="AG10" s="192"/>
      <c r="AH10" s="192"/>
    </row>
    <row r="11" spans="1:40" ht="20.100000000000001" customHeight="1" x14ac:dyDescent="0.15">
      <c r="A11" s="516">
        <v>18</v>
      </c>
      <c r="B11" s="517"/>
      <c r="C11" s="206">
        <f t="shared" si="0"/>
        <v>639300</v>
      </c>
      <c r="D11" s="202">
        <f t="shared" si="1"/>
        <v>460164</v>
      </c>
      <c r="E11" s="202">
        <v>4881</v>
      </c>
      <c r="F11" s="202">
        <v>137</v>
      </c>
      <c r="G11" s="12">
        <v>584780</v>
      </c>
      <c r="H11" s="12">
        <v>200023</v>
      </c>
      <c r="I11" s="202">
        <v>1656</v>
      </c>
      <c r="J11" s="202">
        <v>489</v>
      </c>
      <c r="K11" s="202" t="s">
        <v>173</v>
      </c>
      <c r="L11" s="202" t="s">
        <v>173</v>
      </c>
      <c r="M11" s="202" t="s">
        <v>173</v>
      </c>
      <c r="N11" s="202" t="s">
        <v>173</v>
      </c>
      <c r="O11" s="202">
        <v>4150</v>
      </c>
      <c r="P11" s="202">
        <v>166897</v>
      </c>
      <c r="Q11" s="521">
        <v>42599</v>
      </c>
      <c r="R11" s="521"/>
      <c r="S11" s="522">
        <v>32303</v>
      </c>
      <c r="T11" s="522"/>
      <c r="U11" s="521">
        <v>1070</v>
      </c>
      <c r="V11" s="521"/>
      <c r="W11" s="522">
        <v>37460</v>
      </c>
      <c r="X11" s="522"/>
      <c r="Y11" s="202">
        <v>72</v>
      </c>
      <c r="Z11" s="202">
        <v>22810</v>
      </c>
      <c r="AA11" s="202">
        <v>92</v>
      </c>
      <c r="AB11" s="202">
        <v>45</v>
      </c>
      <c r="AC11" s="202" t="s">
        <v>173</v>
      </c>
      <c r="AD11" s="13" t="s">
        <v>173</v>
      </c>
      <c r="AE11" s="42"/>
      <c r="AF11" s="43"/>
      <c r="AG11" s="43"/>
      <c r="AH11" s="43"/>
    </row>
    <row r="12" spans="1:40" ht="20.100000000000001" customHeight="1" x14ac:dyDescent="0.15">
      <c r="A12" s="516">
        <v>19</v>
      </c>
      <c r="B12" s="517"/>
      <c r="C12" s="206">
        <f t="shared" si="0"/>
        <v>644637</v>
      </c>
      <c r="D12" s="202">
        <f t="shared" si="1"/>
        <v>466933</v>
      </c>
      <c r="E12" s="202">
        <v>4692</v>
      </c>
      <c r="F12" s="202">
        <v>135</v>
      </c>
      <c r="G12" s="12">
        <v>590880</v>
      </c>
      <c r="H12" s="12">
        <v>202721</v>
      </c>
      <c r="I12" s="202">
        <v>1463</v>
      </c>
      <c r="J12" s="202">
        <v>456</v>
      </c>
      <c r="K12" s="202" t="s">
        <v>173</v>
      </c>
      <c r="L12" s="202" t="s">
        <v>173</v>
      </c>
      <c r="M12" s="202" t="s">
        <v>173</v>
      </c>
      <c r="N12" s="202" t="s">
        <v>173</v>
      </c>
      <c r="O12" s="202">
        <v>4215</v>
      </c>
      <c r="P12" s="202">
        <v>172016</v>
      </c>
      <c r="Q12" s="521">
        <v>42177</v>
      </c>
      <c r="R12" s="521"/>
      <c r="S12" s="522">
        <v>31289</v>
      </c>
      <c r="T12" s="522"/>
      <c r="U12" s="521">
        <v>1057</v>
      </c>
      <c r="V12" s="521"/>
      <c r="W12" s="522">
        <v>37705</v>
      </c>
      <c r="X12" s="522"/>
      <c r="Y12" s="202">
        <v>72</v>
      </c>
      <c r="Z12" s="202">
        <v>22574</v>
      </c>
      <c r="AA12" s="202">
        <v>81</v>
      </c>
      <c r="AB12" s="202">
        <v>37</v>
      </c>
      <c r="AC12" s="202" t="s">
        <v>173</v>
      </c>
      <c r="AD12" s="13" t="s">
        <v>173</v>
      </c>
      <c r="AE12" s="44"/>
      <c r="AF12" s="45"/>
      <c r="AG12" s="45"/>
      <c r="AH12" s="45"/>
    </row>
    <row r="13" spans="1:40" ht="20.100000000000001" customHeight="1" x14ac:dyDescent="0.15">
      <c r="A13" s="516">
        <v>20</v>
      </c>
      <c r="B13" s="517"/>
      <c r="C13" s="206">
        <f>SUM(E13+G13+I13+K13+M13+O13+Q13+U13+Y13+AA13+AC13)</f>
        <v>715694</v>
      </c>
      <c r="D13" s="202">
        <f>SUM(F13+H13+J13+L13+N13+S13+P13+W13+Z13+AB13+AD13)</f>
        <v>499690</v>
      </c>
      <c r="E13" s="202">
        <v>43378</v>
      </c>
      <c r="F13" s="202">
        <v>1671</v>
      </c>
      <c r="G13" s="12">
        <v>595166</v>
      </c>
      <c r="H13" s="12">
        <v>195979</v>
      </c>
      <c r="I13" s="202">
        <v>1206</v>
      </c>
      <c r="J13" s="202">
        <v>253</v>
      </c>
      <c r="K13" s="202">
        <v>2367</v>
      </c>
      <c r="L13" s="202">
        <v>1761</v>
      </c>
      <c r="M13" s="202">
        <v>18572</v>
      </c>
      <c r="N13" s="202">
        <v>17500</v>
      </c>
      <c r="O13" s="202">
        <v>4294</v>
      </c>
      <c r="P13" s="202">
        <v>189977</v>
      </c>
      <c r="Q13" s="521">
        <v>41296</v>
      </c>
      <c r="R13" s="521"/>
      <c r="S13" s="522">
        <v>30716</v>
      </c>
      <c r="T13" s="522"/>
      <c r="U13" s="521">
        <v>1032</v>
      </c>
      <c r="V13" s="521"/>
      <c r="W13" s="522">
        <v>36978</v>
      </c>
      <c r="X13" s="522"/>
      <c r="Y13" s="202">
        <v>72</v>
      </c>
      <c r="Z13" s="202">
        <v>22397</v>
      </c>
      <c r="AA13" s="202">
        <v>58</v>
      </c>
      <c r="AB13" s="202">
        <v>50</v>
      </c>
      <c r="AC13" s="202">
        <v>8253</v>
      </c>
      <c r="AD13" s="13">
        <v>2408</v>
      </c>
      <c r="AE13" s="192"/>
      <c r="AF13" s="43"/>
      <c r="AG13" s="43"/>
      <c r="AH13" s="43"/>
    </row>
    <row r="14" spans="1:40" ht="20.100000000000001" customHeight="1" x14ac:dyDescent="0.15">
      <c r="A14" s="516">
        <v>21</v>
      </c>
      <c r="B14" s="517"/>
      <c r="C14" s="206">
        <f t="shared" ref="C14:C19" si="2">SUM(E14+G14+I14+K14+M14+O14+Q14+U14+Y14+AA14+AC14)</f>
        <v>722883</v>
      </c>
      <c r="D14" s="202">
        <f t="shared" ref="D14:D17" si="3">SUM(F14+H14+J14+L14+N14+S14+P14+W14+Z14+AB14+AD14)</f>
        <v>503308</v>
      </c>
      <c r="E14" s="12">
        <v>44047</v>
      </c>
      <c r="F14" s="202">
        <v>1701</v>
      </c>
      <c r="G14" s="12">
        <v>600108</v>
      </c>
      <c r="H14" s="12">
        <v>195693</v>
      </c>
      <c r="I14" s="12">
        <v>1386</v>
      </c>
      <c r="J14" s="12">
        <v>406</v>
      </c>
      <c r="K14" s="202">
        <v>2267</v>
      </c>
      <c r="L14" s="202">
        <v>1719</v>
      </c>
      <c r="M14" s="12">
        <v>21140</v>
      </c>
      <c r="N14" s="12">
        <v>19349</v>
      </c>
      <c r="O14" s="202">
        <v>4280</v>
      </c>
      <c r="P14" s="12">
        <v>193363</v>
      </c>
      <c r="Q14" s="521">
        <v>40647</v>
      </c>
      <c r="R14" s="521"/>
      <c r="S14" s="522">
        <v>29335</v>
      </c>
      <c r="T14" s="522"/>
      <c r="U14" s="521">
        <v>1026</v>
      </c>
      <c r="V14" s="521"/>
      <c r="W14" s="522">
        <v>35985</v>
      </c>
      <c r="X14" s="522"/>
      <c r="Y14" s="202">
        <v>79</v>
      </c>
      <c r="Z14" s="202">
        <v>23441</v>
      </c>
      <c r="AA14" s="202">
        <v>28</v>
      </c>
      <c r="AB14" s="202">
        <v>10</v>
      </c>
      <c r="AC14" s="202">
        <v>7875</v>
      </c>
      <c r="AD14" s="233">
        <v>2306</v>
      </c>
      <c r="AE14" s="23"/>
      <c r="AF14" s="23"/>
      <c r="AG14" s="23"/>
      <c r="AH14" s="23"/>
    </row>
    <row r="15" spans="1:40" ht="20.100000000000001" customHeight="1" x14ac:dyDescent="0.15">
      <c r="A15" s="516">
        <v>22</v>
      </c>
      <c r="B15" s="517"/>
      <c r="C15" s="206">
        <f t="shared" si="2"/>
        <v>729763</v>
      </c>
      <c r="D15" s="202">
        <f t="shared" si="3"/>
        <v>506763</v>
      </c>
      <c r="E15" s="12">
        <v>44675</v>
      </c>
      <c r="F15" s="202">
        <v>1765</v>
      </c>
      <c r="G15" s="12">
        <v>604787</v>
      </c>
      <c r="H15" s="12">
        <v>198513</v>
      </c>
      <c r="I15" s="12">
        <v>1575</v>
      </c>
      <c r="J15" s="12">
        <v>322</v>
      </c>
      <c r="K15" s="202">
        <v>1980</v>
      </c>
      <c r="L15" s="202">
        <v>1524</v>
      </c>
      <c r="M15" s="12">
        <v>23744</v>
      </c>
      <c r="N15" s="12">
        <v>21725</v>
      </c>
      <c r="O15" s="202">
        <v>4231</v>
      </c>
      <c r="P15" s="12">
        <v>192479</v>
      </c>
      <c r="Q15" s="521">
        <v>40512</v>
      </c>
      <c r="R15" s="521"/>
      <c r="S15" s="522">
        <v>28739</v>
      </c>
      <c r="T15" s="522"/>
      <c r="U15" s="521">
        <v>1048</v>
      </c>
      <c r="V15" s="521"/>
      <c r="W15" s="522">
        <v>35659</v>
      </c>
      <c r="X15" s="522"/>
      <c r="Y15" s="202">
        <v>81</v>
      </c>
      <c r="Z15" s="202">
        <v>23777</v>
      </c>
      <c r="AA15" s="202">
        <v>18</v>
      </c>
      <c r="AB15" s="202">
        <v>6</v>
      </c>
      <c r="AC15" s="202">
        <v>7112</v>
      </c>
      <c r="AD15" s="13">
        <v>2254</v>
      </c>
      <c r="AE15" s="46"/>
      <c r="AF15" s="46"/>
      <c r="AG15" s="46"/>
      <c r="AH15" s="46"/>
      <c r="AI15" s="46"/>
      <c r="AJ15" s="46"/>
      <c r="AK15" s="46"/>
      <c r="AL15" s="46"/>
      <c r="AM15" s="46"/>
      <c r="AN15" s="47"/>
    </row>
    <row r="16" spans="1:40" ht="20.100000000000001" customHeight="1" x14ac:dyDescent="0.15">
      <c r="A16" s="516">
        <v>23</v>
      </c>
      <c r="B16" s="517"/>
      <c r="C16" s="206">
        <f t="shared" si="2"/>
        <v>737008</v>
      </c>
      <c r="D16" s="202">
        <f t="shared" si="3"/>
        <v>494623</v>
      </c>
      <c r="E16" s="31">
        <v>44927</v>
      </c>
      <c r="F16" s="31">
        <v>1767</v>
      </c>
      <c r="G16" s="12">
        <v>609581</v>
      </c>
      <c r="H16" s="12">
        <v>193169</v>
      </c>
      <c r="I16" s="31">
        <v>1726</v>
      </c>
      <c r="J16" s="31">
        <v>457</v>
      </c>
      <c r="K16" s="216">
        <v>1929</v>
      </c>
      <c r="L16" s="216">
        <v>1429</v>
      </c>
      <c r="M16" s="31">
        <v>26697</v>
      </c>
      <c r="N16" s="31">
        <v>22938</v>
      </c>
      <c r="O16" s="202">
        <v>4217</v>
      </c>
      <c r="P16" s="12">
        <v>185782</v>
      </c>
      <c r="Q16" s="521">
        <v>40203</v>
      </c>
      <c r="R16" s="521"/>
      <c r="S16" s="522">
        <v>28321</v>
      </c>
      <c r="T16" s="522"/>
      <c r="U16" s="521">
        <v>1045</v>
      </c>
      <c r="V16" s="521"/>
      <c r="W16" s="522">
        <v>36224</v>
      </c>
      <c r="X16" s="522"/>
      <c r="Y16" s="202">
        <v>74</v>
      </c>
      <c r="Z16" s="202">
        <v>22473</v>
      </c>
      <c r="AA16" s="202">
        <v>42</v>
      </c>
      <c r="AB16" s="202">
        <v>8</v>
      </c>
      <c r="AC16" s="202">
        <v>6567</v>
      </c>
      <c r="AD16" s="13">
        <v>2055</v>
      </c>
      <c r="AE16" s="37"/>
      <c r="AF16" s="36"/>
      <c r="AG16" s="36"/>
      <c r="AH16" s="36"/>
      <c r="AI16" s="36"/>
      <c r="AJ16" s="48"/>
      <c r="AK16" s="48"/>
      <c r="AL16" s="48"/>
      <c r="AM16" s="48"/>
    </row>
    <row r="17" spans="1:40" ht="20.100000000000001" customHeight="1" x14ac:dyDescent="0.15">
      <c r="A17" s="495">
        <v>24</v>
      </c>
      <c r="B17" s="496"/>
      <c r="C17" s="206">
        <f t="shared" si="2"/>
        <v>744142</v>
      </c>
      <c r="D17" s="202">
        <f t="shared" si="3"/>
        <v>480328</v>
      </c>
      <c r="E17" s="31">
        <v>45624</v>
      </c>
      <c r="F17" s="31">
        <v>1790</v>
      </c>
      <c r="G17" s="12">
        <v>613663</v>
      </c>
      <c r="H17" s="12">
        <v>185081</v>
      </c>
      <c r="I17" s="31">
        <v>1775</v>
      </c>
      <c r="J17" s="31">
        <v>469</v>
      </c>
      <c r="K17" s="216">
        <v>1601</v>
      </c>
      <c r="L17" s="216">
        <v>1271</v>
      </c>
      <c r="M17" s="31">
        <v>29999</v>
      </c>
      <c r="N17" s="31">
        <v>24398</v>
      </c>
      <c r="O17" s="202">
        <v>4195</v>
      </c>
      <c r="P17" s="12">
        <v>182056</v>
      </c>
      <c r="Q17" s="521">
        <v>39882</v>
      </c>
      <c r="R17" s="521"/>
      <c r="S17" s="522">
        <v>26162</v>
      </c>
      <c r="T17" s="522"/>
      <c r="U17" s="521">
        <v>1065</v>
      </c>
      <c r="V17" s="521"/>
      <c r="W17" s="522">
        <v>35809</v>
      </c>
      <c r="X17" s="522"/>
      <c r="Y17" s="202">
        <v>69</v>
      </c>
      <c r="Z17" s="202">
        <v>21301</v>
      </c>
      <c r="AA17" s="202">
        <v>85</v>
      </c>
      <c r="AB17" s="202">
        <v>66</v>
      </c>
      <c r="AC17" s="202">
        <v>6184</v>
      </c>
      <c r="AD17" s="13">
        <v>1925</v>
      </c>
      <c r="AE17" s="37"/>
      <c r="AF17" s="36"/>
      <c r="AG17" s="36"/>
      <c r="AH17" s="36"/>
      <c r="AI17" s="36"/>
      <c r="AJ17" s="36"/>
      <c r="AK17" s="49"/>
      <c r="AL17" s="49"/>
      <c r="AM17" s="36"/>
    </row>
    <row r="18" spans="1:40" s="47" customFormat="1" ht="20.100000000000001" customHeight="1" x14ac:dyDescent="0.15">
      <c r="A18" s="495">
        <v>25</v>
      </c>
      <c r="B18" s="496"/>
      <c r="C18" s="201">
        <f t="shared" si="2"/>
        <v>751745</v>
      </c>
      <c r="D18" s="202">
        <f>SUM(F18+H18+J18+L18+N18+S18+P18+W18+Z18+AB18+AD18)</f>
        <v>454637</v>
      </c>
      <c r="E18" s="31">
        <v>45853</v>
      </c>
      <c r="F18" s="31">
        <v>1612</v>
      </c>
      <c r="G18" s="12">
        <v>619247</v>
      </c>
      <c r="H18" s="12">
        <v>176936</v>
      </c>
      <c r="I18" s="31">
        <v>1898</v>
      </c>
      <c r="J18" s="31">
        <v>461</v>
      </c>
      <c r="K18" s="216">
        <v>1571</v>
      </c>
      <c r="L18" s="216">
        <v>1139</v>
      </c>
      <c r="M18" s="31">
        <v>32255</v>
      </c>
      <c r="N18" s="31">
        <v>23766</v>
      </c>
      <c r="O18" s="202">
        <v>4209</v>
      </c>
      <c r="P18" s="12">
        <v>169435</v>
      </c>
      <c r="Q18" s="521">
        <v>39550</v>
      </c>
      <c r="R18" s="521"/>
      <c r="S18" s="522">
        <v>26003</v>
      </c>
      <c r="T18" s="522"/>
      <c r="U18" s="521">
        <v>1107</v>
      </c>
      <c r="V18" s="521"/>
      <c r="W18" s="522">
        <v>35654</v>
      </c>
      <c r="X18" s="522"/>
      <c r="Y18" s="202">
        <v>60</v>
      </c>
      <c r="Z18" s="202">
        <v>17569</v>
      </c>
      <c r="AA18" s="202">
        <v>70</v>
      </c>
      <c r="AB18" s="202">
        <v>418</v>
      </c>
      <c r="AC18" s="202">
        <v>5925</v>
      </c>
      <c r="AD18" s="13">
        <v>1644</v>
      </c>
      <c r="AE18" s="42"/>
      <c r="AF18" s="192"/>
      <c r="AG18" s="192"/>
      <c r="AH18" s="192"/>
      <c r="AI18" s="192"/>
      <c r="AJ18" s="192"/>
      <c r="AK18" s="192"/>
      <c r="AL18" s="192"/>
      <c r="AM18" s="192"/>
      <c r="AN18" s="17"/>
    </row>
    <row r="19" spans="1:40" s="47" customFormat="1" ht="20.100000000000001" customHeight="1" thickBot="1" x14ac:dyDescent="0.2">
      <c r="A19" s="512">
        <v>26</v>
      </c>
      <c r="B19" s="513"/>
      <c r="C19" s="207">
        <f t="shared" si="2"/>
        <v>756420</v>
      </c>
      <c r="D19" s="217">
        <f>SUM(F19+H19+J19+L19+N19+S19+P19+W19+Z19+AB19+AD19)-1</f>
        <v>482989</v>
      </c>
      <c r="E19" s="315">
        <v>45909</v>
      </c>
      <c r="F19" s="315">
        <v>1763</v>
      </c>
      <c r="G19" s="316">
        <v>622740</v>
      </c>
      <c r="H19" s="316">
        <v>184301</v>
      </c>
      <c r="I19" s="315">
        <v>1894</v>
      </c>
      <c r="J19" s="315">
        <v>383</v>
      </c>
      <c r="K19" s="262">
        <v>1551</v>
      </c>
      <c r="L19" s="262">
        <v>1191</v>
      </c>
      <c r="M19" s="315">
        <v>34198</v>
      </c>
      <c r="N19" s="315">
        <v>26848</v>
      </c>
      <c r="O19" s="317">
        <v>4235</v>
      </c>
      <c r="P19" s="316">
        <v>182822</v>
      </c>
      <c r="Q19" s="483">
        <v>38899</v>
      </c>
      <c r="R19" s="483"/>
      <c r="S19" s="474">
        <v>25644</v>
      </c>
      <c r="T19" s="474"/>
      <c r="U19" s="483">
        <v>1210</v>
      </c>
      <c r="V19" s="483"/>
      <c r="W19" s="474">
        <v>39709</v>
      </c>
      <c r="X19" s="474"/>
      <c r="Y19" s="317">
        <v>64</v>
      </c>
      <c r="Z19" s="317">
        <v>18466</v>
      </c>
      <c r="AA19" s="317">
        <v>91</v>
      </c>
      <c r="AB19" s="317">
        <v>135</v>
      </c>
      <c r="AC19" s="317">
        <v>5629</v>
      </c>
      <c r="AD19" s="318">
        <v>1728</v>
      </c>
      <c r="AE19" s="42"/>
      <c r="AF19" s="192"/>
      <c r="AG19" s="192"/>
      <c r="AH19" s="192"/>
      <c r="AI19" s="192"/>
      <c r="AJ19" s="192"/>
      <c r="AK19" s="192"/>
      <c r="AL19" s="192"/>
      <c r="AM19" s="192"/>
      <c r="AN19" s="17"/>
    </row>
    <row r="20" spans="1:40" ht="15" customHeight="1" x14ac:dyDescent="0.15">
      <c r="A20" s="17" t="s">
        <v>175</v>
      </c>
      <c r="W20" s="480" t="s">
        <v>243</v>
      </c>
      <c r="X20" s="480"/>
      <c r="Y20" s="480"/>
      <c r="Z20" s="480"/>
      <c r="AA20" s="480"/>
      <c r="AB20" s="480"/>
      <c r="AC20" s="480"/>
      <c r="AD20" s="480"/>
      <c r="AE20" s="43"/>
      <c r="AF20" s="43"/>
      <c r="AG20" s="43"/>
      <c r="AH20" s="43"/>
      <c r="AI20" s="43"/>
      <c r="AJ20" s="43"/>
      <c r="AK20" s="43"/>
      <c r="AL20" s="43"/>
      <c r="AM20" s="43"/>
    </row>
    <row r="21" spans="1:40" ht="15" customHeight="1" x14ac:dyDescent="0.15">
      <c r="A21" s="17" t="s">
        <v>177</v>
      </c>
      <c r="L21" s="51"/>
      <c r="AD21" s="23"/>
      <c r="AE21" s="50"/>
    </row>
    <row r="22" spans="1:40" ht="15" customHeight="1" x14ac:dyDescent="0.15">
      <c r="A22" s="17" t="s">
        <v>178</v>
      </c>
      <c r="O22" s="98"/>
      <c r="AD22" s="23"/>
    </row>
    <row r="23" spans="1:40" ht="15" customHeight="1" x14ac:dyDescent="0.15">
      <c r="A23" s="17" t="s">
        <v>179</v>
      </c>
      <c r="H23" s="21"/>
      <c r="O23" s="51"/>
      <c r="Q23" s="51"/>
      <c r="R23" s="51"/>
      <c r="AD23" s="23"/>
    </row>
    <row r="24" spans="1:40" ht="15" customHeight="1" x14ac:dyDescent="0.15">
      <c r="A24" s="17" t="s">
        <v>180</v>
      </c>
      <c r="H24" s="21"/>
      <c r="O24" s="51"/>
      <c r="Q24" s="51"/>
      <c r="R24" s="51"/>
    </row>
    <row r="25" spans="1:40" ht="15" customHeight="1" x14ac:dyDescent="0.15">
      <c r="A25" s="17" t="s">
        <v>244</v>
      </c>
      <c r="H25" s="21"/>
      <c r="O25" s="51"/>
      <c r="Q25" s="51"/>
      <c r="R25" s="51"/>
    </row>
    <row r="26" spans="1:40" ht="15" customHeight="1" x14ac:dyDescent="0.15"/>
    <row r="27" spans="1:40" ht="15" customHeight="1" thickBot="1" x14ac:dyDescent="0.2">
      <c r="A27" s="17" t="s">
        <v>245</v>
      </c>
      <c r="K27" s="3"/>
      <c r="L27" s="3"/>
      <c r="N27" s="3" t="s">
        <v>181</v>
      </c>
      <c r="O27" s="17" t="s">
        <v>246</v>
      </c>
      <c r="AD27" s="3" t="s">
        <v>182</v>
      </c>
    </row>
    <row r="28" spans="1:40" ht="30" customHeight="1" thickBot="1" x14ac:dyDescent="0.2">
      <c r="A28" s="35"/>
      <c r="B28" s="56"/>
      <c r="C28" s="16"/>
      <c r="D28" s="366" t="s">
        <v>183</v>
      </c>
      <c r="E28" s="366"/>
      <c r="F28" s="366"/>
      <c r="G28" s="366"/>
      <c r="H28" s="366"/>
      <c r="I28" s="437" t="s">
        <v>247</v>
      </c>
      <c r="J28" s="506"/>
      <c r="K28" s="506"/>
      <c r="L28" s="506"/>
      <c r="M28" s="506"/>
      <c r="N28" s="507"/>
      <c r="O28" s="368" t="s">
        <v>86</v>
      </c>
      <c r="P28" s="368"/>
      <c r="Q28" s="390" t="s">
        <v>248</v>
      </c>
      <c r="R28" s="491"/>
      <c r="S28" s="491"/>
      <c r="T28" s="491"/>
      <c r="U28" s="491"/>
      <c r="V28" s="391"/>
      <c r="W28" s="366" t="s">
        <v>184</v>
      </c>
      <c r="X28" s="366"/>
      <c r="Y28" s="366"/>
      <c r="Z28" s="366"/>
      <c r="AA28" s="362" t="s">
        <v>185</v>
      </c>
      <c r="AB28" s="362"/>
      <c r="AC28" s="362"/>
      <c r="AD28" s="362"/>
    </row>
    <row r="29" spans="1:40" ht="30" customHeight="1" thickBot="1" x14ac:dyDescent="0.2">
      <c r="A29" s="500" t="s">
        <v>186</v>
      </c>
      <c r="B29" s="501"/>
      <c r="C29" s="55" t="s">
        <v>187</v>
      </c>
      <c r="D29" s="497" t="s">
        <v>249</v>
      </c>
      <c r="E29" s="497" t="s">
        <v>250</v>
      </c>
      <c r="F29" s="497" t="s">
        <v>251</v>
      </c>
      <c r="G29" s="498" t="s">
        <v>188</v>
      </c>
      <c r="H29" s="498" t="s">
        <v>207</v>
      </c>
      <c r="I29" s="363" t="s">
        <v>174</v>
      </c>
      <c r="J29" s="504" t="s">
        <v>252</v>
      </c>
      <c r="K29" s="214" t="s">
        <v>189</v>
      </c>
      <c r="L29" s="214" t="s">
        <v>190</v>
      </c>
      <c r="M29" s="497" t="s">
        <v>253</v>
      </c>
      <c r="N29" s="502" t="s">
        <v>211</v>
      </c>
      <c r="O29" s="368"/>
      <c r="P29" s="368"/>
      <c r="Q29" s="363" t="s">
        <v>191</v>
      </c>
      <c r="R29" s="363"/>
      <c r="S29" s="363"/>
      <c r="T29" s="475" t="s">
        <v>192</v>
      </c>
      <c r="U29" s="487"/>
      <c r="V29" s="486"/>
      <c r="W29" s="363" t="s">
        <v>254</v>
      </c>
      <c r="X29" s="363"/>
      <c r="Y29" s="475" t="s">
        <v>193</v>
      </c>
      <c r="Z29" s="486"/>
      <c r="AA29" s="363" t="s">
        <v>194</v>
      </c>
      <c r="AB29" s="363"/>
      <c r="AC29" s="475" t="s">
        <v>195</v>
      </c>
      <c r="AD29" s="476"/>
    </row>
    <row r="30" spans="1:40" ht="30" customHeight="1" x14ac:dyDescent="0.15">
      <c r="A30" s="38"/>
      <c r="B30" s="39"/>
      <c r="C30" s="26"/>
      <c r="D30" s="497"/>
      <c r="E30" s="497"/>
      <c r="F30" s="497"/>
      <c r="G30" s="363"/>
      <c r="H30" s="363"/>
      <c r="I30" s="363"/>
      <c r="J30" s="505"/>
      <c r="K30" s="52" t="s">
        <v>255</v>
      </c>
      <c r="L30" s="52" t="s">
        <v>256</v>
      </c>
      <c r="M30" s="497"/>
      <c r="N30" s="503"/>
      <c r="O30" s="368"/>
      <c r="P30" s="368"/>
      <c r="Q30" s="363"/>
      <c r="R30" s="363"/>
      <c r="S30" s="363"/>
      <c r="T30" s="477"/>
      <c r="U30" s="488"/>
      <c r="V30" s="489"/>
      <c r="W30" s="363"/>
      <c r="X30" s="363"/>
      <c r="Y30" s="477"/>
      <c r="Z30" s="489"/>
      <c r="AA30" s="363"/>
      <c r="AB30" s="363"/>
      <c r="AC30" s="477"/>
      <c r="AD30" s="478"/>
    </row>
    <row r="31" spans="1:40" ht="20.100000000000001" customHeight="1" x14ac:dyDescent="0.15">
      <c r="A31" s="484">
        <v>22</v>
      </c>
      <c r="B31" s="418"/>
      <c r="C31" s="206">
        <v>694</v>
      </c>
      <c r="D31" s="202">
        <v>39</v>
      </c>
      <c r="E31" s="202">
        <v>328</v>
      </c>
      <c r="F31" s="202">
        <v>204</v>
      </c>
      <c r="G31" s="202">
        <v>769</v>
      </c>
      <c r="H31" s="202">
        <v>914</v>
      </c>
      <c r="I31" s="202">
        <v>45492</v>
      </c>
      <c r="J31" s="202">
        <v>709</v>
      </c>
      <c r="K31" s="12">
        <v>34026</v>
      </c>
      <c r="L31" s="12">
        <v>293539</v>
      </c>
      <c r="M31" s="202">
        <v>322</v>
      </c>
      <c r="N31" s="160">
        <v>316</v>
      </c>
      <c r="O31" s="485">
        <v>22</v>
      </c>
      <c r="P31" s="486"/>
      <c r="Q31" s="490">
        <v>6</v>
      </c>
      <c r="R31" s="367"/>
      <c r="S31" s="367"/>
      <c r="T31" s="367">
        <v>235000</v>
      </c>
      <c r="U31" s="367"/>
      <c r="V31" s="367"/>
      <c r="W31" s="367">
        <v>5255</v>
      </c>
      <c r="X31" s="367"/>
      <c r="Y31" s="367">
        <v>193125</v>
      </c>
      <c r="Z31" s="367"/>
      <c r="AA31" s="367">
        <v>8906</v>
      </c>
      <c r="AB31" s="367"/>
      <c r="AC31" s="367">
        <v>1102</v>
      </c>
      <c r="AD31" s="373"/>
    </row>
    <row r="32" spans="1:40" ht="20.100000000000001" customHeight="1" x14ac:dyDescent="0.15">
      <c r="A32" s="484">
        <v>23</v>
      </c>
      <c r="B32" s="418"/>
      <c r="C32" s="206">
        <v>671</v>
      </c>
      <c r="D32" s="202">
        <v>39</v>
      </c>
      <c r="E32" s="202">
        <v>316</v>
      </c>
      <c r="F32" s="202">
        <v>264</v>
      </c>
      <c r="G32" s="202">
        <v>740</v>
      </c>
      <c r="H32" s="202">
        <v>859</v>
      </c>
      <c r="I32" s="202">
        <v>44055</v>
      </c>
      <c r="J32" s="202">
        <v>704</v>
      </c>
      <c r="K32" s="12">
        <v>34663</v>
      </c>
      <c r="L32" s="12">
        <v>303691</v>
      </c>
      <c r="M32" s="202">
        <v>202</v>
      </c>
      <c r="N32" s="13">
        <v>312</v>
      </c>
      <c r="O32" s="484">
        <v>23</v>
      </c>
      <c r="P32" s="418"/>
      <c r="Q32" s="447">
        <v>6</v>
      </c>
      <c r="R32" s="351"/>
      <c r="S32" s="351"/>
      <c r="T32" s="351">
        <v>235000</v>
      </c>
      <c r="U32" s="351"/>
      <c r="V32" s="351"/>
      <c r="W32" s="351">
        <v>5316</v>
      </c>
      <c r="X32" s="351"/>
      <c r="Y32" s="351">
        <v>198105</v>
      </c>
      <c r="Z32" s="351"/>
      <c r="AA32" s="351">
        <v>9001</v>
      </c>
      <c r="AB32" s="351"/>
      <c r="AC32" s="351">
        <v>1107</v>
      </c>
      <c r="AD32" s="359"/>
    </row>
    <row r="33" spans="1:30" ht="20.100000000000001" customHeight="1" x14ac:dyDescent="0.15">
      <c r="A33" s="484">
        <v>24</v>
      </c>
      <c r="B33" s="418"/>
      <c r="C33" s="206">
        <v>645</v>
      </c>
      <c r="D33" s="202">
        <v>39</v>
      </c>
      <c r="E33" s="202">
        <v>301</v>
      </c>
      <c r="F33" s="202">
        <v>264</v>
      </c>
      <c r="G33" s="202">
        <v>793</v>
      </c>
      <c r="H33" s="202">
        <v>813</v>
      </c>
      <c r="I33" s="202">
        <v>43398</v>
      </c>
      <c r="J33" s="202">
        <v>655</v>
      </c>
      <c r="K33" s="12">
        <v>33623</v>
      </c>
      <c r="L33" s="12">
        <v>308711</v>
      </c>
      <c r="M33" s="202">
        <v>781</v>
      </c>
      <c r="N33" s="154">
        <v>311</v>
      </c>
      <c r="O33" s="484">
        <v>24</v>
      </c>
      <c r="P33" s="418"/>
      <c r="Q33" s="447">
        <v>6</v>
      </c>
      <c r="R33" s="351"/>
      <c r="S33" s="351"/>
      <c r="T33" s="351">
        <v>235000</v>
      </c>
      <c r="U33" s="351"/>
      <c r="V33" s="351"/>
      <c r="W33" s="351">
        <v>5416</v>
      </c>
      <c r="X33" s="351"/>
      <c r="Y33" s="351">
        <v>203820</v>
      </c>
      <c r="Z33" s="351"/>
      <c r="AA33" s="351">
        <v>9153</v>
      </c>
      <c r="AB33" s="351"/>
      <c r="AC33" s="351">
        <v>1116</v>
      </c>
      <c r="AD33" s="359"/>
    </row>
    <row r="34" spans="1:30" ht="20.100000000000001" customHeight="1" x14ac:dyDescent="0.15">
      <c r="A34" s="484">
        <v>25</v>
      </c>
      <c r="B34" s="418"/>
      <c r="C34" s="206">
        <v>604</v>
      </c>
      <c r="D34" s="202">
        <v>35</v>
      </c>
      <c r="E34" s="202">
        <v>285</v>
      </c>
      <c r="F34" s="202">
        <v>243</v>
      </c>
      <c r="G34" s="202">
        <v>724</v>
      </c>
      <c r="H34" s="202">
        <v>736</v>
      </c>
      <c r="I34" s="202">
        <v>40255</v>
      </c>
      <c r="J34" s="202">
        <v>657</v>
      </c>
      <c r="K34" s="12">
        <v>32207</v>
      </c>
      <c r="L34" s="12">
        <v>292809</v>
      </c>
      <c r="M34" s="202">
        <v>5968</v>
      </c>
      <c r="N34" s="154">
        <v>277</v>
      </c>
      <c r="O34" s="484">
        <v>25</v>
      </c>
      <c r="P34" s="508"/>
      <c r="Q34" s="447">
        <v>6</v>
      </c>
      <c r="R34" s="351"/>
      <c r="S34" s="351"/>
      <c r="T34" s="351">
        <v>235000</v>
      </c>
      <c r="U34" s="351"/>
      <c r="V34" s="351"/>
      <c r="W34" s="351">
        <v>5516</v>
      </c>
      <c r="X34" s="351"/>
      <c r="Y34" s="351">
        <v>209870</v>
      </c>
      <c r="Z34" s="351"/>
      <c r="AA34" s="351">
        <v>9241</v>
      </c>
      <c r="AB34" s="351"/>
      <c r="AC34" s="351">
        <v>1121</v>
      </c>
      <c r="AD34" s="359"/>
    </row>
    <row r="35" spans="1:30" ht="20.100000000000001" customHeight="1" thickBot="1" x14ac:dyDescent="0.2">
      <c r="A35" s="492">
        <v>26</v>
      </c>
      <c r="B35" s="509"/>
      <c r="C35" s="319">
        <v>638</v>
      </c>
      <c r="D35" s="317">
        <v>38</v>
      </c>
      <c r="E35" s="317">
        <v>295</v>
      </c>
      <c r="F35" s="317">
        <v>202</v>
      </c>
      <c r="G35" s="317">
        <v>767</v>
      </c>
      <c r="H35" s="317">
        <v>785</v>
      </c>
      <c r="I35" s="317">
        <v>43169</v>
      </c>
      <c r="J35" s="317">
        <v>659</v>
      </c>
      <c r="K35" s="316">
        <v>32817</v>
      </c>
      <c r="L35" s="316">
        <v>288528</v>
      </c>
      <c r="M35" s="317">
        <v>1478</v>
      </c>
      <c r="N35" s="320">
        <v>306</v>
      </c>
      <c r="O35" s="492">
        <v>26</v>
      </c>
      <c r="P35" s="493"/>
      <c r="Q35" s="494">
        <v>6</v>
      </c>
      <c r="R35" s="494"/>
      <c r="S35" s="494"/>
      <c r="T35" s="349">
        <v>255000</v>
      </c>
      <c r="U35" s="349"/>
      <c r="V35" s="349"/>
      <c r="W35" s="349">
        <v>5549</v>
      </c>
      <c r="X35" s="349"/>
      <c r="Y35" s="349">
        <v>212555</v>
      </c>
      <c r="Z35" s="349"/>
      <c r="AA35" s="349">
        <v>9308</v>
      </c>
      <c r="AB35" s="349"/>
      <c r="AC35" s="352">
        <v>1122</v>
      </c>
      <c r="AD35" s="352"/>
    </row>
    <row r="36" spans="1:30" ht="15" customHeight="1" x14ac:dyDescent="0.15">
      <c r="A36" s="17" t="s">
        <v>309</v>
      </c>
      <c r="K36" s="3"/>
      <c r="L36" s="3"/>
      <c r="N36" s="3" t="s">
        <v>176</v>
      </c>
      <c r="AD36" s="3" t="s">
        <v>176</v>
      </c>
    </row>
    <row r="37" spans="1:30" ht="15" customHeight="1" x14ac:dyDescent="0.15">
      <c r="A37" s="17" t="s">
        <v>276</v>
      </c>
      <c r="K37" s="3"/>
      <c r="L37" s="3"/>
      <c r="N37" s="3"/>
      <c r="AD37" s="3"/>
    </row>
    <row r="38" spans="1:30" ht="15" customHeight="1" x14ac:dyDescent="0.15">
      <c r="A38" s="17" t="s">
        <v>275</v>
      </c>
      <c r="K38" s="3"/>
      <c r="L38" s="3"/>
      <c r="N38" s="3"/>
      <c r="AD38" s="3"/>
    </row>
    <row r="39" spans="1:30" ht="21" customHeight="1" x14ac:dyDescent="0.15">
      <c r="A39" s="53"/>
      <c r="AC39" s="3"/>
    </row>
  </sheetData>
  <sheetProtection selectLockedCells="1" selectUnlockedCells="1"/>
  <mergeCells count="135">
    <mergeCell ref="A2:J2"/>
    <mergeCell ref="A4:N4"/>
    <mergeCell ref="O4:AD4"/>
    <mergeCell ref="C7:D8"/>
    <mergeCell ref="E7:N7"/>
    <mergeCell ref="O7:AD7"/>
    <mergeCell ref="A8:B8"/>
    <mergeCell ref="E8:F8"/>
    <mergeCell ref="G8:H8"/>
    <mergeCell ref="I8:J8"/>
    <mergeCell ref="AA8:AB8"/>
    <mergeCell ref="AC8:AD8"/>
    <mergeCell ref="Y8:Z8"/>
    <mergeCell ref="Q9:R9"/>
    <mergeCell ref="S9:T9"/>
    <mergeCell ref="U9:V9"/>
    <mergeCell ref="W9:X9"/>
    <mergeCell ref="K8:L8"/>
    <mergeCell ref="M8:N8"/>
    <mergeCell ref="O8:P8"/>
    <mergeCell ref="Q8:T8"/>
    <mergeCell ref="U8:X8"/>
    <mergeCell ref="A10:B10"/>
    <mergeCell ref="A11:B11"/>
    <mergeCell ref="A12:B12"/>
    <mergeCell ref="A13:B13"/>
    <mergeCell ref="A14:B14"/>
    <mergeCell ref="A15:B15"/>
    <mergeCell ref="A16:B16"/>
    <mergeCell ref="A17:B17"/>
    <mergeCell ref="A18:B18"/>
    <mergeCell ref="Q18:R18"/>
    <mergeCell ref="S18:T18"/>
    <mergeCell ref="U18:V18"/>
    <mergeCell ref="W18:X18"/>
    <mergeCell ref="A19:B19"/>
    <mergeCell ref="Q19:R19"/>
    <mergeCell ref="S19:T19"/>
    <mergeCell ref="U19:V19"/>
    <mergeCell ref="W19:X19"/>
    <mergeCell ref="W20:AD20"/>
    <mergeCell ref="D28:H28"/>
    <mergeCell ref="I28:N28"/>
    <mergeCell ref="O28:P30"/>
    <mergeCell ref="Q28:V28"/>
    <mergeCell ref="W28:Z28"/>
    <mergeCell ref="AA28:AD28"/>
    <mergeCell ref="I29:I30"/>
    <mergeCell ref="J29:J30"/>
    <mergeCell ref="M29:M30"/>
    <mergeCell ref="AC29:AD30"/>
    <mergeCell ref="A31:B31"/>
    <mergeCell ref="O31:P31"/>
    <mergeCell ref="Q31:S31"/>
    <mergeCell ref="T31:V31"/>
    <mergeCell ref="W31:X31"/>
    <mergeCell ref="Y31:Z31"/>
    <mergeCell ref="AA31:AB31"/>
    <mergeCell ref="AC31:AD31"/>
    <mergeCell ref="N29:N30"/>
    <mergeCell ref="Q29:S30"/>
    <mergeCell ref="T29:V30"/>
    <mergeCell ref="W29:X30"/>
    <mergeCell ref="Y29:Z30"/>
    <mergeCell ref="AA29:AB30"/>
    <mergeCell ref="A29:B29"/>
    <mergeCell ref="D29:D30"/>
    <mergeCell ref="E29:E30"/>
    <mergeCell ref="F29:F30"/>
    <mergeCell ref="G29:G30"/>
    <mergeCell ref="H29:H30"/>
    <mergeCell ref="Y33:Z33"/>
    <mergeCell ref="AA33:AB33"/>
    <mergeCell ref="AC33:AD33"/>
    <mergeCell ref="A32:B32"/>
    <mergeCell ref="O32:P32"/>
    <mergeCell ref="Q32:S32"/>
    <mergeCell ref="T32:V32"/>
    <mergeCell ref="W32:X32"/>
    <mergeCell ref="Y32:Z32"/>
    <mergeCell ref="AA32:AB32"/>
    <mergeCell ref="AC32:AD32"/>
    <mergeCell ref="A33:B33"/>
    <mergeCell ref="O33:P33"/>
    <mergeCell ref="Q33:S33"/>
    <mergeCell ref="T33:V33"/>
    <mergeCell ref="W33:X33"/>
    <mergeCell ref="AA34:AB34"/>
    <mergeCell ref="AC34:AD34"/>
    <mergeCell ref="A35:B35"/>
    <mergeCell ref="O35:P35"/>
    <mergeCell ref="Q35:S35"/>
    <mergeCell ref="T35:V35"/>
    <mergeCell ref="W35:X35"/>
    <mergeCell ref="Y35:Z35"/>
    <mergeCell ref="AA35:AB35"/>
    <mergeCell ref="AC35:AD35"/>
    <mergeCell ref="A34:B34"/>
    <mergeCell ref="O34:P34"/>
    <mergeCell ref="Q34:S34"/>
    <mergeCell ref="T34:V34"/>
    <mergeCell ref="W34:X34"/>
    <mergeCell ref="Y34:Z34"/>
    <mergeCell ref="Q10:R10"/>
    <mergeCell ref="Q11:R11"/>
    <mergeCell ref="Q12:R12"/>
    <mergeCell ref="Q13:R13"/>
    <mergeCell ref="Q14:R14"/>
    <mergeCell ref="Q15:R15"/>
    <mergeCell ref="Q16:R16"/>
    <mergeCell ref="Q17:R17"/>
    <mergeCell ref="S10:T10"/>
    <mergeCell ref="S11:T11"/>
    <mergeCell ref="S12:T12"/>
    <mergeCell ref="S13:T13"/>
    <mergeCell ref="S14:T14"/>
    <mergeCell ref="S15:T15"/>
    <mergeCell ref="S16:T16"/>
    <mergeCell ref="S17:T17"/>
    <mergeCell ref="U10:V10"/>
    <mergeCell ref="U11:V11"/>
    <mergeCell ref="U12:V12"/>
    <mergeCell ref="U13:V13"/>
    <mergeCell ref="U14:V14"/>
    <mergeCell ref="U15:V15"/>
    <mergeCell ref="U16:V16"/>
    <mergeCell ref="U17:V17"/>
    <mergeCell ref="W10:X10"/>
    <mergeCell ref="W11:X11"/>
    <mergeCell ref="W12:X12"/>
    <mergeCell ref="W13:X13"/>
    <mergeCell ref="W14:X14"/>
    <mergeCell ref="W15:X15"/>
    <mergeCell ref="W16:X16"/>
    <mergeCell ref="W17:X17"/>
  </mergeCells>
  <phoneticPr fontId="20"/>
  <printOptions horizontalCentered="1"/>
  <pageMargins left="0.59055118110236227" right="0.59055118110236227" top="0.59055118110236227" bottom="0.59055118110236227" header="0.39370078740157483" footer="0.39370078740157483"/>
  <pageSetup paperSize="9" scale="93" firstPageNumber="100" orientation="portrait" useFirstPageNumber="1" verticalDpi="300" r:id="rId1"/>
  <headerFooter scaleWithDoc="0" alignWithMargins="0">
    <oddHeader>&amp;R上下水道及び電気</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172"/>
  <sheetViews>
    <sheetView view="pageBreakPreview" topLeftCell="A109" zoomScaleNormal="100" zoomScaleSheetLayoutView="100" workbookViewId="0">
      <selection activeCell="J124" sqref="J124"/>
    </sheetView>
  </sheetViews>
  <sheetFormatPr defaultRowHeight="12" x14ac:dyDescent="0.15"/>
  <cols>
    <col min="1" max="6" width="16.5703125" style="137" customWidth="1"/>
    <col min="7" max="7" width="1.5703125" style="137" customWidth="1"/>
    <col min="8" max="8" width="8.140625" style="137" customWidth="1"/>
    <col min="9" max="9" width="12" style="137" customWidth="1"/>
    <col min="10" max="10" width="12.28515625" style="137" customWidth="1"/>
    <col min="11" max="11" width="10" style="137" customWidth="1"/>
    <col min="12" max="12" width="12.7109375" style="137" customWidth="1"/>
    <col min="13" max="13" width="9.7109375" style="137" customWidth="1"/>
    <col min="14" max="14" width="11.28515625" style="137" customWidth="1"/>
    <col min="15" max="16" width="9.7109375" style="137" customWidth="1"/>
    <col min="17" max="16384" width="9.140625" style="137"/>
  </cols>
  <sheetData>
    <row r="1" spans="1:13" ht="17.25" x14ac:dyDescent="0.15">
      <c r="A1" s="525" t="s">
        <v>196</v>
      </c>
      <c r="B1" s="525"/>
      <c r="C1" s="525"/>
      <c r="D1" s="525"/>
      <c r="E1" s="525"/>
      <c r="F1" s="525"/>
    </row>
    <row r="2" spans="1:13" x14ac:dyDescent="0.15">
      <c r="H2" s="169" t="s">
        <v>281</v>
      </c>
    </row>
    <row r="3" spans="1:13" x14ac:dyDescent="0.15">
      <c r="H3" s="170" t="s">
        <v>282</v>
      </c>
    </row>
    <row r="4" spans="1:13" x14ac:dyDescent="0.15">
      <c r="H4" s="57"/>
      <c r="I4" s="57" t="s">
        <v>197</v>
      </c>
    </row>
    <row r="5" spans="1:13" x14ac:dyDescent="0.15">
      <c r="A5" t="s">
        <v>263</v>
      </c>
      <c r="C5" s="138"/>
      <c r="H5" s="291" t="s">
        <v>115</v>
      </c>
      <c r="I5" s="292">
        <f>‐95‐!F49</f>
        <v>38614</v>
      </c>
    </row>
    <row r="6" spans="1:13" x14ac:dyDescent="0.15">
      <c r="A6" s="138"/>
      <c r="H6" s="291" t="s">
        <v>123</v>
      </c>
      <c r="I6" s="292">
        <f>‐95‐!F46</f>
        <v>20589</v>
      </c>
    </row>
    <row r="7" spans="1:13" x14ac:dyDescent="0.15">
      <c r="A7" s="138"/>
      <c r="H7" s="293" t="s">
        <v>116</v>
      </c>
      <c r="I7" s="294">
        <f>‐95‐!F45</f>
        <v>13903</v>
      </c>
    </row>
    <row r="8" spans="1:13" x14ac:dyDescent="0.15">
      <c r="A8" s="138"/>
      <c r="H8" s="291" t="s">
        <v>120</v>
      </c>
      <c r="I8" s="295">
        <f>‐95‐!F48</f>
        <v>13382</v>
      </c>
    </row>
    <row r="9" spans="1:13" x14ac:dyDescent="0.15">
      <c r="A9" s="138"/>
      <c r="H9" s="291" t="s">
        <v>117</v>
      </c>
      <c r="I9" s="292">
        <f>‐95‐!F47</f>
        <v>10404</v>
      </c>
    </row>
    <row r="10" spans="1:13" x14ac:dyDescent="0.15">
      <c r="A10" s="138"/>
      <c r="H10" s="291" t="s">
        <v>122</v>
      </c>
      <c r="I10" s="292">
        <f>‐95‐!F52</f>
        <v>6378</v>
      </c>
    </row>
    <row r="11" spans="1:13" x14ac:dyDescent="0.15">
      <c r="A11" s="138"/>
      <c r="H11" s="291" t="s">
        <v>124</v>
      </c>
      <c r="I11" s="292">
        <f>‐95‐!F50</f>
        <v>6277</v>
      </c>
    </row>
    <row r="12" spans="1:13" x14ac:dyDescent="0.15">
      <c r="A12" s="138"/>
      <c r="H12" s="296" t="s">
        <v>125</v>
      </c>
      <c r="I12" s="294">
        <f>‐95‐!F51</f>
        <v>4561</v>
      </c>
    </row>
    <row r="13" spans="1:13" x14ac:dyDescent="0.15">
      <c r="A13" s="138"/>
      <c r="G13" s="139"/>
      <c r="H13" s="297" t="s">
        <v>257</v>
      </c>
      <c r="I13" s="292">
        <f>‐95‐!F44</f>
        <v>1947</v>
      </c>
      <c r="J13" s="140"/>
      <c r="K13" s="140"/>
      <c r="L13" s="140"/>
      <c r="M13" s="139"/>
    </row>
    <row r="14" spans="1:13" x14ac:dyDescent="0.15">
      <c r="A14" s="138"/>
      <c r="G14" s="139"/>
      <c r="J14" s="140"/>
      <c r="K14" s="140"/>
      <c r="L14" s="140"/>
      <c r="M14" s="139"/>
    </row>
    <row r="15" spans="1:13" x14ac:dyDescent="0.15">
      <c r="A15" s="138"/>
      <c r="G15" s="139"/>
      <c r="H15" s="4"/>
      <c r="I15" s="140"/>
      <c r="J15" s="140"/>
      <c r="K15" s="140"/>
      <c r="L15" s="140"/>
      <c r="M15" s="139"/>
    </row>
    <row r="16" spans="1:13" x14ac:dyDescent="0.15">
      <c r="A16" s="138"/>
      <c r="G16" s="139"/>
      <c r="H16" s="4"/>
      <c r="I16" s="140"/>
      <c r="J16" s="140"/>
      <c r="K16" s="140"/>
      <c r="L16" s="140"/>
      <c r="M16" s="139"/>
    </row>
    <row r="17" spans="1:13" x14ac:dyDescent="0.15">
      <c r="A17" s="138"/>
      <c r="G17" s="139"/>
      <c r="H17" s="4"/>
      <c r="I17" s="140"/>
      <c r="J17" s="140"/>
      <c r="K17" s="140"/>
      <c r="L17" s="140"/>
      <c r="M17" s="139"/>
    </row>
    <row r="18" spans="1:13" x14ac:dyDescent="0.15">
      <c r="A18" s="138"/>
      <c r="G18" s="139"/>
      <c r="H18" s="4"/>
      <c r="I18" s="140"/>
      <c r="J18" s="6"/>
      <c r="K18" s="6"/>
      <c r="L18" s="6"/>
      <c r="M18" s="139"/>
    </row>
    <row r="19" spans="1:13" x14ac:dyDescent="0.15">
      <c r="A19" s="138"/>
      <c r="G19" s="139"/>
      <c r="H19" s="5"/>
      <c r="I19" s="6"/>
      <c r="J19" s="140"/>
      <c r="K19" s="140"/>
      <c r="L19" s="140"/>
      <c r="M19" s="139"/>
    </row>
    <row r="20" spans="1:13" x14ac:dyDescent="0.15">
      <c r="A20" s="138"/>
      <c r="G20" s="139"/>
      <c r="H20" s="4"/>
      <c r="I20" s="140"/>
      <c r="J20" s="140"/>
      <c r="K20" s="140"/>
      <c r="L20" s="140"/>
      <c r="M20" s="139"/>
    </row>
    <row r="21" spans="1:13" x14ac:dyDescent="0.15">
      <c r="A21" s="138"/>
      <c r="G21" s="139"/>
      <c r="H21" s="4"/>
      <c r="I21" s="140"/>
      <c r="J21" s="140"/>
      <c r="K21" s="140"/>
      <c r="L21" s="140"/>
      <c r="M21" s="139"/>
    </row>
    <row r="22" spans="1:13" x14ac:dyDescent="0.15">
      <c r="A22" s="138"/>
      <c r="G22" s="139"/>
      <c r="H22" s="4"/>
      <c r="I22" s="140"/>
      <c r="J22" s="139"/>
      <c r="K22" s="139"/>
      <c r="L22" s="139"/>
      <c r="M22" s="139"/>
    </row>
    <row r="23" spans="1:13" x14ac:dyDescent="0.15">
      <c r="A23" s="138"/>
      <c r="G23" s="139"/>
      <c r="H23" s="139"/>
      <c r="I23" s="139"/>
      <c r="J23" s="139"/>
      <c r="K23" s="139"/>
      <c r="L23" s="139"/>
      <c r="M23" s="139"/>
    </row>
    <row r="24" spans="1:13" x14ac:dyDescent="0.15">
      <c r="A24" s="138"/>
      <c r="G24" s="139"/>
      <c r="H24" s="139"/>
      <c r="I24" s="139"/>
      <c r="J24" s="139"/>
      <c r="K24" s="139"/>
      <c r="L24" s="139"/>
      <c r="M24" s="139"/>
    </row>
    <row r="25" spans="1:13" x14ac:dyDescent="0.15">
      <c r="A25" s="138"/>
      <c r="G25" s="139"/>
      <c r="H25" s="139"/>
      <c r="I25" s="139"/>
      <c r="J25" s="139"/>
      <c r="K25" s="139"/>
      <c r="L25" s="139"/>
      <c r="M25" s="139"/>
    </row>
    <row r="26" spans="1:13" x14ac:dyDescent="0.15">
      <c r="A26" s="138"/>
      <c r="G26" s="139"/>
      <c r="H26" s="139"/>
      <c r="I26" s="139"/>
      <c r="J26" s="139"/>
      <c r="K26" s="139"/>
      <c r="L26" s="139"/>
      <c r="M26" s="139"/>
    </row>
    <row r="27" spans="1:13" x14ac:dyDescent="0.15">
      <c r="A27" s="138"/>
      <c r="H27" s="139"/>
      <c r="I27" s="139"/>
    </row>
    <row r="28" spans="1:13" x14ac:dyDescent="0.15">
      <c r="A28" s="138"/>
    </row>
    <row r="29" spans="1:13" x14ac:dyDescent="0.15">
      <c r="A29" s="138"/>
    </row>
    <row r="30" spans="1:13" x14ac:dyDescent="0.15">
      <c r="A30" s="138"/>
    </row>
    <row r="31" spans="1:13" x14ac:dyDescent="0.15">
      <c r="A31" s="138"/>
    </row>
    <row r="32" spans="1:13" x14ac:dyDescent="0.15">
      <c r="A32" s="138"/>
    </row>
    <row r="33" spans="1:20" x14ac:dyDescent="0.15">
      <c r="A33" s="138"/>
      <c r="L33" s="141"/>
    </row>
    <row r="34" spans="1:20" x14ac:dyDescent="0.15">
      <c r="A34" s="138"/>
      <c r="B34" s="146" t="s">
        <v>264</v>
      </c>
      <c r="E34" s="146" t="s">
        <v>265</v>
      </c>
      <c r="H34" s="169" t="s">
        <v>281</v>
      </c>
      <c r="L34" s="141"/>
    </row>
    <row r="35" spans="1:20" x14ac:dyDescent="0.15">
      <c r="A35" s="138"/>
      <c r="H35" s="170" t="s">
        <v>283</v>
      </c>
      <c r="I35" s="7"/>
    </row>
    <row r="36" spans="1:20" ht="13.5" x14ac:dyDescent="0.15">
      <c r="A36" s="138"/>
      <c r="H36" s="298"/>
      <c r="I36" s="290" t="str">
        <f>‐96‐!F8</f>
        <v>家事用+連合用</v>
      </c>
      <c r="J36" s="290" t="str">
        <f>‐96‐!G8</f>
        <v>営 業 用</v>
      </c>
      <c r="K36" s="299" t="str">
        <f>‐97‐!M8</f>
        <v>官公署用+基地用</v>
      </c>
    </row>
    <row r="37" spans="1:20" ht="13.5" x14ac:dyDescent="0.15">
      <c r="A37" s="138"/>
      <c r="E37" s="4"/>
      <c r="H37" s="298" t="s">
        <v>316</v>
      </c>
      <c r="I37" s="300">
        <f>‐96‐!F12</f>
        <v>9038063</v>
      </c>
      <c r="J37" s="300">
        <f>‐96‐!G12</f>
        <v>2635318</v>
      </c>
      <c r="K37" s="301">
        <f>‐97‐!M12</f>
        <v>1372422</v>
      </c>
      <c r="L37" s="58"/>
      <c r="M37" s="58"/>
      <c r="N37" s="58"/>
      <c r="O37" s="58"/>
      <c r="P37" s="58"/>
      <c r="Q37" s="58"/>
      <c r="R37" s="58"/>
      <c r="S37" s="58"/>
      <c r="T37" s="58"/>
    </row>
    <row r="38" spans="1:20" ht="12.75" customHeight="1" x14ac:dyDescent="0.15">
      <c r="A38" s="138"/>
      <c r="H38" s="302">
        <v>22</v>
      </c>
      <c r="I38" s="300">
        <f>‐96‐!F13</f>
        <v>9053661</v>
      </c>
      <c r="J38" s="300">
        <f>‐96‐!G13</f>
        <v>2619995</v>
      </c>
      <c r="K38" s="301">
        <f>‐97‐!M13</f>
        <v>1442710</v>
      </c>
      <c r="L38" s="58"/>
      <c r="M38" s="58"/>
      <c r="N38" s="58"/>
      <c r="O38" s="58"/>
      <c r="P38" s="58"/>
      <c r="Q38" s="58"/>
      <c r="R38" s="58"/>
      <c r="S38" s="58"/>
      <c r="T38" s="58"/>
    </row>
    <row r="39" spans="1:20" ht="13.5" x14ac:dyDescent="0.15">
      <c r="A39" s="138"/>
      <c r="H39" s="302">
        <v>23</v>
      </c>
      <c r="I39" s="300">
        <f>‐96‐!F14</f>
        <v>9106608</v>
      </c>
      <c r="J39" s="300">
        <f>‐96‐!G14</f>
        <v>2548396</v>
      </c>
      <c r="K39" s="301">
        <f>‐97‐!M14</f>
        <v>1392629</v>
      </c>
      <c r="L39" s="58"/>
      <c r="M39" s="58"/>
      <c r="N39" s="58"/>
      <c r="O39" s="58"/>
      <c r="P39" s="58"/>
      <c r="Q39" s="58"/>
      <c r="R39" s="58"/>
      <c r="S39" s="58"/>
      <c r="T39" s="58"/>
    </row>
    <row r="40" spans="1:20" ht="13.5" x14ac:dyDescent="0.15">
      <c r="A40" s="138"/>
      <c r="H40" s="302">
        <v>24</v>
      </c>
      <c r="I40" s="300">
        <f>‐96‐!F15</f>
        <v>9122148</v>
      </c>
      <c r="J40" s="300">
        <f>‐96‐!G15</f>
        <v>2458349</v>
      </c>
      <c r="K40" s="301">
        <f>‐97‐!M15</f>
        <v>1330328</v>
      </c>
      <c r="L40" s="58"/>
      <c r="M40" s="58"/>
      <c r="N40" s="58"/>
      <c r="O40" s="58"/>
      <c r="P40" s="58"/>
      <c r="Q40" s="58"/>
      <c r="R40" s="58"/>
      <c r="S40" s="58"/>
      <c r="T40" s="58"/>
    </row>
    <row r="41" spans="1:20" ht="13.5" x14ac:dyDescent="0.15">
      <c r="A41" s="138"/>
      <c r="H41" s="302">
        <v>25</v>
      </c>
      <c r="I41" s="300">
        <f>‐96‐!F16</f>
        <v>9092862</v>
      </c>
      <c r="J41" s="300">
        <f>‐96‐!G16</f>
        <v>2417520</v>
      </c>
      <c r="K41" s="301">
        <f>‐97‐!M16</f>
        <v>1362735</v>
      </c>
      <c r="L41" s="58"/>
      <c r="M41" s="58"/>
      <c r="N41" s="58"/>
      <c r="O41" s="58"/>
      <c r="P41" s="58"/>
      <c r="Q41" s="58"/>
      <c r="R41" s="58"/>
      <c r="S41" s="58"/>
      <c r="T41" s="58"/>
    </row>
    <row r="42" spans="1:20" ht="13.5" x14ac:dyDescent="0.15">
      <c r="A42" s="138"/>
      <c r="H42" s="303">
        <v>26</v>
      </c>
      <c r="I42" s="300">
        <f>‐96‐!F17</f>
        <v>8947788</v>
      </c>
      <c r="J42" s="300">
        <f>‐96‐!G17</f>
        <v>2376228</v>
      </c>
      <c r="K42" s="301">
        <f>‐97‐!M17</f>
        <v>1282572</v>
      </c>
      <c r="L42" s="61">
        <f>SUM(I42:K42)</f>
        <v>12606588</v>
      </c>
      <c r="M42" s="58"/>
      <c r="N42" s="58"/>
      <c r="O42" s="58"/>
      <c r="P42" s="58"/>
      <c r="Q42" s="58"/>
      <c r="R42" s="58"/>
      <c r="S42" s="58"/>
      <c r="T42" s="58"/>
    </row>
    <row r="43" spans="1:20" x14ac:dyDescent="0.15">
      <c r="A43" s="138"/>
      <c r="H43" s="97" t="s">
        <v>284</v>
      </c>
      <c r="I43" s="171" t="s">
        <v>258</v>
      </c>
      <c r="J43" s="58"/>
      <c r="K43" s="58"/>
      <c r="L43" s="58"/>
      <c r="M43" s="58"/>
      <c r="N43" s="58"/>
      <c r="O43" s="58"/>
      <c r="P43" s="58"/>
      <c r="Q43" s="58"/>
      <c r="R43" s="58"/>
      <c r="S43" s="58"/>
      <c r="T43" s="58"/>
    </row>
    <row r="44" spans="1:20" x14ac:dyDescent="0.15">
      <c r="A44" s="138"/>
      <c r="H44" s="54"/>
      <c r="I44" s="273" t="str">
        <f>‐96‐!F8</f>
        <v>家事用+連合用</v>
      </c>
      <c r="J44" s="273" t="str">
        <f>‐96‐!G8</f>
        <v>営 業 用</v>
      </c>
      <c r="K44" s="273" t="str">
        <f>‐97‐!I8</f>
        <v>船 舶 用</v>
      </c>
      <c r="L44" s="273" t="str">
        <f>‐97‐!M8</f>
        <v>官公署用+基地用</v>
      </c>
      <c r="M44" s="304" t="str">
        <f>‐97‐!Q8</f>
        <v>臨 時 用</v>
      </c>
      <c r="N44" s="305" t="s">
        <v>209</v>
      </c>
      <c r="O44" s="58"/>
      <c r="P44" s="58"/>
      <c r="Q44" s="58"/>
      <c r="R44" s="58"/>
      <c r="S44" s="58"/>
      <c r="T44" s="58"/>
    </row>
    <row r="45" spans="1:20" x14ac:dyDescent="0.15">
      <c r="A45" s="138"/>
      <c r="H45" s="306">
        <v>26</v>
      </c>
      <c r="I45" s="294">
        <f>‐96‐!F17</f>
        <v>8947788</v>
      </c>
      <c r="J45" s="294">
        <f>‐96‐!G17</f>
        <v>2376228</v>
      </c>
      <c r="K45" s="294">
        <f>‐97‐!I17</f>
        <v>5148</v>
      </c>
      <c r="L45" s="294">
        <f>‐97‐!M17</f>
        <v>1282572</v>
      </c>
      <c r="M45" s="307">
        <f>‐97‐!Q17</f>
        <v>40360</v>
      </c>
      <c r="N45" s="308">
        <f>SUM(I45:M45)</f>
        <v>12652096</v>
      </c>
      <c r="O45" s="58"/>
      <c r="P45" s="58"/>
      <c r="Q45" s="58"/>
      <c r="R45" s="58"/>
      <c r="S45" s="58"/>
      <c r="T45" s="58"/>
    </row>
    <row r="46" spans="1:20" x14ac:dyDescent="0.15">
      <c r="A46" s="138"/>
      <c r="G46" s="139"/>
      <c r="H46" s="286"/>
      <c r="I46" s="309">
        <f>+I45/N45</f>
        <v>0.70721783963700557</v>
      </c>
      <c r="J46" s="310">
        <f>J45/N45</f>
        <v>0.18781299161814768</v>
      </c>
      <c r="K46" s="310">
        <f>K45/N45</f>
        <v>4.0688910359200565E-4</v>
      </c>
      <c r="L46" s="310">
        <f>L45/N45</f>
        <v>0.10137229436134534</v>
      </c>
      <c r="M46" s="310">
        <f>M45/N45</f>
        <v>3.1899852799093524E-3</v>
      </c>
      <c r="N46" s="311">
        <f>SUM(I46:M46)</f>
        <v>0.99999999999999989</v>
      </c>
      <c r="O46" s="62"/>
      <c r="P46" s="62"/>
      <c r="Q46" s="62"/>
      <c r="R46" s="62"/>
      <c r="S46" s="62"/>
      <c r="T46" s="62"/>
    </row>
    <row r="47" spans="1:20" x14ac:dyDescent="0.15">
      <c r="A47" s="138"/>
      <c r="G47" s="139"/>
      <c r="H47" s="312"/>
      <c r="I47" s="312"/>
      <c r="J47" s="313"/>
      <c r="K47" s="313"/>
      <c r="L47" s="314"/>
      <c r="M47" s="314"/>
      <c r="N47" s="314"/>
      <c r="O47" s="135"/>
      <c r="P47" s="134"/>
      <c r="Q47" s="134"/>
      <c r="R47" s="134"/>
      <c r="S47" s="62"/>
      <c r="T47" s="62"/>
    </row>
    <row r="48" spans="1:20" x14ac:dyDescent="0.15">
      <c r="A48" s="138"/>
      <c r="G48" s="139"/>
      <c r="H48" s="136"/>
      <c r="I48" s="136"/>
      <c r="J48" s="526"/>
      <c r="K48" s="526"/>
      <c r="L48" s="530"/>
      <c r="M48" s="530"/>
      <c r="N48" s="530"/>
      <c r="O48" s="530"/>
      <c r="P48" s="529"/>
      <c r="Q48" s="529"/>
      <c r="R48" s="529"/>
      <c r="S48" s="62"/>
      <c r="T48" s="62"/>
    </row>
    <row r="49" spans="1:20" x14ac:dyDescent="0.15">
      <c r="A49" s="138"/>
      <c r="G49" s="139"/>
      <c r="H49" s="136"/>
      <c r="I49" s="136"/>
      <c r="J49" s="62"/>
      <c r="K49" s="62"/>
      <c r="L49" s="62"/>
      <c r="M49" s="62"/>
      <c r="N49" s="62"/>
      <c r="O49" s="62"/>
      <c r="P49" s="62"/>
      <c r="Q49" s="62"/>
      <c r="R49" s="62"/>
      <c r="S49" s="62"/>
      <c r="T49" s="62"/>
    </row>
    <row r="50" spans="1:20" x14ac:dyDescent="0.15">
      <c r="A50" s="138"/>
      <c r="G50" s="139"/>
      <c r="H50" s="63"/>
      <c r="I50" s="62"/>
      <c r="J50" s="62"/>
      <c r="K50" s="64"/>
      <c r="L50" s="62"/>
      <c r="M50" s="62"/>
      <c r="N50" s="62"/>
      <c r="O50" s="62"/>
      <c r="P50" s="62"/>
      <c r="Q50" s="62"/>
      <c r="R50" s="62"/>
      <c r="S50" s="62"/>
      <c r="T50" s="62"/>
    </row>
    <row r="51" spans="1:20" x14ac:dyDescent="0.15">
      <c r="A51" s="138"/>
      <c r="G51" s="14"/>
      <c r="H51" s="62"/>
      <c r="I51" s="62"/>
      <c r="J51" s="62"/>
      <c r="K51" s="62"/>
      <c r="L51" s="62"/>
      <c r="M51" s="62"/>
      <c r="N51" s="62"/>
      <c r="O51" s="62"/>
      <c r="P51" s="62"/>
      <c r="Q51" s="62"/>
      <c r="R51" s="62"/>
      <c r="S51" s="62"/>
      <c r="T51" s="62"/>
    </row>
    <row r="52" spans="1:20" x14ac:dyDescent="0.15">
      <c r="A52" s="138"/>
      <c r="G52" s="139"/>
      <c r="H52" s="62"/>
      <c r="I52" s="62"/>
      <c r="J52" s="62"/>
      <c r="K52" s="62"/>
      <c r="L52" s="62"/>
      <c r="M52" s="62"/>
      <c r="N52" s="62"/>
      <c r="O52" s="62"/>
      <c r="P52" s="62"/>
      <c r="Q52" s="62"/>
      <c r="R52" s="62"/>
      <c r="S52" s="62"/>
      <c r="T52" s="62"/>
    </row>
    <row r="53" spans="1:20" x14ac:dyDescent="0.15">
      <c r="A53" s="138"/>
      <c r="H53" s="62"/>
      <c r="I53" s="62"/>
      <c r="J53" s="62"/>
      <c r="K53" s="62"/>
      <c r="L53" s="62"/>
      <c r="M53" s="62"/>
      <c r="N53" s="62"/>
      <c r="O53" s="62"/>
      <c r="P53" s="62"/>
      <c r="Q53" s="62"/>
      <c r="R53" s="62"/>
      <c r="S53" s="58"/>
      <c r="T53" s="58"/>
    </row>
    <row r="54" spans="1:20" x14ac:dyDescent="0.15">
      <c r="A54" s="138"/>
      <c r="H54" s="62"/>
      <c r="I54" s="62"/>
      <c r="J54" s="58"/>
      <c r="K54" s="58"/>
      <c r="L54" s="58"/>
      <c r="M54" s="58"/>
      <c r="N54" s="58"/>
      <c r="O54" s="58"/>
      <c r="P54" s="58"/>
      <c r="Q54" s="58"/>
      <c r="R54" s="58"/>
      <c r="S54" s="58"/>
      <c r="T54" s="58"/>
    </row>
    <row r="55" spans="1:20" x14ac:dyDescent="0.15">
      <c r="A55" s="138"/>
      <c r="H55" s="58"/>
      <c r="I55" s="58"/>
      <c r="J55" s="58"/>
      <c r="K55" s="58"/>
      <c r="L55" s="58"/>
      <c r="M55" s="58"/>
      <c r="N55" s="58"/>
      <c r="O55" s="58"/>
      <c r="P55" s="58"/>
      <c r="Q55" s="58"/>
      <c r="R55" s="58"/>
      <c r="S55" s="58"/>
      <c r="T55" s="58"/>
    </row>
    <row r="56" spans="1:20" x14ac:dyDescent="0.15">
      <c r="A56" s="138"/>
      <c r="H56" s="58"/>
      <c r="I56" s="58"/>
      <c r="J56" s="58"/>
      <c r="K56" s="58"/>
      <c r="L56" s="58"/>
      <c r="M56" s="58"/>
      <c r="N56" s="58"/>
      <c r="O56" s="58"/>
      <c r="P56" s="58"/>
      <c r="Q56" s="58"/>
      <c r="R56" s="58"/>
      <c r="S56" s="58"/>
      <c r="T56" s="58"/>
    </row>
    <row r="57" spans="1:20" x14ac:dyDescent="0.15">
      <c r="A57" s="138"/>
      <c r="H57" s="58"/>
      <c r="I57" s="58"/>
      <c r="J57" s="58"/>
      <c r="K57" s="58"/>
      <c r="L57" s="58"/>
      <c r="M57" s="58"/>
      <c r="N57" s="58"/>
      <c r="O57" s="58"/>
      <c r="P57" s="58"/>
      <c r="Q57" s="58"/>
      <c r="R57" s="58"/>
      <c r="S57" s="58"/>
      <c r="T57" s="58"/>
    </row>
    <row r="58" spans="1:20" x14ac:dyDescent="0.15">
      <c r="A58" s="138"/>
      <c r="H58" s="58"/>
      <c r="I58" s="58"/>
      <c r="J58" s="58"/>
      <c r="K58" s="58"/>
      <c r="L58" s="58"/>
      <c r="M58" s="58"/>
      <c r="N58" s="58"/>
      <c r="O58" s="58"/>
      <c r="P58" s="58"/>
      <c r="Q58" s="58"/>
      <c r="R58" s="58"/>
      <c r="S58" s="58"/>
      <c r="T58" s="58"/>
    </row>
    <row r="59" spans="1:20" x14ac:dyDescent="0.15">
      <c r="A59" s="138"/>
      <c r="H59" s="58"/>
      <c r="I59" s="58"/>
      <c r="J59" s="58"/>
      <c r="K59" s="58"/>
      <c r="L59" s="58"/>
      <c r="M59" s="58"/>
      <c r="N59" s="58"/>
      <c r="O59" s="58"/>
      <c r="P59" s="58"/>
      <c r="Q59" s="58"/>
      <c r="R59" s="58"/>
      <c r="S59" s="58"/>
      <c r="T59" s="58"/>
    </row>
    <row r="60" spans="1:20" x14ac:dyDescent="0.15">
      <c r="A60" s="138"/>
      <c r="H60" s="58"/>
      <c r="I60" s="58"/>
      <c r="J60" s="58"/>
      <c r="K60" s="58"/>
      <c r="L60" s="58"/>
      <c r="M60" s="58"/>
      <c r="N60" s="58"/>
      <c r="O60" s="58"/>
      <c r="P60" s="58"/>
      <c r="Q60" s="58"/>
      <c r="R60" s="58"/>
      <c r="S60" s="58"/>
      <c r="T60" s="58"/>
    </row>
    <row r="61" spans="1:20" x14ac:dyDescent="0.15">
      <c r="A61" s="138"/>
      <c r="H61" s="58"/>
      <c r="I61" s="58"/>
      <c r="J61" s="58"/>
      <c r="K61" s="58"/>
      <c r="L61" s="58"/>
      <c r="M61" s="58"/>
      <c r="N61" s="58"/>
      <c r="O61" s="58"/>
      <c r="P61" s="58"/>
      <c r="Q61" s="58"/>
      <c r="R61" s="58"/>
      <c r="S61" s="58"/>
      <c r="T61" s="58"/>
    </row>
    <row r="62" spans="1:20" x14ac:dyDescent="0.15">
      <c r="A62" s="138"/>
      <c r="H62" s="58"/>
      <c r="I62" s="58"/>
      <c r="J62" s="58"/>
      <c r="K62" s="58"/>
      <c r="L62" s="58"/>
      <c r="M62" s="58"/>
      <c r="N62" s="58"/>
      <c r="O62" s="58"/>
      <c r="P62" s="58"/>
      <c r="Q62" s="58"/>
      <c r="R62" s="58"/>
      <c r="S62" s="58"/>
      <c r="T62" s="58"/>
    </row>
    <row r="63" spans="1:20" x14ac:dyDescent="0.15">
      <c r="A63" s="138"/>
      <c r="H63" s="58"/>
      <c r="I63" s="58"/>
      <c r="J63" s="58"/>
      <c r="K63" s="58"/>
      <c r="L63" s="58"/>
      <c r="M63" s="58"/>
      <c r="N63" s="58"/>
      <c r="O63" s="58"/>
      <c r="P63" s="58"/>
      <c r="Q63" s="58"/>
      <c r="R63" s="58"/>
      <c r="S63" s="58"/>
      <c r="T63" s="58"/>
    </row>
    <row r="64" spans="1:20" x14ac:dyDescent="0.15">
      <c r="A64" s="138"/>
      <c r="H64" s="58"/>
      <c r="I64" s="58"/>
      <c r="J64" s="58"/>
      <c r="K64" s="58"/>
      <c r="L64" s="58"/>
      <c r="M64" s="58"/>
      <c r="N64" s="58"/>
      <c r="O64" s="58"/>
      <c r="P64" s="58"/>
      <c r="Q64" s="58"/>
      <c r="R64" s="58"/>
      <c r="S64" s="58"/>
      <c r="T64" s="58"/>
    </row>
    <row r="65" spans="1:20" x14ac:dyDescent="0.15">
      <c r="A65" s="138"/>
      <c r="H65" s="58"/>
      <c r="I65" s="58"/>
      <c r="J65" s="58"/>
      <c r="K65" s="58"/>
      <c r="L65" s="58"/>
      <c r="M65" s="58"/>
      <c r="N65" s="58"/>
      <c r="O65" s="58"/>
      <c r="P65" s="58"/>
      <c r="Q65" s="58"/>
      <c r="R65" s="58"/>
      <c r="S65" s="58"/>
      <c r="T65" s="58"/>
    </row>
    <row r="66" spans="1:20" x14ac:dyDescent="0.15">
      <c r="A66" s="138"/>
      <c r="H66" s="58"/>
      <c r="I66" s="58"/>
      <c r="J66" s="58"/>
      <c r="K66" s="58"/>
      <c r="L66" s="58"/>
      <c r="M66" s="58"/>
      <c r="N66" s="58"/>
      <c r="O66" s="58"/>
      <c r="P66" s="58"/>
      <c r="Q66" s="58"/>
      <c r="R66" s="58"/>
      <c r="S66" s="58"/>
      <c r="T66" s="58"/>
    </row>
    <row r="67" spans="1:20" x14ac:dyDescent="0.15">
      <c r="A67" s="138"/>
      <c r="H67" s="58"/>
      <c r="I67" s="58"/>
      <c r="J67" s="58"/>
      <c r="K67" s="58"/>
      <c r="L67" s="58"/>
      <c r="M67" s="58"/>
      <c r="N67" s="58"/>
      <c r="O67" s="58"/>
      <c r="P67" s="58"/>
      <c r="Q67" s="58"/>
      <c r="R67" s="58"/>
      <c r="S67" s="58"/>
      <c r="T67" s="58"/>
    </row>
    <row r="68" spans="1:20" x14ac:dyDescent="0.15">
      <c r="C68" s="138"/>
      <c r="H68" s="172" t="s">
        <v>286</v>
      </c>
      <c r="I68" s="58"/>
      <c r="J68" s="58"/>
      <c r="K68" s="58"/>
      <c r="L68" s="58"/>
      <c r="M68" s="58"/>
      <c r="N68" s="58"/>
      <c r="O68" s="58"/>
      <c r="P68" s="58"/>
      <c r="Q68" s="58"/>
      <c r="R68" s="58"/>
      <c r="S68" s="58"/>
      <c r="T68" s="58"/>
    </row>
    <row r="69" spans="1:20" x14ac:dyDescent="0.15">
      <c r="A69" s="147" t="s">
        <v>266</v>
      </c>
      <c r="H69" s="275" t="s">
        <v>285</v>
      </c>
      <c r="I69" s="58"/>
      <c r="J69" s="58"/>
      <c r="K69" s="58"/>
      <c r="L69" s="58"/>
      <c r="M69" s="58"/>
      <c r="N69" s="58"/>
      <c r="O69" s="58"/>
      <c r="P69" s="58"/>
      <c r="Q69" s="58"/>
      <c r="R69" s="58"/>
      <c r="S69" s="58"/>
      <c r="T69" s="58"/>
    </row>
    <row r="70" spans="1:20" x14ac:dyDescent="0.15">
      <c r="A70" s="138"/>
      <c r="H70" s="276"/>
      <c r="I70" s="273" t="s">
        <v>198</v>
      </c>
      <c r="J70" s="58"/>
      <c r="K70" s="58"/>
      <c r="L70" s="58"/>
      <c r="M70" s="58"/>
      <c r="N70" s="58"/>
      <c r="O70" s="58"/>
      <c r="P70" s="58"/>
      <c r="Q70" s="58"/>
      <c r="R70" s="58"/>
      <c r="S70" s="58"/>
      <c r="T70" s="58"/>
    </row>
    <row r="71" spans="1:20" x14ac:dyDescent="0.15">
      <c r="A71" s="138"/>
      <c r="H71" s="277" t="s">
        <v>115</v>
      </c>
      <c r="I71" s="274">
        <f>‐98‐!O10</f>
        <v>95.214277558580619</v>
      </c>
      <c r="J71" s="58"/>
      <c r="K71" s="58"/>
      <c r="L71" s="58"/>
      <c r="M71" s="58"/>
      <c r="N71" s="58"/>
      <c r="O71" s="58"/>
      <c r="P71" s="58"/>
      <c r="Q71" s="58"/>
      <c r="R71" s="58"/>
      <c r="S71" s="58"/>
      <c r="T71" s="58"/>
    </row>
    <row r="72" spans="1:20" x14ac:dyDescent="0.15">
      <c r="A72" s="138"/>
      <c r="H72" s="277" t="s">
        <v>116</v>
      </c>
      <c r="I72" s="274">
        <f>‐98‐!O11</f>
        <v>86.972025453235673</v>
      </c>
      <c r="J72" s="58"/>
      <c r="K72" s="58"/>
      <c r="L72" s="58"/>
      <c r="M72" s="58"/>
      <c r="N72" s="58"/>
      <c r="O72" s="58"/>
      <c r="P72" s="58"/>
      <c r="Q72" s="58"/>
      <c r="R72" s="58"/>
      <c r="S72" s="58"/>
      <c r="T72" s="58"/>
    </row>
    <row r="73" spans="1:20" x14ac:dyDescent="0.15">
      <c r="A73" s="138"/>
      <c r="H73" s="277" t="s">
        <v>117</v>
      </c>
      <c r="I73" s="274">
        <f>‐98‐!O12</f>
        <v>78.114750561021935</v>
      </c>
      <c r="J73" s="58"/>
      <c r="K73" s="58"/>
      <c r="L73" s="58"/>
      <c r="M73" s="58"/>
      <c r="N73" s="58"/>
      <c r="O73" s="58"/>
      <c r="P73" s="58"/>
      <c r="Q73" s="58"/>
      <c r="R73" s="58"/>
      <c r="S73" s="58"/>
      <c r="T73" s="58"/>
    </row>
    <row r="74" spans="1:20" x14ac:dyDescent="0.15">
      <c r="A74" s="138"/>
      <c r="H74" s="277" t="s">
        <v>118</v>
      </c>
      <c r="I74" s="274">
        <f>‐98‐!O13</f>
        <v>71.065459610027858</v>
      </c>
      <c r="J74" s="58"/>
      <c r="K74" s="58"/>
      <c r="L74" s="58"/>
      <c r="M74" s="58"/>
      <c r="N74" s="58"/>
      <c r="O74" s="58"/>
      <c r="P74" s="58"/>
      <c r="Q74" s="58"/>
      <c r="R74" s="58"/>
      <c r="S74" s="58"/>
      <c r="T74" s="58"/>
    </row>
    <row r="75" spans="1:20" x14ac:dyDescent="0.15">
      <c r="A75" s="138"/>
      <c r="H75" s="278" t="s">
        <v>120</v>
      </c>
      <c r="I75" s="274">
        <f>‐98‐!O15</f>
        <v>95.067219977035805</v>
      </c>
      <c r="J75" s="58"/>
      <c r="K75" s="58"/>
      <c r="L75" s="58"/>
      <c r="M75" s="58"/>
      <c r="N75" s="58"/>
      <c r="O75" s="58"/>
      <c r="P75" s="58"/>
      <c r="Q75" s="58"/>
      <c r="R75" s="58"/>
      <c r="S75" s="58"/>
      <c r="T75" s="58"/>
    </row>
    <row r="76" spans="1:20" x14ac:dyDescent="0.15">
      <c r="A76" s="138"/>
      <c r="H76" s="277" t="s">
        <v>121</v>
      </c>
      <c r="I76" s="274">
        <f>‐98‐!O16</f>
        <v>91.124996690407471</v>
      </c>
      <c r="J76" s="58"/>
      <c r="K76" s="58"/>
      <c r="L76" s="58"/>
      <c r="M76" s="58"/>
      <c r="N76" s="58"/>
      <c r="O76" s="58"/>
      <c r="P76" s="58"/>
      <c r="Q76" s="58"/>
      <c r="R76" s="58"/>
      <c r="S76" s="58"/>
      <c r="T76" s="58"/>
    </row>
    <row r="77" spans="1:20" x14ac:dyDescent="0.15">
      <c r="A77" s="138"/>
      <c r="H77" s="277" t="s">
        <v>122</v>
      </c>
      <c r="I77" s="274">
        <f>‐98‐!O17</f>
        <v>87.313412836660859</v>
      </c>
      <c r="J77" s="58"/>
      <c r="K77" s="58"/>
      <c r="L77" s="58"/>
      <c r="M77" s="58"/>
      <c r="N77" s="58"/>
      <c r="O77" s="58"/>
      <c r="P77" s="58"/>
      <c r="Q77" s="58"/>
      <c r="R77" s="58"/>
      <c r="S77" s="58"/>
      <c r="T77" s="58"/>
    </row>
    <row r="78" spans="1:20" x14ac:dyDescent="0.15">
      <c r="A78" s="138"/>
      <c r="H78" s="277" t="s">
        <v>123</v>
      </c>
      <c r="I78" s="274">
        <f>‐98‐!O18</f>
        <v>84.258008312846528</v>
      </c>
      <c r="J78" s="58"/>
      <c r="K78" s="62"/>
      <c r="L78" s="58"/>
      <c r="M78" s="58"/>
      <c r="N78" s="58"/>
      <c r="O78" s="58"/>
      <c r="P78" s="58"/>
      <c r="Q78" s="58"/>
      <c r="R78" s="58"/>
      <c r="S78" s="58"/>
      <c r="T78" s="58"/>
    </row>
    <row r="79" spans="1:20" x14ac:dyDescent="0.15">
      <c r="A79" s="138"/>
      <c r="H79" s="277" t="s">
        <v>124</v>
      </c>
      <c r="I79" s="274">
        <f>‐98‐!O19</f>
        <v>83.035912954474654</v>
      </c>
      <c r="J79" s="65"/>
      <c r="K79" s="65"/>
      <c r="L79" s="58"/>
      <c r="M79" s="58"/>
      <c r="N79" s="58"/>
      <c r="O79" s="58"/>
      <c r="P79" s="58"/>
      <c r="Q79" s="58"/>
      <c r="R79" s="58"/>
      <c r="S79" s="58"/>
      <c r="T79" s="58"/>
    </row>
    <row r="80" spans="1:20" x14ac:dyDescent="0.15">
      <c r="A80" s="138"/>
      <c r="H80" s="277" t="s">
        <v>119</v>
      </c>
      <c r="I80" s="274">
        <f>‐98‐!O14</f>
        <v>53.496339087794723</v>
      </c>
      <c r="J80" s="65"/>
      <c r="K80" s="65"/>
      <c r="L80" s="62"/>
      <c r="M80" s="62"/>
      <c r="N80" s="62"/>
      <c r="O80" s="62"/>
      <c r="P80" s="58"/>
      <c r="Q80" s="58"/>
      <c r="R80" s="58"/>
      <c r="S80" s="58"/>
      <c r="T80" s="58"/>
    </row>
    <row r="81" spans="1:20" x14ac:dyDescent="0.15">
      <c r="A81" s="138"/>
      <c r="H81" s="246" t="s">
        <v>125</v>
      </c>
      <c r="I81" s="274">
        <f>‐98‐!O20</f>
        <v>56.516129032258064</v>
      </c>
      <c r="J81" s="62"/>
      <c r="K81" s="62"/>
      <c r="L81" s="62"/>
      <c r="M81" s="62"/>
      <c r="N81" s="62"/>
      <c r="O81" s="62"/>
      <c r="P81" s="58"/>
      <c r="Q81" s="58"/>
      <c r="R81" s="58"/>
      <c r="S81" s="58"/>
      <c r="T81" s="58"/>
    </row>
    <row r="82" spans="1:20" x14ac:dyDescent="0.15">
      <c r="A82" s="138"/>
      <c r="H82" s="58"/>
      <c r="I82" s="58"/>
      <c r="J82" s="527"/>
      <c r="K82" s="527"/>
      <c r="L82" s="62"/>
      <c r="M82" s="65"/>
      <c r="N82" s="65"/>
      <c r="O82" s="62"/>
      <c r="P82" s="58"/>
      <c r="Q82" s="58"/>
      <c r="R82" s="58"/>
      <c r="S82" s="58"/>
      <c r="T82" s="58"/>
    </row>
    <row r="83" spans="1:20" x14ac:dyDescent="0.15">
      <c r="A83" s="138"/>
      <c r="H83" s="58"/>
      <c r="I83" s="58"/>
      <c r="J83" s="527"/>
      <c r="K83" s="527"/>
      <c r="L83" s="62"/>
      <c r="M83" s="65"/>
      <c r="N83" s="65"/>
      <c r="O83" s="62"/>
      <c r="P83" s="58"/>
      <c r="Q83" s="58"/>
      <c r="R83" s="58"/>
      <c r="S83" s="58"/>
      <c r="T83" s="58"/>
    </row>
    <row r="84" spans="1:20" x14ac:dyDescent="0.15">
      <c r="A84" s="138"/>
      <c r="H84" s="58"/>
      <c r="I84" s="58"/>
      <c r="J84" s="527"/>
      <c r="K84" s="527"/>
      <c r="L84" s="62"/>
      <c r="M84" s="65"/>
      <c r="N84" s="65"/>
      <c r="O84" s="62"/>
      <c r="P84" s="58"/>
      <c r="Q84" s="58"/>
      <c r="R84" s="58"/>
      <c r="S84" s="58"/>
      <c r="T84" s="58"/>
    </row>
    <row r="85" spans="1:20" x14ac:dyDescent="0.15">
      <c r="A85" s="138"/>
      <c r="H85" s="58"/>
      <c r="I85" s="58"/>
      <c r="J85" s="527"/>
      <c r="K85" s="527"/>
      <c r="L85" s="62"/>
      <c r="M85" s="65"/>
      <c r="N85" s="65"/>
      <c r="O85" s="62"/>
      <c r="P85" s="58"/>
      <c r="Q85" s="58"/>
      <c r="R85" s="58"/>
      <c r="S85" s="58"/>
      <c r="T85" s="58"/>
    </row>
    <row r="86" spans="1:20" x14ac:dyDescent="0.15">
      <c r="A86" s="138"/>
      <c r="H86" s="58"/>
      <c r="I86" s="58"/>
      <c r="J86" s="527"/>
      <c r="K86" s="527"/>
      <c r="L86" s="65"/>
      <c r="M86" s="65"/>
      <c r="N86" s="65"/>
      <c r="O86" s="62"/>
      <c r="P86" s="58"/>
      <c r="Q86" s="58"/>
      <c r="R86" s="58"/>
      <c r="S86" s="58"/>
      <c r="T86" s="58"/>
    </row>
    <row r="87" spans="1:20" x14ac:dyDescent="0.15">
      <c r="A87" s="138"/>
      <c r="H87" s="58"/>
      <c r="I87" s="58"/>
      <c r="J87" s="527"/>
      <c r="K87" s="527"/>
      <c r="L87" s="65"/>
      <c r="M87" s="65"/>
      <c r="N87" s="65"/>
      <c r="O87" s="62"/>
      <c r="P87" s="58"/>
      <c r="Q87" s="58"/>
      <c r="R87" s="58"/>
      <c r="S87" s="58"/>
      <c r="T87" s="58"/>
    </row>
    <row r="88" spans="1:20" x14ac:dyDescent="0.15">
      <c r="A88" s="138"/>
      <c r="H88" s="58"/>
      <c r="I88" s="58"/>
      <c r="J88" s="531"/>
      <c r="K88" s="531"/>
      <c r="L88" s="62"/>
      <c r="M88" s="66"/>
      <c r="N88" s="66"/>
      <c r="O88" s="62"/>
      <c r="P88" s="58"/>
      <c r="Q88" s="58"/>
      <c r="R88" s="58"/>
      <c r="S88" s="58"/>
      <c r="T88" s="58"/>
    </row>
    <row r="89" spans="1:20" x14ac:dyDescent="0.15">
      <c r="A89" s="138"/>
      <c r="H89" s="58"/>
      <c r="I89" s="58"/>
      <c r="J89" s="527"/>
      <c r="K89" s="527"/>
      <c r="L89" s="62"/>
      <c r="M89" s="65"/>
      <c r="N89" s="65"/>
      <c r="O89" s="62"/>
      <c r="P89" s="58"/>
      <c r="Q89" s="58"/>
      <c r="R89" s="58"/>
      <c r="S89" s="58"/>
      <c r="T89" s="58"/>
    </row>
    <row r="90" spans="1:20" x14ac:dyDescent="0.15">
      <c r="A90" s="138"/>
      <c r="H90" s="58"/>
      <c r="I90" s="58"/>
      <c r="J90" s="527"/>
      <c r="K90" s="527"/>
      <c r="L90" s="62"/>
      <c r="M90" s="65"/>
      <c r="N90" s="65"/>
      <c r="O90" s="62"/>
      <c r="P90" s="58"/>
      <c r="Q90" s="58"/>
      <c r="R90" s="58"/>
      <c r="S90" s="58"/>
      <c r="T90" s="58"/>
    </row>
    <row r="91" spans="1:20" x14ac:dyDescent="0.15">
      <c r="A91" s="138"/>
      <c r="H91" s="58"/>
      <c r="I91" s="58"/>
      <c r="J91" s="527"/>
      <c r="K91" s="527"/>
      <c r="L91" s="62"/>
      <c r="M91" s="65"/>
      <c r="N91" s="65"/>
      <c r="O91" s="62"/>
      <c r="P91" s="58"/>
      <c r="Q91" s="58"/>
      <c r="R91" s="58"/>
      <c r="S91" s="58"/>
      <c r="T91" s="58"/>
    </row>
    <row r="92" spans="1:20" x14ac:dyDescent="0.15">
      <c r="A92" s="138"/>
      <c r="H92" s="58"/>
      <c r="I92" s="58"/>
      <c r="J92" s="527"/>
      <c r="K92" s="527"/>
      <c r="L92" s="62"/>
      <c r="M92" s="65"/>
      <c r="N92" s="65"/>
      <c r="O92" s="62"/>
      <c r="P92" s="58"/>
      <c r="Q92" s="58"/>
      <c r="R92" s="58"/>
      <c r="S92" s="58"/>
      <c r="T92" s="58"/>
    </row>
    <row r="93" spans="1:20" x14ac:dyDescent="0.15">
      <c r="A93" s="138"/>
      <c r="H93" s="58"/>
      <c r="I93" s="58"/>
      <c r="J93" s="62"/>
      <c r="K93" s="62"/>
      <c r="L93" s="62"/>
      <c r="M93" s="62"/>
      <c r="N93" s="62"/>
      <c r="O93" s="62"/>
      <c r="P93" s="58"/>
      <c r="Q93" s="58"/>
      <c r="R93" s="58"/>
      <c r="S93" s="58"/>
      <c r="T93" s="58"/>
    </row>
    <row r="94" spans="1:20" x14ac:dyDescent="0.15">
      <c r="A94" s="138"/>
      <c r="H94" s="58"/>
      <c r="I94" s="58"/>
      <c r="J94" s="62"/>
      <c r="K94" s="62"/>
      <c r="L94" s="62"/>
      <c r="M94" s="62"/>
      <c r="N94" s="62"/>
      <c r="O94" s="62"/>
      <c r="P94" s="58"/>
      <c r="Q94" s="58"/>
      <c r="R94" s="58"/>
      <c r="S94" s="58"/>
      <c r="T94" s="58"/>
    </row>
    <row r="95" spans="1:20" x14ac:dyDescent="0.15">
      <c r="A95" s="138"/>
      <c r="H95" s="58"/>
      <c r="I95" s="58"/>
      <c r="J95" s="58"/>
      <c r="K95" s="58"/>
      <c r="L95" s="58"/>
      <c r="M95" s="58"/>
      <c r="N95" s="58"/>
      <c r="O95" s="58"/>
      <c r="P95" s="58"/>
      <c r="Q95" s="58"/>
      <c r="R95" s="58"/>
      <c r="S95" s="58"/>
      <c r="T95" s="58"/>
    </row>
    <row r="96" spans="1:20" x14ac:dyDescent="0.15">
      <c r="A96" s="138"/>
      <c r="H96" s="58"/>
      <c r="I96" s="58"/>
      <c r="J96" s="58"/>
      <c r="K96" s="58"/>
      <c r="L96" s="58"/>
      <c r="M96" s="58"/>
      <c r="N96" s="58"/>
      <c r="O96" s="58"/>
      <c r="P96" s="58"/>
      <c r="Q96" s="58"/>
      <c r="R96" s="58"/>
      <c r="S96" s="58"/>
      <c r="T96" s="58"/>
    </row>
    <row r="97" spans="1:20" x14ac:dyDescent="0.15">
      <c r="A97" s="138"/>
      <c r="H97" s="58"/>
      <c r="I97" s="58"/>
      <c r="J97" s="58"/>
      <c r="K97" s="58"/>
      <c r="L97" s="58"/>
      <c r="M97" s="58"/>
      <c r="N97" s="58"/>
      <c r="O97" s="58"/>
      <c r="P97" s="58"/>
      <c r="Q97" s="58"/>
      <c r="R97" s="58"/>
      <c r="S97" s="58"/>
      <c r="T97" s="58"/>
    </row>
    <row r="98" spans="1:20" x14ac:dyDescent="0.15">
      <c r="H98" s="58"/>
      <c r="I98" s="58"/>
      <c r="J98" s="58"/>
      <c r="K98" s="58"/>
      <c r="L98" s="58"/>
      <c r="M98" s="58"/>
      <c r="N98" s="58"/>
      <c r="O98" s="58"/>
      <c r="P98" s="58"/>
      <c r="Q98" s="58"/>
      <c r="R98" s="58"/>
      <c r="S98" s="58"/>
      <c r="T98" s="58"/>
    </row>
    <row r="99" spans="1:20" x14ac:dyDescent="0.15">
      <c r="H99" s="58"/>
      <c r="I99" s="58"/>
      <c r="J99" s="58"/>
      <c r="K99" s="58"/>
      <c r="L99" s="58"/>
      <c r="M99" s="58"/>
      <c r="N99" s="58"/>
      <c r="O99" s="58"/>
      <c r="P99" s="58"/>
      <c r="Q99" s="58"/>
      <c r="R99" s="58"/>
      <c r="S99" s="58"/>
      <c r="T99" s="58"/>
    </row>
    <row r="100" spans="1:20" x14ac:dyDescent="0.15">
      <c r="H100" s="58"/>
      <c r="I100" s="58"/>
      <c r="J100" s="58"/>
      <c r="K100" s="58"/>
      <c r="L100" s="58"/>
      <c r="M100" s="58"/>
      <c r="N100" s="58"/>
      <c r="O100" s="58"/>
      <c r="P100" s="58"/>
      <c r="Q100" s="58"/>
      <c r="R100" s="58"/>
      <c r="S100" s="58"/>
      <c r="T100" s="58"/>
    </row>
    <row r="101" spans="1:20" x14ac:dyDescent="0.15">
      <c r="H101" s="58"/>
      <c r="I101" s="58"/>
      <c r="J101" s="58"/>
      <c r="K101" s="58"/>
      <c r="L101" s="58"/>
      <c r="M101" s="58"/>
      <c r="N101" s="58"/>
      <c r="O101" s="58"/>
      <c r="P101" s="58"/>
      <c r="Q101" s="58"/>
      <c r="R101" s="58"/>
      <c r="S101" s="58"/>
      <c r="T101" s="58"/>
    </row>
    <row r="102" spans="1:20" x14ac:dyDescent="0.15">
      <c r="H102" s="58"/>
      <c r="I102" s="58"/>
      <c r="J102" s="58"/>
      <c r="K102" s="58"/>
      <c r="L102" s="58"/>
      <c r="M102" s="58"/>
      <c r="N102" s="58"/>
      <c r="O102" s="58"/>
      <c r="P102" s="58"/>
      <c r="Q102" s="58"/>
      <c r="R102" s="58"/>
      <c r="S102" s="58"/>
      <c r="T102" s="58"/>
    </row>
    <row r="103" spans="1:20" x14ac:dyDescent="0.15">
      <c r="A103" s="147" t="s">
        <v>267</v>
      </c>
      <c r="E103" s="146" t="s">
        <v>268</v>
      </c>
      <c r="H103" s="93" t="s">
        <v>259</v>
      </c>
      <c r="I103" s="58"/>
      <c r="J103" s="58"/>
      <c r="K103" s="58"/>
      <c r="L103" s="58"/>
      <c r="M103" s="58"/>
      <c r="N103" s="58"/>
      <c r="O103" s="58"/>
      <c r="P103" s="58"/>
      <c r="Q103" s="58"/>
      <c r="R103" s="58"/>
      <c r="S103" s="58"/>
      <c r="T103" s="58"/>
    </row>
    <row r="104" spans="1:20" x14ac:dyDescent="0.15">
      <c r="A104" s="138"/>
      <c r="H104" s="59" t="s">
        <v>287</v>
      </c>
      <c r="I104" s="58"/>
      <c r="J104" s="58"/>
      <c r="K104" s="58"/>
      <c r="L104" s="58"/>
      <c r="M104" s="58"/>
      <c r="N104" s="58"/>
      <c r="O104" s="58"/>
      <c r="P104" s="58"/>
      <c r="Q104" s="58"/>
      <c r="R104" s="58"/>
      <c r="S104" s="58"/>
      <c r="T104" s="58"/>
    </row>
    <row r="105" spans="1:20" ht="13.5" x14ac:dyDescent="0.15">
      <c r="A105" s="138"/>
      <c r="E105" s="143"/>
      <c r="H105" s="279"/>
      <c r="I105" s="279" t="s">
        <v>199</v>
      </c>
      <c r="J105" s="280" t="s">
        <v>200</v>
      </c>
      <c r="K105" s="281" t="s">
        <v>215</v>
      </c>
      <c r="L105" s="58"/>
      <c r="M105" s="58"/>
      <c r="N105" s="58"/>
      <c r="O105" s="58"/>
      <c r="P105" s="58"/>
      <c r="Q105" s="58"/>
      <c r="R105" s="58"/>
      <c r="S105" s="58"/>
      <c r="T105" s="58"/>
    </row>
    <row r="106" spans="1:20" x14ac:dyDescent="0.15">
      <c r="A106" s="138"/>
      <c r="H106" s="282">
        <f>‐100‐!A31</f>
        <v>22</v>
      </c>
      <c r="I106" s="283">
        <f>SUM(‐100‐!F15,‐100‐!H15,‐100‐!J15,‐100‐!L15,‐100‐!N15)</f>
        <v>223849</v>
      </c>
      <c r="J106" s="283">
        <f>SUM('-101-'!P15,'-101-'!S15:T15,'-101-'!W15:X15,'-101-'!Z15,'-101-'!AB15,'-101-'!AD15)</f>
        <v>282914</v>
      </c>
      <c r="K106" s="284">
        <f>SUM(I106:J106)</f>
        <v>506763</v>
      </c>
      <c r="L106" s="58"/>
      <c r="M106" s="58"/>
      <c r="N106" s="67"/>
      <c r="O106" s="67"/>
      <c r="P106" s="67"/>
      <c r="Q106" s="58"/>
      <c r="R106" s="58"/>
      <c r="S106" s="58"/>
      <c r="T106" s="58"/>
    </row>
    <row r="107" spans="1:20" x14ac:dyDescent="0.15">
      <c r="A107" s="138"/>
      <c r="H107" s="282">
        <f>‐100‐!A32</f>
        <v>23</v>
      </c>
      <c r="I107" s="283">
        <f>SUM(‐100‐!F16,‐100‐!H16,‐100‐!J16,‐100‐!L16,‐100‐!N16)</f>
        <v>219760</v>
      </c>
      <c r="J107" s="283">
        <f>SUM('-101-'!P16,'-101-'!S16:T16,'-101-'!W16:X16,'-101-'!Z16,'-101-'!AB16,'-101-'!AD16)</f>
        <v>274863</v>
      </c>
      <c r="K107" s="284">
        <f>SUM(I107:J107)</f>
        <v>494623</v>
      </c>
      <c r="L107" s="58"/>
      <c r="M107" s="58"/>
      <c r="N107" s="67"/>
      <c r="O107" s="67"/>
      <c r="P107" s="67"/>
      <c r="Q107" s="58"/>
      <c r="R107" s="58"/>
      <c r="S107" s="58"/>
      <c r="T107" s="58"/>
    </row>
    <row r="108" spans="1:20" x14ac:dyDescent="0.15">
      <c r="A108" s="138"/>
      <c r="H108" s="282">
        <f>‐100‐!A33</f>
        <v>24</v>
      </c>
      <c r="I108" s="283">
        <f>SUM(‐100‐!F17,‐100‐!H17,‐100‐!J17,‐100‐!L17,‐100‐!N17)</f>
        <v>213009</v>
      </c>
      <c r="J108" s="283">
        <f>SUM('-101-'!P17,'-101-'!S17:T17,'-101-'!W17:X17,'-101-'!Z17,'-101-'!AB17,'-101-'!AD17)</f>
        <v>267319</v>
      </c>
      <c r="K108" s="284">
        <f>SUM(I108:J108)</f>
        <v>480328</v>
      </c>
      <c r="L108" s="58"/>
      <c r="M108" s="58"/>
      <c r="N108" s="67"/>
      <c r="O108" s="67"/>
      <c r="P108" s="67"/>
      <c r="Q108" s="58"/>
      <c r="R108" s="58"/>
      <c r="S108" s="58"/>
      <c r="T108" s="58"/>
    </row>
    <row r="109" spans="1:20" ht="12" customHeight="1" x14ac:dyDescent="0.15">
      <c r="A109" s="138"/>
      <c r="H109" s="282">
        <f>‐100‐!A34</f>
        <v>25</v>
      </c>
      <c r="I109" s="283">
        <f>SUM(‐100‐!F18,‐100‐!H18,‐100‐!J18,‐100‐!L18,‐100‐!N18)</f>
        <v>203914</v>
      </c>
      <c r="J109" s="283">
        <f>SUM('-101-'!P18,'-101-'!S18:T18,'-101-'!W18:X18,'-101-'!Z18,'-101-'!AB18,'-101-'!AD18)</f>
        <v>250723</v>
      </c>
      <c r="K109" s="284">
        <f>SUM(I109:J109)</f>
        <v>454637</v>
      </c>
      <c r="L109" s="58"/>
      <c r="M109" s="58"/>
      <c r="N109" s="68"/>
      <c r="O109" s="67"/>
      <c r="P109" s="67"/>
      <c r="Q109" s="58"/>
      <c r="R109" s="58"/>
      <c r="S109" s="58"/>
      <c r="T109" s="58"/>
    </row>
    <row r="110" spans="1:20" x14ac:dyDescent="0.15">
      <c r="A110" s="138"/>
      <c r="H110" s="282">
        <f>‐100‐!A35</f>
        <v>26</v>
      </c>
      <c r="I110" s="283">
        <f>SUM(‐100‐!F19,‐100‐!H19,‐100‐!J19,‐100‐!L19,‐100‐!N19)</f>
        <v>214486</v>
      </c>
      <c r="J110" s="283">
        <f>SUM('-101-'!P19,'-101-'!S19:T19,'-101-'!W19:X19,'-101-'!Z19,'-101-'!AB19,'-101-'!AD19)</f>
        <v>268504</v>
      </c>
      <c r="K110" s="285">
        <f>SUM(I110:J110)-1</f>
        <v>482989</v>
      </c>
      <c r="L110" s="69"/>
      <c r="M110" s="58"/>
      <c r="N110" s="67"/>
      <c r="O110" s="67"/>
      <c r="P110" s="67"/>
      <c r="Q110" s="58"/>
      <c r="R110" s="58"/>
      <c r="S110" s="58"/>
      <c r="T110" s="58"/>
    </row>
    <row r="111" spans="1:20" x14ac:dyDescent="0.15">
      <c r="A111" s="138"/>
      <c r="H111" s="58"/>
      <c r="I111" s="58"/>
      <c r="J111" s="58"/>
      <c r="K111" s="58"/>
      <c r="L111" s="58"/>
      <c r="M111" s="58"/>
      <c r="N111" s="58"/>
      <c r="O111" s="58"/>
      <c r="P111" s="58"/>
      <c r="Q111" s="58"/>
      <c r="R111" s="58"/>
      <c r="S111" s="58"/>
      <c r="T111" s="58"/>
    </row>
    <row r="112" spans="1:20" x14ac:dyDescent="0.15">
      <c r="A112" s="138"/>
      <c r="H112" s="275" t="s">
        <v>260</v>
      </c>
      <c r="I112" s="58"/>
      <c r="J112" s="58"/>
      <c r="K112" s="58"/>
      <c r="L112" s="58"/>
      <c r="M112" s="58"/>
      <c r="N112" s="58"/>
      <c r="O112" s="58"/>
      <c r="P112" s="58"/>
      <c r="Q112" s="58"/>
      <c r="R112" s="58"/>
      <c r="S112" s="58"/>
      <c r="T112" s="58"/>
    </row>
    <row r="113" spans="1:20" ht="12" customHeight="1" x14ac:dyDescent="0.15">
      <c r="A113" s="138"/>
      <c r="H113" s="290" t="str">
        <f>+‐100‐!E8</f>
        <v>定　  　　額</v>
      </c>
      <c r="I113" s="142" t="str">
        <f>+‐100‐!G8</f>
        <v>従　  　　量</v>
      </c>
      <c r="J113" s="142" t="str">
        <f>+‐100‐!I8</f>
        <v>臨　　　　時</v>
      </c>
      <c r="K113" s="142" t="str">
        <f>+‐100‐!K8</f>
        <v>公衆街路灯</v>
      </c>
      <c r="L113" s="287" t="str">
        <f>+‐100‐!M8</f>
        <v>時間帯別・
Eeらいふ</v>
      </c>
      <c r="M113" s="142" t="str">
        <f>+‐100‐!O8</f>
        <v>業 　務 　用</v>
      </c>
      <c r="N113" s="142" t="str">
        <f>+‐100‐!Q8</f>
        <v>低　  　　圧</v>
      </c>
      <c r="O113" s="142" t="str">
        <f>+‐100‐!U8</f>
        <v>高圧500kW未満</v>
      </c>
      <c r="P113" s="142" t="str">
        <f>+‐100‐!Y8</f>
        <v>高圧500kW以上</v>
      </c>
      <c r="Q113" s="142" t="str">
        <f>+‐100‐!AA8</f>
        <v>臨　　時</v>
      </c>
      <c r="R113" s="142" t="str">
        <f>+‐100‐!AC8</f>
        <v>深　　夜</v>
      </c>
      <c r="S113" s="58"/>
      <c r="T113" s="58"/>
    </row>
    <row r="114" spans="1:20" x14ac:dyDescent="0.15">
      <c r="A114" s="138"/>
      <c r="H114" s="288">
        <f>‐100‐!F19</f>
        <v>1763</v>
      </c>
      <c r="I114" s="288">
        <f>‐100‐!H19</f>
        <v>184301</v>
      </c>
      <c r="J114" s="288">
        <f>‐100‐!J19</f>
        <v>383</v>
      </c>
      <c r="K114" s="288">
        <f>‐100‐!L19</f>
        <v>1191</v>
      </c>
      <c r="L114" s="288">
        <f>‐100‐!N19</f>
        <v>26848</v>
      </c>
      <c r="M114" s="288">
        <f>'-101-'!P19</f>
        <v>182822</v>
      </c>
      <c r="N114" s="288">
        <v>25644</v>
      </c>
      <c r="O114" s="288">
        <v>39709</v>
      </c>
      <c r="P114" s="288">
        <f>'-101-'!Z19</f>
        <v>18466</v>
      </c>
      <c r="Q114" s="288">
        <f>'-101-'!AB19</f>
        <v>135</v>
      </c>
      <c r="R114" s="288">
        <f>'-101-'!AD19</f>
        <v>1728</v>
      </c>
      <c r="S114" s="99">
        <f>SUM(H114:R114)-1</f>
        <v>482989</v>
      </c>
      <c r="T114" s="58"/>
    </row>
    <row r="115" spans="1:20" x14ac:dyDescent="0.15">
      <c r="A115" s="138"/>
      <c r="H115" s="289" t="s">
        <v>258</v>
      </c>
      <c r="S115" s="58"/>
      <c r="T115" s="58"/>
    </row>
    <row r="116" spans="1:20" x14ac:dyDescent="0.15">
      <c r="A116" s="138"/>
      <c r="H116" s="94" t="s">
        <v>216</v>
      </c>
      <c r="I116" s="58"/>
      <c r="J116" s="58"/>
      <c r="K116" s="58"/>
      <c r="L116" s="58"/>
      <c r="M116" s="58"/>
      <c r="N116" s="58"/>
      <c r="O116" s="58"/>
      <c r="P116" s="58"/>
      <c r="Q116" s="58"/>
      <c r="R116" s="58"/>
      <c r="S116" s="58"/>
      <c r="T116" s="58"/>
    </row>
    <row r="117" spans="1:20" x14ac:dyDescent="0.15">
      <c r="A117" s="138"/>
      <c r="H117" s="528">
        <f>SUM(H114:R114)</f>
        <v>482990</v>
      </c>
      <c r="I117" s="528"/>
      <c r="J117" s="58"/>
      <c r="K117" s="58"/>
      <c r="L117" s="58"/>
      <c r="M117" s="58"/>
      <c r="N117" s="58"/>
      <c r="O117" s="58"/>
      <c r="P117" s="58"/>
      <c r="Q117" s="58"/>
      <c r="R117" s="58"/>
      <c r="S117" s="58"/>
      <c r="T117" s="58"/>
    </row>
    <row r="118" spans="1:20" ht="18" x14ac:dyDescent="0.15">
      <c r="A118" s="138"/>
      <c r="H118" s="60" t="s">
        <v>217</v>
      </c>
      <c r="I118" s="54" t="s">
        <v>218</v>
      </c>
      <c r="J118" s="54" t="s">
        <v>219</v>
      </c>
      <c r="K118" s="54" t="s">
        <v>220</v>
      </c>
      <c r="L118" s="101" t="s">
        <v>221</v>
      </c>
      <c r="M118" s="54" t="s">
        <v>222</v>
      </c>
      <c r="N118" s="54" t="s">
        <v>223</v>
      </c>
      <c r="O118" s="54" t="s">
        <v>224</v>
      </c>
      <c r="P118" s="54" t="s">
        <v>225</v>
      </c>
      <c r="Q118" s="54" t="s">
        <v>226</v>
      </c>
      <c r="R118" s="54" t="s">
        <v>227</v>
      </c>
      <c r="S118" s="58"/>
      <c r="T118" s="58"/>
    </row>
    <row r="119" spans="1:20" x14ac:dyDescent="0.15">
      <c r="A119" s="138"/>
      <c r="H119" s="70">
        <f>H114/H117</f>
        <v>3.6501790927348393E-3</v>
      </c>
      <c r="I119" s="144">
        <f>I114/H117</f>
        <v>0.38158346963705253</v>
      </c>
      <c r="J119" s="95">
        <f>J114/H117</f>
        <v>7.9297708027081305E-4</v>
      </c>
      <c r="K119" s="100">
        <f>K114/H117</f>
        <v>2.4658895629309095E-3</v>
      </c>
      <c r="L119" s="100">
        <f>L114/H117</f>
        <v>5.5587072196111718E-2</v>
      </c>
      <c r="M119" s="100">
        <f>M114/H117</f>
        <v>0.37852129443673782</v>
      </c>
      <c r="N119" s="100">
        <f>N114/H117</f>
        <v>5.3094266962048907E-2</v>
      </c>
      <c r="O119" s="100">
        <f>O114/H117</f>
        <v>8.2214952690531889E-2</v>
      </c>
      <c r="P119" s="100">
        <f>P114/H117</f>
        <v>3.8232675624754138E-2</v>
      </c>
      <c r="Q119" s="95">
        <f>Q114/H117</f>
        <v>2.7950889252365474E-4</v>
      </c>
      <c r="R119" s="100">
        <f>R114/H117</f>
        <v>3.5777138243027807E-3</v>
      </c>
      <c r="S119" s="58"/>
      <c r="T119" s="58"/>
    </row>
    <row r="120" spans="1:20" x14ac:dyDescent="0.15">
      <c r="A120" s="138"/>
      <c r="H120" s="58"/>
      <c r="I120" s="96">
        <f>SUM(H119:R119)</f>
        <v>1</v>
      </c>
      <c r="J120" s="58"/>
      <c r="K120" s="58"/>
      <c r="L120" s="58"/>
      <c r="M120" s="58"/>
      <c r="N120" s="58"/>
      <c r="O120" s="58"/>
      <c r="P120" s="58"/>
      <c r="Q120" s="58"/>
      <c r="R120" s="58"/>
      <c r="S120" s="58"/>
      <c r="T120" s="58"/>
    </row>
    <row r="121" spans="1:20" x14ac:dyDescent="0.15">
      <c r="A121" s="138"/>
      <c r="H121" s="71"/>
      <c r="I121" s="58"/>
      <c r="J121" s="58"/>
      <c r="K121" s="58"/>
      <c r="L121" s="58"/>
      <c r="M121" s="58"/>
      <c r="N121" s="58"/>
      <c r="O121" s="58"/>
      <c r="P121" s="58"/>
      <c r="Q121" s="58"/>
      <c r="R121" s="58"/>
      <c r="S121" s="58"/>
      <c r="T121" s="58"/>
    </row>
    <row r="122" spans="1:20" x14ac:dyDescent="0.15">
      <c r="A122" s="138"/>
      <c r="H122" s="58"/>
      <c r="I122" s="58"/>
      <c r="J122" s="58"/>
      <c r="K122" s="58"/>
      <c r="L122" s="58"/>
      <c r="M122" s="58"/>
      <c r="N122" s="58"/>
      <c r="O122" s="58"/>
      <c r="P122" s="58"/>
      <c r="Q122" s="58"/>
      <c r="R122" s="58"/>
      <c r="S122" s="58"/>
      <c r="T122" s="58"/>
    </row>
    <row r="123" spans="1:20" x14ac:dyDescent="0.15">
      <c r="A123" s="138"/>
      <c r="H123" s="58"/>
      <c r="I123" s="58"/>
      <c r="J123" s="58"/>
      <c r="K123" s="58"/>
      <c r="L123" s="58"/>
      <c r="M123" s="58"/>
      <c r="N123" s="58"/>
      <c r="O123" s="58"/>
      <c r="P123" s="58"/>
      <c r="Q123" s="58"/>
      <c r="R123" s="58"/>
      <c r="S123" s="58"/>
      <c r="T123" s="58"/>
    </row>
    <row r="124" spans="1:20" x14ac:dyDescent="0.15">
      <c r="A124" s="138"/>
      <c r="H124" s="58"/>
      <c r="I124" s="58"/>
      <c r="J124" s="58"/>
      <c r="K124" s="58"/>
      <c r="L124" s="58"/>
      <c r="M124" s="58"/>
      <c r="N124" s="58"/>
      <c r="O124" s="58"/>
      <c r="P124" s="58"/>
      <c r="Q124" s="58"/>
      <c r="R124" s="58"/>
      <c r="S124" s="58"/>
      <c r="T124" s="58"/>
    </row>
    <row r="125" spans="1:20" x14ac:dyDescent="0.15">
      <c r="A125" s="138"/>
      <c r="H125" s="58"/>
      <c r="I125" s="58"/>
      <c r="J125" s="58"/>
      <c r="K125" s="58"/>
      <c r="L125" s="58"/>
      <c r="M125" s="58"/>
      <c r="N125" s="58"/>
      <c r="O125" s="58"/>
      <c r="P125" s="58"/>
      <c r="Q125" s="58"/>
      <c r="R125" s="58"/>
      <c r="S125" s="58"/>
      <c r="T125" s="58"/>
    </row>
    <row r="126" spans="1:20" x14ac:dyDescent="0.15">
      <c r="A126" s="138"/>
      <c r="H126" s="58"/>
      <c r="I126" s="58"/>
      <c r="J126" s="58"/>
      <c r="K126" s="58"/>
      <c r="L126" s="58"/>
      <c r="M126" s="58"/>
      <c r="N126" s="58"/>
      <c r="O126" s="58"/>
      <c r="P126" s="58"/>
      <c r="Q126" s="58"/>
      <c r="R126" s="58"/>
      <c r="S126" s="58"/>
      <c r="T126" s="58"/>
    </row>
    <row r="127" spans="1:20" x14ac:dyDescent="0.15">
      <c r="A127" s="138"/>
      <c r="H127" s="58"/>
      <c r="I127" s="58"/>
      <c r="J127" s="58"/>
      <c r="K127" s="58"/>
      <c r="L127" s="58"/>
      <c r="M127" s="58"/>
      <c r="N127" s="58"/>
      <c r="O127" s="58"/>
      <c r="P127" s="58"/>
      <c r="Q127" s="58"/>
      <c r="R127" s="58"/>
      <c r="S127" s="58"/>
      <c r="T127" s="58"/>
    </row>
    <row r="128" spans="1:20" x14ac:dyDescent="0.15">
      <c r="A128" s="138"/>
      <c r="H128" s="58"/>
      <c r="I128" s="58"/>
      <c r="J128" s="58"/>
      <c r="K128" s="58"/>
      <c r="L128" s="58"/>
      <c r="M128" s="58"/>
      <c r="N128" s="58"/>
      <c r="O128" s="58"/>
      <c r="P128" s="58"/>
      <c r="Q128" s="58"/>
      <c r="R128" s="58"/>
      <c r="S128" s="58"/>
      <c r="T128" s="58"/>
    </row>
    <row r="129" spans="1:20" x14ac:dyDescent="0.15">
      <c r="A129" s="138"/>
      <c r="H129" s="58"/>
      <c r="I129" s="58"/>
      <c r="J129" s="58"/>
      <c r="K129" s="58"/>
      <c r="L129" s="58"/>
      <c r="M129" s="58"/>
      <c r="N129" s="58"/>
      <c r="O129" s="58"/>
      <c r="P129" s="58"/>
      <c r="Q129" s="58"/>
      <c r="R129" s="58"/>
      <c r="S129" s="58"/>
      <c r="T129" s="58"/>
    </row>
    <row r="130" spans="1:20" x14ac:dyDescent="0.15">
      <c r="A130" s="138"/>
      <c r="H130" s="58"/>
      <c r="I130" s="58"/>
      <c r="J130" s="58"/>
      <c r="K130" s="58"/>
      <c r="L130" s="58"/>
      <c r="M130" s="58"/>
      <c r="N130" s="58"/>
      <c r="O130" s="58"/>
      <c r="P130" s="58"/>
      <c r="Q130" s="58"/>
      <c r="R130" s="58"/>
      <c r="S130" s="58"/>
      <c r="T130" s="58"/>
    </row>
    <row r="131" spans="1:20" x14ac:dyDescent="0.15">
      <c r="A131" s="138"/>
      <c r="H131" s="58"/>
      <c r="I131" s="58"/>
      <c r="J131" s="58"/>
      <c r="K131" s="58"/>
      <c r="L131" s="58"/>
      <c r="M131" s="58"/>
      <c r="N131" s="58"/>
      <c r="O131" s="58"/>
      <c r="P131" s="58"/>
      <c r="Q131" s="58"/>
      <c r="R131" s="58"/>
      <c r="S131" s="58"/>
      <c r="T131" s="58"/>
    </row>
    <row r="132" spans="1:20" x14ac:dyDescent="0.15">
      <c r="A132" s="138"/>
    </row>
    <row r="133" spans="1:20" x14ac:dyDescent="0.15">
      <c r="A133" s="138"/>
    </row>
    <row r="134" spans="1:20" x14ac:dyDescent="0.15">
      <c r="A134" s="138"/>
    </row>
    <row r="135" spans="1:20" x14ac:dyDescent="0.15">
      <c r="A135" s="138"/>
    </row>
    <row r="136" spans="1:20" x14ac:dyDescent="0.15">
      <c r="A136" s="138"/>
    </row>
    <row r="137" spans="1:20" x14ac:dyDescent="0.15">
      <c r="A137" s="138"/>
    </row>
    <row r="138" spans="1:20" x14ac:dyDescent="0.15">
      <c r="A138" s="138"/>
    </row>
    <row r="139" spans="1:20" x14ac:dyDescent="0.15">
      <c r="A139" s="138"/>
    </row>
    <row r="140" spans="1:20" x14ac:dyDescent="0.15">
      <c r="A140" s="138"/>
    </row>
    <row r="141" spans="1:20" x14ac:dyDescent="0.15">
      <c r="A141" s="138"/>
    </row>
    <row r="142" spans="1:20" x14ac:dyDescent="0.15">
      <c r="A142" s="138"/>
    </row>
    <row r="143" spans="1:20" x14ac:dyDescent="0.15">
      <c r="A143" s="138"/>
    </row>
    <row r="144" spans="1:20" x14ac:dyDescent="0.15">
      <c r="A144" s="138"/>
    </row>
    <row r="145" spans="1:1" x14ac:dyDescent="0.15">
      <c r="A145" s="138"/>
    </row>
    <row r="146" spans="1:1" x14ac:dyDescent="0.15">
      <c r="A146" s="138"/>
    </row>
    <row r="147" spans="1:1" x14ac:dyDescent="0.15">
      <c r="A147" s="138"/>
    </row>
    <row r="148" spans="1:1" x14ac:dyDescent="0.15">
      <c r="A148" s="138"/>
    </row>
    <row r="149" spans="1:1" x14ac:dyDescent="0.15">
      <c r="A149" s="138"/>
    </row>
    <row r="150" spans="1:1" x14ac:dyDescent="0.15">
      <c r="A150" s="138"/>
    </row>
    <row r="151" spans="1:1" x14ac:dyDescent="0.15">
      <c r="A151" s="138"/>
    </row>
    <row r="152" spans="1:1" x14ac:dyDescent="0.15">
      <c r="A152" s="138"/>
    </row>
    <row r="153" spans="1:1" x14ac:dyDescent="0.15">
      <c r="A153" s="138"/>
    </row>
    <row r="154" spans="1:1" x14ac:dyDescent="0.15">
      <c r="A154" s="138"/>
    </row>
    <row r="155" spans="1:1" x14ac:dyDescent="0.15">
      <c r="A155" s="138"/>
    </row>
    <row r="156" spans="1:1" x14ac:dyDescent="0.15">
      <c r="A156" s="138"/>
    </row>
    <row r="157" spans="1:1" x14ac:dyDescent="0.15">
      <c r="A157" s="138"/>
    </row>
    <row r="158" spans="1:1" x14ac:dyDescent="0.15">
      <c r="A158" s="138"/>
    </row>
    <row r="159" spans="1:1" x14ac:dyDescent="0.15">
      <c r="A159" s="138"/>
    </row>
    <row r="160" spans="1:1" x14ac:dyDescent="0.15">
      <c r="A160" s="138"/>
    </row>
    <row r="161" spans="1:1" x14ac:dyDescent="0.15">
      <c r="A161" s="138"/>
    </row>
    <row r="162" spans="1:1" x14ac:dyDescent="0.15">
      <c r="A162" s="138"/>
    </row>
    <row r="163" spans="1:1" x14ac:dyDescent="0.15">
      <c r="A163" s="138"/>
    </row>
    <row r="164" spans="1:1" x14ac:dyDescent="0.15">
      <c r="A164" s="138"/>
    </row>
    <row r="165" spans="1:1" x14ac:dyDescent="0.15">
      <c r="A165" s="138"/>
    </row>
    <row r="166" spans="1:1" x14ac:dyDescent="0.15">
      <c r="A166" s="138"/>
    </row>
    <row r="167" spans="1:1" x14ac:dyDescent="0.15">
      <c r="A167" s="138"/>
    </row>
    <row r="168" spans="1:1" x14ac:dyDescent="0.15">
      <c r="A168" s="138"/>
    </row>
    <row r="169" spans="1:1" x14ac:dyDescent="0.15">
      <c r="A169" s="138"/>
    </row>
    <row r="170" spans="1:1" x14ac:dyDescent="0.15">
      <c r="A170" s="138"/>
    </row>
    <row r="171" spans="1:1" x14ac:dyDescent="0.15">
      <c r="A171" s="138"/>
    </row>
    <row r="172" spans="1:1" x14ac:dyDescent="0.15">
      <c r="A172" s="138"/>
    </row>
  </sheetData>
  <sheetProtection selectLockedCells="1" selectUnlockedCells="1"/>
  <mergeCells count="16">
    <mergeCell ref="H117:I117"/>
    <mergeCell ref="P48:R48"/>
    <mergeCell ref="J82:K82"/>
    <mergeCell ref="J92:K92"/>
    <mergeCell ref="L48:O48"/>
    <mergeCell ref="J89:K89"/>
    <mergeCell ref="J90:K90"/>
    <mergeCell ref="J91:K91"/>
    <mergeCell ref="J87:K87"/>
    <mergeCell ref="J88:K88"/>
    <mergeCell ref="J85:K85"/>
    <mergeCell ref="A1:F1"/>
    <mergeCell ref="J48:K48"/>
    <mergeCell ref="J83:K83"/>
    <mergeCell ref="J84:K84"/>
    <mergeCell ref="J86:K86"/>
  </mergeCells>
  <phoneticPr fontId="20"/>
  <printOptions horizontalCentered="1"/>
  <pageMargins left="0.59055118110236227" right="0.59055118110236227" top="0.59055118110236227" bottom="0.59055118110236227" header="0.39370078740157483" footer="0.39370078740157483"/>
  <pageSetup paperSize="9" firstPageNumber="15"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3</cp:revision>
  <cp:lastPrinted>2016-02-18T07:26:26Z</cp:lastPrinted>
  <dcterms:created xsi:type="dcterms:W3CDTF">2002-03-19T05:03:05Z</dcterms:created>
  <dcterms:modified xsi:type="dcterms:W3CDTF">2016-03-22T00:07:11Z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