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
    </mc:Choice>
  </mc:AlternateContent>
  <bookViews>
    <workbookView xWindow="0" yWindow="0" windowWidth="20490" windowHeight="7170" firstSheet="5" activeTab="15"/>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8" r:id="rId12"/>
    <sheet name="‐75‐" sheetId="8" r:id="rId13"/>
    <sheet name="‐76‐" sheetId="9" r:id="rId14"/>
    <sheet name="‐77‐ " sheetId="21" r:id="rId15"/>
    <sheet name="グラフ" sheetId="10" r:id="rId16"/>
  </sheets>
  <definedNames>
    <definedName name="_xlnm.Print_Area" localSheetId="0">‐63‐!$A$1:$K$46</definedName>
    <definedName name="_xlnm.Print_Area" localSheetId="1">‐64‐!$A$1:$U$56</definedName>
    <definedName name="_xlnm.Print_Area" localSheetId="2">‐65‐!$V$1:$AM$56</definedName>
    <definedName name="_xlnm.Print_Area" localSheetId="3">‐66‐!$A$1:$H$50</definedName>
    <definedName name="_xlnm.Print_Area" localSheetId="4">‐67‐!$I$1:$R$50</definedName>
    <definedName name="_xlnm.Print_Area" localSheetId="5">‐68‐!$A$1:$J$41</definedName>
    <definedName name="_xlnm.Print_Area" localSheetId="6">‐69‐!$A$1:$J$40</definedName>
    <definedName name="_xlnm.Print_Area" localSheetId="7">‐70‐!$A$1:$J$46</definedName>
    <definedName name="_xlnm.Print_Area" localSheetId="8">‐71‐!$K$1:$S$46</definedName>
    <definedName name="_xlnm.Print_Area" localSheetId="9">‐72‐!$A$1:$G$26</definedName>
    <definedName name="_xlnm.Print_Area" localSheetId="10">‐73‐!$H$1:$K$26</definedName>
    <definedName name="_xlnm.Print_Area" localSheetId="11">‐74‐!$A$1:$H$47</definedName>
    <definedName name="_xlnm.Print_Area" localSheetId="12">‐75‐!$I$1:$N$47</definedName>
    <definedName name="_xlnm.Print_Area" localSheetId="13">‐76‐!$A$1:$J$55</definedName>
    <definedName name="_xlnm.Print_Area" localSheetId="14">'‐77‐ '!$K$1:$U$55</definedName>
    <definedName name="_xlnm.Print_Area" localSheetId="15">グラフ!$A$1:$G$184</definedName>
  </definedNames>
  <calcPr calcId="152511"/>
</workbook>
</file>

<file path=xl/calcChain.xml><?xml version="1.0" encoding="utf-8"?>
<calcChain xmlns="http://schemas.openxmlformats.org/spreadsheetml/2006/main">
  <c r="J180" i="10" l="1"/>
  <c r="J181" i="10"/>
  <c r="J182" i="10"/>
  <c r="I184" i="10"/>
  <c r="I181" i="10"/>
  <c r="I172" i="10"/>
  <c r="I173" i="10"/>
  <c r="I174" i="10"/>
  <c r="I175" i="10"/>
  <c r="I176" i="10"/>
  <c r="I177" i="10"/>
  <c r="I178" i="10"/>
  <c r="I179" i="10"/>
  <c r="I180" i="10"/>
  <c r="I171" i="10"/>
  <c r="I165" i="10"/>
  <c r="I154" i="10"/>
  <c r="I148" i="10"/>
  <c r="I147" i="10"/>
  <c r="I150" i="10"/>
  <c r="I139" i="10"/>
  <c r="I140" i="10"/>
  <c r="I141" i="10"/>
  <c r="I142" i="10"/>
  <c r="I143" i="10"/>
  <c r="I144" i="10"/>
  <c r="I145" i="10"/>
  <c r="I146" i="10"/>
  <c r="I138" i="10"/>
  <c r="I137" i="10"/>
  <c r="M18" i="10" l="1"/>
  <c r="M17" i="10"/>
  <c r="L18" i="10"/>
  <c r="L17" i="10"/>
  <c r="K18" i="10"/>
  <c r="K17" i="10"/>
  <c r="J5" i="21" l="1"/>
  <c r="I5" i="21"/>
  <c r="H5" i="21"/>
  <c r="G5" i="21"/>
  <c r="F5" i="21"/>
  <c r="E5" i="21"/>
  <c r="R11" i="17"/>
  <c r="Q11" i="17"/>
  <c r="P11" i="17"/>
  <c r="O11" i="17"/>
  <c r="L11" i="17"/>
  <c r="K11" i="17"/>
  <c r="K5" i="17" s="1"/>
  <c r="R7" i="17"/>
  <c r="R5" i="17" s="1"/>
  <c r="Q7" i="17"/>
  <c r="P7" i="17"/>
  <c r="O7" i="17"/>
  <c r="O5" i="17" s="1"/>
  <c r="L7" i="17"/>
  <c r="K7" i="17"/>
  <c r="Q5" i="17"/>
  <c r="P5" i="17"/>
  <c r="N10" i="6" l="1"/>
  <c r="N10" i="13"/>
  <c r="H10" i="13"/>
  <c r="H10" i="6"/>
  <c r="P18" i="6"/>
  <c r="P17" i="6"/>
  <c r="N6" i="6"/>
  <c r="H14" i="6"/>
  <c r="H13" i="6"/>
  <c r="H12" i="6"/>
  <c r="H11" i="6"/>
  <c r="H6" i="6"/>
  <c r="P18" i="13"/>
  <c r="P17" i="13"/>
  <c r="N6" i="13"/>
  <c r="H14" i="13"/>
  <c r="I30" i="5" l="1"/>
  <c r="E5" i="14"/>
  <c r="N22" i="6" l="1"/>
  <c r="H22" i="6"/>
  <c r="F22" i="6"/>
  <c r="P21" i="6"/>
  <c r="N21" i="6"/>
  <c r="H21" i="6"/>
  <c r="F21" i="6"/>
  <c r="P20" i="6"/>
  <c r="N20" i="6"/>
  <c r="H20" i="6"/>
  <c r="F20" i="6"/>
  <c r="P19" i="6"/>
  <c r="N19" i="6"/>
  <c r="H19" i="6"/>
  <c r="F19" i="6"/>
  <c r="H18" i="6"/>
  <c r="F18" i="6"/>
  <c r="F17" i="6"/>
  <c r="J16" i="6"/>
  <c r="E16" i="6"/>
  <c r="F16" i="6" s="1"/>
  <c r="D16" i="6"/>
  <c r="D6" i="6" s="1"/>
  <c r="N14" i="6"/>
  <c r="F14" i="6"/>
  <c r="N13" i="6"/>
  <c r="F13" i="6"/>
  <c r="N12" i="6"/>
  <c r="F12" i="6"/>
  <c r="N11" i="6"/>
  <c r="F11" i="6"/>
  <c r="F10" i="6"/>
  <c r="F9" i="6"/>
  <c r="J8" i="6"/>
  <c r="E8" i="6"/>
  <c r="F8" i="6" s="1"/>
  <c r="D8" i="6"/>
  <c r="J6" i="6"/>
  <c r="P6" i="6" l="1"/>
  <c r="E6" i="6"/>
  <c r="F6" i="6" s="1"/>
  <c r="H18" i="13"/>
  <c r="J31" i="5"/>
  <c r="I39" i="5"/>
  <c r="J39" i="5" s="1"/>
  <c r="I38" i="5"/>
  <c r="J38" i="5" s="1"/>
  <c r="I35" i="5"/>
  <c r="J35" i="5" s="1"/>
  <c r="I34" i="5"/>
  <c r="J34" i="5" s="1"/>
  <c r="I31" i="5"/>
  <c r="J30" i="5"/>
  <c r="F28" i="5"/>
  <c r="G18" i="5" l="1"/>
  <c r="G13" i="5"/>
  <c r="G8" i="5"/>
  <c r="K47" i="21" l="1"/>
  <c r="K46" i="21"/>
  <c r="K44" i="21"/>
  <c r="K43" i="21"/>
  <c r="N42" i="21"/>
  <c r="K42" i="21"/>
  <c r="K41" i="21"/>
  <c r="K40" i="21"/>
  <c r="N39" i="21"/>
  <c r="K38" i="21"/>
  <c r="N37" i="21"/>
  <c r="K37" i="21"/>
  <c r="F37" i="21"/>
  <c r="E37" i="21"/>
  <c r="I5" i="9"/>
  <c r="J5" i="9"/>
  <c r="K47" i="9"/>
  <c r="K46" i="9"/>
  <c r="H5" i="9" l="1"/>
  <c r="G5" i="9"/>
  <c r="F5" i="9"/>
  <c r="E5" i="9"/>
  <c r="N34" i="8"/>
  <c r="K34" i="8"/>
  <c r="J34" i="8"/>
  <c r="I34" i="8"/>
  <c r="G34" i="8"/>
  <c r="F34" i="8"/>
  <c r="E34" i="8"/>
  <c r="D34" i="8"/>
  <c r="C34" i="8"/>
  <c r="B34" i="8"/>
  <c r="N34" i="18"/>
  <c r="K34" i="18"/>
  <c r="J34" i="18"/>
  <c r="L17" i="18"/>
  <c r="I34" i="18"/>
  <c r="M24" i="8"/>
  <c r="L24" i="8"/>
  <c r="I24" i="8"/>
  <c r="F24" i="8"/>
  <c r="M23" i="8"/>
  <c r="L23" i="8"/>
  <c r="I23" i="8"/>
  <c r="F23" i="8"/>
  <c r="M22" i="8"/>
  <c r="L22" i="8"/>
  <c r="I22" i="8"/>
  <c r="F22" i="8"/>
  <c r="M21" i="8"/>
  <c r="L21" i="8"/>
  <c r="I21" i="8"/>
  <c r="F21" i="8"/>
  <c r="M20" i="8"/>
  <c r="L20" i="8"/>
  <c r="I20" i="8"/>
  <c r="F20" i="8"/>
  <c r="M19" i="8"/>
  <c r="L19" i="8"/>
  <c r="I19" i="8"/>
  <c r="F19" i="8"/>
  <c r="M18" i="8"/>
  <c r="L18" i="8"/>
  <c r="I18" i="8"/>
  <c r="F18" i="8"/>
  <c r="M17" i="8"/>
  <c r="L17" i="8"/>
  <c r="I17" i="8"/>
  <c r="F17" i="8"/>
  <c r="M16" i="8"/>
  <c r="L16" i="8"/>
  <c r="I16" i="8"/>
  <c r="F16" i="8"/>
  <c r="M15" i="8"/>
  <c r="L15" i="8"/>
  <c r="I15" i="8"/>
  <c r="F15" i="8"/>
  <c r="M14" i="8"/>
  <c r="L14" i="8"/>
  <c r="I14" i="8"/>
  <c r="F14" i="8"/>
  <c r="M12" i="8"/>
  <c r="L12" i="8"/>
  <c r="I12" i="8"/>
  <c r="F12" i="8"/>
  <c r="N11" i="8"/>
  <c r="K11" i="8"/>
  <c r="M11" i="8" s="1"/>
  <c r="J11" i="8"/>
  <c r="G11" i="8"/>
  <c r="I11" i="8" s="1"/>
  <c r="E11" i="8"/>
  <c r="E9" i="8" s="1"/>
  <c r="C11" i="8"/>
  <c r="C9" i="8"/>
  <c r="L9" i="8" s="1"/>
  <c r="C11" i="18"/>
  <c r="D23" i="4"/>
  <c r="D9" i="4"/>
  <c r="D10" i="4"/>
  <c r="F9" i="8" l="1"/>
  <c r="M9" i="8"/>
  <c r="I9" i="8"/>
  <c r="F11" i="8"/>
  <c r="L11" i="8"/>
  <c r="D49" i="12"/>
  <c r="C49" i="12"/>
  <c r="D48" i="12"/>
  <c r="C48" i="12"/>
  <c r="D47" i="12"/>
  <c r="C47" i="12"/>
  <c r="D46" i="12"/>
  <c r="C46" i="12"/>
  <c r="D45" i="12"/>
  <c r="C45" i="12"/>
  <c r="D44" i="12"/>
  <c r="C44" i="12"/>
  <c r="D43" i="12"/>
  <c r="C43" i="12"/>
  <c r="D42" i="12"/>
  <c r="C42" i="12"/>
  <c r="D41" i="12"/>
  <c r="C41" i="12"/>
  <c r="D40" i="12"/>
  <c r="C40" i="12"/>
  <c r="D39" i="12"/>
  <c r="C39" i="12"/>
  <c r="D38" i="12"/>
  <c r="C38" i="12"/>
  <c r="O37" i="12"/>
  <c r="C37" i="12" s="1"/>
  <c r="C36" i="12" s="1"/>
  <c r="D37" i="12"/>
  <c r="R36" i="12"/>
  <c r="Q36" i="12"/>
  <c r="P36" i="12"/>
  <c r="N36" i="12"/>
  <c r="M36" i="12"/>
  <c r="M30" i="12" s="1"/>
  <c r="L36" i="12"/>
  <c r="K36" i="12"/>
  <c r="J36" i="12"/>
  <c r="I36" i="12"/>
  <c r="H36" i="12"/>
  <c r="G36" i="12"/>
  <c r="F36" i="12"/>
  <c r="E36" i="12"/>
  <c r="D36" i="12"/>
  <c r="D35" i="12"/>
  <c r="C35" i="12"/>
  <c r="D34" i="12"/>
  <c r="C34" i="12"/>
  <c r="D33" i="12"/>
  <c r="C33" i="12"/>
  <c r="R32" i="12"/>
  <c r="R30" i="12" s="1"/>
  <c r="Q32" i="12"/>
  <c r="P32" i="12"/>
  <c r="O32" i="12"/>
  <c r="N32" i="12"/>
  <c r="N30" i="12" s="1"/>
  <c r="M32" i="12"/>
  <c r="L32" i="12"/>
  <c r="K32" i="12"/>
  <c r="K30" i="12" s="1"/>
  <c r="J32" i="12"/>
  <c r="J30" i="12" s="1"/>
  <c r="I32" i="12"/>
  <c r="I30" i="12" s="1"/>
  <c r="H32" i="12"/>
  <c r="G32" i="12"/>
  <c r="G30" i="12" s="1"/>
  <c r="F32" i="12"/>
  <c r="F30" i="12" s="1"/>
  <c r="E32" i="12"/>
  <c r="C32" i="12"/>
  <c r="D31" i="12"/>
  <c r="C31" i="12"/>
  <c r="Q30" i="12"/>
  <c r="P30" i="12"/>
  <c r="L30" i="12"/>
  <c r="H30" i="12"/>
  <c r="E30" i="12"/>
  <c r="C31" i="17"/>
  <c r="D32" i="12" l="1"/>
  <c r="C30" i="12"/>
  <c r="D30" i="12"/>
  <c r="O36" i="12"/>
  <c r="O30" i="12" s="1"/>
  <c r="R11" i="12"/>
  <c r="R5" i="12" s="1"/>
  <c r="Q11" i="12"/>
  <c r="P11" i="12"/>
  <c r="O11" i="12"/>
  <c r="L11" i="12"/>
  <c r="K11" i="12"/>
  <c r="H11" i="12"/>
  <c r="G11" i="12"/>
  <c r="G5" i="12" s="1"/>
  <c r="F11" i="12"/>
  <c r="E11" i="12"/>
  <c r="D11" i="12"/>
  <c r="C11" i="12"/>
  <c r="C5" i="12" s="1"/>
  <c r="R7" i="12"/>
  <c r="Q7" i="12"/>
  <c r="P7" i="12"/>
  <c r="O7" i="12"/>
  <c r="O5" i="12" s="1"/>
  <c r="L7" i="12"/>
  <c r="K7" i="12"/>
  <c r="H7" i="12"/>
  <c r="G7" i="12"/>
  <c r="F7" i="12"/>
  <c r="E7" i="12"/>
  <c r="D7" i="12"/>
  <c r="C7" i="12"/>
  <c r="Q5" i="12"/>
  <c r="P5" i="12"/>
  <c r="K5" i="12"/>
  <c r="H5" i="12"/>
  <c r="F5" i="12"/>
  <c r="E5" i="12"/>
  <c r="D5" i="12"/>
  <c r="H11" i="17"/>
  <c r="G11" i="17"/>
  <c r="H7" i="17"/>
  <c r="H5" i="17" s="1"/>
  <c r="G7" i="17"/>
  <c r="G5" i="17" s="1"/>
  <c r="F11" i="17"/>
  <c r="E11" i="17"/>
  <c r="F7" i="17"/>
  <c r="F5" i="17" s="1"/>
  <c r="E7" i="17"/>
  <c r="E5" i="17" s="1"/>
  <c r="D11" i="17"/>
  <c r="C11" i="17"/>
  <c r="D7" i="17"/>
  <c r="D5" i="17" s="1"/>
  <c r="C7" i="17"/>
  <c r="C5" i="17" l="1"/>
  <c r="J31" i="1"/>
  <c r="J30" i="1"/>
  <c r="I30" i="1"/>
  <c r="I31" i="1"/>
  <c r="G30" i="1"/>
  <c r="G31" i="1"/>
  <c r="F30" i="1"/>
  <c r="F31" i="1"/>
  <c r="D31" i="1"/>
  <c r="D30" i="1"/>
  <c r="C31" i="1"/>
  <c r="C30" i="1"/>
  <c r="E11" i="1" l="1"/>
  <c r="D11" i="1"/>
  <c r="C11" i="1"/>
  <c r="C10" i="1" s="1"/>
  <c r="E10" i="1"/>
  <c r="D10" i="1"/>
  <c r="K132" i="10"/>
  <c r="K133" i="10"/>
  <c r="K134" i="10"/>
  <c r="K131" i="10"/>
  <c r="I16" i="10"/>
  <c r="I13" i="10"/>
  <c r="I12" i="10"/>
  <c r="I11" i="10"/>
  <c r="I10" i="10"/>
  <c r="I9" i="10"/>
  <c r="I8" i="10"/>
  <c r="I7" i="10"/>
  <c r="I6" i="10"/>
  <c r="I5" i="10"/>
  <c r="C34" i="18"/>
  <c r="J134" i="10" s="1"/>
  <c r="B34" i="18"/>
  <c r="I134" i="10" s="1"/>
  <c r="G34" i="18"/>
  <c r="J171" i="10"/>
  <c r="I164" i="10"/>
  <c r="I162" i="10"/>
  <c r="I166" i="10"/>
  <c r="I156" i="10"/>
  <c r="I157" i="10"/>
  <c r="I158" i="10"/>
  <c r="I159" i="10"/>
  <c r="I160" i="10"/>
  <c r="I161" i="10"/>
  <c r="I155" i="10"/>
  <c r="J132" i="10"/>
  <c r="J133" i="10"/>
  <c r="J131" i="10"/>
  <c r="I132" i="10"/>
  <c r="I133" i="10"/>
  <c r="I131" i="10"/>
  <c r="H132" i="10"/>
  <c r="H133" i="10"/>
  <c r="H134" i="10"/>
  <c r="H131" i="10"/>
  <c r="M24" i="18"/>
  <c r="L24" i="18"/>
  <c r="I24" i="18"/>
  <c r="M23" i="18"/>
  <c r="L23" i="18"/>
  <c r="I23" i="18"/>
  <c r="M22" i="18"/>
  <c r="L22" i="18"/>
  <c r="I22" i="18"/>
  <c r="M21" i="18"/>
  <c r="L21" i="18"/>
  <c r="I21" i="18"/>
  <c r="M20" i="18"/>
  <c r="L20" i="18"/>
  <c r="I20" i="18"/>
  <c r="M19" i="18"/>
  <c r="L19" i="18"/>
  <c r="I19" i="18"/>
  <c r="M18" i="18"/>
  <c r="L18" i="18"/>
  <c r="I18" i="18"/>
  <c r="M17" i="18"/>
  <c r="I17" i="18"/>
  <c r="F34" i="18" s="1"/>
  <c r="M16" i="18"/>
  <c r="L16" i="18"/>
  <c r="I16" i="18"/>
  <c r="M15" i="18"/>
  <c r="L15" i="18"/>
  <c r="I15" i="18"/>
  <c r="M14" i="18"/>
  <c r="L14" i="18"/>
  <c r="I14" i="18"/>
  <c r="N11" i="18"/>
  <c r="K11" i="18"/>
  <c r="J11" i="18"/>
  <c r="K44" i="9"/>
  <c r="K43" i="9"/>
  <c r="N42" i="9"/>
  <c r="K42" i="9"/>
  <c r="K41" i="9"/>
  <c r="K40" i="9"/>
  <c r="N39" i="9"/>
  <c r="K38" i="9"/>
  <c r="N37" i="9"/>
  <c r="K37" i="9"/>
  <c r="E34" i="18"/>
  <c r="G11" i="18"/>
  <c r="E11" i="18"/>
  <c r="E9" i="18" s="1"/>
  <c r="M9" i="18" s="1"/>
  <c r="F24" i="18"/>
  <c r="F23" i="18"/>
  <c r="F22" i="18"/>
  <c r="F21" i="18"/>
  <c r="F20" i="18"/>
  <c r="F19" i="18"/>
  <c r="F18" i="18"/>
  <c r="F17" i="18"/>
  <c r="D34" i="18" s="1"/>
  <c r="F16" i="18"/>
  <c r="F15" i="18"/>
  <c r="F14" i="18"/>
  <c r="F12" i="18"/>
  <c r="I11" i="18" l="1"/>
  <c r="M11" i="18"/>
  <c r="M12" i="18"/>
  <c r="L12" i="18"/>
  <c r="I9" i="18"/>
  <c r="L11" i="18"/>
  <c r="C9" i="18"/>
  <c r="L9" i="18" s="1"/>
  <c r="F11" i="18"/>
  <c r="F9" i="18" l="1"/>
  <c r="T35" i="2"/>
  <c r="S35" i="2"/>
  <c r="Q35" i="2"/>
  <c r="O35" i="2"/>
  <c r="M35" i="2"/>
  <c r="K35" i="2"/>
  <c r="I35" i="2"/>
  <c r="E35" i="2"/>
  <c r="C35" i="2"/>
  <c r="B35" i="2"/>
  <c r="G27" i="2"/>
  <c r="F27" i="2"/>
  <c r="G26" i="2"/>
  <c r="F26" i="2"/>
  <c r="G25" i="2"/>
  <c r="F25" i="2"/>
  <c r="G24" i="2"/>
  <c r="F24" i="2"/>
  <c r="G23" i="2"/>
  <c r="F23" i="2"/>
  <c r="G22" i="2"/>
  <c r="F22" i="2"/>
  <c r="G21" i="2"/>
  <c r="F21" i="2"/>
  <c r="G20" i="2"/>
  <c r="F20" i="2"/>
  <c r="G19" i="2"/>
  <c r="F19" i="2"/>
  <c r="G18" i="2"/>
  <c r="F18" i="2"/>
  <c r="G17" i="2"/>
  <c r="F17" i="2"/>
  <c r="G16" i="2"/>
  <c r="F16" i="2"/>
  <c r="G15" i="2"/>
  <c r="F15" i="2"/>
  <c r="G14" i="2"/>
  <c r="F14" i="2"/>
  <c r="G13" i="2"/>
  <c r="F13" i="2"/>
  <c r="G12" i="2"/>
  <c r="F12" i="2"/>
  <c r="G11" i="2"/>
  <c r="F11" i="2"/>
  <c r="G10" i="2"/>
  <c r="F10" i="2"/>
  <c r="G9" i="2"/>
  <c r="F9" i="2"/>
  <c r="G8" i="2"/>
  <c r="F8" i="2"/>
  <c r="F7" i="2" s="1"/>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E7" i="2"/>
  <c r="D7" i="2"/>
  <c r="C7" i="2"/>
  <c r="B7" i="2"/>
  <c r="T35" i="11"/>
  <c r="S35" i="11"/>
  <c r="Q35" i="11"/>
  <c r="O35" i="11"/>
  <c r="M35" i="11"/>
  <c r="K35" i="11"/>
  <c r="I35" i="11"/>
  <c r="E35" i="11"/>
  <c r="C35" i="11"/>
  <c r="B35" i="11"/>
  <c r="G27" i="11"/>
  <c r="F27" i="11"/>
  <c r="G26" i="11"/>
  <c r="F26" i="11"/>
  <c r="G25" i="11"/>
  <c r="F25" i="11"/>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G11" i="11"/>
  <c r="F11" i="11"/>
  <c r="G10" i="11"/>
  <c r="F10" i="11"/>
  <c r="G9" i="11"/>
  <c r="F9" i="11"/>
  <c r="G8" i="11"/>
  <c r="F8"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E7" i="11"/>
  <c r="D7" i="11"/>
  <c r="C7" i="11"/>
  <c r="B7" i="11"/>
  <c r="E5" i="4"/>
  <c r="I73" i="10"/>
  <c r="I74" i="10"/>
  <c r="I75" i="10"/>
  <c r="I76" i="10"/>
  <c r="I77" i="10"/>
  <c r="I78" i="10"/>
  <c r="I103" i="10"/>
  <c r="I100" i="10"/>
  <c r="I101" i="10"/>
  <c r="I102" i="10"/>
  <c r="I104" i="10"/>
  <c r="I105" i="10"/>
  <c r="D53" i="12"/>
  <c r="C53" i="12"/>
  <c r="D52" i="12"/>
  <c r="C52" i="12"/>
  <c r="K14" i="1"/>
  <c r="K18" i="1"/>
  <c r="K21" i="1"/>
  <c r="K20" i="1"/>
  <c r="D40" i="4"/>
  <c r="D39" i="4"/>
  <c r="D38" i="4"/>
  <c r="D37" i="4"/>
  <c r="D36" i="4"/>
  <c r="D35" i="4"/>
  <c r="D34" i="4"/>
  <c r="D33" i="4"/>
  <c r="D32" i="4"/>
  <c r="D31" i="4"/>
  <c r="D30" i="4"/>
  <c r="D29" i="4"/>
  <c r="D28" i="4"/>
  <c r="D27" i="4"/>
  <c r="D26" i="4"/>
  <c r="D25" i="4"/>
  <c r="D24" i="4"/>
  <c r="D22" i="4"/>
  <c r="D21" i="4"/>
  <c r="D20" i="4"/>
  <c r="D19" i="4"/>
  <c r="D18" i="4"/>
  <c r="D17" i="4"/>
  <c r="D16" i="4"/>
  <c r="D15" i="4"/>
  <c r="D14" i="4"/>
  <c r="D13" i="4"/>
  <c r="D12" i="4"/>
  <c r="D11" i="4"/>
  <c r="D8" i="4"/>
  <c r="D7" i="4"/>
  <c r="J6" i="4"/>
  <c r="I6" i="4"/>
  <c r="H6" i="4"/>
  <c r="G6" i="4"/>
  <c r="F6" i="4"/>
  <c r="C6" i="4"/>
  <c r="J5" i="4"/>
  <c r="I5" i="4"/>
  <c r="H5" i="4"/>
  <c r="G5" i="4"/>
  <c r="F5" i="4"/>
  <c r="C5" i="4"/>
  <c r="D53" i="17"/>
  <c r="C53" i="17"/>
  <c r="D52" i="17"/>
  <c r="C52" i="17"/>
  <c r="D49" i="17"/>
  <c r="L59" i="10" s="1"/>
  <c r="C49" i="17"/>
  <c r="I59" i="10" s="1"/>
  <c r="D48" i="17"/>
  <c r="L58" i="10" s="1"/>
  <c r="C48" i="17"/>
  <c r="I58" i="10" s="1"/>
  <c r="D47" i="17"/>
  <c r="L57" i="10" s="1"/>
  <c r="C47" i="17"/>
  <c r="I57" i="10" s="1"/>
  <c r="D46" i="17"/>
  <c r="L56" i="10" s="1"/>
  <c r="C46" i="17"/>
  <c r="I56" i="10" s="1"/>
  <c r="D45" i="17"/>
  <c r="L55" i="10" s="1"/>
  <c r="C45" i="17"/>
  <c r="I55" i="10" s="1"/>
  <c r="D44" i="17"/>
  <c r="L54" i="10" s="1"/>
  <c r="C44" i="17"/>
  <c r="I54" i="10" s="1"/>
  <c r="D43" i="17"/>
  <c r="C43" i="17"/>
  <c r="I53" i="10" s="1"/>
  <c r="D42" i="17"/>
  <c r="L52" i="10" s="1"/>
  <c r="C42" i="17"/>
  <c r="I52" i="10" s="1"/>
  <c r="D41" i="17"/>
  <c r="L51" i="10" s="1"/>
  <c r="C41" i="17"/>
  <c r="I51" i="10" s="1"/>
  <c r="D40" i="17"/>
  <c r="L50" i="10" s="1"/>
  <c r="C40" i="17"/>
  <c r="I50" i="10" s="1"/>
  <c r="D39" i="17"/>
  <c r="L49" i="10" s="1"/>
  <c r="C39" i="17"/>
  <c r="I49" i="10" s="1"/>
  <c r="D38" i="17"/>
  <c r="C38" i="17"/>
  <c r="I48" i="10" s="1"/>
  <c r="D37" i="17"/>
  <c r="L47" i="10" s="1"/>
  <c r="O37" i="17"/>
  <c r="C37" i="17" s="1"/>
  <c r="R36" i="17"/>
  <c r="Q36" i="17"/>
  <c r="N36" i="17"/>
  <c r="M36" i="17"/>
  <c r="L36" i="17"/>
  <c r="K36" i="17"/>
  <c r="J36" i="17"/>
  <c r="I36" i="17"/>
  <c r="H36" i="17"/>
  <c r="G36" i="17"/>
  <c r="F36" i="17"/>
  <c r="E36" i="17"/>
  <c r="D35" i="17"/>
  <c r="L46" i="10" s="1"/>
  <c r="C35" i="17"/>
  <c r="I46" i="10" s="1"/>
  <c r="D34" i="17"/>
  <c r="C34" i="17"/>
  <c r="I45" i="10" s="1"/>
  <c r="D33" i="17"/>
  <c r="L44" i="10" s="1"/>
  <c r="C33" i="17"/>
  <c r="C32" i="17" s="1"/>
  <c r="R32" i="17"/>
  <c r="Q32" i="17"/>
  <c r="O32" i="17"/>
  <c r="N32" i="17"/>
  <c r="M32" i="17"/>
  <c r="L32" i="17"/>
  <c r="K32" i="17"/>
  <c r="J32" i="17"/>
  <c r="I32" i="17"/>
  <c r="H32" i="17"/>
  <c r="G32" i="17"/>
  <c r="F32" i="17"/>
  <c r="E32" i="17"/>
  <c r="D31" i="17"/>
  <c r="L43" i="10" s="1"/>
  <c r="I43" i="10"/>
  <c r="I18" i="10"/>
  <c r="I17" i="10"/>
  <c r="I16" i="1"/>
  <c r="I15" i="1"/>
  <c r="I14" i="1"/>
  <c r="I13" i="1"/>
  <c r="I12" i="1"/>
  <c r="I23" i="1"/>
  <c r="I22" i="1"/>
  <c r="I21" i="1"/>
  <c r="I20" i="1"/>
  <c r="I19" i="1"/>
  <c r="I18" i="1"/>
  <c r="I17" i="1"/>
  <c r="F11" i="1"/>
  <c r="I11" i="1" s="1"/>
  <c r="K12" i="1"/>
  <c r="J12" i="1"/>
  <c r="G11" i="1"/>
  <c r="G10" i="1" s="1"/>
  <c r="S39" i="13"/>
  <c r="Q39" i="13"/>
  <c r="O39" i="13"/>
  <c r="O29" i="13" s="1"/>
  <c r="M39" i="13"/>
  <c r="K39" i="13"/>
  <c r="S31" i="13"/>
  <c r="S29" i="13"/>
  <c r="Q31" i="13"/>
  <c r="Q29" i="13" s="1"/>
  <c r="O31" i="13"/>
  <c r="M31" i="13"/>
  <c r="K31" i="13"/>
  <c r="K29" i="13" s="1"/>
  <c r="R29" i="13"/>
  <c r="P29" i="13"/>
  <c r="N29" i="13"/>
  <c r="N22" i="13"/>
  <c r="P21" i="13"/>
  <c r="N21" i="13"/>
  <c r="P20" i="13"/>
  <c r="N20" i="13"/>
  <c r="P19" i="13"/>
  <c r="N19" i="13"/>
  <c r="N14" i="13"/>
  <c r="N13" i="13"/>
  <c r="N12" i="13"/>
  <c r="N11" i="13"/>
  <c r="I39" i="6"/>
  <c r="H39" i="6"/>
  <c r="G39" i="6"/>
  <c r="F39" i="6"/>
  <c r="D39" i="6"/>
  <c r="I31" i="6"/>
  <c r="H31" i="6"/>
  <c r="G31" i="6"/>
  <c r="G29" i="6" s="1"/>
  <c r="F31" i="6"/>
  <c r="F29" i="6" s="1"/>
  <c r="D31" i="6"/>
  <c r="I4" i="10"/>
  <c r="I3" i="10"/>
  <c r="F37" i="9"/>
  <c r="E37" i="9"/>
  <c r="E5" i="7"/>
  <c r="N29" i="6"/>
  <c r="P29" i="6"/>
  <c r="R29" i="6"/>
  <c r="K31" i="6"/>
  <c r="M31" i="6"/>
  <c r="I111" i="10" s="1"/>
  <c r="O31" i="6"/>
  <c r="I113" i="10" s="1"/>
  <c r="Q31" i="6"/>
  <c r="S31" i="6"/>
  <c r="K39" i="6"/>
  <c r="M39" i="6"/>
  <c r="I112" i="10" s="1"/>
  <c r="O39" i="6"/>
  <c r="I114" i="10" s="1"/>
  <c r="Q39" i="6"/>
  <c r="S39" i="6"/>
  <c r="S29" i="6" s="1"/>
  <c r="D8" i="13"/>
  <c r="E8" i="13"/>
  <c r="J8" i="13"/>
  <c r="F9" i="13"/>
  <c r="F10" i="13"/>
  <c r="F11" i="13"/>
  <c r="H11" i="13"/>
  <c r="F12" i="13"/>
  <c r="H12" i="13"/>
  <c r="F13" i="13"/>
  <c r="H13" i="13"/>
  <c r="F14" i="13"/>
  <c r="D16" i="13"/>
  <c r="E16" i="13"/>
  <c r="J16" i="13"/>
  <c r="F17" i="13"/>
  <c r="F18" i="13"/>
  <c r="F19" i="13"/>
  <c r="H19" i="13"/>
  <c r="F20" i="13"/>
  <c r="H20" i="13"/>
  <c r="F21" i="13"/>
  <c r="H21" i="13"/>
  <c r="F22" i="13"/>
  <c r="H22" i="13"/>
  <c r="D31" i="13"/>
  <c r="F31" i="13"/>
  <c r="G31" i="13"/>
  <c r="G29" i="13" s="1"/>
  <c r="H31" i="13"/>
  <c r="I31" i="13"/>
  <c r="D39" i="13"/>
  <c r="F39" i="13"/>
  <c r="G39" i="13"/>
  <c r="H39" i="13"/>
  <c r="H29" i="13" s="1"/>
  <c r="I39" i="13"/>
  <c r="I67" i="10"/>
  <c r="J67" i="10"/>
  <c r="K67" i="10"/>
  <c r="H8" i="5"/>
  <c r="L67" i="10" s="1"/>
  <c r="M67" i="10"/>
  <c r="I68" i="10"/>
  <c r="J68" i="10"/>
  <c r="K68" i="10"/>
  <c r="H13" i="5"/>
  <c r="L68" i="10"/>
  <c r="M68" i="10"/>
  <c r="I69" i="10"/>
  <c r="J69" i="10"/>
  <c r="K69" i="10"/>
  <c r="H18" i="5"/>
  <c r="L69" i="10" s="1"/>
  <c r="M69" i="10"/>
  <c r="C28" i="5"/>
  <c r="D31" i="5" s="1"/>
  <c r="G28" i="5"/>
  <c r="F30" i="5"/>
  <c r="F31" i="5"/>
  <c r="C32" i="5"/>
  <c r="D35" i="5" s="1"/>
  <c r="F32" i="5"/>
  <c r="G32" i="5"/>
  <c r="I32" i="5" s="1"/>
  <c r="J32" i="5" s="1"/>
  <c r="F34" i="5"/>
  <c r="F35" i="5"/>
  <c r="C36" i="5"/>
  <c r="D39" i="5" s="1"/>
  <c r="F36" i="5"/>
  <c r="G36" i="5"/>
  <c r="F38" i="5"/>
  <c r="F39" i="5"/>
  <c r="H11" i="1"/>
  <c r="K11" i="1" s="1"/>
  <c r="J13" i="1"/>
  <c r="K13" i="1"/>
  <c r="J14" i="1"/>
  <c r="J15" i="1"/>
  <c r="K15" i="1"/>
  <c r="J16" i="1"/>
  <c r="K16" i="1"/>
  <c r="J17" i="1"/>
  <c r="K17" i="1"/>
  <c r="J18" i="1"/>
  <c r="J19" i="1"/>
  <c r="K19" i="1"/>
  <c r="J20" i="1"/>
  <c r="J21" i="1"/>
  <c r="J22" i="1"/>
  <c r="K22" i="1"/>
  <c r="J23" i="1"/>
  <c r="K23" i="1"/>
  <c r="Q29" i="6"/>
  <c r="E6" i="4"/>
  <c r="H39" i="5" l="1"/>
  <c r="I36" i="5"/>
  <c r="J36" i="5" s="1"/>
  <c r="H31" i="5"/>
  <c r="I28" i="5"/>
  <c r="J28" i="5" s="1"/>
  <c r="H38" i="5"/>
  <c r="H36" i="5"/>
  <c r="D38" i="5"/>
  <c r="L53" i="10"/>
  <c r="D36" i="17"/>
  <c r="H30" i="17"/>
  <c r="L30" i="17"/>
  <c r="N30" i="17"/>
  <c r="M30" i="17"/>
  <c r="K30" i="17"/>
  <c r="J30" i="17"/>
  <c r="P36" i="17"/>
  <c r="E30" i="17"/>
  <c r="I30" i="17"/>
  <c r="H10" i="1"/>
  <c r="I44" i="10"/>
  <c r="J10" i="1"/>
  <c r="D36" i="5"/>
  <c r="I29" i="13"/>
  <c r="M29" i="6"/>
  <c r="M29" i="13"/>
  <c r="J11" i="1"/>
  <c r="D34" i="5"/>
  <c r="D32" i="5" s="1"/>
  <c r="D29" i="13"/>
  <c r="F16" i="13"/>
  <c r="J6" i="13"/>
  <c r="J17" i="10"/>
  <c r="F30" i="17"/>
  <c r="Q30" i="17"/>
  <c r="F7" i="11"/>
  <c r="F10" i="1"/>
  <c r="I10" i="1" s="1"/>
  <c r="F29" i="13"/>
  <c r="F8" i="13"/>
  <c r="K29" i="6"/>
  <c r="D29" i="6"/>
  <c r="I29" i="6"/>
  <c r="H29" i="6"/>
  <c r="J18" i="10"/>
  <c r="G30" i="17"/>
  <c r="R30" i="17"/>
  <c r="G7" i="2"/>
  <c r="D5" i="4"/>
  <c r="J178" i="10"/>
  <c r="J175" i="10"/>
  <c r="J177" i="10"/>
  <c r="J173" i="10"/>
  <c r="I167" i="10"/>
  <c r="I106" i="10"/>
  <c r="J102" i="10" s="1"/>
  <c r="J142" i="10"/>
  <c r="J176" i="10"/>
  <c r="K181" i="10"/>
  <c r="J179" i="10" s="1"/>
  <c r="D6" i="4"/>
  <c r="D32" i="17"/>
  <c r="L45" i="10"/>
  <c r="I47" i="10"/>
  <c r="C36" i="17"/>
  <c r="I115" i="10"/>
  <c r="J114" i="10" s="1"/>
  <c r="K10" i="1"/>
  <c r="L48" i="10"/>
  <c r="D6" i="13"/>
  <c r="O29" i="6"/>
  <c r="H35" i="5"/>
  <c r="D30" i="5"/>
  <c r="D28" i="5" s="1"/>
  <c r="P32" i="17"/>
  <c r="I79" i="10"/>
  <c r="J73" i="10" s="1"/>
  <c r="J172" i="10"/>
  <c r="O36" i="17"/>
  <c r="O30" i="17" s="1"/>
  <c r="H34" i="5"/>
  <c r="E6" i="13"/>
  <c r="H30" i="5"/>
  <c r="J174" i="10"/>
  <c r="F6" i="13" l="1"/>
  <c r="H28" i="5"/>
  <c r="P30" i="17"/>
  <c r="C30" i="17"/>
  <c r="J104" i="10"/>
  <c r="J103" i="10"/>
  <c r="J113" i="10"/>
  <c r="J101" i="10"/>
  <c r="J105" i="10"/>
  <c r="J162" i="10"/>
  <c r="J155" i="10"/>
  <c r="J100" i="10"/>
  <c r="J187" i="10"/>
  <c r="J156" i="10"/>
  <c r="J159" i="10"/>
  <c r="J157" i="10"/>
  <c r="J143" i="10"/>
  <c r="J139" i="10"/>
  <c r="J140" i="10"/>
  <c r="J146" i="10"/>
  <c r="J141" i="10"/>
  <c r="J149" i="10"/>
  <c r="J147" i="10"/>
  <c r="J144" i="10"/>
  <c r="J138" i="10"/>
  <c r="J145" i="10"/>
  <c r="J148" i="10"/>
  <c r="J158" i="10"/>
  <c r="J161" i="10"/>
  <c r="J165" i="10"/>
  <c r="J164" i="10"/>
  <c r="J166" i="10"/>
  <c r="J112" i="10"/>
  <c r="J160" i="10"/>
  <c r="J163" i="10"/>
  <c r="H32" i="5"/>
  <c r="J74" i="10"/>
  <c r="I60" i="10"/>
  <c r="J47" i="10" s="1"/>
  <c r="J75" i="10"/>
  <c r="J76" i="10"/>
  <c r="L60" i="10"/>
  <c r="M48" i="10" s="1"/>
  <c r="J111" i="10"/>
  <c r="D30" i="17"/>
  <c r="P6" i="13"/>
  <c r="H6" i="13"/>
  <c r="J78" i="10"/>
  <c r="J77" i="10"/>
  <c r="J106" i="10" l="1"/>
  <c r="J150" i="10"/>
  <c r="M45" i="10"/>
  <c r="J115" i="10"/>
  <c r="J79" i="10"/>
  <c r="J167" i="10"/>
  <c r="M58" i="10"/>
  <c r="M43" i="10"/>
  <c r="M57" i="10"/>
  <c r="M54" i="10"/>
  <c r="M47" i="10"/>
  <c r="M50" i="10"/>
  <c r="M56" i="10"/>
  <c r="M51" i="10"/>
  <c r="M44" i="10"/>
  <c r="M49" i="10"/>
  <c r="M46" i="10"/>
  <c r="M52" i="10"/>
  <c r="M59" i="10"/>
  <c r="M55" i="10"/>
  <c r="M53" i="10"/>
  <c r="J53" i="10"/>
  <c r="J54" i="10"/>
  <c r="J45" i="10"/>
  <c r="J51" i="10"/>
  <c r="J50" i="10"/>
  <c r="J44" i="10"/>
  <c r="J57" i="10"/>
  <c r="J49" i="10"/>
  <c r="J55" i="10"/>
  <c r="J43" i="10"/>
  <c r="J46" i="10"/>
  <c r="J59" i="10"/>
  <c r="J56" i="10"/>
  <c r="J52" i="10"/>
  <c r="J58" i="10"/>
  <c r="J48" i="10"/>
  <c r="J60" i="10" l="1"/>
  <c r="M60" i="10"/>
  <c r="I12" i="18"/>
</calcChain>
</file>

<file path=xl/comments1.xml><?xml version="1.0" encoding="utf-8"?>
<comments xmlns="http://schemas.openxmlformats.org/spreadsheetml/2006/main">
  <authors>
    <author>情報政策課</author>
  </authors>
  <commentList>
    <comment ref="H153" authorId="0" shapeId="0">
      <text>
        <r>
          <rPr>
            <b/>
            <sz val="9"/>
            <color indexed="81"/>
            <rFont val="ＭＳ Ｐゴシック"/>
            <family val="3"/>
            <charset val="128"/>
          </rPr>
          <t>(33)(34)は平成25年版は更新しない。
平成24年版からデータ更新ないため。</t>
        </r>
      </text>
    </comment>
  </commentList>
</comments>
</file>

<file path=xl/sharedStrings.xml><?xml version="1.0" encoding="utf-8"?>
<sst xmlns="http://schemas.openxmlformats.org/spreadsheetml/2006/main" count="2168" uniqueCount="617">
  <si>
    <t>（27）</t>
    <phoneticPr fontId="18"/>
  </si>
  <si>
    <t>（29）</t>
    <phoneticPr fontId="18"/>
  </si>
  <si>
    <t>（30）</t>
    <phoneticPr fontId="18"/>
  </si>
  <si>
    <t>（31）</t>
    <phoneticPr fontId="18"/>
  </si>
  <si>
    <t xml:space="preserve">（33）産業別製造業従業者数の構成（Ｐ76･77参照）  </t>
    <phoneticPr fontId="18"/>
  </si>
  <si>
    <t>（34）産業別製造品出荷額等の構成（Ｐ76･77参照）</t>
    <phoneticPr fontId="18"/>
  </si>
  <si>
    <t>（33）</t>
    <phoneticPr fontId="18"/>
  </si>
  <si>
    <t>（34）</t>
    <phoneticPr fontId="18"/>
  </si>
  <si>
    <t>金属製品</t>
    <phoneticPr fontId="18"/>
  </si>
  <si>
    <t>Ⅳ　事　業　所</t>
  </si>
  <si>
    <t>（単位：人）</t>
  </si>
  <si>
    <t>市部別</t>
  </si>
  <si>
    <t>事業所</t>
  </si>
  <si>
    <t>従業者数</t>
  </si>
  <si>
    <t>沖縄県</t>
  </si>
  <si>
    <t>市部</t>
  </si>
  <si>
    <t>郡部</t>
  </si>
  <si>
    <t>字　別</t>
  </si>
  <si>
    <t>総　　　数</t>
  </si>
  <si>
    <t>農林漁業</t>
  </si>
  <si>
    <t>第　　　　３　　　　次　　　　産　　　　業</t>
  </si>
  <si>
    <t>総　　数</t>
  </si>
  <si>
    <t>不動産業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</si>
  <si>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</si>
  <si>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</si>
  <si>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</si>
  <si>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</si>
  <si>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</si>
  <si>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</si>
  <si>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</si>
  <si>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</si>
  <si>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</si>
  <si>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</si>
  <si>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</si>
  <si>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</si>
  <si>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</si>
  <si>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</si>
  <si>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</si>
  <si>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</si>
  <si>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</si>
  <si>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</si>
  <si>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</si>
  <si>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</si>
  <si>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</si>
  <si>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（単位：ヵ所、人）</t>
  </si>
  <si>
    <t>大　 分　 類</t>
  </si>
  <si>
    <t>事業所数</t>
  </si>
  <si>
    <t>総　　　　　　数</t>
  </si>
  <si>
    <t>総数</t>
  </si>
  <si>
    <t>鉱業</t>
  </si>
  <si>
    <t>建設業</t>
  </si>
  <si>
    <t>製造業</t>
  </si>
  <si>
    <t>電気・ガス・水道業</t>
  </si>
  <si>
    <t>運輸・通信業</t>
  </si>
  <si>
    <t>卸売・小売業・飲食店</t>
  </si>
  <si>
    <t>金融・保険業</t>
  </si>
  <si>
    <t>サービス業</t>
  </si>
  <si>
    <t>公務（分類不能なもの）</t>
  </si>
  <si>
    <t>大 　分 　類</t>
  </si>
  <si>
    <t>１　～　４　人</t>
  </si>
  <si>
    <t>５  ～  ９  人</t>
  </si>
  <si>
    <t>10　～　19　人</t>
  </si>
  <si>
    <t>20　～　29　人</t>
  </si>
  <si>
    <t>０人</t>
  </si>
  <si>
    <t>１～４</t>
  </si>
  <si>
    <t>５～９</t>
  </si>
  <si>
    <t>10～19</t>
  </si>
  <si>
    <t>20～29</t>
  </si>
  <si>
    <t>30以上</t>
  </si>
  <si>
    <t>全   産   業</t>
  </si>
  <si>
    <t>農　林　漁　業</t>
  </si>
  <si>
    <t>建　　設　　業</t>
  </si>
  <si>
    <t>製　　造　　業</t>
  </si>
  <si>
    <t>卸売・小売業</t>
  </si>
  <si>
    <t>（他に分類されないもの）</t>
  </si>
  <si>
    <r>
      <t>商業統計調査</t>
    </r>
    <r>
      <rPr>
        <sz val="10"/>
        <rFont val="ＭＳ 明朝"/>
        <family val="1"/>
        <charset val="128"/>
      </rPr>
      <t xml:space="preserve">   </t>
    </r>
  </si>
  <si>
    <t>（57）  商業の推移（飲食店を除く）（各年共６月１日現在）</t>
  </si>
  <si>
    <t>（単位：カ所、人、万円）</t>
  </si>
  <si>
    <t>項　　  　　目</t>
  </si>
  <si>
    <t xml:space="preserve">平成14年 </t>
  </si>
  <si>
    <t>商業事業所数</t>
  </si>
  <si>
    <t>総　　　　　数</t>
  </si>
  <si>
    <t>法</t>
  </si>
  <si>
    <t>卸 売 業</t>
  </si>
  <si>
    <t>人</t>
  </si>
  <si>
    <t>小 売 業</t>
  </si>
  <si>
    <t>個</t>
  </si>
  <si>
    <t>年間販売額</t>
  </si>
  <si>
    <t>卸　　売　　業</t>
  </si>
  <si>
    <t>小　　売　　業</t>
  </si>
  <si>
    <t>資料：平成19年商業統計調査</t>
  </si>
  <si>
    <t>区    　分</t>
  </si>
  <si>
    <t>実　　　数</t>
  </si>
  <si>
    <t>　増減率（％）</t>
  </si>
  <si>
    <t>増減率（％）</t>
  </si>
  <si>
    <t xml:space="preserve"> （％）</t>
  </si>
  <si>
    <t>年平均</t>
  </si>
  <si>
    <t>合　  計</t>
  </si>
  <si>
    <r>
      <t xml:space="preserve">   </t>
    </r>
    <r>
      <rPr>
        <sz val="9.5"/>
        <rFont val="ＭＳ 明朝"/>
        <family val="1"/>
        <charset val="128"/>
      </rPr>
      <t xml:space="preserve"> </t>
    </r>
    <r>
      <rPr>
        <sz val="10"/>
        <rFont val="ＭＳ 明朝"/>
        <family val="1"/>
        <charset val="128"/>
      </rPr>
      <t xml:space="preserve">                             　　　        　 　　　　 </t>
    </r>
  </si>
  <si>
    <t>（単位：店、人、㎡、万円）</t>
  </si>
  <si>
    <t>産　　業　　中　  分　　類</t>
  </si>
  <si>
    <t>商業事　　業所数</t>
  </si>
  <si>
    <t>従　業　者　数</t>
  </si>
  <si>
    <t>年　間  商　品　販　売　額</t>
  </si>
  <si>
    <t>そ の 他 の 収 入 額</t>
  </si>
  <si>
    <t>商　品　手　持　額</t>
  </si>
  <si>
    <t xml:space="preserve"> 売　場　面　積</t>
  </si>
  <si>
    <t>駐車場を有する商店数</t>
  </si>
  <si>
    <t>年間商品
仕 入 額</t>
  </si>
  <si>
    <t>１店当り</t>
  </si>
  <si>
    <t>収容台数</t>
  </si>
  <si>
    <t>卸売業計</t>
  </si>
  <si>
    <t>各種商品卸売業</t>
  </si>
  <si>
    <t>x</t>
  </si>
  <si>
    <t>繊維・衣服等卸売業</t>
  </si>
  <si>
    <t>飲食料品卸売業</t>
  </si>
  <si>
    <t>建築材料・鉱物・金属材料等卸売業</t>
  </si>
  <si>
    <t>機械器具卸売業</t>
  </si>
  <si>
    <t>その他の卸売業</t>
  </si>
  <si>
    <t>小売業計</t>
  </si>
  <si>
    <t>各種商品小売業</t>
  </si>
  <si>
    <t>繊維・衣服等小売業</t>
  </si>
  <si>
    <t>飲食料品小売業</t>
  </si>
  <si>
    <t>自動車・自転車小売業</t>
  </si>
  <si>
    <t>家具・じゅう器・家庭用機械器具小売業</t>
  </si>
  <si>
    <t>その他の小売業</t>
  </si>
  <si>
    <t xml:space="preserve">（60）  産業中分類別、組織別商業事業所の状況（飲食店を除く）（平成19年６月１日現在）                                     </t>
  </si>
  <si>
    <t>（単位：店、人）</t>
  </si>
  <si>
    <t>産　　業　　中　　分　　類</t>
  </si>
  <si>
    <t>商　　　　業　　　　事　　　　業　　　　所　　　　数</t>
  </si>
  <si>
    <t>従　　　　　　業　　　　　　者　　　　　　数</t>
  </si>
  <si>
    <t>合　　　計</t>
  </si>
  <si>
    <t>法　　　人</t>
  </si>
  <si>
    <t>個 　　 人</t>
  </si>
  <si>
    <t>合　    計</t>
  </si>
  <si>
    <t>個  　     　       人</t>
  </si>
  <si>
    <t>計</t>
  </si>
  <si>
    <t>単独店・本店</t>
  </si>
  <si>
    <t>支   店</t>
  </si>
  <si>
    <t xml:space="preserve"> 計</t>
  </si>
  <si>
    <t>個人事業主家族従業者</t>
  </si>
  <si>
    <t>常時雇用者</t>
  </si>
  <si>
    <t>卸 売業計</t>
  </si>
  <si>
    <t>（単位：店、㎡、万円）</t>
  </si>
  <si>
    <t>飲 食 料 品 小 売 業</t>
  </si>
  <si>
    <t>小　　　 売　 　　業</t>
  </si>
  <si>
    <t>商店数</t>
  </si>
  <si>
    <t>売場面積</t>
  </si>
  <si>
    <t>50㎡未満</t>
  </si>
  <si>
    <t>50㎡以上～　　　　　100㎡未満</t>
  </si>
  <si>
    <t>100㎡以上～　　　　　500㎡未満</t>
  </si>
  <si>
    <t>500㎡以上～　　　　　1500㎡未満</t>
  </si>
  <si>
    <t>1500㎡以上</t>
  </si>
  <si>
    <t>不　　　詳</t>
  </si>
  <si>
    <t xml:space="preserve">  </t>
  </si>
  <si>
    <t>工業統計調査</t>
  </si>
  <si>
    <t>（単位：人、万円）</t>
  </si>
  <si>
    <t>市　　部　　別</t>
  </si>
  <si>
    <t>事　業　所　数</t>
  </si>
  <si>
    <t>従　　業　　者　　数</t>
  </si>
  <si>
    <t xml:space="preserve">     現　金　給</t>
  </si>
  <si>
    <t>原材料使用額等</t>
  </si>
  <si>
    <t xml:space="preserve">       製　　造　　品　　出　　荷　　額</t>
  </si>
  <si>
    <t>粗付加価値額</t>
  </si>
  <si>
    <t xml:space="preserve">  総　　　　数</t>
  </si>
  <si>
    <t>１事業所当り</t>
  </si>
  <si>
    <t>総　　　　額</t>
  </si>
  <si>
    <t>従業者１人当り</t>
  </si>
  <si>
    <t>事業所当り</t>
  </si>
  <si>
    <t>沖　 縄 　県</t>
  </si>
  <si>
    <t>市　　  　　　部</t>
  </si>
  <si>
    <t>郡　　　　  　部</t>
  </si>
  <si>
    <t>那 　覇　 市</t>
  </si>
  <si>
    <t>宜野湾市</t>
  </si>
  <si>
    <t>石　 垣　 市</t>
  </si>
  <si>
    <t>浦　 添　 市</t>
  </si>
  <si>
    <t>名　 護　 市</t>
  </si>
  <si>
    <t>糸　 満　 市</t>
  </si>
  <si>
    <t>沖　 縄　 市</t>
  </si>
  <si>
    <t>豊見城市</t>
  </si>
  <si>
    <t>うるま市</t>
  </si>
  <si>
    <t>宮古島市</t>
  </si>
  <si>
    <t>南　 城　 市</t>
  </si>
  <si>
    <t>年　　次</t>
  </si>
  <si>
    <t>現　金　給　与　総　額</t>
  </si>
  <si>
    <t>製　造　品　出　荷　額　等</t>
  </si>
  <si>
    <t>生　産　額</t>
  </si>
  <si>
    <t>付加価値額</t>
  </si>
  <si>
    <t>総　　　額</t>
  </si>
  <si>
    <t xml:space="preserve">  総　　　額</t>
  </si>
  <si>
    <t xml:space="preserve">              　　　                               　　　 　　  </t>
  </si>
  <si>
    <t>　　　</t>
  </si>
  <si>
    <t>（64）  有形固定資産額、工業用地及び用水量の推移                                              　</t>
  </si>
  <si>
    <t xml:space="preserve">                                                                　　　 　　</t>
  </si>
  <si>
    <t>（単位：人、万円、㎡、㎥）</t>
  </si>
  <si>
    <t>従　　　業　　　者　　　規　　　模　　　30　　　人　　　以　　　上　　　事　　　業　　　所</t>
  </si>
  <si>
    <t>年初現在高</t>
  </si>
  <si>
    <t>取　得　額</t>
  </si>
  <si>
    <t>敷地面積</t>
  </si>
  <si>
    <t>建築面積</t>
  </si>
  <si>
    <t>延建築面積</t>
  </si>
  <si>
    <t>用地取得面積</t>
  </si>
  <si>
    <t>用水量(淡水)</t>
  </si>
  <si>
    <t>用水量(海水)</t>
  </si>
  <si>
    <t>（65）  産業中分類別事業所数、従業者数、現金給与総額及び製造品出荷額等</t>
  </si>
  <si>
    <t>事　　業　　所　　数</t>
  </si>
  <si>
    <t xml:space="preserve"> 従 　 業  　者  　数</t>
  </si>
  <si>
    <t xml:space="preserve"> 製　造　品　出　荷　額　等</t>
  </si>
  <si>
    <t>食料品製造業</t>
  </si>
  <si>
    <t>飲料・たばこ・飼料製造業</t>
  </si>
  <si>
    <t>繊維工業</t>
  </si>
  <si>
    <t>家具・装備品製造業</t>
  </si>
  <si>
    <t>パルプ・紙・紙加工品製造業</t>
  </si>
  <si>
    <t>石油・石炭製品製造業</t>
  </si>
  <si>
    <t>プラスチック製品製造業</t>
  </si>
  <si>
    <t>窯業・土石製品製造業</t>
  </si>
  <si>
    <t>鉄鋼業</t>
  </si>
  <si>
    <t>業務用機械器具製造業</t>
  </si>
  <si>
    <t>電気機械器具製造業</t>
  </si>
  <si>
    <t>情報通信機械器具製造業</t>
  </si>
  <si>
    <t>輸送用機械器具製造業</t>
  </si>
  <si>
    <t>（注）「沖縄県の工業」に基づき産業分類を細分化し修正を行った。</t>
  </si>
  <si>
    <t>事務所数</t>
  </si>
  <si>
    <t>現金給与</t>
  </si>
  <si>
    <t>原材料</t>
  </si>
  <si>
    <t>粗付加
価値額</t>
  </si>
  <si>
    <t>総額</t>
  </si>
  <si>
    <t>使用額等</t>
  </si>
  <si>
    <t>年初</t>
  </si>
  <si>
    <t>年末</t>
  </si>
  <si>
    <t>年間増減</t>
  </si>
  <si>
    <t>金　属　製　品　製　造　業</t>
  </si>
  <si>
    <t>そ　の　他　の　製　造　業</t>
  </si>
  <si>
    <r>
      <t xml:space="preserve"> </t>
    </r>
    <r>
      <rPr>
        <b/>
        <sz val="14"/>
        <rFont val="ＭＳ 明朝"/>
        <family val="1"/>
        <charset val="128"/>
      </rPr>
      <t>Ⅳ　　　事　　業　　所</t>
    </r>
  </si>
  <si>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</si>
  <si>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</si>
  <si>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</si>
  <si>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</si>
  <si>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</si>
  <si>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</si>
  <si>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</si>
  <si>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</si>
  <si>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</si>
  <si>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</si>
  <si>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19"/>
  </si>
  <si>
    <t>伊　　祖</t>
    <rPh sb="0" eb="1">
      <t>イ</t>
    </rPh>
    <phoneticPr fontId="18"/>
  </si>
  <si>
    <t>半 製 品 及 び 仕 掛 品</t>
    <phoneticPr fontId="18"/>
  </si>
  <si>
    <t>9年</t>
    <rPh sb="1" eb="2">
      <t>ネン</t>
    </rPh>
    <phoneticPr fontId="19"/>
  </si>
  <si>
    <t>14年</t>
    <rPh sb="2" eb="3">
      <t>ネン</t>
    </rPh>
    <phoneticPr fontId="19"/>
  </si>
  <si>
    <t>19年</t>
    <rPh sb="2" eb="3">
      <t>ネン</t>
    </rPh>
    <phoneticPr fontId="19"/>
  </si>
  <si>
    <t>従業者数</t>
    <rPh sb="0" eb="3">
      <t>ジュウギョウシャ</t>
    </rPh>
    <rPh sb="3" eb="4">
      <t>カズ</t>
    </rPh>
    <phoneticPr fontId="18"/>
  </si>
  <si>
    <t>年間商品販売額</t>
    <rPh sb="0" eb="2">
      <t>ネンカン</t>
    </rPh>
    <rPh sb="2" eb="4">
      <t>ショウヒン</t>
    </rPh>
    <rPh sb="4" eb="6">
      <t>ハンバイ</t>
    </rPh>
    <rPh sb="6" eb="7">
      <t>ガク</t>
    </rPh>
    <phoneticPr fontId="18"/>
  </si>
  <si>
    <t>（28）</t>
    <phoneticPr fontId="18"/>
  </si>
  <si>
    <t>各種商品</t>
    <rPh sb="0" eb="2">
      <t>カクシュ</t>
    </rPh>
    <rPh sb="2" eb="4">
      <t>ショウヒン</t>
    </rPh>
    <phoneticPr fontId="19"/>
  </si>
  <si>
    <t>繊維・衣服</t>
    <rPh sb="0" eb="2">
      <t>センイ</t>
    </rPh>
    <rPh sb="3" eb="5">
      <t>イフク</t>
    </rPh>
    <phoneticPr fontId="19"/>
  </si>
  <si>
    <t>飲食料品</t>
    <rPh sb="0" eb="2">
      <t>インショク</t>
    </rPh>
    <rPh sb="2" eb="3">
      <t>リョウ</t>
    </rPh>
    <rPh sb="3" eb="4">
      <t>シナ</t>
    </rPh>
    <phoneticPr fontId="19"/>
  </si>
  <si>
    <t>自動車・自転車</t>
    <rPh sb="0" eb="3">
      <t>ジドウシャ</t>
    </rPh>
    <rPh sb="4" eb="7">
      <t>ジテンシャ</t>
    </rPh>
    <phoneticPr fontId="19"/>
  </si>
  <si>
    <t>家具・じゅう器</t>
    <rPh sb="0" eb="2">
      <t>カグ</t>
    </rPh>
    <rPh sb="6" eb="7">
      <t>ウツワ</t>
    </rPh>
    <phoneticPr fontId="19"/>
  </si>
  <si>
    <t>その他</t>
    <rPh sb="2" eb="3">
      <t>タ</t>
    </rPh>
    <phoneticPr fontId="19"/>
  </si>
  <si>
    <t>法人卸売業</t>
    <rPh sb="0" eb="2">
      <t>ホウジン</t>
    </rPh>
    <rPh sb="2" eb="5">
      <t>オロシウリギョウ</t>
    </rPh>
    <phoneticPr fontId="19"/>
  </si>
  <si>
    <t>法人小売業</t>
    <rPh sb="0" eb="2">
      <t>ホウジン</t>
    </rPh>
    <rPh sb="2" eb="5">
      <t>コウリギョウ</t>
    </rPh>
    <phoneticPr fontId="19"/>
  </si>
  <si>
    <t>個人卸売業</t>
    <rPh sb="0" eb="2">
      <t>コジン</t>
    </rPh>
    <rPh sb="2" eb="5">
      <t>オロシウリギョウ</t>
    </rPh>
    <phoneticPr fontId="19"/>
  </si>
  <si>
    <t>建築材料・鉱物</t>
    <phoneticPr fontId="19"/>
  </si>
  <si>
    <t>個人小売業</t>
    <rPh sb="0" eb="2">
      <t>コジン</t>
    </rPh>
    <rPh sb="2" eb="5">
      <t>コウリギョウ</t>
    </rPh>
    <phoneticPr fontId="19"/>
  </si>
  <si>
    <t>機械器具</t>
    <rPh sb="0" eb="2">
      <t>キカイ</t>
    </rPh>
    <rPh sb="2" eb="4">
      <t>キグ</t>
    </rPh>
    <phoneticPr fontId="19"/>
  </si>
  <si>
    <t>事業所数</t>
    <rPh sb="0" eb="3">
      <t>ジギョウショ</t>
    </rPh>
    <rPh sb="3" eb="4">
      <t>カズ</t>
    </rPh>
    <phoneticPr fontId="19"/>
  </si>
  <si>
    <t>従業者数</t>
    <rPh sb="0" eb="1">
      <t>ジュウ</t>
    </rPh>
    <rPh sb="1" eb="2">
      <t>ギョウ</t>
    </rPh>
    <rPh sb="2" eb="3">
      <t>モノ</t>
    </rPh>
    <rPh sb="3" eb="4">
      <t>カズ</t>
    </rPh>
    <phoneticPr fontId="19"/>
  </si>
  <si>
    <t>製造品出荷額</t>
    <rPh sb="0" eb="1">
      <t>セイ</t>
    </rPh>
    <rPh sb="1" eb="2">
      <t>ヅクリ</t>
    </rPh>
    <rPh sb="2" eb="3">
      <t>シナ</t>
    </rPh>
    <rPh sb="3" eb="4">
      <t>デ</t>
    </rPh>
    <rPh sb="4" eb="5">
      <t>ニ</t>
    </rPh>
    <rPh sb="5" eb="6">
      <t>ガク</t>
    </rPh>
    <phoneticPr fontId="19"/>
  </si>
  <si>
    <t>（32）</t>
    <phoneticPr fontId="18"/>
  </si>
  <si>
    <t>食料品</t>
    <rPh sb="0" eb="3">
      <t>ショクリョウヒン</t>
    </rPh>
    <phoneticPr fontId="19"/>
  </si>
  <si>
    <t>繊維工業</t>
    <rPh sb="0" eb="2">
      <t>センイ</t>
    </rPh>
    <rPh sb="2" eb="4">
      <t>コウギョウ</t>
    </rPh>
    <phoneticPr fontId="19"/>
  </si>
  <si>
    <t>窯業・土石製品</t>
    <rPh sb="0" eb="1">
      <t>カマ</t>
    </rPh>
    <rPh sb="1" eb="2">
      <t>ギョウ</t>
    </rPh>
    <rPh sb="3" eb="5">
      <t>ドセキ</t>
    </rPh>
    <rPh sb="5" eb="7">
      <t>セイヒン</t>
    </rPh>
    <phoneticPr fontId="19"/>
  </si>
  <si>
    <t>その他の製造業</t>
    <rPh sb="2" eb="3">
      <t>タ</t>
    </rPh>
    <rPh sb="4" eb="7">
      <t>セイゾウギョウ</t>
    </rPh>
    <phoneticPr fontId="18"/>
  </si>
  <si>
    <t>飲料･たばこ･飼料</t>
    <rPh sb="0" eb="2">
      <t>インリョウ</t>
    </rPh>
    <rPh sb="7" eb="9">
      <t>シリョウ</t>
    </rPh>
    <phoneticPr fontId="18"/>
  </si>
  <si>
    <t>家具・装備品</t>
    <rPh sb="0" eb="2">
      <t>カグ</t>
    </rPh>
    <rPh sb="3" eb="6">
      <t>ソウビヒン</t>
    </rPh>
    <phoneticPr fontId="19"/>
  </si>
  <si>
    <t>なめし皮・同製品・毛皮</t>
    <rPh sb="3" eb="4">
      <t>ガワ</t>
    </rPh>
    <rPh sb="5" eb="8">
      <t>ドウセイヒン</t>
    </rPh>
    <rPh sb="9" eb="11">
      <t>ケガワ</t>
    </rPh>
    <phoneticPr fontId="18"/>
  </si>
  <si>
    <t>その他の製造</t>
    <rPh sb="4" eb="6">
      <t>セイゾウ</t>
    </rPh>
    <phoneticPr fontId="18"/>
  </si>
  <si>
    <t>総数</t>
    <rPh sb="0" eb="2">
      <t>ソウスウ</t>
    </rPh>
    <phoneticPr fontId="18"/>
  </si>
  <si>
    <t>大分類</t>
    <rPh sb="0" eb="3">
      <t>ダイブンルイ</t>
    </rPh>
    <phoneticPr fontId="18"/>
  </si>
  <si>
    <t>農林漁業</t>
    <rPh sb="0" eb="2">
      <t>ノウリン</t>
    </rPh>
    <rPh sb="2" eb="4">
      <t>ギョギョウ</t>
    </rPh>
    <phoneticPr fontId="18"/>
  </si>
  <si>
    <t>鉱業</t>
    <rPh sb="0" eb="2">
      <t>コウギョウ</t>
    </rPh>
    <phoneticPr fontId="18"/>
  </si>
  <si>
    <t>建設業</t>
    <rPh sb="0" eb="3">
      <t>ケンセツギョウ</t>
    </rPh>
    <phoneticPr fontId="18"/>
  </si>
  <si>
    <t>製造業</t>
    <rPh sb="0" eb="3">
      <t>セイゾウギョウ</t>
    </rPh>
    <phoneticPr fontId="18"/>
  </si>
  <si>
    <t>電気・ガス・水道業</t>
    <rPh sb="0" eb="2">
      <t>デンキ</t>
    </rPh>
    <rPh sb="6" eb="9">
      <t>スイドウギョウ</t>
    </rPh>
    <phoneticPr fontId="18"/>
  </si>
  <si>
    <t>運輸・通信業</t>
    <rPh sb="0" eb="2">
      <t>ウンユ</t>
    </rPh>
    <rPh sb="3" eb="6">
      <t>ツウシンギョウ</t>
    </rPh>
    <phoneticPr fontId="18"/>
  </si>
  <si>
    <t>金融・保険業</t>
    <rPh sb="0" eb="2">
      <t>キンユウ</t>
    </rPh>
    <rPh sb="3" eb="6">
      <t>ホケンギョウ</t>
    </rPh>
    <phoneticPr fontId="18"/>
  </si>
  <si>
    <t>不動産業</t>
    <rPh sb="0" eb="3">
      <t>フドウサン</t>
    </rPh>
    <rPh sb="3" eb="4">
      <t>ギョウ</t>
    </rPh>
    <phoneticPr fontId="18"/>
  </si>
  <si>
    <t xml:space="preserve">（54）  産業分類（大分類）別、事業所数及び従業者数 　　　　　　　  　　　　　　　　　　　　　　　     </t>
    <phoneticPr fontId="18"/>
  </si>
  <si>
    <t>教育・学習支援業</t>
    <rPh sb="0" eb="2">
      <t>キョウイク</t>
    </rPh>
    <rPh sb="3" eb="5">
      <t>ガクシュウ</t>
    </rPh>
    <rPh sb="5" eb="7">
      <t>シエン</t>
    </rPh>
    <rPh sb="7" eb="8">
      <t>ギョウ</t>
    </rPh>
    <phoneticPr fontId="18"/>
  </si>
  <si>
    <t>医療・福祉</t>
    <rPh sb="0" eb="2">
      <t>イリョウ</t>
    </rPh>
    <rPh sb="3" eb="5">
      <t>フクシ</t>
    </rPh>
    <phoneticPr fontId="18"/>
  </si>
  <si>
    <t>サービス業</t>
    <rPh sb="4" eb="5">
      <t>ギョウ</t>
    </rPh>
    <phoneticPr fontId="18"/>
  </si>
  <si>
    <t>学術研究・専門・技術サービス業</t>
    <rPh sb="0" eb="2">
      <t>ガクジュツ</t>
    </rPh>
    <rPh sb="2" eb="4">
      <t>ケンキュウ</t>
    </rPh>
    <rPh sb="5" eb="7">
      <t>センモン</t>
    </rPh>
    <rPh sb="8" eb="10">
      <t>ギジュツ</t>
    </rPh>
    <rPh sb="14" eb="15">
      <t>ギョウ</t>
    </rPh>
    <phoneticPr fontId="18"/>
  </si>
  <si>
    <t>宿泊業・飲食サービス業</t>
    <rPh sb="0" eb="2">
      <t>シュクハク</t>
    </rPh>
    <rPh sb="2" eb="3">
      <t>ギョウ</t>
    </rPh>
    <rPh sb="4" eb="6">
      <t>インショク</t>
    </rPh>
    <rPh sb="10" eb="11">
      <t>ギョウ</t>
    </rPh>
    <phoneticPr fontId="18"/>
  </si>
  <si>
    <t>学術研究、専門・</t>
    <rPh sb="0" eb="2">
      <t>ガクジュツ</t>
    </rPh>
    <rPh sb="2" eb="4">
      <t>ケンキュウ</t>
    </rPh>
    <phoneticPr fontId="18"/>
  </si>
  <si>
    <t>宿泊業、</t>
    <rPh sb="0" eb="2">
      <t>シュクハク</t>
    </rPh>
    <rPh sb="2" eb="3">
      <t>ギョウ</t>
    </rPh>
    <phoneticPr fontId="18"/>
  </si>
  <si>
    <t>飲食サービス業</t>
    <rPh sb="0" eb="2">
      <t>インショク</t>
    </rPh>
    <rPh sb="6" eb="7">
      <t>ギョウ</t>
    </rPh>
    <phoneticPr fontId="18"/>
  </si>
  <si>
    <t>教育、学習支援業</t>
    <rPh sb="0" eb="2">
      <t>キョウイク</t>
    </rPh>
    <rPh sb="3" eb="5">
      <t>ガクシュウ</t>
    </rPh>
    <rPh sb="5" eb="7">
      <t>シエン</t>
    </rPh>
    <rPh sb="7" eb="8">
      <t>ギョウ</t>
    </rPh>
    <phoneticPr fontId="18"/>
  </si>
  <si>
    <t>（26）</t>
    <phoneticPr fontId="18"/>
  </si>
  <si>
    <t>（注）沖縄県の数値は、市部と郡部の合計と必ずしも同一ではない。</t>
    <rPh sb="3" eb="6">
      <t>オキナワケン</t>
    </rPh>
    <rPh sb="7" eb="9">
      <t>スウチ</t>
    </rPh>
    <rPh sb="11" eb="13">
      <t>シブ</t>
    </rPh>
    <rPh sb="14" eb="16">
      <t>グンブ</t>
    </rPh>
    <rPh sb="17" eb="19">
      <t>ゴウケイ</t>
    </rPh>
    <rPh sb="20" eb="21">
      <t>カナラ</t>
    </rPh>
    <rPh sb="24" eb="26">
      <t>ドウイツ</t>
    </rPh>
    <phoneticPr fontId="18"/>
  </si>
  <si>
    <t>繊維工業</t>
    <phoneticPr fontId="18"/>
  </si>
  <si>
    <t>はん用機械器具製造業</t>
    <rPh sb="2" eb="3">
      <t>ヨウ</t>
    </rPh>
    <phoneticPr fontId="18"/>
  </si>
  <si>
    <t>生産用機械器具製造業</t>
    <rPh sb="0" eb="3">
      <t>セイサンヨウ</t>
    </rPh>
    <rPh sb="3" eb="5">
      <t>キカイ</t>
    </rPh>
    <rPh sb="5" eb="7">
      <t>キグ</t>
    </rPh>
    <rPh sb="7" eb="10">
      <t>セイゾウギョウ</t>
    </rPh>
    <phoneticPr fontId="18"/>
  </si>
  <si>
    <t>業務用機械器具製造業</t>
    <rPh sb="0" eb="3">
      <t>ギョウムヨウ</t>
    </rPh>
    <rPh sb="3" eb="5">
      <t>キカイ</t>
    </rPh>
    <rPh sb="5" eb="7">
      <t>キグ</t>
    </rPh>
    <rPh sb="7" eb="10">
      <t>セイゾウギョウ</t>
    </rPh>
    <phoneticPr fontId="18"/>
  </si>
  <si>
    <t>電気機械器具製造業</t>
    <rPh sb="6" eb="9">
      <t>セイゾウギョウ</t>
    </rPh>
    <phoneticPr fontId="18"/>
  </si>
  <si>
    <t>製造品
出荷額等</t>
    <rPh sb="7" eb="8">
      <t>トウ</t>
    </rPh>
    <phoneticPr fontId="18"/>
  </si>
  <si>
    <t>庫　額</t>
    <phoneticPr fontId="18"/>
  </si>
  <si>
    <t>製　造　品　在　</t>
    <rPh sb="6" eb="7">
      <t>ザイ</t>
    </rPh>
    <phoneticPr fontId="18"/>
  </si>
  <si>
    <t xml:space="preserve">（63）  本市工業の推移 </t>
    <rPh sb="6" eb="7">
      <t>ホン</t>
    </rPh>
    <rPh sb="7" eb="8">
      <t>シ</t>
    </rPh>
    <phoneticPr fontId="18"/>
  </si>
  <si>
    <t>（注）平成20年以降の有形固定資産に関する調査は従業員規模30人以上の事業所を対象としている。</t>
    <rPh sb="1" eb="2">
      <t>チュウ</t>
    </rPh>
    <phoneticPr fontId="18"/>
  </si>
  <si>
    <t>印刷・同関連業</t>
    <rPh sb="0" eb="2">
      <t>インサツ</t>
    </rPh>
    <rPh sb="3" eb="4">
      <t>ドウ</t>
    </rPh>
    <rPh sb="4" eb="6">
      <t>カンレン</t>
    </rPh>
    <rPh sb="6" eb="7">
      <t>ギョウ</t>
    </rPh>
    <phoneticPr fontId="19"/>
  </si>
  <si>
    <t>機械器具製造</t>
    <rPh sb="0" eb="2">
      <t>キカイ</t>
    </rPh>
    <rPh sb="2" eb="4">
      <t>キグ</t>
    </rPh>
    <rPh sb="4" eb="6">
      <t>セイゾウ</t>
    </rPh>
    <phoneticPr fontId="18"/>
  </si>
  <si>
    <t>未公表を除く合計</t>
    <rPh sb="0" eb="3">
      <t>ミコウヒョウ</t>
    </rPh>
    <rPh sb="4" eb="5">
      <t>ノゾ</t>
    </rPh>
    <rPh sb="6" eb="8">
      <t>ゴウケイ</t>
    </rPh>
    <phoneticPr fontId="18"/>
  </si>
  <si>
    <t>（32）産業別製造業事業所数の構成（Ｐ76･77参照）</t>
  </si>
  <si>
    <t>（27）商業の推移（飲食店を除く）</t>
    <phoneticPr fontId="18"/>
  </si>
  <si>
    <t>（Ｐ69参照）</t>
  </si>
  <si>
    <t>（28）小売業の構成（Ｐ70･71参照）</t>
  </si>
  <si>
    <t>（24）民営事業所数及び従業者数の推移</t>
    <phoneticPr fontId="18"/>
  </si>
  <si>
    <t>（Ｐ66･67参照）</t>
  </si>
  <si>
    <t>（23）市別事業所数（民営）（Ｐ63参照）</t>
  </si>
  <si>
    <t>（30）従業者数の構成（Ｐ70･71参照）</t>
  </si>
  <si>
    <t>（29）卸売業事業所数の構成（Ｐ70･71参照）</t>
    <rPh sb="7" eb="10">
      <t>ジギョウショ</t>
    </rPh>
    <rPh sb="10" eb="11">
      <t>スウ</t>
    </rPh>
    <phoneticPr fontId="18"/>
  </si>
  <si>
    <t>（31）工業の推移（Ｐ74･75参照）</t>
  </si>
  <si>
    <t>（25）産業別民営事業所の割合（Ｐ66･67参照）</t>
    <rPh sb="7" eb="9">
      <t>ミンエイ</t>
    </rPh>
    <phoneticPr fontId="18"/>
  </si>
  <si>
    <t>（26）産業別民営従業者の割合（Ｐ66･67参照）</t>
    <rPh sb="7" eb="9">
      <t>ミンエイ</t>
    </rPh>
    <phoneticPr fontId="18"/>
  </si>
  <si>
    <t>　　　平成21年は、従業者数について公表されていない。</t>
    <rPh sb="3" eb="5">
      <t>ヘイセイ</t>
    </rPh>
    <rPh sb="7" eb="8">
      <t>ネン</t>
    </rPh>
    <rPh sb="10" eb="13">
      <t>ジュウギョウシャ</t>
    </rPh>
    <rPh sb="13" eb="14">
      <t>スウ</t>
    </rPh>
    <rPh sb="18" eb="20">
      <t>コウヒョウ</t>
    </rPh>
    <phoneticPr fontId="18"/>
  </si>
  <si>
    <t>21年</t>
    <rPh sb="2" eb="3">
      <t>ネン</t>
    </rPh>
    <phoneticPr fontId="18"/>
  </si>
  <si>
    <t>平成24年2月１日現在</t>
    <rPh sb="6" eb="7">
      <t>ガツ</t>
    </rPh>
    <rPh sb="8" eb="9">
      <t>ニチ</t>
    </rPh>
    <rPh sb="9" eb="11">
      <t>ゲンザイ</t>
    </rPh>
    <phoneticPr fontId="18"/>
  </si>
  <si>
    <t>(注1)事業内容等不詳の事業所を含む。</t>
    <rPh sb="4" eb="6">
      <t>ジギョウ</t>
    </rPh>
    <rPh sb="6" eb="9">
      <t>ナイヨウトウ</t>
    </rPh>
    <rPh sb="9" eb="11">
      <t>フショウ</t>
    </rPh>
    <rPh sb="12" eb="15">
      <t>ジギョウショ</t>
    </rPh>
    <rPh sb="16" eb="17">
      <t>フク</t>
    </rPh>
    <phoneticPr fontId="18"/>
  </si>
  <si>
    <t>事業所数
(注1）</t>
    <rPh sb="6" eb="7">
      <t>チュウ</t>
    </rPh>
    <phoneticPr fontId="18"/>
  </si>
  <si>
    <t>総　　　数
(S公務を除く）
(注）</t>
    <rPh sb="8" eb="10">
      <t>コウム</t>
    </rPh>
    <rPh sb="11" eb="12">
      <t>ノゾ</t>
    </rPh>
    <rPh sb="16" eb="17">
      <t>チュウ</t>
    </rPh>
    <phoneticPr fontId="18"/>
  </si>
  <si>
    <t>C
鉱業,採石業,砂利採取業</t>
    <rPh sb="5" eb="7">
      <t>サイセキ</t>
    </rPh>
    <rPh sb="7" eb="8">
      <t>ギョウ</t>
    </rPh>
    <rPh sb="9" eb="11">
      <t>ジャリ</t>
    </rPh>
    <rPh sb="11" eb="14">
      <t>サイシュギョウ</t>
    </rPh>
    <phoneticPr fontId="18"/>
  </si>
  <si>
    <t>F
電気・ガス・熱供給・水道業</t>
    <rPh sb="8" eb="9">
      <t>ネツ</t>
    </rPh>
    <rPh sb="9" eb="11">
      <t>キョウキュウ</t>
    </rPh>
    <rPh sb="12" eb="15">
      <t>スイドウギョウ</t>
    </rPh>
    <phoneticPr fontId="18"/>
  </si>
  <si>
    <t xml:space="preserve"> H
運輸業・郵便業</t>
    <rPh sb="7" eb="9">
      <t>ユウビン</t>
    </rPh>
    <rPh sb="9" eb="10">
      <t>ギョウ</t>
    </rPh>
    <phoneticPr fontId="18"/>
  </si>
  <si>
    <t>　I
卸売業・小売業</t>
    <rPh sb="5" eb="6">
      <t>ギョウ</t>
    </rPh>
    <rPh sb="9" eb="10">
      <t>ギョウ</t>
    </rPh>
    <phoneticPr fontId="18"/>
  </si>
  <si>
    <t>J
金融業・保険業</t>
    <rPh sb="4" eb="5">
      <t>ギョウ</t>
    </rPh>
    <rPh sb="6" eb="9">
      <t>ホケンギョウ</t>
    </rPh>
    <phoneticPr fontId="18"/>
  </si>
  <si>
    <t>K
不動産業・　　物品賃貸業</t>
    <rPh sb="9" eb="11">
      <t>ブッピン</t>
    </rPh>
    <rPh sb="11" eb="14">
      <t>チンタイギョウ</t>
    </rPh>
    <phoneticPr fontId="18"/>
  </si>
  <si>
    <t>G
情報通信業</t>
    <rPh sb="2" eb="4">
      <t>ジョウホウ</t>
    </rPh>
    <rPh sb="4" eb="7">
      <t>ツウシンギョウ</t>
    </rPh>
    <phoneticPr fontId="18"/>
  </si>
  <si>
    <t>L
学術研究,専門・技術サービス業</t>
    <rPh sb="2" eb="4">
      <t>ガクジュツ</t>
    </rPh>
    <rPh sb="4" eb="6">
      <t>ケンキュウ</t>
    </rPh>
    <rPh sb="7" eb="9">
      <t>センモン</t>
    </rPh>
    <rPh sb="10" eb="12">
      <t>ギジュツ</t>
    </rPh>
    <rPh sb="16" eb="17">
      <t>ギョウ</t>
    </rPh>
    <phoneticPr fontId="18"/>
  </si>
  <si>
    <t>M
宿泊業,飲食サービス業</t>
    <rPh sb="2" eb="4">
      <t>シュクハク</t>
    </rPh>
    <rPh sb="4" eb="5">
      <t>ギョウ</t>
    </rPh>
    <rPh sb="6" eb="8">
      <t>インショク</t>
    </rPh>
    <rPh sb="12" eb="13">
      <t>ギョウ</t>
    </rPh>
    <phoneticPr fontId="18"/>
  </si>
  <si>
    <t>N
生活関連サービス業,娯楽業</t>
    <rPh sb="2" eb="4">
      <t>セイカツ</t>
    </rPh>
    <rPh sb="4" eb="6">
      <t>カンレン</t>
    </rPh>
    <rPh sb="10" eb="11">
      <t>ギョウ</t>
    </rPh>
    <rPh sb="12" eb="15">
      <t>ゴラクギョウ</t>
    </rPh>
    <phoneticPr fontId="18"/>
  </si>
  <si>
    <t>O
教育,学習支援業</t>
    <rPh sb="2" eb="4">
      <t>キョウイク</t>
    </rPh>
    <rPh sb="5" eb="7">
      <t>ガクシュウ</t>
    </rPh>
    <rPh sb="7" eb="9">
      <t>シエン</t>
    </rPh>
    <rPh sb="9" eb="10">
      <t>ギョウ</t>
    </rPh>
    <phoneticPr fontId="18"/>
  </si>
  <si>
    <t>Q
複合サービス事業</t>
    <rPh sb="2" eb="4">
      <t>フクゴウ</t>
    </rPh>
    <rPh sb="8" eb="10">
      <t>ジギョウ</t>
    </rPh>
    <phoneticPr fontId="18"/>
  </si>
  <si>
    <t>R
サービス業
(他に分類されないもの）</t>
    <rPh sb="9" eb="10">
      <t>タ</t>
    </rPh>
    <rPh sb="11" eb="13">
      <t>ブンルイ</t>
    </rPh>
    <phoneticPr fontId="18"/>
  </si>
  <si>
    <t>(52）  字別、産業分類（大分類）別、民営事業所数及び従業者数                      　　　　　　　　　　　　</t>
    <rPh sb="20" eb="22">
      <t>ミンエイ</t>
    </rPh>
    <phoneticPr fontId="18"/>
  </si>
  <si>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18"/>
  </si>
  <si>
    <t>資料：平成24年経済センサス活動調査</t>
    <rPh sb="8" eb="10">
      <t>ケイザイ</t>
    </rPh>
    <rPh sb="14" eb="16">
      <t>カツドウ</t>
    </rPh>
    <rPh sb="16" eb="18">
      <t>チョウサ</t>
    </rPh>
    <phoneticPr fontId="18"/>
  </si>
  <si>
    <t>従業者</t>
    <rPh sb="0" eb="3">
      <t>ジュウギョウシャ</t>
    </rPh>
    <phoneticPr fontId="18"/>
  </si>
  <si>
    <t>事業所</t>
    <rPh sb="0" eb="3">
      <t>ジギョウショ</t>
    </rPh>
    <phoneticPr fontId="18"/>
  </si>
  <si>
    <t>うち会社以外の法人</t>
    <rPh sb="4" eb="6">
      <t>イガイ</t>
    </rPh>
    <rPh sb="7" eb="9">
      <t>ホウジン</t>
    </rPh>
    <phoneticPr fontId="18"/>
  </si>
  <si>
    <t>(注)「外国の会社」を除く</t>
    <rPh sb="4" eb="6">
      <t>ガイコク</t>
    </rPh>
    <rPh sb="7" eb="9">
      <t>カイシャ</t>
    </rPh>
    <rPh sb="11" eb="12">
      <t>ノゾ</t>
    </rPh>
    <phoneticPr fontId="18"/>
  </si>
  <si>
    <t>運輸業・郵便業</t>
    <rPh sb="0" eb="2">
      <t>ウンユ</t>
    </rPh>
    <rPh sb="4" eb="6">
      <t>ユウビン</t>
    </rPh>
    <rPh sb="6" eb="7">
      <t>ギョウ</t>
    </rPh>
    <phoneticPr fontId="18"/>
  </si>
  <si>
    <t>情報通信業</t>
    <rPh sb="0" eb="2">
      <t>ジョウホウ</t>
    </rPh>
    <rPh sb="2" eb="5">
      <t>ツウシンギョウ</t>
    </rPh>
    <phoneticPr fontId="18"/>
  </si>
  <si>
    <t>生活関連サービス業・娯楽業</t>
    <rPh sb="0" eb="2">
      <t>セイカツ</t>
    </rPh>
    <rPh sb="2" eb="4">
      <t>カンレン</t>
    </rPh>
    <rPh sb="8" eb="9">
      <t>ギョウ</t>
    </rPh>
    <rPh sb="10" eb="13">
      <t>ゴラクギョウ</t>
    </rPh>
    <phoneticPr fontId="18"/>
  </si>
  <si>
    <t>複合サービス事業</t>
    <rPh sb="0" eb="2">
      <t>フクゴウ</t>
    </rPh>
    <rPh sb="6" eb="8">
      <t>ジギョウ</t>
    </rPh>
    <phoneticPr fontId="18"/>
  </si>
  <si>
    <t>サービス業(他に分類されないもの）</t>
    <rPh sb="4" eb="5">
      <t>ギョウ</t>
    </rPh>
    <rPh sb="6" eb="7">
      <t>ホカ</t>
    </rPh>
    <rPh sb="8" eb="10">
      <t>ブンルイ</t>
    </rPh>
    <phoneticPr fontId="18"/>
  </si>
  <si>
    <t>（53）  字別、経営組織(4区分）別事業所数及び従業者数（民営）         　　     　　　　　　　</t>
    <rPh sb="15" eb="17">
      <t>クブン</t>
    </rPh>
    <rPh sb="18" eb="19">
      <t>ベツ</t>
    </rPh>
    <phoneticPr fontId="18"/>
  </si>
  <si>
    <t>公務(分類不能なもの）</t>
    <rPh sb="0" eb="2">
      <t>コウム</t>
    </rPh>
    <rPh sb="3" eb="5">
      <t>ブンルイ</t>
    </rPh>
    <rPh sb="5" eb="7">
      <t>フノウ</t>
    </rPh>
    <phoneticPr fontId="18"/>
  </si>
  <si>
    <t>不動産業・物品賃貸業</t>
    <rPh sb="0" eb="3">
      <t>フドウサン</t>
    </rPh>
    <rPh sb="3" eb="4">
      <t>ギョウ</t>
    </rPh>
    <rPh sb="5" eb="7">
      <t>ブッピン</t>
    </rPh>
    <rPh sb="7" eb="10">
      <t>チンタイギョウ</t>
    </rPh>
    <phoneticPr fontId="18"/>
  </si>
  <si>
    <t>資料：事業所・企業統計調査(～平成18年）</t>
    <rPh sb="15" eb="17">
      <t>ヘイセイ</t>
    </rPh>
    <rPh sb="19" eb="20">
      <t>ネン</t>
    </rPh>
    <phoneticPr fontId="18"/>
  </si>
  <si>
    <t>平成８年</t>
    <phoneticPr fontId="18"/>
  </si>
  <si>
    <t xml:space="preserve">（55）  産業分類（大分類）別、規模別民営事業所数及び従業者数 　　　　　　　        </t>
    <rPh sb="20" eb="22">
      <t>ミンエイ</t>
    </rPh>
    <phoneticPr fontId="18"/>
  </si>
  <si>
    <t>50人以上</t>
    <rPh sb="2" eb="3">
      <t>ニン</t>
    </rPh>
    <rPh sb="3" eb="5">
      <t>イジョウ</t>
    </rPh>
    <phoneticPr fontId="18"/>
  </si>
  <si>
    <t>鉱業,採石業,砂利採取業</t>
    <rPh sb="3" eb="5">
      <t>サイセキ</t>
    </rPh>
    <rPh sb="5" eb="6">
      <t>ギョウ</t>
    </rPh>
    <rPh sb="7" eb="9">
      <t>ジャリ</t>
    </rPh>
    <rPh sb="9" eb="12">
      <t>サイシュギョウ</t>
    </rPh>
    <phoneticPr fontId="18"/>
  </si>
  <si>
    <t>卸売業・小売業</t>
    <rPh sb="0" eb="2">
      <t>オロシウリ</t>
    </rPh>
    <rPh sb="2" eb="3">
      <t>ギョウ</t>
    </rPh>
    <rPh sb="4" eb="6">
      <t>コウリ</t>
    </rPh>
    <rPh sb="6" eb="7">
      <t>ギョウ</t>
    </rPh>
    <phoneticPr fontId="18"/>
  </si>
  <si>
    <t>：経済センサス        (平成21年～）</t>
    <rPh sb="1" eb="3">
      <t>ケイザイ</t>
    </rPh>
    <rPh sb="16" eb="18">
      <t>ヘイセイ</t>
    </rPh>
    <rPh sb="20" eb="21">
      <t>ネン</t>
    </rPh>
    <phoneticPr fontId="18"/>
  </si>
  <si>
    <t>出向・派遣のみ</t>
    <rPh sb="0" eb="2">
      <t>シュッコウ</t>
    </rPh>
    <rPh sb="3" eb="5">
      <t>ハケン</t>
    </rPh>
    <phoneticPr fontId="18"/>
  </si>
  <si>
    <t>従業者数
(注)</t>
    <rPh sb="0" eb="1">
      <t>ジュウ</t>
    </rPh>
    <rPh sb="1" eb="4">
      <t>ギョウシャスウ</t>
    </rPh>
    <rPh sb="6" eb="7">
      <t>チュウ</t>
    </rPh>
    <phoneticPr fontId="18"/>
  </si>
  <si>
    <t>う　　ち　　常　　　用　　　雇　　　用　　　者</t>
    <phoneticPr fontId="18"/>
  </si>
  <si>
    <t>総　　数
(注）</t>
    <rPh sb="6" eb="7">
      <t>チュウ</t>
    </rPh>
    <phoneticPr fontId="18"/>
  </si>
  <si>
    <t>(うち男)</t>
  </si>
  <si>
    <t>運輸業,郵便業</t>
    <rPh sb="4" eb="6">
      <t>ユウビン</t>
    </rPh>
    <rPh sb="6" eb="7">
      <t>ギョウ</t>
    </rPh>
    <phoneticPr fontId="18"/>
  </si>
  <si>
    <t>不  動  産  業,物品賃貸業</t>
    <rPh sb="11" eb="13">
      <t>ブッピン</t>
    </rPh>
    <rPh sb="13" eb="16">
      <t>チンタイギョウ</t>
    </rPh>
    <phoneticPr fontId="18"/>
  </si>
  <si>
    <t>複合サービス業</t>
    <rPh sb="0" eb="2">
      <t>フクゴウ</t>
    </rPh>
    <rPh sb="6" eb="7">
      <t>ギョウ</t>
    </rPh>
    <phoneticPr fontId="18"/>
  </si>
  <si>
    <t>(注）男女別の不詳を含む。</t>
    <rPh sb="1" eb="2">
      <t>チュウ</t>
    </rPh>
    <rPh sb="3" eb="6">
      <t>ダンジョベツ</t>
    </rPh>
    <rPh sb="7" eb="9">
      <t>フショウ</t>
    </rPh>
    <rPh sb="10" eb="11">
      <t>フク</t>
    </rPh>
    <phoneticPr fontId="18"/>
  </si>
  <si>
    <t>情  報  通  信 業</t>
    <rPh sb="0" eb="1">
      <t>ジョウ</t>
    </rPh>
    <rPh sb="3" eb="4">
      <t>ホウ</t>
    </rPh>
    <rPh sb="6" eb="7">
      <t>ツウ</t>
    </rPh>
    <rPh sb="9" eb="10">
      <t>シン</t>
    </rPh>
    <rPh sb="11" eb="12">
      <t>ギョウ</t>
    </rPh>
    <phoneticPr fontId="18"/>
  </si>
  <si>
    <t>18年</t>
    <rPh sb="2" eb="3">
      <t>ネン</t>
    </rPh>
    <phoneticPr fontId="18"/>
  </si>
  <si>
    <t>農林漁業</t>
    <rPh sb="0" eb="2">
      <t>ノウリン</t>
    </rPh>
    <rPh sb="2" eb="4">
      <t>ギョギョウ</t>
    </rPh>
    <phoneticPr fontId="18"/>
  </si>
  <si>
    <t>割合</t>
    <rPh sb="0" eb="2">
      <t>ワリアイ</t>
    </rPh>
    <phoneticPr fontId="18"/>
  </si>
  <si>
    <t>産業別</t>
    <rPh sb="0" eb="2">
      <t>サンギョウ</t>
    </rPh>
    <rPh sb="2" eb="3">
      <t>ベツ</t>
    </rPh>
    <phoneticPr fontId="18"/>
  </si>
  <si>
    <t>総数</t>
    <rPh sb="0" eb="2">
      <t>ソウスウ</t>
    </rPh>
    <phoneticPr fontId="18"/>
  </si>
  <si>
    <t>サービス業(他に分類されないもの）</t>
    <rPh sb="4" eb="5">
      <t>ギョウ</t>
    </rPh>
    <rPh sb="6" eb="7">
      <t>タ</t>
    </rPh>
    <rPh sb="8" eb="10">
      <t>ブンルイ</t>
    </rPh>
    <phoneticPr fontId="18"/>
  </si>
  <si>
    <t>OK</t>
    <phoneticPr fontId="18"/>
  </si>
  <si>
    <t>総数</t>
    <rPh sb="0" eb="2">
      <t>ソウスウ</t>
    </rPh>
    <phoneticPr fontId="18"/>
  </si>
  <si>
    <t>（注）事業所数は、従業者4人以上の数値である。</t>
    <phoneticPr fontId="18"/>
  </si>
  <si>
    <t xml:space="preserve">  与　総　額</t>
    <phoneticPr fontId="18"/>
  </si>
  <si>
    <t>（50）民営事業所数及び従業者数</t>
    <phoneticPr fontId="18"/>
  </si>
  <si>
    <t>（56）  産業（大分類）別、常用雇用者規模別従業者数</t>
    <phoneticPr fontId="18"/>
  </si>
  <si>
    <t>１人当り　　　　　　　　　(ﾊﾟｰﾄ･ｱﾙﾊﾞｲﾄ等は　　　　８時間換算で算出)</t>
    <phoneticPr fontId="18"/>
  </si>
  <si>
    <t>卸売業</t>
    <phoneticPr fontId="18"/>
  </si>
  <si>
    <t>を除く</t>
    <phoneticPr fontId="18"/>
  </si>
  <si>
    <r>
      <t>平成</t>
    </r>
    <r>
      <rPr>
        <sz val="10"/>
        <rFont val="ＭＳ 明朝"/>
        <family val="1"/>
        <charset val="128"/>
      </rPr>
      <t>21</t>
    </r>
    <r>
      <rPr>
        <sz val="10"/>
        <rFont val="ＭＳ 明朝"/>
        <family val="1"/>
        <charset val="128"/>
      </rPr>
      <t>年</t>
    </r>
  </si>
  <si>
    <t>ok</t>
    <phoneticPr fontId="18"/>
  </si>
  <si>
    <t>　経済センサスは、包括的な産業構造統計の整備に加えて、統計精度の向上に資する母集団名簿の拡充を図ることを目的とする。
　経済センサス- 基礎調査では、事業所及び法人企業の名称・所在地・従業者数等のフェース項目、複数事業所を有する法人企業についてはその傘下事業所の名称・所在地を把握する。
　経済センサス- 活動調査では、事業所及び法人企業の名称・所在地・従業者数等のフェース項目・売上高とその内訳・必要経費等を把握する。
　</t>
    <rPh sb="52" eb="54">
      <t>モクテキ</t>
    </rPh>
    <phoneticPr fontId="18"/>
  </si>
  <si>
    <t>A～B
農林漁業</t>
    <phoneticPr fontId="18"/>
  </si>
  <si>
    <t>第　　２　　次　　産　　業</t>
    <phoneticPr fontId="18"/>
  </si>
  <si>
    <t>D
建　設　業</t>
    <phoneticPr fontId="18"/>
  </si>
  <si>
    <t>E
製　造　業</t>
    <phoneticPr fontId="18"/>
  </si>
  <si>
    <t>事業所</t>
    <phoneticPr fontId="18"/>
  </si>
  <si>
    <t>総　　数</t>
    <phoneticPr fontId="18"/>
  </si>
  <si>
    <t>仲　　間</t>
    <phoneticPr fontId="18"/>
  </si>
  <si>
    <t>安 波 茶</t>
    <phoneticPr fontId="18"/>
  </si>
  <si>
    <t>牧　　港</t>
    <phoneticPr fontId="18"/>
  </si>
  <si>
    <t>港　　川</t>
    <phoneticPr fontId="18"/>
  </si>
  <si>
    <t>城　　間</t>
    <phoneticPr fontId="18"/>
  </si>
  <si>
    <t>屋 富 祖</t>
    <phoneticPr fontId="18"/>
  </si>
  <si>
    <t>宮　　城</t>
    <phoneticPr fontId="18"/>
  </si>
  <si>
    <t>仲　　西</t>
    <phoneticPr fontId="18"/>
  </si>
  <si>
    <t>小　　湾</t>
    <phoneticPr fontId="18"/>
  </si>
  <si>
    <t>勢 理 客</t>
    <phoneticPr fontId="18"/>
  </si>
  <si>
    <t>内　　間</t>
    <phoneticPr fontId="18"/>
  </si>
  <si>
    <t>沢　　岻</t>
    <phoneticPr fontId="18"/>
  </si>
  <si>
    <t>経　　塚</t>
    <phoneticPr fontId="18"/>
  </si>
  <si>
    <t>前　　田</t>
    <phoneticPr fontId="18"/>
  </si>
  <si>
    <t>西　　原</t>
    <phoneticPr fontId="18"/>
  </si>
  <si>
    <t>当　　山</t>
    <phoneticPr fontId="18"/>
  </si>
  <si>
    <t>大　　平</t>
    <phoneticPr fontId="18"/>
  </si>
  <si>
    <t>西　　洲</t>
    <phoneticPr fontId="18"/>
  </si>
  <si>
    <t>民　　  　営</t>
    <phoneticPr fontId="18"/>
  </si>
  <si>
    <t>う  ち  個  人</t>
    <phoneticPr fontId="18"/>
  </si>
  <si>
    <t>う  ち  法  人</t>
    <phoneticPr fontId="18"/>
  </si>
  <si>
    <t>う ち 会 社</t>
    <phoneticPr fontId="18"/>
  </si>
  <si>
    <t>第３次産業</t>
    <phoneticPr fontId="18"/>
  </si>
  <si>
    <t>30　～49人</t>
    <phoneticPr fontId="18"/>
  </si>
  <si>
    <t>第２次産業</t>
    <phoneticPr fontId="18"/>
  </si>
  <si>
    <t>大    分    類</t>
    <phoneticPr fontId="18"/>
  </si>
  <si>
    <t>(うち男)</t>
    <phoneticPr fontId="18"/>
  </si>
  <si>
    <t>電気・ガス・</t>
    <phoneticPr fontId="18"/>
  </si>
  <si>
    <t>熱供給・水道業</t>
    <phoneticPr fontId="18"/>
  </si>
  <si>
    <t>金融・保険業</t>
    <phoneticPr fontId="18"/>
  </si>
  <si>
    <t>技術サービス業</t>
    <phoneticPr fontId="18"/>
  </si>
  <si>
    <t>経済センサス</t>
    <phoneticPr fontId="18"/>
  </si>
  <si>
    <t>那覇市</t>
    <phoneticPr fontId="18"/>
  </si>
  <si>
    <t>宜野湾市</t>
    <phoneticPr fontId="18"/>
  </si>
  <si>
    <t>石垣市</t>
    <phoneticPr fontId="18"/>
  </si>
  <si>
    <t>浦添市</t>
    <phoneticPr fontId="18"/>
  </si>
  <si>
    <t>名護市</t>
    <phoneticPr fontId="18"/>
  </si>
  <si>
    <t>糸満市</t>
    <phoneticPr fontId="18"/>
  </si>
  <si>
    <t>沖縄市　</t>
    <phoneticPr fontId="18"/>
  </si>
  <si>
    <t>豊見城市</t>
    <phoneticPr fontId="18"/>
  </si>
  <si>
    <t>うるま市</t>
    <phoneticPr fontId="18"/>
  </si>
  <si>
    <t>宮古島市</t>
    <phoneticPr fontId="18"/>
  </si>
  <si>
    <t>南城市</t>
    <phoneticPr fontId="18"/>
  </si>
  <si>
    <t>浦添市</t>
    <phoneticPr fontId="18"/>
  </si>
  <si>
    <t>名護市</t>
    <phoneticPr fontId="18"/>
  </si>
  <si>
    <t>糸満市</t>
    <phoneticPr fontId="18"/>
  </si>
  <si>
    <t>沖縄市　</t>
    <phoneticPr fontId="18"/>
  </si>
  <si>
    <t>豊見城市</t>
    <phoneticPr fontId="18"/>
  </si>
  <si>
    <t>うるま市</t>
    <phoneticPr fontId="18"/>
  </si>
  <si>
    <t>宮古島市</t>
    <phoneticPr fontId="18"/>
  </si>
  <si>
    <t>南城市</t>
    <phoneticPr fontId="18"/>
  </si>
  <si>
    <t>平成１３年</t>
    <phoneticPr fontId="18"/>
  </si>
  <si>
    <t>平成１８年</t>
    <phoneticPr fontId="18"/>
  </si>
  <si>
    <t>平成21年</t>
    <phoneticPr fontId="18"/>
  </si>
  <si>
    <t>総数</t>
    <phoneticPr fontId="18"/>
  </si>
  <si>
    <t>農林漁業</t>
    <phoneticPr fontId="18"/>
  </si>
  <si>
    <t>第２次産業</t>
    <phoneticPr fontId="18"/>
  </si>
  <si>
    <t>第３次産業</t>
    <phoneticPr fontId="18"/>
  </si>
  <si>
    <t>　</t>
    <phoneticPr fontId="18"/>
  </si>
  <si>
    <t>30　～49人</t>
    <phoneticPr fontId="18"/>
  </si>
  <si>
    <t>第２次産業</t>
    <phoneticPr fontId="18"/>
  </si>
  <si>
    <t xml:space="preserve">（60）  産業中分類別、組織別商業事業所の状況（飲食店を除く）（平成１９年６月１日現在）                                     </t>
    <phoneticPr fontId="18"/>
  </si>
  <si>
    <t>　　　　　</t>
    <phoneticPr fontId="18"/>
  </si>
  <si>
    <t>有形固定資産</t>
    <phoneticPr fontId="18"/>
  </si>
  <si>
    <r>
      <t>平成</t>
    </r>
    <r>
      <rPr>
        <sz val="10"/>
        <rFont val="ＭＳ 明朝"/>
        <family val="1"/>
        <charset val="128"/>
      </rPr>
      <t>22年</t>
    </r>
    <phoneticPr fontId="18"/>
  </si>
  <si>
    <r>
      <t>平成</t>
    </r>
    <r>
      <rPr>
        <sz val="10"/>
        <rFont val="ＭＳ 明朝"/>
        <family val="1"/>
        <charset val="128"/>
      </rPr>
      <t>24年</t>
    </r>
    <phoneticPr fontId="18"/>
  </si>
  <si>
    <r>
      <t>平成</t>
    </r>
    <r>
      <rPr>
        <sz val="10"/>
        <rFont val="ＭＳ 明朝"/>
        <family val="1"/>
        <charset val="128"/>
      </rPr>
      <t>22年</t>
    </r>
  </si>
  <si>
    <r>
      <rPr>
        <sz val="10"/>
        <color theme="0"/>
        <rFont val="ＭＳ 明朝"/>
        <family val="1"/>
        <charset val="128"/>
      </rPr>
      <t>平成</t>
    </r>
    <r>
      <rPr>
        <sz val="10"/>
        <rFont val="ＭＳ 明朝"/>
        <family val="1"/>
        <charset val="128"/>
      </rPr>
      <t>21</t>
    </r>
    <r>
      <rPr>
        <sz val="10"/>
        <rFont val="ＭＳ 明朝"/>
        <family val="1"/>
        <charset val="128"/>
      </rPr>
      <t>年</t>
    </r>
    <phoneticPr fontId="18"/>
  </si>
  <si>
    <t>なめし革・同製品・毛皮製造業</t>
    <rPh sb="9" eb="11">
      <t>ケガワ</t>
    </rPh>
    <rPh sb="11" eb="14">
      <t>セイゾウギョウ</t>
    </rPh>
    <phoneticPr fontId="18"/>
  </si>
  <si>
    <t>印刷・同関連産業</t>
    <phoneticPr fontId="18"/>
  </si>
  <si>
    <t>化  学  工  業</t>
    <phoneticPr fontId="18"/>
  </si>
  <si>
    <t>ゴム製品製造業</t>
    <phoneticPr fontId="18"/>
  </si>
  <si>
    <t>非鉄金属製造業</t>
    <phoneticPr fontId="18"/>
  </si>
  <si>
    <t>金属製品製造業</t>
    <phoneticPr fontId="18"/>
  </si>
  <si>
    <t>輸送用機械器具製造業</t>
    <phoneticPr fontId="18"/>
  </si>
  <si>
    <t>その他の製造業</t>
    <phoneticPr fontId="18"/>
  </si>
  <si>
    <t>印刷・同関連業</t>
    <rPh sb="0" eb="2">
      <t>インサツ</t>
    </rPh>
    <rPh sb="3" eb="4">
      <t>ドウ</t>
    </rPh>
    <rPh sb="4" eb="6">
      <t>カンレン</t>
    </rPh>
    <rPh sb="6" eb="7">
      <t>ギョウ</t>
    </rPh>
    <phoneticPr fontId="18"/>
  </si>
  <si>
    <t>鉄鋼業</t>
    <rPh sb="0" eb="2">
      <t>テッコウ</t>
    </rPh>
    <rPh sb="2" eb="3">
      <t>ギョウ</t>
    </rPh>
    <phoneticPr fontId="18"/>
  </si>
  <si>
    <t>金属製品製造業</t>
    <rPh sb="0" eb="2">
      <t>キンゾク</t>
    </rPh>
    <rPh sb="2" eb="4">
      <t>セイヒン</t>
    </rPh>
    <rPh sb="4" eb="7">
      <t>セイゾウギョウ</t>
    </rPh>
    <phoneticPr fontId="18"/>
  </si>
  <si>
    <t>なめし革・同製品・毛皮製造業</t>
    <phoneticPr fontId="18"/>
  </si>
  <si>
    <t>電子部品・デバイス製造業</t>
    <phoneticPr fontId="18"/>
  </si>
  <si>
    <t>木材・木製品製造業(家具を除く)</t>
    <phoneticPr fontId="18"/>
  </si>
  <si>
    <t>　　　平成19年調査より製造業の実態を捉える為、「製造品出荷額等」「原材料使用額等」の定義を変更。</t>
    <rPh sb="25" eb="28">
      <t>セイゾウヒン</t>
    </rPh>
    <phoneticPr fontId="18"/>
  </si>
  <si>
    <t>（注）製造品在庫額と半製品及び仕掛品の項目は、従業者30人以上の事業所を調査集計している。</t>
    <rPh sb="10" eb="11">
      <t>ハン</t>
    </rPh>
    <rPh sb="11" eb="13">
      <t>セイヒン</t>
    </rPh>
    <rPh sb="13" eb="14">
      <t>オヨ</t>
    </rPh>
    <rPh sb="15" eb="17">
      <t>シカ</t>
    </rPh>
    <rPh sb="17" eb="18">
      <t>ヒン</t>
    </rPh>
    <rPh sb="19" eb="21">
      <t>コウモク</t>
    </rPh>
    <phoneticPr fontId="18"/>
  </si>
  <si>
    <t>OK</t>
    <phoneticPr fontId="18"/>
  </si>
  <si>
    <t>ok</t>
    <phoneticPr fontId="18"/>
  </si>
  <si>
    <t>OK</t>
    <phoneticPr fontId="18"/>
  </si>
  <si>
    <t>食料品製造業</t>
    <rPh sb="0" eb="3">
      <t>ショクリョウヒン</t>
    </rPh>
    <rPh sb="3" eb="6">
      <t>セイゾウギョウ</t>
    </rPh>
    <phoneticPr fontId="18"/>
  </si>
  <si>
    <t>飲料・たばこ・飼料製造業</t>
    <rPh sb="0" eb="2">
      <t>インリョウ</t>
    </rPh>
    <rPh sb="7" eb="9">
      <t>シリョウ</t>
    </rPh>
    <rPh sb="9" eb="12">
      <t>セイゾウギョウ</t>
    </rPh>
    <phoneticPr fontId="18"/>
  </si>
  <si>
    <t>繊維工業</t>
    <rPh sb="0" eb="2">
      <t>センイ</t>
    </rPh>
    <rPh sb="2" eb="4">
      <t>コウギョウ</t>
    </rPh>
    <phoneticPr fontId="18"/>
  </si>
  <si>
    <t>家具・装備品製造業</t>
    <rPh sb="0" eb="2">
      <t>カグ</t>
    </rPh>
    <rPh sb="3" eb="6">
      <t>ソウビヒン</t>
    </rPh>
    <rPh sb="6" eb="9">
      <t>セイゾウギョウ</t>
    </rPh>
    <phoneticPr fontId="18"/>
  </si>
  <si>
    <t>なめし革・同製品・毛皮</t>
    <rPh sb="3" eb="4">
      <t>カワ</t>
    </rPh>
    <rPh sb="5" eb="6">
      <t>ドウ</t>
    </rPh>
    <rPh sb="6" eb="8">
      <t>セイヒン</t>
    </rPh>
    <rPh sb="9" eb="11">
      <t>ケガワ</t>
    </rPh>
    <phoneticPr fontId="18"/>
  </si>
  <si>
    <t>釜業・土石製品製造業</t>
    <rPh sb="0" eb="1">
      <t>カマ</t>
    </rPh>
    <rPh sb="1" eb="2">
      <t>ギョウ</t>
    </rPh>
    <rPh sb="3" eb="5">
      <t>ドセキ</t>
    </rPh>
    <rPh sb="5" eb="7">
      <t>セイヒン</t>
    </rPh>
    <rPh sb="7" eb="10">
      <t>セイゾウギョウ</t>
    </rPh>
    <phoneticPr fontId="18"/>
  </si>
  <si>
    <t>鉄鋼業</t>
    <rPh sb="0" eb="2">
      <t>テッコウ</t>
    </rPh>
    <rPh sb="2" eb="3">
      <t>ギョウ</t>
    </rPh>
    <phoneticPr fontId="18"/>
  </si>
  <si>
    <t>食料品製造業</t>
    <rPh sb="0" eb="3">
      <t>ショクリョウヒン</t>
    </rPh>
    <rPh sb="3" eb="6">
      <t>セイゾウギョウ</t>
    </rPh>
    <phoneticPr fontId="19"/>
  </si>
  <si>
    <t>飲料･たばこ･飼料製造業</t>
    <rPh sb="0" eb="2">
      <t>インリョウ</t>
    </rPh>
    <rPh sb="7" eb="9">
      <t>シリョウ</t>
    </rPh>
    <rPh sb="9" eb="12">
      <t>セイゾウギョウ</t>
    </rPh>
    <phoneticPr fontId="18"/>
  </si>
  <si>
    <t>家具・装備品製造業</t>
    <rPh sb="0" eb="2">
      <t>カグ</t>
    </rPh>
    <rPh sb="3" eb="6">
      <t>ソウビヒン</t>
    </rPh>
    <rPh sb="6" eb="9">
      <t>セイゾウギョウ</t>
    </rPh>
    <phoneticPr fontId="19"/>
  </si>
  <si>
    <t>OK</t>
    <phoneticPr fontId="18"/>
  </si>
  <si>
    <t>ｘ</t>
    <phoneticPr fontId="18"/>
  </si>
  <si>
    <t>　　　 従業者４人以上の事業所を集計。</t>
    <rPh sb="12" eb="15">
      <t>ジギョウショ</t>
    </rPh>
    <rPh sb="16" eb="18">
      <t>シュウケイ</t>
    </rPh>
    <phoneticPr fontId="18"/>
  </si>
  <si>
    <t xml:space="preserve">     　→「製造品出荷額等」に「その他収入額」を追加。</t>
    <phoneticPr fontId="18"/>
  </si>
  <si>
    <t xml:space="preserve">      　→「原材料使用額等」に「製造等に関連する外注費」、「転売した商品の仕入額」を追加。</t>
    <phoneticPr fontId="18"/>
  </si>
  <si>
    <t>印刷・同関連業</t>
    <rPh sb="3" eb="4">
      <t>ドウ</t>
    </rPh>
    <phoneticPr fontId="18"/>
  </si>
  <si>
    <t>L
学術研究,
専門・技術
サービス業</t>
    <rPh sb="2" eb="4">
      <t>ガクジュツ</t>
    </rPh>
    <rPh sb="4" eb="6">
      <t>ケンキュウ</t>
    </rPh>
    <rPh sb="8" eb="10">
      <t>センモン</t>
    </rPh>
    <rPh sb="11" eb="13">
      <t>ギジュツ</t>
    </rPh>
    <rPh sb="18" eb="19">
      <t>ギョウ</t>
    </rPh>
    <phoneticPr fontId="18"/>
  </si>
  <si>
    <t>O
教育,
学習支援業</t>
    <rPh sb="2" eb="4">
      <t>キョウイク</t>
    </rPh>
    <rPh sb="6" eb="8">
      <t>ガクシュウ</t>
    </rPh>
    <rPh sb="8" eb="10">
      <t>シエン</t>
    </rPh>
    <rPh sb="10" eb="11">
      <t>ギョウ</t>
    </rPh>
    <phoneticPr fontId="18"/>
  </si>
  <si>
    <t xml:space="preserve">
P
医療･福祉　
</t>
    <phoneticPr fontId="18"/>
  </si>
  <si>
    <t>F
電気・ガス・熱供給・
水道業</t>
    <rPh sb="8" eb="9">
      <t>ネツ</t>
    </rPh>
    <rPh sb="9" eb="11">
      <t>キョウキュウ</t>
    </rPh>
    <rPh sb="13" eb="16">
      <t>スイドウギョウ</t>
    </rPh>
    <phoneticPr fontId="18"/>
  </si>
  <si>
    <t xml:space="preserve">
 H
運輸業・
郵便業</t>
    <rPh sb="9" eb="11">
      <t>ユウビン</t>
    </rPh>
    <rPh sb="11" eb="12">
      <t>ギョウ</t>
    </rPh>
    <phoneticPr fontId="18"/>
  </si>
  <si>
    <t>学術研究・専門・
技術サービス業</t>
    <rPh sb="0" eb="2">
      <t>ガクジュツ</t>
    </rPh>
    <rPh sb="2" eb="4">
      <t>ケンキュウ</t>
    </rPh>
    <rPh sb="5" eb="7">
      <t>センモン</t>
    </rPh>
    <rPh sb="9" eb="11">
      <t>ギジュツ</t>
    </rPh>
    <rPh sb="15" eb="16">
      <t>ギョウ</t>
    </rPh>
    <phoneticPr fontId="18"/>
  </si>
  <si>
    <t>サービス業
(他に分類されないもの）</t>
    <rPh sb="4" eb="5">
      <t>ギョウ</t>
    </rPh>
    <rPh sb="7" eb="8">
      <t>ホカ</t>
    </rPh>
    <rPh sb="9" eb="11">
      <t>ブンルイ</t>
    </rPh>
    <phoneticPr fontId="18"/>
  </si>
  <si>
    <t>生活関連サービス業・
娯楽業</t>
    <rPh sb="0" eb="2">
      <t>セイカツ</t>
    </rPh>
    <rPh sb="2" eb="4">
      <t>カンレン</t>
    </rPh>
    <rPh sb="8" eb="9">
      <t>ギョウ</t>
    </rPh>
    <rPh sb="11" eb="14">
      <t>ゴラクギョウ</t>
    </rPh>
    <phoneticPr fontId="18"/>
  </si>
  <si>
    <t>鉱業,採石業，
砂利採取業</t>
    <rPh sb="3" eb="5">
      <t>サイセキ</t>
    </rPh>
    <rPh sb="5" eb="6">
      <t>ギョウ</t>
    </rPh>
    <rPh sb="8" eb="10">
      <t>ジャリ</t>
    </rPh>
    <rPh sb="10" eb="12">
      <t>サイシュ</t>
    </rPh>
    <rPh sb="12" eb="13">
      <t>ギョウ</t>
    </rPh>
    <phoneticPr fontId="18"/>
  </si>
  <si>
    <t>娯楽業</t>
  </si>
  <si>
    <t>生活関連サービス業、</t>
    <rPh sb="0" eb="2">
      <t>セイカツ</t>
    </rPh>
    <rPh sb="2" eb="4">
      <t>カンレン</t>
    </rPh>
    <phoneticPr fontId="18"/>
  </si>
  <si>
    <t>（58)　沖縄県の商業事業所数、従業者数及び年間商品販売額の推移</t>
    <phoneticPr fontId="18"/>
  </si>
  <si>
    <t>構  成  比</t>
    <phoneticPr fontId="18"/>
  </si>
  <si>
    <t>構  成  比</t>
    <phoneticPr fontId="18"/>
  </si>
  <si>
    <t>身の回り品小売業</t>
    <rPh sb="0" eb="1">
      <t>ミ</t>
    </rPh>
    <phoneticPr fontId="18"/>
  </si>
  <si>
    <t>身の回り品小売業</t>
    <phoneticPr fontId="18"/>
  </si>
  <si>
    <t>x</t>
    <phoneticPr fontId="18"/>
  </si>
  <si>
    <t>　工業統計調査は、経済産業省が指定統計第10号として日本標準産業分類Ｆ－製造業に属する事業所の
　毎年１月～12月の実績について調査したものである。
 (平成23年は、「平成24年経済センサス－活動調査」が実施されたことにより未実施となった。)</t>
    <phoneticPr fontId="18"/>
  </si>
  <si>
    <t>　工業統計調査は、経済産業省が指定統計第10号として日本標準産業分類Ｆ－製造業に属する事業所の
  毎年１月～12月の実績について調査したものである。
 (平成23年は、「平成24年経済センサス－活動調査」が実施されたことにより未実施となった。)</t>
    <phoneticPr fontId="18"/>
  </si>
  <si>
    <t>(注2)男女別の不詳を含む。</t>
    <rPh sb="4" eb="6">
      <t>ダンジョ</t>
    </rPh>
    <rPh sb="6" eb="7">
      <t>ベツ</t>
    </rPh>
    <rPh sb="8" eb="10">
      <t>フショウ</t>
    </rPh>
    <rPh sb="11" eb="12">
      <t>フク</t>
    </rPh>
    <phoneticPr fontId="18"/>
  </si>
  <si>
    <t>従業者数
（注2）</t>
    <rPh sb="6" eb="7">
      <t>チュウ</t>
    </rPh>
    <phoneticPr fontId="18"/>
  </si>
  <si>
    <t>平成26年7月１日現在</t>
    <rPh sb="6" eb="7">
      <t>ガツ</t>
    </rPh>
    <rPh sb="8" eb="9">
      <t>ニチ</t>
    </rPh>
    <rPh sb="9" eb="11">
      <t>ゲンザイ</t>
    </rPh>
    <phoneticPr fontId="18"/>
  </si>
  <si>
    <t>総数（単独・本所）</t>
    <rPh sb="0" eb="2">
      <t>ソウスウ</t>
    </rPh>
    <rPh sb="3" eb="5">
      <t>タンドク</t>
    </rPh>
    <rPh sb="6" eb="7">
      <t>ホン</t>
    </rPh>
    <rPh sb="7" eb="8">
      <t>ショ</t>
    </rPh>
    <phoneticPr fontId="18"/>
  </si>
  <si>
    <t>事業所</t>
    <rPh sb="0" eb="2">
      <t>ジギョウ</t>
    </rPh>
    <rPh sb="2" eb="3">
      <t>ショ</t>
    </rPh>
    <phoneticPr fontId="18"/>
  </si>
  <si>
    <t>従業者数</t>
    <rPh sb="0" eb="3">
      <t>ジュウギョウシャ</t>
    </rPh>
    <rPh sb="3" eb="4">
      <t>スウ</t>
    </rPh>
    <phoneticPr fontId="18"/>
  </si>
  <si>
    <t>単独事業所</t>
    <rPh sb="0" eb="2">
      <t>タンドク</t>
    </rPh>
    <rPh sb="2" eb="4">
      <t>ジギョウ</t>
    </rPh>
    <rPh sb="4" eb="5">
      <t>ショ</t>
    </rPh>
    <phoneticPr fontId="18"/>
  </si>
  <si>
    <t>事業所数</t>
    <rPh sb="0" eb="3">
      <t>ジギョウショ</t>
    </rPh>
    <rPh sb="3" eb="4">
      <t>スウ</t>
    </rPh>
    <phoneticPr fontId="18"/>
  </si>
  <si>
    <t>従業者数</t>
    <rPh sb="0" eb="1">
      <t>ジュウ</t>
    </rPh>
    <rPh sb="1" eb="4">
      <t>ギョウシャスウ</t>
    </rPh>
    <phoneticPr fontId="18"/>
  </si>
  <si>
    <t>本所・本社・本店</t>
    <rPh sb="0" eb="1">
      <t>ホン</t>
    </rPh>
    <rPh sb="1" eb="2">
      <t>ショ</t>
    </rPh>
    <rPh sb="3" eb="5">
      <t>ホンシャ</t>
    </rPh>
    <rPh sb="6" eb="8">
      <t>ホンテン</t>
    </rPh>
    <phoneticPr fontId="18"/>
  </si>
  <si>
    <t>資料：平成26年経済センサス基礎調査</t>
    <rPh sb="14" eb="16">
      <t>キソ</t>
    </rPh>
    <rPh sb="16" eb="18">
      <t>チョウサ</t>
    </rPh>
    <phoneticPr fontId="18"/>
  </si>
  <si>
    <t>平成26年経済センサス基礎調査</t>
    <rPh sb="11" eb="13">
      <t>キソ</t>
    </rPh>
    <rPh sb="13" eb="15">
      <t>チョウサ</t>
    </rPh>
    <phoneticPr fontId="18"/>
  </si>
  <si>
    <t>（51）単独・本所（２区分）別事業所数及び従業者数（民営）</t>
    <rPh sb="4" eb="6">
      <t>タンドク</t>
    </rPh>
    <phoneticPr fontId="18"/>
  </si>
  <si>
    <t>平成26年</t>
    <rPh sb="0" eb="2">
      <t>ヘイセイ</t>
    </rPh>
    <rPh sb="4" eb="5">
      <t>ネン</t>
    </rPh>
    <phoneticPr fontId="18"/>
  </si>
  <si>
    <t>事業所数</t>
    <phoneticPr fontId="18"/>
  </si>
  <si>
    <t>従業者数</t>
    <phoneticPr fontId="18"/>
  </si>
  <si>
    <t xml:space="preserve">（54）  産業分類（大分類）別、民営事業所数及び従業者数 　　　　　　　  　　　　　　　　　　　　　　　     </t>
    <rPh sb="17" eb="19">
      <t>ミンエイ</t>
    </rPh>
    <phoneticPr fontId="18"/>
  </si>
  <si>
    <t>（注）従業者数は男女別の不詳を含む。</t>
    <rPh sb="1" eb="2">
      <t>チュウ</t>
    </rPh>
    <rPh sb="3" eb="4">
      <t>ジュウ</t>
    </rPh>
    <rPh sb="4" eb="7">
      <t>ギョウシャスウ</t>
    </rPh>
    <rPh sb="8" eb="10">
      <t>ダンジョ</t>
    </rPh>
    <rPh sb="10" eb="11">
      <t>ベツ</t>
    </rPh>
    <rPh sb="12" eb="14">
      <t>フショウ</t>
    </rPh>
    <rPh sb="15" eb="16">
      <t>フク</t>
    </rPh>
    <phoneticPr fontId="18"/>
  </si>
  <si>
    <t>資料：平成25年工業統計調査</t>
    <phoneticPr fontId="18"/>
  </si>
  <si>
    <t>（62）  市部別、工業の概況（４人以上の事業所）（平成25年12月末現在）</t>
    <phoneticPr fontId="18"/>
  </si>
  <si>
    <t>平成20年</t>
    <phoneticPr fontId="18"/>
  </si>
  <si>
    <r>
      <t>平成</t>
    </r>
    <r>
      <rPr>
        <sz val="10"/>
        <rFont val="ＭＳ 明朝"/>
        <family val="1"/>
        <charset val="128"/>
      </rPr>
      <t>24年</t>
    </r>
    <phoneticPr fontId="18"/>
  </si>
  <si>
    <r>
      <t>平成</t>
    </r>
    <r>
      <rPr>
        <sz val="10"/>
        <rFont val="ＭＳ 明朝"/>
        <family val="1"/>
        <charset val="128"/>
      </rPr>
      <t>25年</t>
    </r>
    <phoneticPr fontId="18"/>
  </si>
  <si>
    <t>資料：平成25年工業統計調査</t>
    <rPh sb="0" eb="2">
      <t>シリョウ</t>
    </rPh>
    <rPh sb="3" eb="5">
      <t>ヘイセイ</t>
    </rPh>
    <rPh sb="7" eb="8">
      <t>ネン</t>
    </rPh>
    <rPh sb="8" eb="10">
      <t>コウギョウ</t>
    </rPh>
    <rPh sb="10" eb="12">
      <t>トウケイ</t>
    </rPh>
    <rPh sb="12" eb="14">
      <t>チョウサ</t>
    </rPh>
    <phoneticPr fontId="18"/>
  </si>
  <si>
    <t>平成22年</t>
  </si>
  <si>
    <t>平成24年</t>
  </si>
  <si>
    <t>平成25年</t>
    <phoneticPr fontId="18"/>
  </si>
  <si>
    <t>ｘ</t>
  </si>
  <si>
    <t>平成22年</t>
    <phoneticPr fontId="18"/>
  </si>
  <si>
    <t>平成24年</t>
    <phoneticPr fontId="18"/>
  </si>
  <si>
    <t>中　　　分　　　類</t>
    <phoneticPr fontId="18"/>
  </si>
  <si>
    <t>x</t>
    <phoneticPr fontId="18"/>
  </si>
  <si>
    <t xml:space="preserve">（66）  産業中分類別、工業の概況 （平成25年12月末現在）     </t>
    <phoneticPr fontId="18"/>
  </si>
  <si>
    <t>資料：平成25年工業統計調査</t>
    <rPh sb="12" eb="14">
      <t>チョウサ</t>
    </rPh>
    <phoneticPr fontId="18"/>
  </si>
  <si>
    <t>中　　　　分　　　　類
(平成25年）</t>
    <phoneticPr fontId="18"/>
  </si>
  <si>
    <t>生産用機械器具製造業</t>
    <rPh sb="0" eb="3">
      <t>セイサンヨウ</t>
    </rPh>
    <rPh sb="3" eb="5">
      <t>キカイ</t>
    </rPh>
    <rPh sb="5" eb="7">
      <t>キグ</t>
    </rPh>
    <rPh sb="7" eb="10">
      <t>セイゾウギョウ</t>
    </rPh>
    <phoneticPr fontId="18"/>
  </si>
  <si>
    <t>-</t>
    <phoneticPr fontId="18"/>
  </si>
  <si>
    <t>ｘ</t>
    <phoneticPr fontId="18"/>
  </si>
  <si>
    <t>ｘ</t>
    <phoneticPr fontId="18"/>
  </si>
  <si>
    <t>平成６年</t>
    <rPh sb="0" eb="2">
      <t>ヘイセイ</t>
    </rPh>
    <rPh sb="3" eb="4">
      <t>ネン</t>
    </rPh>
    <phoneticPr fontId="18"/>
  </si>
  <si>
    <t>平成９年</t>
    <phoneticPr fontId="18"/>
  </si>
  <si>
    <t xml:space="preserve">平成19年 </t>
    <phoneticPr fontId="18"/>
  </si>
  <si>
    <t xml:space="preserve">平成26年 </t>
    <phoneticPr fontId="18"/>
  </si>
  <si>
    <t>資料：平成26年商業統計調査</t>
    <phoneticPr fontId="18"/>
  </si>
  <si>
    <t>…</t>
    <phoneticPr fontId="18"/>
  </si>
  <si>
    <t>（注） 平成６年・26年は７月１日現在。</t>
    <rPh sb="1" eb="2">
      <t>チュウ</t>
    </rPh>
    <rPh sb="11" eb="12">
      <t>ネン</t>
    </rPh>
    <phoneticPr fontId="18"/>
  </si>
  <si>
    <t>（注）「…」は未公表の項目（平成28年1月末時点）。</t>
    <rPh sb="1" eb="2">
      <t>チュウ</t>
    </rPh>
    <rPh sb="7" eb="10">
      <t>ミコウヒョウ</t>
    </rPh>
    <rPh sb="11" eb="13">
      <t>コウモク</t>
    </rPh>
    <rPh sb="14" eb="16">
      <t>ヘイセイ</t>
    </rPh>
    <rPh sb="18" eb="19">
      <t>ネン</t>
    </rPh>
    <rPh sb="20" eb="21">
      <t>ガツ</t>
    </rPh>
    <rPh sb="21" eb="22">
      <t>マツ</t>
    </rPh>
    <rPh sb="22" eb="24">
      <t>ジテン</t>
    </rPh>
    <phoneticPr fontId="18"/>
  </si>
  <si>
    <t>平成19年
／平成14年</t>
    <rPh sb="0" eb="2">
      <t>ヘイセイ</t>
    </rPh>
    <rPh sb="4" eb="5">
      <t>ネン</t>
    </rPh>
    <rPh sb="7" eb="9">
      <t>ヘイセイ</t>
    </rPh>
    <phoneticPr fontId="18"/>
  </si>
  <si>
    <t>-</t>
    <phoneticPr fontId="18"/>
  </si>
  <si>
    <t>資料：平成26年商業統計調査</t>
    <phoneticPr fontId="18"/>
  </si>
  <si>
    <t>平成26年
/平成19年</t>
    <rPh sb="0" eb="2">
      <t>ヘイセイ</t>
    </rPh>
    <rPh sb="4" eb="5">
      <t>ネン</t>
    </rPh>
    <rPh sb="7" eb="9">
      <t>ヘイセイ</t>
    </rPh>
    <phoneticPr fontId="18"/>
  </si>
  <si>
    <t>…</t>
    <phoneticPr fontId="18"/>
  </si>
  <si>
    <t>資料：平成26年商業統計調査</t>
    <phoneticPr fontId="18"/>
  </si>
  <si>
    <t>（59）  商業事業所の状況（飲食店を除く）（平成26年７月１日現在）</t>
    <phoneticPr fontId="18"/>
  </si>
  <si>
    <t>(61)　産業中分類別、売場面積規模別商店数、売場面積及び年間販売額（小売業）（平成26年７月１日現在）</t>
    <phoneticPr fontId="18"/>
  </si>
  <si>
    <t>機　　械　　器　　具</t>
    <rPh sb="0" eb="1">
      <t>キ</t>
    </rPh>
    <rPh sb="3" eb="4">
      <t>カイ</t>
    </rPh>
    <rPh sb="6" eb="7">
      <t>ウツワ</t>
    </rPh>
    <rPh sb="9" eb="10">
      <t>グ</t>
    </rPh>
    <phoneticPr fontId="18"/>
  </si>
  <si>
    <t>そ の 他 の 小 売 業</t>
    <rPh sb="4" eb="5">
      <t>タ</t>
    </rPh>
    <rPh sb="8" eb="9">
      <t>ショウ</t>
    </rPh>
    <rPh sb="10" eb="11">
      <t>バイ</t>
    </rPh>
    <rPh sb="12" eb="13">
      <t>ギョウ</t>
    </rPh>
    <phoneticPr fontId="18"/>
  </si>
  <si>
    <t>無　　店　　舗</t>
    <rPh sb="0" eb="1">
      <t>ナシ</t>
    </rPh>
    <rPh sb="3" eb="4">
      <t>ミセ</t>
    </rPh>
    <rPh sb="6" eb="7">
      <t>ホ</t>
    </rPh>
    <phoneticPr fontId="18"/>
  </si>
  <si>
    <t>小　　売　　業</t>
    <rPh sb="0" eb="1">
      <t>ショウ</t>
    </rPh>
    <rPh sb="3" eb="4">
      <t>バイ</t>
    </rPh>
    <rPh sb="6" eb="7">
      <t>ギョウ</t>
    </rPh>
    <phoneticPr fontId="18"/>
  </si>
  <si>
    <t>資料：平成26年商業統計調査</t>
    <phoneticPr fontId="18"/>
  </si>
  <si>
    <t>織物・衣服・</t>
    <rPh sb="0" eb="2">
      <t>オリモノ</t>
    </rPh>
    <phoneticPr fontId="18"/>
  </si>
  <si>
    <t>（注）統計表の記号
　　　－ ・・・・・・調査をしないもの、又は実績数値のないもの
　　　０及び0.0・・・端数四捨五入による単位未満のもの
　　　△（ﾏｲﾅｽ)・・・負数であることを示す。（統計数値の前に付す）
　　　Ｘ ・・・・・・事業所数が１又は２の事業所に関する数値であるため、
                 　　これをこのまま掲げると個々の申告者の秘密が漏れる恐れがあるので秘匿した箇所。
　　　　　　     　　また、３以上の事業所に関する数値でも、１又は２の事業所に関する数値が
                 　　前後の関係から判明する箇所は「Ｘ」で表示した。
                 　　ただし、秘匿した数値は総計に含めている。
　　　… ・・・・・・平成28年１月末時点で未公表のもの</t>
    <rPh sb="344" eb="346">
      <t>ヘイセイ</t>
    </rPh>
    <rPh sb="348" eb="349">
      <t>ネン</t>
    </rPh>
    <rPh sb="350" eb="351">
      <t>ガツ</t>
    </rPh>
    <rPh sb="351" eb="352">
      <t>マツ</t>
    </rPh>
    <rPh sb="352" eb="354">
      <t>ジテン</t>
    </rPh>
    <rPh sb="355" eb="358">
      <t>ミコウヒョウ</t>
    </rPh>
    <phoneticPr fontId="18"/>
  </si>
  <si>
    <t>平 成 26 年（７月１日現在）</t>
    <rPh sb="10" eb="11">
      <t>ガツ</t>
    </rPh>
    <rPh sb="12" eb="13">
      <t>ニチ</t>
    </rPh>
    <rPh sb="13" eb="15">
      <t>ゲンザイ</t>
    </rPh>
    <phoneticPr fontId="18"/>
  </si>
  <si>
    <t>平 成 19 年（６月１日現在）</t>
    <rPh sb="10" eb="11">
      <t>ガツ</t>
    </rPh>
    <rPh sb="12" eb="13">
      <t>ニチ</t>
    </rPh>
    <rPh sb="13" eb="15">
      <t>ゲンザイ</t>
    </rPh>
    <phoneticPr fontId="18"/>
  </si>
  <si>
    <t>　商業統計調査は、統計法に基づく指定統計（第23号）で、我が国の商業活動の実態を明らかにする目的で、全国の商業を営む全ての事業所を対象とした調査である。平成９年までは３年ごとに実施、平成９年以降は５年ごとに本調査を実施し、その中間年（調査の２年後）に簡易調査が実施されてきたが、平成21年に経済センサスが創設されたことにより簡易調査は廃止された。平成26年は経済センサス-基礎調査と同時実施された。</t>
    <rPh sb="139" eb="141">
      <t>ヘイセイ</t>
    </rPh>
    <rPh sb="143" eb="144">
      <t>ネン</t>
    </rPh>
    <rPh sb="145" eb="147">
      <t>ケイザイ</t>
    </rPh>
    <rPh sb="152" eb="154">
      <t>ソウセツ</t>
    </rPh>
    <rPh sb="162" eb="164">
      <t>カンイ</t>
    </rPh>
    <rPh sb="164" eb="166">
      <t>チョウサ</t>
    </rPh>
    <rPh sb="167" eb="169">
      <t>ハイシ</t>
    </rPh>
    <rPh sb="173" eb="175">
      <t>ヘイセイ</t>
    </rPh>
    <rPh sb="177" eb="178">
      <t>ネン</t>
    </rPh>
    <rPh sb="179" eb="181">
      <t>ケイザイ</t>
    </rPh>
    <rPh sb="186" eb="188">
      <t>キソ</t>
    </rPh>
    <rPh sb="188" eb="190">
      <t>チョウサ</t>
    </rPh>
    <rPh sb="191" eb="193">
      <t>ドウジ</t>
    </rPh>
    <rPh sb="193" eb="195">
      <t>ジッシ</t>
    </rPh>
    <phoneticPr fontId="18"/>
  </si>
  <si>
    <t>（59）  商業事業所の状況（飲食店を除く）（平成26年７月１日現在）</t>
    <phoneticPr fontId="18"/>
  </si>
  <si>
    <t>（注）表(60)について、平成26年のデータが平成28年１月末時点で未公表のため前回調査の結果を掲載している。</t>
    <rPh sb="1" eb="2">
      <t>チュウ</t>
    </rPh>
    <rPh sb="3" eb="4">
      <t>ヒョウ</t>
    </rPh>
    <rPh sb="13" eb="15">
      <t>ヘイセイ</t>
    </rPh>
    <rPh sb="17" eb="18">
      <t>ネン</t>
    </rPh>
    <rPh sb="23" eb="25">
      <t>ヘイセイ</t>
    </rPh>
    <rPh sb="27" eb="28">
      <t>ネン</t>
    </rPh>
    <rPh sb="29" eb="31">
      <t>ガツマツ</t>
    </rPh>
    <rPh sb="31" eb="33">
      <t>ジテン</t>
    </rPh>
    <rPh sb="34" eb="37">
      <t>ミコウヒョウ</t>
    </rPh>
    <rPh sb="40" eb="42">
      <t>ゼンカイ</t>
    </rPh>
    <rPh sb="42" eb="44">
      <t>チョウサ</t>
    </rPh>
    <rPh sb="45" eb="47">
      <t>ケッカ</t>
    </rPh>
    <rPh sb="48" eb="50">
      <t>ケイサイ</t>
    </rPh>
    <phoneticPr fontId="18"/>
  </si>
  <si>
    <t>織物・衣服・身の回り品小売業</t>
    <rPh sb="0" eb="2">
      <t>オリモノ</t>
    </rPh>
    <rPh sb="6" eb="7">
      <t>ミ</t>
    </rPh>
    <rPh sb="8" eb="9">
      <t>マワ</t>
    </rPh>
    <rPh sb="10" eb="11">
      <t>ヒン</t>
    </rPh>
    <phoneticPr fontId="18"/>
  </si>
  <si>
    <t>機械器具小売業</t>
    <rPh sb="0" eb="2">
      <t>キカイ</t>
    </rPh>
    <rPh sb="2" eb="4">
      <t>キグ</t>
    </rPh>
    <rPh sb="4" eb="7">
      <t>コウリギョウ</t>
    </rPh>
    <phoneticPr fontId="18"/>
  </si>
  <si>
    <t>その他の小売業</t>
    <phoneticPr fontId="18"/>
  </si>
  <si>
    <t>無店舗小売業</t>
    <rPh sb="0" eb="3">
      <t>ムテンポ</t>
    </rPh>
    <rPh sb="3" eb="6">
      <t>コウリギョウ</t>
    </rPh>
    <phoneticPr fontId="18"/>
  </si>
  <si>
    <t>…</t>
    <phoneticPr fontId="18"/>
  </si>
  <si>
    <t>（注）資本金の不詳を含む。</t>
    <rPh sb="1" eb="2">
      <t>チュウ</t>
    </rPh>
    <phoneticPr fontId="18"/>
  </si>
  <si>
    <t>（注）男女別の不詳を含む。</t>
    <rPh sb="1" eb="2">
      <t>チュウ</t>
    </rPh>
    <phoneticPr fontId="18"/>
  </si>
  <si>
    <t>卸売・小売業</t>
    <rPh sb="0" eb="2">
      <t>オロシウリ</t>
    </rPh>
    <rPh sb="3" eb="5">
      <t>コウリ</t>
    </rPh>
    <rPh sb="5" eb="6">
      <t>ギョウ</t>
    </rPh>
    <phoneticPr fontId="18"/>
  </si>
  <si>
    <t>平成24年</t>
    <rPh sb="0" eb="2">
      <t>ヘイセイ</t>
    </rPh>
    <rPh sb="4" eb="5">
      <t>ネン</t>
    </rPh>
    <phoneticPr fontId="18"/>
  </si>
  <si>
    <t>平成21年</t>
    <rPh sb="0" eb="2">
      <t>ヘイセイ</t>
    </rPh>
    <rPh sb="4" eb="5">
      <t>ネン</t>
    </rPh>
    <phoneticPr fontId="18"/>
  </si>
  <si>
    <t>平成24年</t>
    <phoneticPr fontId="18"/>
  </si>
  <si>
    <t>資料：平成26年経済センサス基礎調査</t>
    <rPh sb="7" eb="8">
      <t>ネン</t>
    </rPh>
    <rPh sb="8" eb="10">
      <t>ケイザイ</t>
    </rPh>
    <rPh sb="14" eb="16">
      <t>キソ</t>
    </rPh>
    <rPh sb="16" eb="18">
      <t>チョウサ</t>
    </rPh>
    <phoneticPr fontId="18"/>
  </si>
  <si>
    <t>-</t>
    <phoneticPr fontId="18"/>
  </si>
  <si>
    <t>（23）平成26年 経済センサス基礎調査</t>
    <rPh sb="4" eb="6">
      <t>ヘイセイ</t>
    </rPh>
    <rPh sb="8" eb="9">
      <t>ネン</t>
    </rPh>
    <rPh sb="10" eb="12">
      <t>ケイザイ</t>
    </rPh>
    <rPh sb="16" eb="18">
      <t>キソ</t>
    </rPh>
    <rPh sb="18" eb="20">
      <t>チョウサ</t>
    </rPh>
    <phoneticPr fontId="18"/>
  </si>
  <si>
    <t>24年</t>
    <rPh sb="2" eb="3">
      <t>ネン</t>
    </rPh>
    <phoneticPr fontId="18"/>
  </si>
  <si>
    <t>26年</t>
    <phoneticPr fontId="18"/>
  </si>
  <si>
    <t>平成13年</t>
    <phoneticPr fontId="18"/>
  </si>
  <si>
    <t>平成18年</t>
    <phoneticPr fontId="18"/>
  </si>
  <si>
    <t>平成6年</t>
    <rPh sb="0" eb="2">
      <t>ヘイセイ</t>
    </rPh>
    <rPh sb="3" eb="4">
      <t>ネン</t>
    </rPh>
    <phoneticPr fontId="19"/>
  </si>
  <si>
    <t>26年</t>
    <rPh sb="2" eb="3">
      <t>ネン</t>
    </rPh>
    <phoneticPr fontId="19"/>
  </si>
  <si>
    <t>織物・衣服</t>
    <rPh sb="0" eb="2">
      <t>オリモノ</t>
    </rPh>
    <rPh sb="3" eb="5">
      <t>イフク</t>
    </rPh>
    <phoneticPr fontId="19"/>
  </si>
  <si>
    <t>機械器具製造業</t>
    <rPh sb="0" eb="2">
      <t>キカイ</t>
    </rPh>
    <rPh sb="2" eb="4">
      <t>キグ</t>
    </rPh>
    <rPh sb="4" eb="6">
      <t>セイゾウ</t>
    </rPh>
    <rPh sb="6" eb="7">
      <t>ギョウ</t>
    </rPh>
    <phoneticPr fontId="18"/>
  </si>
  <si>
    <t>平成25年</t>
    <rPh sb="0" eb="2">
      <t>ヘイセイ</t>
    </rPh>
    <rPh sb="4" eb="5">
      <t>ネン</t>
    </rPh>
    <phoneticPr fontId="18"/>
  </si>
  <si>
    <t>繊維工業</t>
    <rPh sb="0" eb="2">
      <t>センイ</t>
    </rPh>
    <rPh sb="2" eb="4">
      <t>コウギョウ</t>
    </rPh>
    <phoneticPr fontId="18"/>
  </si>
  <si>
    <t>なめし革・同製品・毛皮製造業</t>
    <rPh sb="3" eb="4">
      <t>カワ</t>
    </rPh>
    <rPh sb="5" eb="8">
      <t>ドウセイヒン</t>
    </rPh>
    <rPh sb="9" eb="11">
      <t>ケガワ</t>
    </rPh>
    <rPh sb="11" eb="14">
      <t>セイゾウギョウ</t>
    </rPh>
    <phoneticPr fontId="19"/>
  </si>
  <si>
    <t>窯業・土石製造業</t>
    <rPh sb="0" eb="1">
      <t>カマ</t>
    </rPh>
    <rPh sb="1" eb="2">
      <t>ギョウ</t>
    </rPh>
    <rPh sb="3" eb="5">
      <t>ドセキ</t>
    </rPh>
    <rPh sb="5" eb="8">
      <t>セイゾウギョウ</t>
    </rPh>
    <phoneticPr fontId="18"/>
  </si>
  <si>
    <t>製造業</t>
    <rPh sb="0" eb="3">
      <t>セイゾウギョウ</t>
    </rPh>
    <phoneticPr fontId="18"/>
  </si>
  <si>
    <t>その他の製造業</t>
    <rPh sb="2" eb="3">
      <t>タ</t>
    </rPh>
    <rPh sb="4" eb="7">
      <t>セイゾウギョウ</t>
    </rPh>
    <phoneticPr fontId="18"/>
  </si>
  <si>
    <t>未公表</t>
    <rPh sb="0" eb="3">
      <t>ミコウヒョウ</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</si>
</sst>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quot;△ &quot;#,##0.0"/>
    <numFmt numFmtId="183" formatCode="0.0_);[Red]\(0.0\)"/>
    <numFmt numFmtId="184" formatCode="_ #,##0_ ;_ \-#,##0_ ;_ \-_ ;_ @_ "/>
    <numFmt numFmtId="185" formatCode="_ * #,##0.0_ ;_ * \-#,##0.0_ ;_ * \-_ ;_ @_ "/>
    <numFmt numFmtId="186" formatCode="_ * #,##0_ ;&quot;△&quot;_ * #,##0_ ;_ * \-_ ;_ @_ "/>
    <numFmt numFmtId="187" formatCode="#,##0.0_);[Red]\(#,##0.0\)"/>
    <numFmt numFmtId="188" formatCode="0.0%"/>
    <numFmt numFmtId="189" formatCode="&quot;r&quot;#,##0_ "/>
    <numFmt numFmtId="190" formatCode="\(#,##0\)\ "/>
    <numFmt numFmtId="191" formatCode="0.00_);[Red]\(0.00\)"/>
    <numFmt numFmtId="192" formatCode="&quot;¥&quot;#,##0;[Red]&quot;\-&quot;#,##0"/>
    <numFmt numFmtId="193" formatCode="_ * #,##0_ ;&quot;△&quot;* #,##0_ ;_ * \-_ ;_ @_ "/>
    <numFmt numFmtId="194" formatCode="#,###&quot;(-)&quot;"/>
    <numFmt numFmtId="195" formatCode="\(#,##0\)"/>
  </numFmts>
  <fonts count="41">
    <font>
      <sz val="10"/>
      <name val="ＭＳ 明朝"/>
      <family val="1"/>
      <charset val="128"/>
    </font>
    <font>
      <b/>
      <sz val="16"/>
      <name val="ＭＳ 明朝"/>
      <family val="1"/>
      <charset val="128"/>
    </font>
    <font>
      <b/>
      <sz val="10"/>
      <name val="ＭＳ 明朝"/>
      <family val="1"/>
      <charset val="128"/>
    </font>
    <font>
      <sz val="10.5"/>
      <name val="ＭＳ 明朝"/>
      <family val="1"/>
      <charset val="128"/>
    </font>
    <font>
      <b/>
      <sz val="10.5"/>
      <name val="ＭＳ 明朝"/>
      <family val="1"/>
      <charset val="128"/>
    </font>
    <font>
      <sz val="9"/>
      <name val="ＭＳ 明朝"/>
      <family val="1"/>
      <charset val="128"/>
    </font>
    <font>
      <sz val="7"/>
      <name val="ＭＳ 明朝"/>
      <family val="1"/>
      <charset val="128"/>
    </font>
    <font>
      <sz val="12"/>
      <name val="ＭＳ 明朝"/>
      <family val="1"/>
      <charset val="128"/>
    </font>
    <font>
      <sz val="9.5"/>
      <name val="ＭＳ 明朝"/>
      <family val="1"/>
      <charset val="128"/>
    </font>
    <font>
      <sz val="11"/>
      <name val="ＭＳ 明朝"/>
      <family val="1"/>
      <charset val="128"/>
    </font>
    <font>
      <b/>
      <sz val="11"/>
      <name val="ＭＳ 明朝"/>
      <family val="1"/>
      <charset val="128"/>
    </font>
    <font>
      <sz val="10"/>
      <color indexed="9"/>
      <name val="ＭＳ 明朝"/>
      <family val="1"/>
      <charset val="128"/>
    </font>
    <font>
      <b/>
      <sz val="10"/>
      <color indexed="9"/>
      <name val="ＭＳ 明朝"/>
      <family val="1"/>
      <charset val="128"/>
    </font>
    <font>
      <sz val="10"/>
      <color indexed="10"/>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8"/>
      <name val="ＭＳ 明朝"/>
      <family val="1"/>
      <charset val="128"/>
    </font>
    <font>
      <b/>
      <sz val="9"/>
      <color indexed="81"/>
      <name val="ＭＳ Ｐゴシック"/>
      <family val="3"/>
      <charset val="128"/>
    </font>
    <font>
      <b/>
      <sz val="9"/>
      <name val="ＭＳ 明朝"/>
      <family val="1"/>
      <charset val="128"/>
    </font>
    <font>
      <b/>
      <sz val="8"/>
      <name val="ＭＳ 明朝"/>
      <family val="1"/>
      <charset val="128"/>
    </font>
    <font>
      <u/>
      <sz val="10"/>
      <color indexed="10"/>
      <name val="ＭＳ 明朝"/>
      <family val="1"/>
      <charset val="128"/>
    </font>
    <font>
      <u/>
      <sz val="8"/>
      <color indexed="10"/>
      <name val="ＭＳ 明朝"/>
      <family val="1"/>
      <charset val="128"/>
    </font>
    <font>
      <u/>
      <sz val="6"/>
      <color indexed="10"/>
      <name val="ＭＳ 明朝"/>
      <family val="1"/>
      <charset val="128"/>
    </font>
    <font>
      <sz val="10"/>
      <color indexed="10"/>
      <name val="ＭＳ 明朝"/>
      <family val="1"/>
      <charset val="128"/>
    </font>
    <font>
      <sz val="6"/>
      <color indexed="10"/>
      <name val="ＭＳ 明朝"/>
      <family val="1"/>
      <charset val="128"/>
    </font>
    <font>
      <u/>
      <sz val="10"/>
      <color indexed="10"/>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
      <sz val="10"/>
      <color theme="1"/>
      <name val="ＭＳ 明朝"/>
      <family val="1"/>
      <charset val="128"/>
    </font>
    <font>
      <b/>
      <sz val="10"/>
      <color theme="1"/>
      <name val="ＭＳ 明朝"/>
      <family val="1"/>
      <charset val="128"/>
    </font>
    <font>
      <sz val="10"/>
      <color theme="0"/>
      <name val="ＭＳ 明朝"/>
      <family val="1"/>
      <charset val="128"/>
    </font>
    <font>
      <sz val="10"/>
      <color rgb="FF0070C0"/>
      <name val="ＭＳ 明朝"/>
      <family val="1"/>
      <charset val="128"/>
    </font>
    <font>
      <b/>
      <u/>
      <sz val="10"/>
      <color rgb="FF0070C0"/>
      <name val="ＭＳ 明朝"/>
      <family val="1"/>
      <charset val="128"/>
    </font>
    <font>
      <b/>
      <sz val="10"/>
      <color rgb="FF0070C0"/>
      <name val="ＭＳ 明朝"/>
      <family val="1"/>
      <charset val="128"/>
    </font>
    <font>
      <sz val="9"/>
      <color indexed="10"/>
      <name val="ＭＳ 明朝"/>
      <family val="1"/>
      <charset val="128"/>
    </font>
  </fonts>
  <fills count="2">
    <fill>
      <patternFill patternType="none"/>
    </fill>
    <fill>
      <patternFill patternType="gray125"/>
    </fill>
  </fills>
  <borders count="149">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style="thin">
        <color indexed="8"/>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right style="thin">
        <color indexed="64"/>
      </right>
      <top style="thin">
        <color indexed="8"/>
      </top>
      <bottom/>
      <diagonal/>
    </border>
    <border>
      <left/>
      <right/>
      <top style="thin">
        <color indexed="8"/>
      </top>
      <bottom style="thin">
        <color indexed="8"/>
      </bottom>
      <diagonal/>
    </border>
    <border>
      <left/>
      <right/>
      <top style="thin">
        <color indexed="8"/>
      </top>
      <bottom style="medium">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medium">
        <color indexed="64"/>
      </right>
      <top style="medium">
        <color indexed="64"/>
      </top>
      <bottom/>
      <diagonal/>
    </border>
    <border>
      <left style="thin">
        <color indexed="64"/>
      </left>
      <right style="thin">
        <color indexed="8"/>
      </right>
      <top/>
      <bottom style="thin">
        <color indexed="8"/>
      </bottom>
      <diagonal/>
    </border>
    <border>
      <left/>
      <right style="thin">
        <color indexed="64"/>
      </right>
      <top style="medium">
        <color indexed="8"/>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thin">
        <color indexed="8"/>
      </left>
      <right/>
      <top style="thin">
        <color indexed="64"/>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medium">
        <color indexed="8"/>
      </left>
      <right style="thin">
        <color indexed="64"/>
      </right>
      <top/>
      <bottom style="thin">
        <color indexed="8"/>
      </bottom>
      <diagonal/>
    </border>
    <border>
      <left style="medium">
        <color indexed="8"/>
      </left>
      <right style="thin">
        <color indexed="64"/>
      </right>
      <top style="thin">
        <color indexed="8"/>
      </top>
      <bottom style="thin">
        <color indexed="8"/>
      </bottom>
      <diagonal/>
    </border>
    <border>
      <left/>
      <right/>
      <top style="medium">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top style="thin">
        <color indexed="8"/>
      </top>
      <bottom/>
      <diagonal/>
    </border>
    <border>
      <left style="thin">
        <color indexed="64"/>
      </left>
      <right/>
      <top/>
      <bottom style="medium">
        <color indexed="8"/>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style="medium">
        <color indexed="64"/>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style="medium">
        <color indexed="8"/>
      </left>
      <right style="thin">
        <color indexed="64"/>
      </right>
      <top/>
      <bottom/>
      <diagonal/>
    </border>
    <border>
      <left/>
      <right style="medium">
        <color indexed="8"/>
      </right>
      <top/>
      <bottom style="medium">
        <color indexed="64"/>
      </bottom>
      <diagonal/>
    </border>
    <border>
      <left style="thin">
        <color indexed="8"/>
      </left>
      <right style="thin">
        <color indexed="64"/>
      </right>
      <top style="medium">
        <color indexed="8"/>
      </top>
      <bottom/>
      <diagonal/>
    </border>
    <border>
      <left style="thin">
        <color indexed="8"/>
      </left>
      <right style="thin">
        <color indexed="64"/>
      </right>
      <top/>
      <bottom style="thin">
        <color indexed="8"/>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style="medium">
        <color auto="1"/>
      </right>
      <top/>
      <bottom/>
      <diagonal/>
    </border>
    <border>
      <left style="thin">
        <color indexed="8"/>
      </left>
      <right style="medium">
        <color indexed="64"/>
      </right>
      <top style="medium">
        <color indexed="8"/>
      </top>
      <bottom/>
      <diagonal/>
    </border>
    <border>
      <left style="thin">
        <color indexed="8"/>
      </left>
      <right style="medium">
        <color indexed="64"/>
      </right>
      <top/>
      <bottom style="thin">
        <color indexed="8"/>
      </bottom>
      <diagonal/>
    </border>
    <border>
      <left style="thin">
        <color indexed="8"/>
      </left>
      <right style="medium">
        <color indexed="64"/>
      </right>
      <top style="medium">
        <color indexed="64"/>
      </top>
      <bottom/>
      <diagonal/>
    </border>
    <border>
      <left/>
      <right/>
      <top/>
      <bottom style="medium">
        <color auto="1"/>
      </bottom>
      <diagonal/>
    </border>
    <border>
      <left style="thin">
        <color indexed="64"/>
      </left>
      <right style="thin">
        <color indexed="8"/>
      </right>
      <top style="medium">
        <color indexed="64"/>
      </top>
      <bottom style="thin">
        <color indexed="8"/>
      </bottom>
      <diagonal/>
    </border>
    <border>
      <left style="thin">
        <color indexed="64"/>
      </left>
      <right/>
      <top style="thin">
        <color indexed="8"/>
      </top>
      <bottom style="thin">
        <color indexed="8"/>
      </bottom>
      <diagonal/>
    </border>
    <border>
      <left style="thin">
        <color indexed="8"/>
      </left>
      <right style="thin">
        <color indexed="64"/>
      </right>
      <top style="medium">
        <color indexed="64"/>
      </top>
      <bottom style="thin">
        <color indexed="8"/>
      </bottom>
      <diagonal/>
    </border>
    <border>
      <left/>
      <right style="thin">
        <color indexed="64"/>
      </right>
      <top style="medium">
        <color indexed="64"/>
      </top>
      <bottom/>
      <diagonal/>
    </border>
    <border>
      <left/>
      <right style="thin">
        <color indexed="64"/>
      </right>
      <top style="medium">
        <color indexed="64"/>
      </top>
      <bottom style="thin">
        <color indexed="8"/>
      </bottom>
      <diagonal/>
    </border>
  </borders>
  <cellStyleXfs count="10">
    <xf numFmtId="0" fontId="0" fillId="0" borderId="0">
      <alignment vertical="center"/>
    </xf>
    <xf numFmtId="9" fontId="17" fillId="0" borderId="0" applyFont="0" applyFill="0" applyBorder="0" applyAlignment="0" applyProtection="0">
      <alignment vertical="center"/>
    </xf>
    <xf numFmtId="38" fontId="17" fillId="0" borderId="0" applyFill="0" applyBorder="0" applyProtection="0">
      <alignment vertical="center"/>
    </xf>
    <xf numFmtId="9" fontId="17" fillId="0" borderId="0" applyFill="0" applyBorder="0" applyProtection="0">
      <alignment vertical="center"/>
    </xf>
    <xf numFmtId="38" fontId="32" fillId="0" borderId="0" applyFont="0" applyFill="0" applyBorder="0" applyAlignment="0" applyProtection="0"/>
    <xf numFmtId="38" fontId="17" fillId="0" borderId="0" applyFill="0" applyBorder="0" applyProtection="0">
      <alignment vertical="center"/>
    </xf>
    <xf numFmtId="192" fontId="17" fillId="0" borderId="0" applyFill="0" applyBorder="0" applyProtection="0">
      <alignment vertical="center"/>
    </xf>
    <xf numFmtId="192" fontId="17" fillId="0" borderId="0" applyFill="0" applyBorder="0" applyProtection="0">
      <alignment vertical="center"/>
    </xf>
    <xf numFmtId="0" fontId="32" fillId="0" borderId="0"/>
    <xf numFmtId="0" fontId="33" fillId="0" borderId="0"/>
  </cellStyleXfs>
  <cellXfs count="1062">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right" vertical="center"/>
    </xf>
    <xf numFmtId="177" fontId="2" fillId="0" borderId="5"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2" fillId="0" borderId="0" xfId="0" applyFont="1" applyBorder="1" applyAlignment="1">
      <alignment horizontal="left" vertical="center"/>
    </xf>
    <xf numFmtId="178" fontId="2" fillId="0" borderId="0" xfId="0" applyNumberFormat="1" applyFont="1" applyBorder="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Font="1" applyAlignment="1">
      <alignment vertical="center"/>
    </xf>
    <xf numFmtId="0" fontId="0" fillId="0" borderId="0" xfId="0" applyFill="1" applyBorder="1" applyAlignment="1">
      <alignment vertical="center"/>
    </xf>
    <xf numFmtId="0" fontId="0" fillId="0" borderId="0" xfId="0" applyFont="1" applyAlignment="1">
      <alignment horizontal="right" vertical="top" indent="1"/>
    </xf>
    <xf numFmtId="176" fontId="2" fillId="0" borderId="4" xfId="0" applyNumberFormat="1" applyFont="1" applyFill="1" applyBorder="1" applyAlignment="1">
      <alignment horizontal="right" vertical="center" shrinkToFit="1"/>
    </xf>
    <xf numFmtId="176" fontId="2" fillId="0" borderId="5" xfId="2" applyNumberFormat="1" applyFont="1" applyFill="1" applyBorder="1" applyAlignment="1" applyProtection="1">
      <alignment horizontal="right" vertical="center" shrinkToFit="1"/>
    </xf>
    <xf numFmtId="176" fontId="0" fillId="0" borderId="6" xfId="0" applyNumberFormat="1" applyFont="1" applyFill="1" applyBorder="1" applyAlignment="1">
      <alignment horizontal="right" vertical="center"/>
    </xf>
    <xf numFmtId="179" fontId="0" fillId="0" borderId="0" xfId="2" applyNumberFormat="1" applyFont="1" applyFill="1" applyBorder="1" applyAlignment="1" applyProtection="1">
      <alignment horizontal="right" vertical="center" indent="1"/>
    </xf>
    <xf numFmtId="176" fontId="2" fillId="0" borderId="6" xfId="0" applyNumberFormat="1" applyFont="1" applyFill="1" applyBorder="1" applyAlignment="1">
      <alignment horizontal="right" vertical="center" shrinkToFit="1"/>
    </xf>
    <xf numFmtId="0" fontId="0" fillId="0" borderId="0" xfId="0" applyFont="1" applyAlignment="1">
      <alignment horizontal="left" vertical="center"/>
    </xf>
    <xf numFmtId="0" fontId="0" fillId="0" borderId="0" xfId="0" applyFont="1">
      <alignment vertical="center"/>
    </xf>
    <xf numFmtId="0" fontId="0" fillId="0" borderId="0" xfId="0" applyBorder="1" applyAlignment="1">
      <alignment vertical="center"/>
    </xf>
    <xf numFmtId="179" fontId="2" fillId="0" borderId="4" xfId="0" applyNumberFormat="1" applyFont="1" applyFill="1" applyBorder="1" applyAlignment="1">
      <alignment horizontal="right" vertical="center"/>
    </xf>
    <xf numFmtId="179" fontId="2" fillId="0" borderId="5"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top"/>
    </xf>
    <xf numFmtId="179" fontId="0" fillId="0" borderId="6" xfId="0" applyNumberFormat="1" applyFont="1" applyFill="1" applyBorder="1" applyAlignment="1">
      <alignment vertical="center" shrinkToFit="1"/>
    </xf>
    <xf numFmtId="179" fontId="0" fillId="0" borderId="5" xfId="0" applyNumberFormat="1" applyFont="1" applyFill="1" applyBorder="1" applyAlignment="1">
      <alignment vertical="center" shrinkToFit="1"/>
    </xf>
    <xf numFmtId="0" fontId="0" fillId="0" borderId="4" xfId="0" applyFont="1" applyFill="1" applyBorder="1" applyAlignment="1">
      <alignment horizontal="center" vertical="center"/>
    </xf>
    <xf numFmtId="179" fontId="0" fillId="0" borderId="0" xfId="0" applyNumberFormat="1" applyFont="1" applyFill="1" applyBorder="1" applyAlignment="1">
      <alignment vertical="center" shrinkToFit="1"/>
    </xf>
    <xf numFmtId="0" fontId="0" fillId="0" borderId="6" xfId="0" applyFont="1" applyFill="1" applyBorder="1" applyAlignment="1">
      <alignment horizontal="center" vertical="center"/>
    </xf>
    <xf numFmtId="179" fontId="0" fillId="0" borderId="15" xfId="0" applyNumberFormat="1" applyFont="1" applyFill="1" applyBorder="1" applyAlignment="1">
      <alignment vertical="center" shrinkToFit="1"/>
    </xf>
    <xf numFmtId="179" fontId="0" fillId="0" borderId="7" xfId="0" applyNumberFormat="1" applyFont="1" applyFill="1" applyBorder="1" applyAlignment="1">
      <alignment vertical="center" shrinkToFit="1"/>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1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0" fillId="0" borderId="15" xfId="0" applyFont="1" applyFill="1" applyBorder="1" applyAlignment="1">
      <alignment horizontal="center" vertical="center"/>
    </xf>
    <xf numFmtId="180" fontId="0" fillId="0" borderId="15"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182" fontId="0" fillId="0" borderId="7" xfId="0" applyNumberFormat="1" applyFont="1" applyFill="1" applyBorder="1" applyAlignment="1">
      <alignment horizontal="right" vertical="center"/>
    </xf>
    <xf numFmtId="0" fontId="7" fillId="0" borderId="0" xfId="0" applyFont="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9" fillId="0" borderId="0" xfId="0" applyFont="1" applyFill="1" applyAlignment="1">
      <alignment horizontal="right" vertical="center"/>
    </xf>
    <xf numFmtId="179" fontId="10" fillId="0" borderId="5" xfId="0" applyNumberFormat="1" applyFont="1" applyFill="1" applyBorder="1" applyAlignment="1">
      <alignment horizontal="right" shrinkToFit="1"/>
    </xf>
    <xf numFmtId="179" fontId="9" fillId="0" borderId="0" xfId="0" applyNumberFormat="1" applyFont="1" applyFill="1" applyBorder="1" applyAlignment="1">
      <alignment horizontal="right" vertical="center" shrinkToFit="1"/>
    </xf>
    <xf numFmtId="180" fontId="2"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shrinkToFit="1"/>
    </xf>
    <xf numFmtId="179" fontId="9" fillId="0" borderId="0" xfId="0" applyNumberFormat="1" applyFont="1" applyFill="1" applyBorder="1" applyAlignment="1">
      <alignment horizontal="right" vertical="center"/>
    </xf>
    <xf numFmtId="179" fontId="9" fillId="0" borderId="7" xfId="0" applyNumberFormat="1" applyFont="1" applyFill="1" applyBorder="1" applyAlignment="1">
      <alignment horizontal="right" vertical="center" shrinkToFit="1"/>
    </xf>
    <xf numFmtId="179" fontId="10" fillId="0" borderId="5" xfId="0" applyNumberFormat="1" applyFont="1" applyFill="1" applyBorder="1" applyAlignment="1">
      <alignment horizontal="right" indent="1" shrinkToFit="1"/>
    </xf>
    <xf numFmtId="179" fontId="10" fillId="0" borderId="5" xfId="0" applyNumberFormat="1" applyFont="1" applyFill="1" applyBorder="1" applyAlignment="1">
      <alignment horizontal="right"/>
    </xf>
    <xf numFmtId="179" fontId="10" fillId="0" borderId="21" xfId="0" applyNumberFormat="1" applyFont="1" applyFill="1" applyBorder="1" applyAlignment="1">
      <alignment horizontal="right" indent="1"/>
    </xf>
    <xf numFmtId="179" fontId="9" fillId="0" borderId="0" xfId="0" applyNumberFormat="1" applyFont="1" applyFill="1" applyBorder="1" applyAlignment="1">
      <alignment horizontal="right" vertical="center" indent="1" shrinkToFit="1"/>
    </xf>
    <xf numFmtId="179" fontId="9" fillId="0" borderId="22"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indent="1"/>
    </xf>
    <xf numFmtId="179" fontId="9" fillId="0" borderId="7"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xf>
    <xf numFmtId="179" fontId="9" fillId="0" borderId="23" xfId="0" applyNumberFormat="1" applyFont="1" applyFill="1" applyBorder="1" applyAlignment="1">
      <alignment horizontal="right" vertical="center" indent="1"/>
    </xf>
    <xf numFmtId="0" fontId="0" fillId="0" borderId="0" xfId="0" applyFont="1" applyAlignment="1">
      <alignment horizontal="right" vertical="center" indent="1"/>
    </xf>
    <xf numFmtId="0" fontId="0" fillId="0" borderId="0" xfId="0" applyNumberFormat="1" applyFont="1">
      <alignment vertical="center"/>
    </xf>
    <xf numFmtId="0" fontId="0" fillId="0" borderId="27" xfId="0" applyFont="1" applyFill="1" applyBorder="1">
      <alignment vertical="center"/>
    </xf>
    <xf numFmtId="0" fontId="0" fillId="0" borderId="3" xfId="0" applyFont="1" applyFill="1" applyBorder="1">
      <alignment vertical="center"/>
    </xf>
    <xf numFmtId="0" fontId="0" fillId="0" borderId="13" xfId="0" applyFont="1" applyFill="1" applyBorder="1">
      <alignment vertical="center"/>
    </xf>
    <xf numFmtId="0" fontId="0" fillId="0" borderId="25" xfId="0" applyFont="1" applyFill="1" applyBorder="1">
      <alignment vertical="center"/>
    </xf>
    <xf numFmtId="0" fontId="0" fillId="0" borderId="29" xfId="0" applyFont="1" applyFill="1" applyBorder="1">
      <alignment vertical="center"/>
    </xf>
    <xf numFmtId="0" fontId="0" fillId="0" borderId="3" xfId="0" applyFont="1" applyBorder="1" applyAlignment="1">
      <alignment horizontal="center" vertical="center"/>
    </xf>
    <xf numFmtId="178" fontId="2" fillId="0" borderId="0" xfId="0" applyNumberFormat="1" applyFont="1" applyFill="1" applyBorder="1" applyAlignment="1">
      <alignment vertical="center"/>
    </xf>
    <xf numFmtId="178" fontId="0" fillId="0" borderId="0"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0" fontId="2" fillId="0" borderId="0" xfId="0" applyFont="1">
      <alignment vertical="center"/>
    </xf>
    <xf numFmtId="0" fontId="0" fillId="0" borderId="28" xfId="0" applyFont="1" applyBorder="1" applyAlignment="1">
      <alignment horizontal="center" vertical="center"/>
    </xf>
    <xf numFmtId="0" fontId="0" fillId="0" borderId="9" xfId="0" applyFont="1" applyBorder="1" applyAlignment="1">
      <alignment horizontal="center" vertical="center"/>
    </xf>
    <xf numFmtId="17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pplyFill="1" applyBorder="1" applyAlignment="1">
      <alignment vertical="center"/>
    </xf>
    <xf numFmtId="179" fontId="2" fillId="0" borderId="7" xfId="0" applyNumberFormat="1" applyFont="1" applyFill="1" applyBorder="1" applyAlignment="1">
      <alignment horizontal="right" vertical="center"/>
    </xf>
    <xf numFmtId="0" fontId="0" fillId="0" borderId="0" xfId="0" applyFont="1" applyFill="1" applyAlignment="1">
      <alignment vertical="center"/>
    </xf>
    <xf numFmtId="0" fontId="0" fillId="0" borderId="0" xfId="0" applyFont="1" applyFill="1">
      <alignment vertical="center"/>
    </xf>
    <xf numFmtId="0" fontId="2" fillId="0" borderId="0" xfId="0" applyFont="1" applyFill="1" applyAlignment="1">
      <alignment vertical="center"/>
    </xf>
    <xf numFmtId="0" fontId="0" fillId="0" borderId="0" xfId="0" applyFont="1" applyFill="1" applyAlignment="1">
      <alignment horizontal="right" vertical="center"/>
    </xf>
    <xf numFmtId="0" fontId="0" fillId="0" borderId="16" xfId="0" applyFont="1" applyFill="1" applyBorder="1">
      <alignment vertical="center"/>
    </xf>
    <xf numFmtId="179" fontId="2" fillId="0" borderId="0" xfId="0" applyNumberFormat="1" applyFont="1" applyFill="1" applyAlignment="1">
      <alignment horizontal="right" vertical="center"/>
    </xf>
    <xf numFmtId="179" fontId="2" fillId="0" borderId="0" xfId="0" applyNumberFormat="1" applyFont="1" applyFill="1" applyAlignment="1">
      <alignment horizontal="center" vertical="center" shrinkToFit="1"/>
    </xf>
    <xf numFmtId="179" fontId="0" fillId="0" borderId="0" xfId="0" applyNumberFormat="1" applyFont="1" applyFill="1" applyAlignment="1">
      <alignment horizontal="right" vertical="center"/>
    </xf>
    <xf numFmtId="179" fontId="0" fillId="0" borderId="0" xfId="0" applyNumberFormat="1" applyFont="1" applyFill="1">
      <alignment vertical="center"/>
    </xf>
    <xf numFmtId="179" fontId="0" fillId="0" borderId="0" xfId="0" applyNumberFormat="1" applyFont="1" applyFill="1" applyAlignment="1">
      <alignment horizontal="right" vertical="center" shrinkToFit="1"/>
    </xf>
    <xf numFmtId="0" fontId="8" fillId="0" borderId="0" xfId="0" applyFont="1" applyFill="1" applyBorder="1" applyAlignment="1">
      <alignment vertical="center" shrinkToFit="1"/>
    </xf>
    <xf numFmtId="179" fontId="0" fillId="0" borderId="7" xfId="0" applyNumberFormat="1" applyFont="1" applyFill="1" applyBorder="1">
      <alignment vertical="center"/>
    </xf>
    <xf numFmtId="0" fontId="0" fillId="0" borderId="16" xfId="0" applyFont="1" applyBorder="1">
      <alignment vertical="center"/>
    </xf>
    <xf numFmtId="0" fontId="0" fillId="0" borderId="14" xfId="0" applyFont="1" applyBorder="1">
      <alignment vertical="center"/>
    </xf>
    <xf numFmtId="0" fontId="0" fillId="0" borderId="13" xfId="0" applyFont="1" applyBorder="1">
      <alignment vertical="center"/>
    </xf>
    <xf numFmtId="179" fontId="2" fillId="0" borderId="5" xfId="0" applyNumberFormat="1" applyFont="1" applyFill="1" applyBorder="1" applyAlignment="1">
      <alignment horizontal="center" vertical="center"/>
    </xf>
    <xf numFmtId="186" fontId="2" fillId="0" borderId="0" xfId="0" applyNumberFormat="1" applyFont="1" applyFill="1" applyBorder="1" applyAlignment="1">
      <alignment horizontal="right" vertical="center" shrinkToFit="1"/>
    </xf>
    <xf numFmtId="0" fontId="0" fillId="0" borderId="25" xfId="0" applyFont="1" applyBorder="1">
      <alignment vertical="center"/>
    </xf>
    <xf numFmtId="0" fontId="13" fillId="0" borderId="0" xfId="0" applyFont="1">
      <alignment vertical="center"/>
    </xf>
    <xf numFmtId="0" fontId="0" fillId="0" borderId="0" xfId="0" applyBorder="1">
      <alignment vertical="center"/>
    </xf>
    <xf numFmtId="49" fontId="0" fillId="0" borderId="0" xfId="0" applyNumberFormat="1" applyFont="1" applyBorder="1" applyAlignment="1">
      <alignment vertical="center"/>
    </xf>
    <xf numFmtId="180" fontId="0" fillId="0" borderId="0" xfId="0" applyNumberFormat="1" applyBorder="1" applyAlignment="1">
      <alignment vertical="center"/>
    </xf>
    <xf numFmtId="180" fontId="0" fillId="0" borderId="0" xfId="0" applyNumberFormat="1">
      <alignment vertical="center"/>
    </xf>
    <xf numFmtId="0" fontId="0" fillId="0" borderId="0" xfId="0" applyBorder="1" applyAlignment="1">
      <alignment horizontal="center" vertical="center"/>
    </xf>
    <xf numFmtId="180" fontId="0" fillId="0" borderId="0" xfId="0" applyNumberFormat="1" applyBorder="1" applyAlignment="1">
      <alignment horizontal="right" vertical="center"/>
    </xf>
    <xf numFmtId="0" fontId="0" fillId="0" borderId="0" xfId="0" applyAlignment="1">
      <alignment horizontal="right" vertical="center"/>
    </xf>
    <xf numFmtId="177" fontId="2" fillId="0" borderId="31" xfId="0" applyNumberFormat="1" applyFont="1" applyFill="1" applyBorder="1" applyAlignment="1">
      <alignment horizontal="right" vertical="center"/>
    </xf>
    <xf numFmtId="177" fontId="2" fillId="0" borderId="32" xfId="0" applyNumberFormat="1" applyFont="1" applyFill="1" applyBorder="1" applyAlignment="1">
      <alignment horizontal="right" vertical="center"/>
    </xf>
    <xf numFmtId="177" fontId="2" fillId="0" borderId="33" xfId="0" applyNumberFormat="1" applyFont="1" applyFill="1" applyBorder="1" applyAlignment="1">
      <alignment horizontal="right" vertical="center"/>
    </xf>
    <xf numFmtId="0" fontId="0" fillId="0" borderId="7" xfId="0" applyFont="1" applyFill="1" applyBorder="1" applyAlignment="1">
      <alignment horizontal="distributed" vertical="center"/>
    </xf>
    <xf numFmtId="0" fontId="0" fillId="0" borderId="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179" fontId="0" fillId="0" borderId="0" xfId="0" applyNumberFormat="1" applyFont="1" applyBorder="1" applyAlignment="1">
      <alignment horizontal="right" vertical="center" shrinkToFit="1"/>
    </xf>
    <xf numFmtId="179" fontId="3" fillId="0" borderId="0" xfId="0" applyNumberFormat="1" applyFont="1" applyAlignment="1">
      <alignment vertical="center"/>
    </xf>
    <xf numFmtId="179" fontId="0" fillId="0" borderId="6" xfId="0" applyNumberFormat="1" applyFont="1" applyFill="1" applyBorder="1" applyAlignment="1">
      <alignment vertical="center"/>
    </xf>
    <xf numFmtId="179" fontId="0" fillId="0" borderId="0" xfId="0" applyNumberFormat="1" applyFont="1" applyFill="1" applyBorder="1" applyAlignment="1">
      <alignment vertical="center"/>
    </xf>
    <xf numFmtId="179" fontId="0" fillId="0" borderId="22" xfId="0" applyNumberFormat="1" applyFont="1" applyFill="1" applyBorder="1" applyAlignment="1">
      <alignment vertical="center" shrinkToFit="1"/>
    </xf>
    <xf numFmtId="179" fontId="0" fillId="0" borderId="15" xfId="0" applyNumberFormat="1" applyFont="1" applyFill="1" applyBorder="1" applyAlignment="1">
      <alignment vertical="center"/>
    </xf>
    <xf numFmtId="179" fontId="0" fillId="0" borderId="7" xfId="0" applyNumberFormat="1" applyFont="1" applyFill="1" applyBorder="1" applyAlignment="1">
      <alignment vertical="center"/>
    </xf>
    <xf numFmtId="179" fontId="0" fillId="0" borderId="23" xfId="0" applyNumberFormat="1" applyFont="1" applyFill="1" applyBorder="1" applyAlignment="1">
      <alignment vertical="center" shrinkToFit="1"/>
    </xf>
    <xf numFmtId="179" fontId="0" fillId="0" borderId="0" xfId="0" applyNumberFormat="1" applyFont="1" applyBorder="1" applyAlignment="1">
      <alignment vertical="center"/>
    </xf>
    <xf numFmtId="179" fontId="0" fillId="0" borderId="0" xfId="0" applyNumberFormat="1" applyFont="1" applyAlignment="1">
      <alignment vertical="center"/>
    </xf>
    <xf numFmtId="179" fontId="0" fillId="0" borderId="36" xfId="0" applyNumberFormat="1" applyFont="1" applyFill="1" applyBorder="1" applyAlignment="1">
      <alignment vertical="center"/>
    </xf>
    <xf numFmtId="179" fontId="2" fillId="0" borderId="37" xfId="0" applyNumberFormat="1" applyFont="1" applyFill="1" applyBorder="1" applyAlignment="1">
      <alignment horizontal="center" vertical="center"/>
    </xf>
    <xf numFmtId="179" fontId="0" fillId="0" borderId="38" xfId="0" applyNumberFormat="1" applyFont="1" applyFill="1" applyBorder="1" applyAlignment="1">
      <alignment horizontal="center" vertical="center"/>
    </xf>
    <xf numFmtId="179" fontId="2" fillId="0" borderId="39" xfId="0" applyNumberFormat="1" applyFont="1" applyFill="1" applyBorder="1" applyAlignment="1">
      <alignment horizontal="center" vertical="center"/>
    </xf>
    <xf numFmtId="179" fontId="0" fillId="0" borderId="40" xfId="0" applyNumberFormat="1" applyFont="1" applyFill="1" applyBorder="1" applyAlignment="1">
      <alignment horizontal="center" vertical="center"/>
    </xf>
    <xf numFmtId="179" fontId="0" fillId="0" borderId="41" xfId="0" applyNumberFormat="1" applyFont="1" applyFill="1" applyBorder="1" applyAlignment="1">
      <alignment horizontal="center" vertical="center"/>
    </xf>
    <xf numFmtId="0" fontId="2" fillId="0" borderId="42"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shrinkToFit="1"/>
    </xf>
    <xf numFmtId="0" fontId="3" fillId="0" borderId="7" xfId="0" applyFont="1" applyFill="1" applyBorder="1" applyAlignment="1">
      <alignment horizontal="distributed" vertical="center" shrinkToFit="1"/>
    </xf>
    <xf numFmtId="0" fontId="3" fillId="0" borderId="7" xfId="0" applyFont="1" applyFill="1" applyBorder="1" applyAlignment="1">
      <alignment horizontal="distributed" vertical="center"/>
    </xf>
    <xf numFmtId="0" fontId="0" fillId="0" borderId="43" xfId="0" applyFont="1" applyFill="1" applyBorder="1" applyAlignment="1">
      <alignment horizontal="center" vertical="center" wrapText="1"/>
    </xf>
    <xf numFmtId="0" fontId="0" fillId="0" borderId="43" xfId="0" applyFont="1" applyFill="1" applyBorder="1" applyAlignment="1">
      <alignment horizontal="distributed" vertical="center"/>
    </xf>
    <xf numFmtId="0" fontId="0" fillId="0" borderId="44" xfId="0" applyFont="1" applyFill="1" applyBorder="1" applyAlignment="1">
      <alignment horizontal="distributed" vertical="center"/>
    </xf>
    <xf numFmtId="178"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shrinkToFit="1"/>
    </xf>
    <xf numFmtId="0" fontId="0" fillId="0" borderId="0" xfId="0" applyFont="1" applyBorder="1" applyAlignment="1">
      <alignment horizontal="center" vertical="center"/>
    </xf>
    <xf numFmtId="0" fontId="0" fillId="0" borderId="45" xfId="0" applyFont="1" applyFill="1" applyBorder="1" applyAlignment="1">
      <alignment horizontal="center" vertical="center"/>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187" fontId="2" fillId="0" borderId="0"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0" fontId="5" fillId="0" borderId="0" xfId="0" applyFont="1" applyFill="1" applyBorder="1" applyAlignment="1">
      <alignment horizontal="distributed" vertical="center" shrinkToFit="1"/>
    </xf>
    <xf numFmtId="183" fontId="0" fillId="0" borderId="0" xfId="0" applyNumberFormat="1">
      <alignment vertical="center"/>
    </xf>
    <xf numFmtId="183" fontId="0" fillId="0" borderId="0" xfId="0" applyNumberFormat="1" applyBorder="1" applyAlignment="1">
      <alignment horizontal="right" vertical="center"/>
    </xf>
    <xf numFmtId="183" fontId="2" fillId="0" borderId="0" xfId="0" applyNumberFormat="1" applyFont="1" applyBorder="1" applyAlignment="1">
      <alignment horizontal="right" vertical="center"/>
    </xf>
    <xf numFmtId="183" fontId="0" fillId="0" borderId="0" xfId="0" applyNumberFormat="1" applyFont="1" applyBorder="1" applyAlignment="1">
      <alignment horizontal="right" vertical="center"/>
    </xf>
    <xf numFmtId="183" fontId="0" fillId="0" borderId="0" xfId="0" applyNumberFormat="1" applyBorder="1">
      <alignment vertical="center"/>
    </xf>
    <xf numFmtId="183" fontId="0" fillId="0" borderId="0" xfId="0" applyNumberFormat="1" applyAlignment="1">
      <alignment horizontal="center" vertical="center"/>
    </xf>
    <xf numFmtId="49" fontId="0" fillId="0" borderId="0" xfId="0" applyNumberFormat="1">
      <alignment vertical="center"/>
    </xf>
    <xf numFmtId="0" fontId="0" fillId="0" borderId="50" xfId="0" applyBorder="1">
      <alignment vertical="center"/>
    </xf>
    <xf numFmtId="0" fontId="0" fillId="0" borderId="50" xfId="0" applyBorder="1" applyAlignment="1">
      <alignment vertical="center"/>
    </xf>
    <xf numFmtId="0" fontId="0" fillId="0" borderId="50" xfId="0" applyBorder="1" applyAlignment="1">
      <alignment horizontal="center" vertical="center"/>
    </xf>
    <xf numFmtId="0" fontId="0" fillId="0" borderId="4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horizontal="center" vertical="center"/>
    </xf>
    <xf numFmtId="0" fontId="2" fillId="0" borderId="54" xfId="0" applyFont="1" applyBorder="1" applyAlignment="1">
      <alignment horizontal="center" vertical="center"/>
    </xf>
    <xf numFmtId="180" fontId="0" fillId="0" borderId="31" xfId="0" applyNumberFormat="1" applyBorder="1" applyAlignment="1">
      <alignment vertical="center"/>
    </xf>
    <xf numFmtId="180" fontId="2" fillId="0" borderId="32" xfId="0" applyNumberFormat="1" applyFont="1" applyBorder="1" applyAlignment="1">
      <alignment vertical="center"/>
    </xf>
    <xf numFmtId="180" fontId="2" fillId="0" borderId="33" xfId="0" applyNumberFormat="1" applyFont="1" applyFill="1" applyBorder="1" applyAlignment="1">
      <alignment vertical="center"/>
    </xf>
    <xf numFmtId="180" fontId="0" fillId="0" borderId="34" xfId="0" applyNumberFormat="1" applyBorder="1" applyAlignment="1">
      <alignment vertical="center"/>
    </xf>
    <xf numFmtId="180" fontId="2" fillId="0" borderId="35" xfId="0" applyNumberFormat="1" applyFont="1" applyBorder="1" applyAlignment="1">
      <alignment vertical="center"/>
    </xf>
    <xf numFmtId="0" fontId="17" fillId="0" borderId="55" xfId="0" applyFont="1" applyBorder="1" applyAlignment="1">
      <alignment vertical="center" shrinkToFit="1"/>
    </xf>
    <xf numFmtId="180" fontId="0" fillId="0" borderId="56" xfId="0" applyNumberFormat="1" applyBorder="1" applyAlignment="1">
      <alignment horizontal="right" vertical="center"/>
    </xf>
    <xf numFmtId="0" fontId="0" fillId="0" borderId="40" xfId="0" applyBorder="1" applyAlignment="1">
      <alignment vertical="center" shrinkToFit="1"/>
    </xf>
    <xf numFmtId="180" fontId="0" fillId="0" borderId="57" xfId="0" applyNumberFormat="1" applyBorder="1" applyAlignment="1">
      <alignment horizontal="right" vertical="center"/>
    </xf>
    <xf numFmtId="0" fontId="0" fillId="0" borderId="51" xfId="0" applyBorder="1" applyAlignment="1">
      <alignment vertical="center" shrinkToFit="1"/>
    </xf>
    <xf numFmtId="180" fontId="0" fillId="0" borderId="58" xfId="0" applyNumberFormat="1" applyBorder="1" applyAlignment="1">
      <alignment horizontal="right" vertical="center"/>
    </xf>
    <xf numFmtId="180" fontId="0" fillId="0" borderId="57" xfId="0" applyNumberFormat="1" applyFill="1" applyBorder="1" applyAlignment="1">
      <alignment horizontal="right" vertical="center"/>
    </xf>
    <xf numFmtId="180" fontId="0" fillId="0" borderId="58" xfId="0" applyNumberFormat="1" applyFill="1" applyBorder="1" applyAlignment="1">
      <alignment horizontal="right" vertical="center"/>
    </xf>
    <xf numFmtId="0" fontId="0" fillId="0" borderId="0" xfId="0" applyFill="1" applyBorder="1" applyAlignment="1">
      <alignment vertical="center" shrinkToFit="1"/>
    </xf>
    <xf numFmtId="178" fontId="17" fillId="0" borderId="50" xfId="0" applyNumberFormat="1" applyFont="1" applyBorder="1" applyAlignment="1">
      <alignment vertical="center"/>
    </xf>
    <xf numFmtId="0" fontId="0" fillId="0" borderId="50" xfId="0" applyBorder="1" applyAlignment="1">
      <alignment horizontal="distributed" vertical="center"/>
    </xf>
    <xf numFmtId="41" fontId="2" fillId="0" borderId="0" xfId="0" applyNumberFormat="1" applyFont="1" applyFill="1" applyBorder="1" applyAlignment="1">
      <alignment horizontal="right" vertical="center"/>
    </xf>
    <xf numFmtId="0" fontId="0" fillId="0" borderId="50" xfId="0" applyBorder="1" applyAlignment="1">
      <alignment vertical="center" shrinkToFit="1"/>
    </xf>
    <xf numFmtId="0" fontId="0" fillId="0" borderId="0" xfId="0" applyFill="1" applyBorder="1" applyAlignment="1">
      <alignment horizontal="distributed" vertical="center" shrinkToFit="1"/>
    </xf>
    <xf numFmtId="41" fontId="0" fillId="0" borderId="0" xfId="0" applyNumberFormat="1" applyFont="1" applyFill="1" applyBorder="1" applyAlignment="1">
      <alignment horizontal="right" vertical="center"/>
    </xf>
    <xf numFmtId="0" fontId="0" fillId="0" borderId="50" xfId="0" applyFill="1" applyBorder="1" applyAlignment="1">
      <alignment vertical="center" shrinkToFit="1"/>
    </xf>
    <xf numFmtId="41" fontId="0" fillId="0" borderId="0" xfId="0" applyNumberFormat="1" applyFill="1" applyBorder="1" applyAlignment="1">
      <alignment horizontal="right" vertical="center"/>
    </xf>
    <xf numFmtId="0" fontId="17" fillId="0" borderId="0" xfId="0" applyFont="1" applyFill="1" applyBorder="1" applyAlignment="1">
      <alignment horizontal="distributed" vertical="center" shrinkToFit="1"/>
    </xf>
    <xf numFmtId="41" fontId="0" fillId="0" borderId="0" xfId="0" applyNumberFormat="1">
      <alignment vertical="center"/>
    </xf>
    <xf numFmtId="41" fontId="0" fillId="0" borderId="0" xfId="0" applyNumberFormat="1" applyBorder="1" applyAlignment="1">
      <alignment vertical="center"/>
    </xf>
    <xf numFmtId="49" fontId="0" fillId="0" borderId="0" xfId="0" applyNumberFormat="1" applyFont="1" applyBorder="1">
      <alignment vertical="center"/>
    </xf>
    <xf numFmtId="183" fontId="0" fillId="0" borderId="0" xfId="0" applyNumberFormat="1" applyFont="1" applyBorder="1" applyAlignment="1">
      <alignment horizontal="center" vertical="center"/>
    </xf>
    <xf numFmtId="0" fontId="2" fillId="0" borderId="0" xfId="0" applyFont="1" applyBorder="1" applyAlignment="1">
      <alignment horizontal="center" vertical="center"/>
    </xf>
    <xf numFmtId="180" fontId="0" fillId="0" borderId="0" xfId="0" applyNumberFormat="1" applyBorder="1" applyAlignment="1">
      <alignment horizontal="right" vertical="center" indent="1" shrinkToFit="1"/>
    </xf>
    <xf numFmtId="0" fontId="0" fillId="0" borderId="31" xfId="0" applyFill="1" applyBorder="1" applyAlignment="1">
      <alignment vertical="center" shrinkToFit="1"/>
    </xf>
    <xf numFmtId="180" fontId="0" fillId="0" borderId="31" xfId="0" applyNumberFormat="1" applyFill="1" applyBorder="1" applyAlignment="1">
      <alignment horizontal="right" vertical="center"/>
    </xf>
    <xf numFmtId="178" fontId="17" fillId="0" borderId="50" xfId="0" applyNumberFormat="1" applyFont="1" applyFill="1" applyBorder="1">
      <alignment vertical="center"/>
    </xf>
    <xf numFmtId="178" fontId="0" fillId="0" borderId="50" xfId="0" applyNumberFormat="1" applyBorder="1" applyAlignment="1">
      <alignment horizontal="right" vertical="center"/>
    </xf>
    <xf numFmtId="41" fontId="0" fillId="0" borderId="0" xfId="0" applyNumberFormat="1" applyBorder="1">
      <alignment vertical="center"/>
    </xf>
    <xf numFmtId="49" fontId="0" fillId="0" borderId="0" xfId="0" applyNumberFormat="1" applyFill="1" applyBorder="1" applyAlignment="1">
      <alignment vertical="center" shrinkToFit="1"/>
    </xf>
    <xf numFmtId="176" fontId="2" fillId="0" borderId="0" xfId="0" applyNumberFormat="1" applyFont="1" applyFill="1" applyBorder="1" applyAlignment="1">
      <alignment vertical="center"/>
    </xf>
    <xf numFmtId="176" fontId="0" fillId="0" borderId="0" xfId="0" applyNumberFormat="1" applyFont="1" applyFill="1" applyBorder="1" applyAlignment="1">
      <alignment vertical="center"/>
    </xf>
    <xf numFmtId="0" fontId="2" fillId="0" borderId="40" xfId="0" applyFont="1" applyBorder="1" applyAlignment="1">
      <alignment horizontal="distributed" vertical="center"/>
    </xf>
    <xf numFmtId="179" fontId="2" fillId="0" borderId="0" xfId="0" applyNumberFormat="1" applyFont="1" applyFill="1" applyBorder="1" applyAlignment="1">
      <alignment horizontal="center" vertical="center"/>
    </xf>
    <xf numFmtId="0" fontId="0" fillId="0" borderId="60" xfId="0" applyFont="1" applyFill="1" applyBorder="1" applyAlignment="1">
      <alignment horizontal="center" vertical="center"/>
    </xf>
    <xf numFmtId="0" fontId="0" fillId="0" borderId="0" xfId="0" applyAlignment="1">
      <alignment horizontal="center" vertical="center"/>
    </xf>
    <xf numFmtId="179" fontId="2" fillId="0" borderId="62" xfId="0" applyNumberFormat="1" applyFont="1" applyFill="1" applyBorder="1" applyAlignment="1">
      <alignment horizontal="center" vertical="center"/>
    </xf>
    <xf numFmtId="179" fontId="2" fillId="0" borderId="63" xfId="0" applyNumberFormat="1" applyFont="1" applyFill="1" applyBorder="1" applyAlignment="1">
      <alignment horizontal="center" vertical="center"/>
    </xf>
    <xf numFmtId="179" fontId="2" fillId="0" borderId="47" xfId="0" applyNumberFormat="1" applyFont="1" applyFill="1" applyBorder="1" applyAlignment="1">
      <alignment horizontal="right" vertical="center"/>
    </xf>
    <xf numFmtId="179" fontId="0" fillId="0" borderId="33" xfId="2" applyNumberFormat="1" applyFont="1" applyFill="1" applyBorder="1" applyAlignment="1" applyProtection="1">
      <alignment horizontal="right" vertical="center"/>
    </xf>
    <xf numFmtId="0" fontId="6" fillId="0" borderId="51" xfId="0" applyFont="1" applyFill="1" applyBorder="1" applyAlignment="1">
      <alignment horizontal="center" vertical="center"/>
    </xf>
    <xf numFmtId="0" fontId="0" fillId="0" borderId="34" xfId="0" applyFont="1" applyBorder="1" applyAlignment="1">
      <alignment horizontal="right" vertical="center"/>
    </xf>
    <xf numFmtId="187" fontId="0" fillId="0" borderId="0" xfId="0" applyNumberFormat="1" applyFont="1" applyFill="1" applyBorder="1" applyAlignment="1">
      <alignment vertical="center"/>
    </xf>
    <xf numFmtId="0" fontId="2" fillId="0" borderId="66" xfId="0" applyFont="1" applyFill="1" applyBorder="1" applyAlignment="1">
      <alignment horizontal="distributed" vertical="center"/>
    </xf>
    <xf numFmtId="0" fontId="0" fillId="0" borderId="67" xfId="0" applyFont="1" applyFill="1" applyBorder="1" applyAlignment="1">
      <alignment horizontal="distributed" vertical="center"/>
    </xf>
    <xf numFmtId="0" fontId="0" fillId="0" borderId="67" xfId="0" applyFont="1" applyFill="1" applyBorder="1" applyAlignment="1">
      <alignment horizontal="center" vertical="center"/>
    </xf>
    <xf numFmtId="0" fontId="0" fillId="0" borderId="68" xfId="0" applyFont="1" applyFill="1" applyBorder="1" applyAlignment="1">
      <alignment horizontal="distributed" vertical="center"/>
    </xf>
    <xf numFmtId="0" fontId="0" fillId="0" borderId="0" xfId="0" applyFill="1" applyAlignment="1">
      <alignment vertical="center"/>
    </xf>
    <xf numFmtId="179" fontId="0" fillId="0" borderId="0" xfId="0" applyNumberFormat="1" applyFill="1" applyBorder="1" applyAlignment="1">
      <alignment horizontal="left" vertical="center"/>
    </xf>
    <xf numFmtId="179" fontId="0" fillId="0" borderId="0" xfId="0" applyNumberFormat="1" applyFont="1" applyFill="1" applyBorder="1" applyAlignment="1">
      <alignment horizontal="left" vertical="center"/>
    </xf>
    <xf numFmtId="0" fontId="0" fillId="0" borderId="28" xfId="0" applyFont="1" applyFill="1" applyBorder="1" applyAlignment="1">
      <alignment horizontal="center" vertical="center"/>
    </xf>
    <xf numFmtId="0" fontId="16" fillId="0" borderId="7" xfId="0" applyFont="1" applyBorder="1" applyAlignment="1">
      <alignment vertical="center"/>
    </xf>
    <xf numFmtId="0" fontId="2" fillId="0" borderId="28" xfId="0" applyFont="1" applyFill="1" applyBorder="1" applyAlignment="1">
      <alignment horizontal="center" vertical="center"/>
    </xf>
    <xf numFmtId="0" fontId="16" fillId="0" borderId="7" xfId="0" applyFont="1" applyFill="1" applyBorder="1" applyAlignment="1">
      <alignment vertical="center"/>
    </xf>
    <xf numFmtId="179" fontId="0" fillId="0" borderId="6" xfId="0" applyNumberFormat="1" applyFont="1" applyFill="1" applyBorder="1" applyAlignment="1">
      <alignment horizontal="right" vertical="center"/>
    </xf>
    <xf numFmtId="0" fontId="0" fillId="0" borderId="1" xfId="0" applyFill="1" applyBorder="1" applyAlignment="1">
      <alignment horizontal="right" vertical="center"/>
    </xf>
    <xf numFmtId="0" fontId="2" fillId="0" borderId="0" xfId="0" applyFont="1" applyFill="1">
      <alignment vertical="center"/>
    </xf>
    <xf numFmtId="49" fontId="0" fillId="0" borderId="0" xfId="0" applyNumberFormat="1" applyAlignment="1">
      <alignment horizontal="left" vertical="center"/>
    </xf>
    <xf numFmtId="0" fontId="0" fillId="0" borderId="50" xfId="0" applyFont="1" applyBorder="1" applyAlignment="1">
      <alignment horizontal="center" vertical="center"/>
    </xf>
    <xf numFmtId="188" fontId="0" fillId="0" borderId="0" xfId="0" applyNumberFormat="1" applyBorder="1" applyAlignment="1">
      <alignment horizontal="right" vertical="center"/>
    </xf>
    <xf numFmtId="188" fontId="0" fillId="0" borderId="0" xfId="0" applyNumberFormat="1">
      <alignment vertical="center"/>
    </xf>
    <xf numFmtId="0" fontId="21" fillId="0" borderId="59" xfId="0" applyFont="1" applyBorder="1" applyAlignment="1">
      <alignment horizontal="center" vertical="center"/>
    </xf>
    <xf numFmtId="0" fontId="17" fillId="0" borderId="55" xfId="0" applyFont="1" applyBorder="1" applyAlignment="1">
      <alignment vertical="center"/>
    </xf>
    <xf numFmtId="180" fontId="17" fillId="0" borderId="70" xfId="0" applyNumberFormat="1" applyFont="1" applyBorder="1" applyAlignment="1">
      <alignment horizontal="right" vertical="center"/>
    </xf>
    <xf numFmtId="0" fontId="17" fillId="0" borderId="40" xfId="0" applyFont="1" applyBorder="1" applyAlignment="1">
      <alignment vertical="center"/>
    </xf>
    <xf numFmtId="180" fontId="17" fillId="0" borderId="33" xfId="0" applyNumberFormat="1" applyFont="1" applyBorder="1" applyAlignment="1">
      <alignment horizontal="right" vertical="center"/>
    </xf>
    <xf numFmtId="0" fontId="17" fillId="0" borderId="51" xfId="0" applyFont="1" applyBorder="1" applyAlignment="1">
      <alignment vertical="center"/>
    </xf>
    <xf numFmtId="180" fontId="17" fillId="0" borderId="35" xfId="0" applyNumberFormat="1" applyFont="1" applyBorder="1" applyAlignment="1">
      <alignment horizontal="right" vertical="center"/>
    </xf>
    <xf numFmtId="179" fontId="2" fillId="0" borderId="4" xfId="0" applyNumberFormat="1" applyFont="1" applyFill="1" applyBorder="1" applyAlignment="1">
      <alignment vertical="center" shrinkToFit="1"/>
    </xf>
    <xf numFmtId="179" fontId="2" fillId="0" borderId="21" xfId="0" applyNumberFormat="1" applyFont="1" applyFill="1" applyBorder="1" applyAlignment="1">
      <alignment vertical="center" shrinkToFit="1"/>
    </xf>
    <xf numFmtId="0" fontId="0" fillId="0" borderId="43" xfId="0" applyFont="1" applyFill="1" applyBorder="1" applyAlignment="1">
      <alignment horizontal="center" vertical="center"/>
    </xf>
    <xf numFmtId="0" fontId="21" fillId="0" borderId="3" xfId="0" applyFont="1" applyFill="1" applyBorder="1" applyAlignment="1">
      <alignment horizontal="center" vertical="center" wrapText="1"/>
    </xf>
    <xf numFmtId="177" fontId="23" fillId="0" borderId="0" xfId="0" applyNumberFormat="1" applyFont="1" applyFill="1" applyBorder="1" applyAlignment="1">
      <alignment horizontal="right" vertical="center"/>
    </xf>
    <xf numFmtId="0" fontId="21" fillId="0" borderId="11" xfId="0" applyFont="1" applyFill="1" applyBorder="1" applyAlignment="1">
      <alignment horizontal="center" vertical="center" wrapText="1"/>
    </xf>
    <xf numFmtId="179" fontId="2" fillId="0" borderId="5" xfId="0" applyNumberFormat="1" applyFont="1" applyFill="1" applyBorder="1" applyAlignment="1">
      <alignment vertical="center" shrinkToFit="1"/>
    </xf>
    <xf numFmtId="0" fontId="0" fillId="0" borderId="12" xfId="0" applyFont="1" applyFill="1" applyBorder="1" applyAlignment="1">
      <alignment vertical="center"/>
    </xf>
    <xf numFmtId="0" fontId="0" fillId="0" borderId="8" xfId="0" applyFont="1" applyFill="1" applyBorder="1" applyAlignment="1">
      <alignment vertical="center"/>
    </xf>
    <xf numFmtId="179" fontId="0" fillId="0" borderId="34" xfId="0" applyNumberFormat="1" applyFont="1" applyFill="1" applyBorder="1" applyAlignment="1">
      <alignment vertical="center" shrinkToFit="1"/>
    </xf>
    <xf numFmtId="179" fontId="4" fillId="0" borderId="0" xfId="0" applyNumberFormat="1" applyFont="1" applyAlignment="1">
      <alignment vertical="center"/>
    </xf>
    <xf numFmtId="179" fontId="2" fillId="0" borderId="0" xfId="0" applyNumberFormat="1" applyFont="1" applyFill="1" applyBorder="1" applyAlignment="1">
      <alignment vertical="center"/>
    </xf>
    <xf numFmtId="0" fontId="0" fillId="0" borderId="0" xfId="0" applyFont="1" applyFill="1" applyBorder="1" applyAlignment="1">
      <alignment horizontal="center" vertical="center" shrinkToFit="1"/>
    </xf>
    <xf numFmtId="179" fontId="5" fillId="0" borderId="31" xfId="0" applyNumberFormat="1" applyFont="1" applyFill="1" applyBorder="1" applyAlignment="1">
      <alignment horizontal="center" vertical="center"/>
    </xf>
    <xf numFmtId="179" fontId="0" fillId="0" borderId="31" xfId="0" applyNumberFormat="1" applyFont="1" applyFill="1" applyBorder="1" applyAlignment="1">
      <alignment vertical="center"/>
    </xf>
    <xf numFmtId="179" fontId="0" fillId="0" borderId="50" xfId="0" applyNumberFormat="1" applyFont="1" applyFill="1" applyBorder="1" applyAlignment="1">
      <alignment vertical="center" shrinkToFit="1"/>
    </xf>
    <xf numFmtId="179" fontId="5" fillId="0" borderId="74" xfId="0" applyNumberFormat="1" applyFont="1" applyFill="1" applyBorder="1" applyAlignment="1">
      <alignment horizontal="center" vertical="center"/>
    </xf>
    <xf numFmtId="179" fontId="2" fillId="0" borderId="0" xfId="0" applyNumberFormat="1" applyFont="1" applyFill="1" applyBorder="1" applyAlignment="1">
      <alignment vertical="center" shrinkToFit="1"/>
    </xf>
    <xf numFmtId="179" fontId="0" fillId="0" borderId="75" xfId="0" applyNumberFormat="1" applyFont="1" applyFill="1" applyBorder="1" applyAlignment="1">
      <alignment vertical="center"/>
    </xf>
    <xf numFmtId="179" fontId="0" fillId="0" borderId="70" xfId="0" applyNumberFormat="1" applyFont="1" applyFill="1" applyBorder="1" applyAlignment="1">
      <alignment vertical="center"/>
    </xf>
    <xf numFmtId="179" fontId="0" fillId="0" borderId="32" xfId="0" applyNumberFormat="1" applyFont="1" applyBorder="1" applyAlignment="1">
      <alignment vertical="center"/>
    </xf>
    <xf numFmtId="179" fontId="0" fillId="0" borderId="1" xfId="0" applyNumberFormat="1" applyFont="1" applyBorder="1" applyAlignment="1">
      <alignment vertical="center"/>
    </xf>
    <xf numFmtId="179" fontId="2" fillId="0" borderId="31" xfId="0" applyNumberFormat="1" applyFont="1" applyFill="1" applyBorder="1" applyAlignment="1">
      <alignment horizontal="center" vertical="center"/>
    </xf>
    <xf numFmtId="179" fontId="2" fillId="0" borderId="31" xfId="0" applyNumberFormat="1" applyFont="1" applyFill="1" applyBorder="1" applyAlignment="1">
      <alignment horizontal="right" vertical="center"/>
    </xf>
    <xf numFmtId="179" fontId="2" fillId="0" borderId="76" xfId="0" applyNumberFormat="1" applyFont="1" applyFill="1" applyBorder="1" applyAlignment="1">
      <alignment horizontal="center" vertical="center" shrinkToFit="1"/>
    </xf>
    <xf numFmtId="179" fontId="2" fillId="0" borderId="77" xfId="0" applyNumberFormat="1" applyFont="1" applyFill="1" applyBorder="1" applyAlignment="1">
      <alignment horizontal="center" vertical="center" shrinkToFit="1"/>
    </xf>
    <xf numFmtId="0" fontId="0" fillId="0" borderId="84" xfId="0" applyFont="1" applyFill="1" applyBorder="1" applyAlignment="1">
      <alignment horizontal="center" vertical="center" shrinkToFit="1"/>
    </xf>
    <xf numFmtId="176" fontId="0" fillId="0" borderId="0" xfId="2" applyNumberFormat="1" applyFont="1" applyFill="1" applyBorder="1" applyAlignment="1" applyProtection="1">
      <alignment horizontal="right" vertical="center"/>
    </xf>
    <xf numFmtId="179" fontId="0" fillId="0" borderId="0" xfId="2" applyNumberFormat="1" applyFont="1" applyFill="1" applyBorder="1" applyAlignment="1" applyProtection="1">
      <alignment horizontal="right" vertical="center"/>
    </xf>
    <xf numFmtId="176" fontId="2" fillId="0" borderId="5" xfId="2" applyNumberFormat="1" applyFont="1" applyFill="1" applyBorder="1" applyAlignment="1" applyProtection="1">
      <alignment horizontal="right" vertical="center"/>
    </xf>
    <xf numFmtId="176" fontId="2" fillId="0" borderId="0" xfId="2" applyNumberFormat="1" applyFont="1" applyFill="1" applyBorder="1" applyAlignment="1" applyProtection="1">
      <alignment horizontal="right" vertical="center"/>
    </xf>
    <xf numFmtId="179" fontId="0" fillId="0" borderId="0" xfId="0" applyNumberFormat="1" applyFont="1" applyFill="1" applyBorder="1" applyAlignment="1">
      <alignment horizontal="right" vertical="top"/>
    </xf>
    <xf numFmtId="179" fontId="0" fillId="0" borderId="0" xfId="2" applyNumberFormat="1" applyFont="1" applyFill="1" applyBorder="1" applyAlignment="1" applyProtection="1">
      <alignment horizontal="right" vertical="top"/>
    </xf>
    <xf numFmtId="176" fontId="0" fillId="0" borderId="0" xfId="2" applyNumberFormat="1" applyFont="1" applyFill="1" applyBorder="1" applyAlignment="1" applyProtection="1">
      <alignment horizontal="right" vertical="top"/>
    </xf>
    <xf numFmtId="0" fontId="0" fillId="0" borderId="40" xfId="0" applyFont="1" applyBorder="1" applyAlignment="1">
      <alignment vertical="center"/>
    </xf>
    <xf numFmtId="0" fontId="0" fillId="0" borderId="51" xfId="0" applyFont="1" applyBorder="1" applyAlignment="1">
      <alignment vertical="center"/>
    </xf>
    <xf numFmtId="0" fontId="21" fillId="0" borderId="77" xfId="0" applyFont="1" applyFill="1" applyBorder="1" applyAlignment="1">
      <alignment vertical="center" wrapText="1"/>
    </xf>
    <xf numFmtId="0" fontId="0" fillId="0" borderId="87" xfId="0" applyFont="1" applyFill="1" applyBorder="1" applyAlignment="1">
      <alignment horizontal="center" vertical="center"/>
    </xf>
    <xf numFmtId="0" fontId="0" fillId="0" borderId="47" xfId="0" applyFont="1" applyFill="1" applyBorder="1" applyAlignment="1">
      <alignment horizontal="center" vertical="center"/>
    </xf>
    <xf numFmtId="0" fontId="21" fillId="0" borderId="67" xfId="0" applyNumberFormat="1" applyFont="1" applyFill="1" applyBorder="1" applyAlignment="1">
      <alignment vertical="center" wrapText="1"/>
    </xf>
    <xf numFmtId="0" fontId="21" fillId="0" borderId="68" xfId="0" applyNumberFormat="1" applyFont="1" applyFill="1" applyBorder="1" applyAlignment="1">
      <alignment vertical="center" wrapText="1"/>
    </xf>
    <xf numFmtId="179" fontId="0" fillId="0" borderId="34" xfId="0" applyNumberFormat="1" applyFont="1" applyBorder="1" applyAlignment="1">
      <alignment vertical="center"/>
    </xf>
    <xf numFmtId="179" fontId="0" fillId="0" borderId="34" xfId="0" applyNumberFormat="1" applyFont="1" applyBorder="1" applyAlignment="1">
      <alignment horizontal="center" vertical="center"/>
    </xf>
    <xf numFmtId="179" fontId="0" fillId="0" borderId="35" xfId="0" applyNumberFormat="1" applyFont="1" applyBorder="1" applyAlignment="1">
      <alignment vertical="center"/>
    </xf>
    <xf numFmtId="176" fontId="11" fillId="0" borderId="6"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0" fontId="11" fillId="0" borderId="0" xfId="0" applyFont="1" applyAlignment="1">
      <alignment vertical="center"/>
    </xf>
    <xf numFmtId="178" fontId="2" fillId="0" borderId="6" xfId="0" applyNumberFormat="1" applyFont="1" applyFill="1" applyBorder="1" applyAlignment="1">
      <alignment vertical="center"/>
    </xf>
    <xf numFmtId="0" fontId="0" fillId="0" borderId="34" xfId="0" applyFont="1" applyBorder="1" applyAlignment="1">
      <alignment vertical="center"/>
    </xf>
    <xf numFmtId="183" fontId="0" fillId="0" borderId="0" xfId="0" applyNumberFormat="1" applyAlignment="1">
      <alignment horizontal="left" vertical="center"/>
    </xf>
    <xf numFmtId="49" fontId="0" fillId="0" borderId="50" xfId="0" applyNumberFormat="1" applyBorder="1" applyAlignment="1">
      <alignment vertical="center"/>
    </xf>
    <xf numFmtId="0" fontId="0" fillId="0" borderId="50" xfId="0" applyFill="1" applyBorder="1" applyAlignment="1">
      <alignment horizontal="distributed" vertical="center"/>
    </xf>
    <xf numFmtId="0" fontId="0" fillId="0" borderId="50" xfId="0" applyFont="1" applyFill="1" applyBorder="1" applyAlignment="1">
      <alignment horizontal="distributed" vertical="center"/>
    </xf>
    <xf numFmtId="0" fontId="0" fillId="0" borderId="50" xfId="0" applyNumberFormat="1" applyFill="1" applyBorder="1" applyAlignment="1">
      <alignment vertical="center" shrinkToFit="1"/>
    </xf>
    <xf numFmtId="0" fontId="0" fillId="0" borderId="50" xfId="0" applyNumberFormat="1" applyFill="1" applyBorder="1" applyAlignment="1">
      <alignment vertical="center" wrapText="1"/>
    </xf>
    <xf numFmtId="0" fontId="21" fillId="0" borderId="50" xfId="0" applyFont="1" applyFill="1" applyBorder="1" applyAlignment="1">
      <alignment vertical="center" wrapText="1"/>
    </xf>
    <xf numFmtId="0" fontId="21" fillId="0" borderId="50" xfId="0" applyNumberFormat="1" applyFont="1" applyFill="1" applyBorder="1" applyAlignment="1">
      <alignment vertical="center" wrapText="1"/>
    </xf>
    <xf numFmtId="0" fontId="21" fillId="0" borderId="59" xfId="0" applyNumberFormat="1" applyFont="1" applyFill="1" applyBorder="1" applyAlignment="1">
      <alignment vertical="center" wrapText="1"/>
    </xf>
    <xf numFmtId="0" fontId="25" fillId="0" borderId="91" xfId="0" applyNumberFormat="1" applyFont="1" applyFill="1" applyBorder="1" applyAlignment="1">
      <alignment horizontal="right" vertical="center" shrinkToFit="1"/>
    </xf>
    <xf numFmtId="180" fontId="21" fillId="0" borderId="9" xfId="0" applyNumberFormat="1" applyFont="1" applyBorder="1" applyAlignment="1">
      <alignment horizontal="right" vertical="center"/>
    </xf>
    <xf numFmtId="0" fontId="21" fillId="0" borderId="9" xfId="0" applyFont="1" applyBorder="1" applyAlignment="1">
      <alignment horizontal="left" vertical="center"/>
    </xf>
    <xf numFmtId="0" fontId="24" fillId="0" borderId="9" xfId="0" applyFont="1" applyBorder="1" applyAlignment="1">
      <alignment horizontal="left" vertical="center"/>
    </xf>
    <xf numFmtId="0" fontId="21" fillId="0" borderId="0" xfId="0" applyFont="1" applyBorder="1">
      <alignment vertical="center"/>
    </xf>
    <xf numFmtId="49" fontId="21" fillId="0" borderId="0" xfId="0" applyNumberFormat="1" applyFont="1">
      <alignment vertical="center"/>
    </xf>
    <xf numFmtId="0" fontId="21" fillId="0" borderId="9" xfId="0" applyFont="1" applyBorder="1">
      <alignment vertical="center"/>
    </xf>
    <xf numFmtId="0" fontId="21" fillId="0" borderId="9" xfId="0" applyFont="1" applyBorder="1" applyAlignment="1">
      <alignment horizontal="center" vertical="center"/>
    </xf>
    <xf numFmtId="177" fontId="21" fillId="0" borderId="9" xfId="0" applyNumberFormat="1" applyFont="1" applyFill="1" applyBorder="1" applyAlignment="1">
      <alignment horizontal="right" vertical="center"/>
    </xf>
    <xf numFmtId="177" fontId="24" fillId="0" borderId="9" xfId="0" applyNumberFormat="1" applyFont="1" applyFill="1" applyBorder="1" applyAlignment="1">
      <alignment horizontal="right" vertical="center"/>
    </xf>
    <xf numFmtId="0" fontId="21" fillId="0" borderId="9" xfId="0" applyFont="1" applyBorder="1" applyAlignment="1">
      <alignment vertical="center"/>
    </xf>
    <xf numFmtId="179" fontId="21" fillId="0" borderId="28" xfId="0" applyNumberFormat="1" applyFont="1" applyFill="1" applyBorder="1" applyAlignment="1">
      <alignment vertical="center"/>
    </xf>
    <xf numFmtId="183" fontId="21" fillId="0" borderId="0" xfId="0" applyNumberFormat="1" applyFont="1" applyAlignment="1">
      <alignment horizontal="left" vertical="center"/>
    </xf>
    <xf numFmtId="179" fontId="21" fillId="0" borderId="9" xfId="0" applyNumberFormat="1" applyFont="1" applyFill="1" applyBorder="1" applyAlignment="1">
      <alignment vertical="center"/>
    </xf>
    <xf numFmtId="179" fontId="21" fillId="0" borderId="18" xfId="0" applyNumberFormat="1" applyFont="1" applyFill="1" applyBorder="1" applyAlignment="1">
      <alignment vertical="center"/>
    </xf>
    <xf numFmtId="179" fontId="26" fillId="0" borderId="92" xfId="0" applyNumberFormat="1" applyFont="1" applyBorder="1">
      <alignment vertical="center"/>
    </xf>
    <xf numFmtId="179" fontId="18" fillId="0" borderId="50" xfId="0" applyNumberFormat="1" applyFont="1" applyFill="1" applyBorder="1" applyAlignment="1">
      <alignment horizontal="right" vertical="center"/>
    </xf>
    <xf numFmtId="179" fontId="18" fillId="0" borderId="59" xfId="0" applyNumberFormat="1" applyFont="1" applyFill="1" applyBorder="1" applyAlignment="1">
      <alignment horizontal="right" vertical="center"/>
    </xf>
    <xf numFmtId="179" fontId="27" fillId="0" borderId="92" xfId="0" applyNumberFormat="1" applyFont="1" applyBorder="1">
      <alignment vertical="center"/>
    </xf>
    <xf numFmtId="0" fontId="18" fillId="0" borderId="67" xfId="0" applyNumberFormat="1" applyFont="1" applyFill="1" applyBorder="1" applyAlignment="1">
      <alignment vertical="center" wrapText="1"/>
    </xf>
    <xf numFmtId="0" fontId="28" fillId="0" borderId="50" xfId="0" applyFont="1" applyBorder="1" applyAlignment="1">
      <alignment vertical="center" shrinkToFit="1"/>
    </xf>
    <xf numFmtId="0" fontId="28" fillId="0" borderId="77" xfId="0" applyNumberFormat="1" applyFont="1" applyFill="1" applyBorder="1" applyAlignment="1">
      <alignment vertical="center" shrinkToFit="1"/>
    </xf>
    <xf numFmtId="0" fontId="28" fillId="0" borderId="0" xfId="0" applyFont="1">
      <alignment vertical="center"/>
    </xf>
    <xf numFmtId="41" fontId="18" fillId="0" borderId="50" xfId="0" applyNumberFormat="1" applyFont="1" applyBorder="1" applyAlignment="1">
      <alignment vertical="center"/>
    </xf>
    <xf numFmtId="0" fontId="28" fillId="0" borderId="50" xfId="0" applyFont="1" applyFill="1" applyBorder="1" applyAlignment="1">
      <alignment vertical="center" shrinkToFit="1"/>
    </xf>
    <xf numFmtId="178" fontId="29" fillId="0" borderId="50" xfId="0" applyNumberFormat="1" applyFont="1" applyBorder="1">
      <alignment vertical="center"/>
    </xf>
    <xf numFmtId="41" fontId="18" fillId="0" borderId="93" xfId="0" applyNumberFormat="1" applyFont="1" applyBorder="1" applyAlignment="1">
      <alignment horizontal="center" vertical="center"/>
    </xf>
    <xf numFmtId="188" fontId="0" fillId="0" borderId="0" xfId="1" applyNumberFormat="1" applyFont="1" applyBorder="1" applyAlignment="1">
      <alignment horizontal="right" vertical="center"/>
    </xf>
    <xf numFmtId="178" fontId="28" fillId="0" borderId="50" xfId="0" applyNumberFormat="1" applyFont="1" applyFill="1" applyBorder="1" applyAlignment="1">
      <alignment horizontal="right" vertical="center"/>
    </xf>
    <xf numFmtId="0" fontId="28" fillId="0" borderId="67" xfId="0" applyFont="1" applyFill="1" applyBorder="1" applyAlignment="1">
      <alignment vertical="center" shrinkToFit="1"/>
    </xf>
    <xf numFmtId="180" fontId="28" fillId="0" borderId="0" xfId="0" applyNumberFormat="1" applyFont="1">
      <alignment vertical="center"/>
    </xf>
    <xf numFmtId="0" fontId="28" fillId="0" borderId="0" xfId="0" applyFont="1" applyFill="1" applyBorder="1" applyAlignment="1">
      <alignment vertical="center" shrinkToFit="1"/>
    </xf>
    <xf numFmtId="180" fontId="28" fillId="0" borderId="0" xfId="0" applyNumberFormat="1" applyFont="1" applyFill="1">
      <alignment vertical="center"/>
    </xf>
    <xf numFmtId="0" fontId="28" fillId="0" borderId="0" xfId="0" applyFont="1" applyBorder="1" applyAlignment="1">
      <alignment vertical="center"/>
    </xf>
    <xf numFmtId="188" fontId="0" fillId="0" borderId="0" xfId="1" applyNumberFormat="1" applyFont="1">
      <alignment vertical="center"/>
    </xf>
    <xf numFmtId="0" fontId="28" fillId="0" borderId="40" xfId="0" applyFont="1" applyFill="1" applyBorder="1" applyAlignment="1">
      <alignment vertical="center" shrinkToFit="1"/>
    </xf>
    <xf numFmtId="188" fontId="28" fillId="0" borderId="0" xfId="1" applyNumberFormat="1" applyFont="1" applyFill="1">
      <alignment vertical="center"/>
    </xf>
    <xf numFmtId="188" fontId="28" fillId="0" borderId="0" xfId="1" applyNumberFormat="1" applyFont="1">
      <alignment vertical="center"/>
    </xf>
    <xf numFmtId="188" fontId="30" fillId="0" borderId="0" xfId="1" applyNumberFormat="1" applyFont="1">
      <alignment vertical="center"/>
    </xf>
    <xf numFmtId="0" fontId="0" fillId="0" borderId="24" xfId="0" applyFont="1" applyFill="1" applyBorder="1" applyAlignment="1">
      <alignment vertical="center"/>
    </xf>
    <xf numFmtId="0" fontId="0" fillId="0" borderId="24" xfId="0" applyFont="1" applyBorder="1" applyAlignment="1">
      <alignment vertical="center"/>
    </xf>
    <xf numFmtId="0" fontId="0" fillId="0" borderId="3" xfId="0" applyFont="1" applyFill="1" applyBorder="1" applyAlignment="1">
      <alignment vertical="center"/>
    </xf>
    <xf numFmtId="0" fontId="0" fillId="0" borderId="124" xfId="0" applyFont="1" applyBorder="1" applyAlignment="1">
      <alignment horizontal="center" vertical="center"/>
    </xf>
    <xf numFmtId="178" fontId="2" fillId="0" borderId="5" xfId="0" applyNumberFormat="1" applyFont="1" applyFill="1" applyBorder="1" applyAlignment="1">
      <alignment horizontal="right" vertical="center"/>
    </xf>
    <xf numFmtId="187" fontId="2" fillId="0" borderId="5" xfId="0" applyNumberFormat="1" applyFont="1" applyFill="1" applyBorder="1" applyAlignment="1">
      <alignment horizontal="right" vertical="center"/>
    </xf>
    <xf numFmtId="189" fontId="2" fillId="0" borderId="5" xfId="0" applyNumberFormat="1" applyFont="1" applyFill="1" applyBorder="1" applyAlignment="1">
      <alignment vertical="center"/>
    </xf>
    <xf numFmtId="183" fontId="2" fillId="0" borderId="5" xfId="0" applyNumberFormat="1" applyFont="1" applyFill="1" applyBorder="1" applyAlignment="1">
      <alignment horizontal="right" vertical="center"/>
    </xf>
    <xf numFmtId="178" fontId="0" fillId="0" borderId="22" xfId="0" applyNumberFormat="1" applyFont="1" applyFill="1" applyBorder="1" applyAlignment="1">
      <alignment horizontal="right" vertical="center"/>
    </xf>
    <xf numFmtId="0" fontId="0" fillId="0" borderId="1" xfId="0" applyFont="1" applyFill="1" applyBorder="1" applyAlignment="1">
      <alignment vertical="center"/>
    </xf>
    <xf numFmtId="0" fontId="0" fillId="0" borderId="19" xfId="0" applyFont="1" applyFill="1" applyBorder="1">
      <alignment vertical="center"/>
    </xf>
    <xf numFmtId="178" fontId="0" fillId="0" borderId="6" xfId="0" applyNumberFormat="1" applyFont="1" applyFill="1" applyBorder="1" applyAlignment="1">
      <alignment vertical="center"/>
    </xf>
    <xf numFmtId="0" fontId="11" fillId="0" borderId="120" xfId="0" applyFont="1" applyFill="1" applyBorder="1" applyAlignment="1">
      <alignment horizontal="center" vertical="center"/>
    </xf>
    <xf numFmtId="0" fontId="12" fillId="0" borderId="38" xfId="0" applyFont="1" applyFill="1" applyBorder="1" applyAlignment="1">
      <alignment horizontal="center" vertical="center"/>
    </xf>
    <xf numFmtId="178" fontId="2" fillId="0" borderId="15" xfId="0" applyNumberFormat="1" applyFont="1" applyFill="1" applyBorder="1" applyAlignment="1">
      <alignment vertical="center"/>
    </xf>
    <xf numFmtId="178" fontId="2" fillId="0" borderId="7" xfId="0" applyNumberFormat="1" applyFont="1" applyFill="1" applyBorder="1" applyAlignment="1">
      <alignment vertical="center"/>
    </xf>
    <xf numFmtId="187" fontId="2" fillId="0" borderId="7" xfId="0" applyNumberFormat="1" applyFont="1" applyFill="1" applyBorder="1" applyAlignment="1">
      <alignment vertical="center"/>
    </xf>
    <xf numFmtId="178" fontId="2" fillId="0" borderId="7" xfId="0" applyNumberFormat="1" applyFont="1" applyFill="1" applyBorder="1" applyAlignment="1">
      <alignment horizontal="right" vertical="center" indent="1"/>
    </xf>
    <xf numFmtId="0" fontId="2" fillId="0" borderId="13" xfId="0" applyFont="1" applyFill="1" applyBorder="1" applyAlignment="1">
      <alignment horizontal="distributed" vertical="center"/>
    </xf>
    <xf numFmtId="0" fontId="0" fillId="0" borderId="73" xfId="0" applyFont="1" applyFill="1" applyBorder="1" applyAlignment="1">
      <alignment horizontal="center"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0" fontId="0" fillId="0" borderId="40" xfId="0" applyFont="1" applyBorder="1" applyAlignment="1">
      <alignment horizontal="distributed" vertical="center"/>
    </xf>
    <xf numFmtId="0" fontId="0" fillId="0" borderId="51" xfId="0" applyFont="1" applyBorder="1" applyAlignment="1">
      <alignment horizontal="distributed" vertical="center"/>
    </xf>
    <xf numFmtId="0" fontId="0" fillId="0" borderId="34" xfId="0" applyFont="1" applyFill="1" applyBorder="1" applyAlignment="1">
      <alignment horizontal="distributed" vertical="center"/>
    </xf>
    <xf numFmtId="176" fontId="0" fillId="0" borderId="34" xfId="0" applyNumberFormat="1" applyFont="1" applyFill="1" applyBorder="1" applyAlignment="1">
      <alignment vertical="center"/>
    </xf>
    <xf numFmtId="179" fontId="0" fillId="0" borderId="13" xfId="0" applyNumberFormat="1" applyFont="1" applyFill="1" applyBorder="1" applyAlignment="1">
      <alignment horizontal="center" vertical="center"/>
    </xf>
    <xf numFmtId="179" fontId="0" fillId="0" borderId="63"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shrinkToFit="1"/>
    </xf>
    <xf numFmtId="0" fontId="0" fillId="0" borderId="2" xfId="0" applyFont="1" applyFill="1" applyBorder="1" applyAlignment="1">
      <alignment horizontal="distributed" vertical="center"/>
    </xf>
    <xf numFmtId="179" fontId="0" fillId="0" borderId="81" xfId="0" applyNumberFormat="1" applyFont="1" applyFill="1" applyBorder="1" applyAlignment="1">
      <alignment horizontal="center" vertical="center"/>
    </xf>
    <xf numFmtId="179" fontId="0" fillId="0" borderId="73" xfId="0" applyNumberFormat="1" applyFont="1" applyFill="1" applyBorder="1" applyAlignment="1">
      <alignment horizontal="center" vertical="center" shrinkToFit="1"/>
    </xf>
    <xf numFmtId="179" fontId="0" fillId="0" borderId="78" xfId="0" applyNumberFormat="1" applyFont="1" applyFill="1" applyBorder="1" applyAlignment="1">
      <alignment horizontal="center" vertical="center" shrinkToFit="1"/>
    </xf>
    <xf numFmtId="179" fontId="0" fillId="0" borderId="78" xfId="0" applyNumberFormat="1" applyFont="1" applyFill="1" applyBorder="1" applyAlignment="1">
      <alignment horizontal="right" vertical="center"/>
    </xf>
    <xf numFmtId="179" fontId="0" fillId="0" borderId="34" xfId="0" applyNumberFormat="1" applyFont="1" applyFill="1" applyBorder="1" applyAlignment="1">
      <alignment horizontal="center" vertical="center"/>
    </xf>
    <xf numFmtId="0" fontId="0" fillId="0" borderId="79" xfId="0" applyNumberFormat="1" applyFont="1" applyFill="1" applyBorder="1" applyAlignment="1">
      <alignment vertical="center"/>
    </xf>
    <xf numFmtId="179" fontId="0" fillId="0" borderId="64" xfId="0" applyNumberFormat="1" applyFont="1" applyFill="1" applyBorder="1" applyAlignment="1">
      <alignment horizontal="center" vertical="center"/>
    </xf>
    <xf numFmtId="179" fontId="0" fillId="0" borderId="79" xfId="0" applyNumberFormat="1" applyFont="1" applyFill="1" applyBorder="1" applyAlignment="1">
      <alignment horizontal="center" vertical="center"/>
    </xf>
    <xf numFmtId="176" fontId="0" fillId="0" borderId="0" xfId="0" applyNumberFormat="1" applyFont="1" applyAlignment="1">
      <alignment vertical="center"/>
    </xf>
    <xf numFmtId="41" fontId="0" fillId="0" borderId="0" xfId="2" applyNumberFormat="1" applyFont="1" applyFill="1" applyBorder="1" applyAlignment="1" applyProtection="1">
      <alignment horizontal="right" vertical="center"/>
    </xf>
    <xf numFmtId="0" fontId="0" fillId="0" borderId="77" xfId="0" applyNumberFormat="1" applyFont="1" applyFill="1" applyBorder="1" applyAlignment="1">
      <alignment vertical="center" wrapText="1"/>
    </xf>
    <xf numFmtId="0" fontId="0" fillId="0" borderId="67" xfId="0" applyNumberFormat="1" applyFont="1" applyFill="1" applyBorder="1" applyAlignment="1">
      <alignment vertical="center" shrinkToFit="1"/>
    </xf>
    <xf numFmtId="179" fontId="0" fillId="0" borderId="0" xfId="0" applyNumberFormat="1" applyFont="1" applyBorder="1" applyAlignment="1">
      <alignment horizontal="left" vertical="center"/>
    </xf>
    <xf numFmtId="0" fontId="0" fillId="0" borderId="34" xfId="0" applyFont="1" applyBorder="1" applyAlignment="1">
      <alignment horizontal="center" vertical="center"/>
    </xf>
    <xf numFmtId="0" fontId="0" fillId="0" borderId="40" xfId="0" applyFont="1" applyFill="1" applyBorder="1" applyAlignment="1">
      <alignment horizontal="distributed" vertical="center"/>
    </xf>
    <xf numFmtId="0" fontId="0" fillId="0" borderId="65" xfId="0" applyFont="1" applyFill="1" applyBorder="1" applyAlignment="1">
      <alignment horizontal="center" vertical="center"/>
    </xf>
    <xf numFmtId="0" fontId="0" fillId="0" borderId="17" xfId="0" applyFont="1" applyFill="1" applyBorder="1" applyAlignment="1"/>
    <xf numFmtId="0" fontId="0" fillId="0" borderId="0" xfId="0" applyFont="1" applyAlignment="1"/>
    <xf numFmtId="0" fontId="0" fillId="0" borderId="2" xfId="0" applyFont="1" applyFill="1" applyBorder="1" applyAlignment="1">
      <alignment vertical="center"/>
    </xf>
    <xf numFmtId="0" fontId="0" fillId="0" borderId="71" xfId="0" applyFont="1" applyFill="1" applyBorder="1" applyAlignment="1">
      <alignment vertical="center"/>
    </xf>
    <xf numFmtId="0" fontId="0" fillId="0" borderId="11" xfId="0" applyFont="1" applyFill="1" applyBorder="1" applyAlignment="1">
      <alignment vertical="center"/>
    </xf>
    <xf numFmtId="0" fontId="0" fillId="0" borderId="13" xfId="0" applyFont="1" applyFill="1" applyBorder="1" applyAlignment="1"/>
    <xf numFmtId="0" fontId="0" fillId="0" borderId="72" xfId="0" applyFont="1" applyFill="1" applyBorder="1" applyAlignment="1">
      <alignment vertical="center"/>
    </xf>
    <xf numFmtId="0" fontId="0" fillId="0" borderId="26" xfId="0" applyFont="1" applyFill="1" applyBorder="1" applyAlignment="1">
      <alignment vertical="center"/>
    </xf>
    <xf numFmtId="0" fontId="0" fillId="0" borderId="28" xfId="0" applyFont="1" applyFill="1" applyBorder="1" applyAlignment="1">
      <alignment horizontal="justify" vertical="center"/>
    </xf>
    <xf numFmtId="0" fontId="0" fillId="0" borderId="30" xfId="0" applyFont="1" applyFill="1" applyBorder="1" applyAlignment="1">
      <alignment horizontal="justify" vertical="center"/>
    </xf>
    <xf numFmtId="0" fontId="0" fillId="0" borderId="1" xfId="0" applyFont="1" applyBorder="1" applyAlignment="1">
      <alignment vertical="center"/>
    </xf>
    <xf numFmtId="0" fontId="0" fillId="0" borderId="17" xfId="0" applyFont="1" applyBorder="1" applyAlignment="1">
      <alignment vertical="center"/>
    </xf>
    <xf numFmtId="0" fontId="0" fillId="0" borderId="123" xfId="0" applyFont="1" applyFill="1" applyBorder="1" applyAlignment="1">
      <alignment vertical="center"/>
    </xf>
    <xf numFmtId="183" fontId="0" fillId="0" borderId="0" xfId="0" applyNumberFormat="1" applyFont="1" applyFill="1" applyBorder="1" applyAlignment="1">
      <alignment horizontal="right" vertical="center"/>
    </xf>
    <xf numFmtId="178" fontId="0" fillId="0" borderId="7" xfId="0" applyNumberFormat="1" applyFont="1" applyFill="1" applyBorder="1" applyAlignment="1">
      <alignment horizontal="right" vertical="center"/>
    </xf>
    <xf numFmtId="187" fontId="0" fillId="0" borderId="7"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178" fontId="0" fillId="0" borderId="7" xfId="0" applyNumberFormat="1" applyFont="1" applyFill="1" applyBorder="1" applyAlignment="1">
      <alignment vertical="center"/>
    </xf>
    <xf numFmtId="185" fontId="0" fillId="0" borderId="0" xfId="0" applyNumberFormat="1" applyFont="1" applyFill="1" applyAlignment="1">
      <alignment vertical="center"/>
    </xf>
    <xf numFmtId="179" fontId="0" fillId="0" borderId="7" xfId="0" applyNumberFormat="1" applyFont="1" applyFill="1" applyBorder="1" applyAlignment="1">
      <alignment horizontal="right" vertical="center" shrinkToFit="1"/>
    </xf>
    <xf numFmtId="0" fontId="0" fillId="0" borderId="69" xfId="0" applyFont="1" applyBorder="1" applyAlignment="1">
      <alignment horizontal="center" vertical="center"/>
    </xf>
    <xf numFmtId="0" fontId="0" fillId="0" borderId="0" xfId="0" applyFont="1" applyBorder="1" applyAlignment="1">
      <alignment horizontal="justify" vertical="center"/>
    </xf>
    <xf numFmtId="0" fontId="0" fillId="0" borderId="0" xfId="0" applyFont="1" applyBorder="1" applyAlignment="1">
      <alignment horizontal="justify" vertical="center" wrapText="1"/>
    </xf>
    <xf numFmtId="186" fontId="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left" vertical="center" shrinkToFit="1"/>
    </xf>
    <xf numFmtId="191" fontId="21" fillId="0" borderId="0" xfId="0" applyNumberFormat="1" applyFont="1" applyAlignment="1">
      <alignment horizontal="left" vertical="center"/>
    </xf>
    <xf numFmtId="180" fontId="18" fillId="0" borderId="34" xfId="0" applyNumberFormat="1" applyFont="1" applyBorder="1" applyAlignment="1">
      <alignment vertical="center"/>
    </xf>
    <xf numFmtId="0" fontId="31" fillId="0" borderId="0" xfId="0" applyFont="1">
      <alignmen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83" xfId="0" applyFont="1" applyFill="1" applyBorder="1" applyAlignment="1">
      <alignment horizontal="distributed" vertical="center"/>
    </xf>
    <xf numFmtId="0" fontId="0" fillId="0" borderId="77" xfId="0" applyNumberFormat="1" applyFont="1" applyFill="1" applyBorder="1" applyAlignment="1">
      <alignment vertical="center" shrinkToFit="1"/>
    </xf>
    <xf numFmtId="0" fontId="0" fillId="0" borderId="85" xfId="0" applyFont="1" applyFill="1" applyBorder="1" applyAlignment="1">
      <alignment horizontal="distributed" vertical="center"/>
    </xf>
    <xf numFmtId="0" fontId="0" fillId="0" borderId="86" xfId="0" applyFont="1" applyFill="1" applyBorder="1" applyAlignment="1">
      <alignment horizontal="distributed" vertical="center"/>
    </xf>
    <xf numFmtId="0" fontId="0" fillId="0" borderId="39" xfId="0" applyFont="1" applyFill="1" applyBorder="1" applyAlignment="1">
      <alignment horizontal="distributed" vertical="center"/>
    </xf>
    <xf numFmtId="0" fontId="0" fillId="0" borderId="61"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0" fillId="0" borderId="0" xfId="0" applyFont="1" applyBorder="1" applyAlignment="1">
      <alignment horizontal="left" vertical="center"/>
    </xf>
    <xf numFmtId="176"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176" fontId="2" fillId="0" borderId="5"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176" fontId="0" fillId="0" borderId="34"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179" fontId="0" fillId="0" borderId="0" xfId="0" applyNumberFormat="1" applyFont="1" applyBorder="1" applyAlignment="1">
      <alignment horizontal="right" vertical="center"/>
    </xf>
    <xf numFmtId="0" fontId="0" fillId="0" borderId="1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20" xfId="0" applyFont="1" applyFill="1" applyBorder="1" applyAlignment="1">
      <alignment horizontal="center" vertical="center"/>
    </xf>
    <xf numFmtId="0" fontId="0" fillId="0" borderId="7" xfId="0" applyFont="1" applyBorder="1" applyAlignment="1">
      <alignment horizontal="right" vertical="center"/>
    </xf>
    <xf numFmtId="179" fontId="9" fillId="0" borderId="0" xfId="0" applyNumberFormat="1" applyFont="1" applyFill="1" applyBorder="1" applyAlignment="1">
      <alignment horizontal="right" vertical="center" indent="1"/>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0" fontId="0" fillId="0" borderId="0" xfId="0" applyFont="1" applyFill="1" applyBorder="1" applyAlignment="1">
      <alignment horizontal="distributed" vertical="center"/>
    </xf>
    <xf numFmtId="0" fontId="0" fillId="0" borderId="24" xfId="0" applyFont="1" applyFill="1" applyBorder="1" applyAlignment="1">
      <alignment horizontal="center" vertical="center"/>
    </xf>
    <xf numFmtId="179" fontId="0" fillId="0" borderId="0" xfId="0" applyNumberFormat="1" applyFont="1" applyFill="1" applyBorder="1" applyAlignment="1">
      <alignment horizontal="right" vertical="center"/>
    </xf>
    <xf numFmtId="179" fontId="0" fillId="0" borderId="50" xfId="0" applyNumberFormat="1" applyFont="1" applyFill="1" applyBorder="1" applyAlignment="1">
      <alignment horizontal="center" vertical="center" shrinkToFit="1"/>
    </xf>
    <xf numFmtId="38" fontId="2" fillId="0" borderId="77" xfId="2" applyFont="1" applyFill="1" applyBorder="1">
      <alignment vertical="center"/>
    </xf>
    <xf numFmtId="38" fontId="0" fillId="0" borderId="77" xfId="2" applyFont="1" applyFill="1" applyBorder="1">
      <alignment vertical="center"/>
    </xf>
    <xf numFmtId="38" fontId="0" fillId="0" borderId="79" xfId="2" applyFont="1" applyFill="1" applyBorder="1">
      <alignment vertical="center"/>
    </xf>
    <xf numFmtId="0" fontId="0" fillId="0" borderId="43" xfId="0" applyFont="1" applyFill="1" applyBorder="1" applyAlignment="1">
      <alignment horizontal="center" vertical="center" shrinkToFit="1"/>
    </xf>
    <xf numFmtId="0" fontId="0" fillId="0" borderId="87" xfId="0" applyFont="1" applyFill="1" applyBorder="1" applyAlignment="1">
      <alignment horizontal="center" vertical="center" shrinkToFit="1"/>
    </xf>
    <xf numFmtId="179" fontId="0" fillId="0" borderId="50" xfId="0" applyNumberFormat="1" applyFont="1" applyFill="1" applyBorder="1" applyAlignment="1">
      <alignment horizontal="center" vertical="center" shrinkToFit="1"/>
    </xf>
    <xf numFmtId="179" fontId="7" fillId="0" borderId="1" xfId="0" applyNumberFormat="1" applyFont="1" applyBorder="1" applyAlignment="1">
      <alignment horizontal="right" vertical="center"/>
    </xf>
    <xf numFmtId="0" fontId="7" fillId="0" borderId="0" xfId="0" applyFont="1" applyBorder="1" applyAlignment="1">
      <alignment vertical="center"/>
    </xf>
    <xf numFmtId="0" fontId="0" fillId="0" borderId="3" xfId="0" applyFont="1" applyFill="1" applyBorder="1" applyAlignment="1">
      <alignment horizontal="center" vertical="center"/>
    </xf>
    <xf numFmtId="176" fontId="2" fillId="0" borderId="7" xfId="0" applyNumberFormat="1" applyFont="1" applyFill="1" applyBorder="1" applyAlignment="1">
      <alignment vertical="center"/>
    </xf>
    <xf numFmtId="178" fontId="34" fillId="0" borderId="0" xfId="0" applyNumberFormat="1" applyFont="1" applyFill="1" applyBorder="1" applyAlignment="1">
      <alignment vertical="center"/>
    </xf>
    <xf numFmtId="178" fontId="34" fillId="0" borderId="22" xfId="0" applyNumberFormat="1" applyFont="1" applyFill="1" applyBorder="1" applyAlignment="1">
      <alignment vertical="center"/>
    </xf>
    <xf numFmtId="179" fontId="34" fillId="0" borderId="0" xfId="0" applyNumberFormat="1" applyFont="1" applyFill="1" applyBorder="1" applyAlignment="1">
      <alignment horizontal="right" vertical="center"/>
    </xf>
    <xf numFmtId="178" fontId="35" fillId="0" borderId="7" xfId="0" applyNumberFormat="1" applyFont="1" applyFill="1" applyBorder="1" applyAlignment="1">
      <alignment vertical="center"/>
    </xf>
    <xf numFmtId="179" fontId="35" fillId="0" borderId="7" xfId="0" applyNumberFormat="1" applyFont="1" applyFill="1" applyBorder="1" applyAlignment="1">
      <alignment horizontal="right" vertical="center"/>
    </xf>
    <xf numFmtId="178" fontId="35" fillId="0" borderId="23" xfId="0" applyNumberFormat="1" applyFont="1" applyFill="1" applyBorder="1" applyAlignment="1">
      <alignment vertical="center"/>
    </xf>
    <xf numFmtId="179" fontId="34" fillId="0" borderId="0" xfId="0" applyNumberFormat="1" applyFont="1" applyFill="1" applyBorder="1" applyAlignment="1">
      <alignment vertical="center"/>
    </xf>
    <xf numFmtId="179" fontId="34" fillId="0" borderId="0" xfId="0" applyNumberFormat="1" applyFont="1" applyFill="1" applyBorder="1" applyAlignment="1">
      <alignment horizontal="right" vertical="center" indent="1"/>
    </xf>
    <xf numFmtId="179" fontId="34" fillId="0" borderId="22" xfId="0" applyNumberFormat="1" applyFont="1" applyFill="1" applyBorder="1" applyAlignment="1">
      <alignment horizontal="right" vertical="center" indent="1"/>
    </xf>
    <xf numFmtId="179" fontId="35" fillId="0" borderId="7" xfId="0" applyNumberFormat="1" applyFont="1" applyFill="1" applyBorder="1" applyAlignment="1">
      <alignment vertical="center"/>
    </xf>
    <xf numFmtId="179" fontId="34" fillId="0" borderId="34" xfId="0" applyNumberFormat="1" applyFont="1" applyFill="1" applyBorder="1" applyAlignment="1">
      <alignment horizontal="right" vertical="center" indent="1"/>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0" fontId="0" fillId="0" borderId="120" xfId="0" applyFill="1" applyBorder="1" applyAlignment="1">
      <alignment horizontal="center" vertical="center"/>
    </xf>
    <xf numFmtId="0" fontId="31" fillId="0" borderId="0" xfId="0" applyFont="1" applyFill="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178" fontId="5" fillId="0" borderId="50" xfId="0" applyNumberFormat="1" applyFont="1" applyBorder="1" applyAlignment="1">
      <alignment vertical="center"/>
    </xf>
    <xf numFmtId="180" fontId="37" fillId="0" borderId="0" xfId="0" applyNumberFormat="1" applyFont="1" applyFill="1" applyBorder="1" applyAlignment="1">
      <alignment horizontal="left" vertical="center"/>
    </xf>
    <xf numFmtId="179" fontId="0" fillId="0" borderId="0" xfId="0" applyNumberFormat="1" applyFont="1" applyFill="1" applyBorder="1" applyAlignment="1">
      <alignment horizontal="right" vertical="center"/>
    </xf>
    <xf numFmtId="179" fontId="0" fillId="0" borderId="7"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93" fontId="0" fillId="0" borderId="0" xfId="0" applyNumberFormat="1" applyFont="1" applyFill="1" applyBorder="1" applyAlignment="1">
      <alignment horizontal="right" vertical="center" shrinkToFit="1"/>
    </xf>
    <xf numFmtId="176" fontId="2" fillId="0" borderId="5" xfId="0" applyNumberFormat="1" applyFont="1" applyFill="1" applyBorder="1" applyAlignment="1">
      <alignment vertical="center" shrinkToFit="1"/>
    </xf>
    <xf numFmtId="179" fontId="0" fillId="0" borderId="15" xfId="0" applyNumberFormat="1" applyFont="1" applyFill="1" applyBorder="1" applyAlignment="1">
      <alignment horizontal="right" vertical="center"/>
    </xf>
    <xf numFmtId="0" fontId="18" fillId="0" borderId="77" xfId="0" applyNumberFormat="1" applyFont="1" applyFill="1" applyBorder="1" applyAlignment="1">
      <alignment vertical="center" wrapText="1"/>
    </xf>
    <xf numFmtId="0" fontId="18" fillId="0" borderId="77" xfId="0" applyNumberFormat="1" applyFont="1" applyFill="1" applyBorder="1" applyAlignment="1">
      <alignment vertical="center" shrinkToFit="1"/>
    </xf>
    <xf numFmtId="0" fontId="18" fillId="0" borderId="77" xfId="0" applyFont="1" applyFill="1" applyBorder="1" applyAlignment="1">
      <alignment vertical="center" wrapText="1"/>
    </xf>
    <xf numFmtId="0" fontId="18" fillId="0" borderId="67" xfId="0" applyNumberFormat="1" applyFont="1" applyFill="1" applyBorder="1" applyAlignment="1">
      <alignment vertical="center" shrinkToFit="1"/>
    </xf>
    <xf numFmtId="176" fontId="34" fillId="0" borderId="0" xfId="0" applyNumberFormat="1" applyFont="1" applyFill="1" applyBorder="1" applyAlignment="1">
      <alignment vertical="center"/>
    </xf>
    <xf numFmtId="176" fontId="34" fillId="0" borderId="22" xfId="0" applyNumberFormat="1" applyFont="1" applyFill="1" applyBorder="1" applyAlignment="1">
      <alignment vertical="center"/>
    </xf>
    <xf numFmtId="0" fontId="0" fillId="0" borderId="77" xfId="0" applyNumberFormat="1" applyFont="1" applyFill="1" applyBorder="1" applyAlignment="1">
      <alignment horizontal="distributed" vertical="center" wrapText="1"/>
    </xf>
    <xf numFmtId="0" fontId="0" fillId="0" borderId="77" xfId="0" applyNumberFormat="1" applyFont="1" applyFill="1" applyBorder="1" applyAlignment="1">
      <alignment horizontal="distributed" vertical="center" shrinkToFit="1"/>
    </xf>
    <xf numFmtId="0" fontId="21" fillId="0" borderId="77" xfId="0" applyFont="1" applyFill="1" applyBorder="1" applyAlignment="1">
      <alignment horizontal="distributed" vertical="center" wrapText="1"/>
    </xf>
    <xf numFmtId="0" fontId="0" fillId="0" borderId="20" xfId="0" applyFont="1" applyFill="1" applyBorder="1" applyAlignment="1">
      <alignment horizontal="center" vertical="center"/>
    </xf>
    <xf numFmtId="0" fontId="0" fillId="0" borderId="3" xfId="0"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0" fontId="0" fillId="0" borderId="67" xfId="0" applyNumberFormat="1" applyFont="1" applyFill="1" applyBorder="1" applyAlignment="1">
      <alignment horizontal="distributed" vertical="center" shrinkToFit="1"/>
    </xf>
    <xf numFmtId="0" fontId="21" fillId="0" borderId="68" xfId="0" applyNumberFormat="1" applyFont="1" applyFill="1" applyBorder="1" applyAlignment="1">
      <alignment horizontal="distributed" vertical="center" wrapText="1"/>
    </xf>
    <xf numFmtId="0" fontId="6" fillId="0" borderId="67" xfId="0" applyNumberFormat="1" applyFont="1" applyFill="1" applyBorder="1" applyAlignment="1">
      <alignment horizontal="distributed" vertical="center" wrapText="1"/>
    </xf>
    <xf numFmtId="0" fontId="21" fillId="0" borderId="85" xfId="0" applyFont="1" applyFill="1" applyBorder="1" applyAlignment="1">
      <alignment vertical="center" wrapText="1"/>
    </xf>
    <xf numFmtId="0" fontId="0" fillId="0" borderId="86" xfId="0" applyFont="1" applyFill="1" applyBorder="1" applyAlignment="1">
      <alignment horizontal="distributed" vertical="center" wrapText="1"/>
    </xf>
    <xf numFmtId="0" fontId="2" fillId="0" borderId="18"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129" xfId="0" applyFont="1" applyFill="1" applyBorder="1" applyAlignment="1">
      <alignment horizontal="center" vertical="center"/>
    </xf>
    <xf numFmtId="178" fontId="2" fillId="0" borderId="4" xfId="0" applyNumberFormat="1" applyFont="1" applyFill="1" applyBorder="1" applyAlignment="1">
      <alignment vertical="center"/>
    </xf>
    <xf numFmtId="190" fontId="23" fillId="0" borderId="6" xfId="0" applyNumberFormat="1" applyFont="1" applyFill="1" applyBorder="1" applyAlignment="1">
      <alignment horizontal="right" vertical="center"/>
    </xf>
    <xf numFmtId="190" fontId="23" fillId="0" borderId="0" xfId="0" applyNumberFormat="1" applyFont="1" applyFill="1" applyBorder="1" applyAlignment="1">
      <alignment horizontal="right" vertical="center"/>
    </xf>
    <xf numFmtId="0" fontId="2" fillId="0" borderId="131" xfId="0" applyFont="1" applyFill="1" applyBorder="1" applyAlignment="1">
      <alignment horizontal="center" vertical="center"/>
    </xf>
    <xf numFmtId="194" fontId="0" fillId="0" borderId="0" xfId="0" applyNumberFormat="1" applyFont="1" applyFill="1" applyBorder="1" applyAlignment="1">
      <alignment horizontal="right" vertical="center"/>
    </xf>
    <xf numFmtId="194" fontId="2" fillId="0" borderId="0" xfId="0" applyNumberFormat="1" applyFont="1" applyFill="1" applyBorder="1" applyAlignment="1">
      <alignment horizontal="right" vertical="center"/>
    </xf>
    <xf numFmtId="194" fontId="0" fillId="0" borderId="34" xfId="0" applyNumberFormat="1" applyFont="1" applyFill="1" applyBorder="1" applyAlignment="1">
      <alignment horizontal="right" vertical="center"/>
    </xf>
    <xf numFmtId="195" fontId="0" fillId="0" borderId="0" xfId="0" applyNumberFormat="1" applyFont="1" applyFill="1" applyBorder="1" applyAlignment="1">
      <alignment horizontal="right" vertical="center"/>
    </xf>
    <xf numFmtId="195" fontId="0" fillId="0" borderId="34" xfId="0" applyNumberFormat="1" applyFont="1" applyFill="1" applyBorder="1" applyAlignment="1">
      <alignment horizontal="right" vertical="center"/>
    </xf>
    <xf numFmtId="195" fontId="0" fillId="0" borderId="35" xfId="0" applyNumberFormat="1" applyFont="1" applyFill="1" applyBorder="1" applyAlignment="1">
      <alignment horizontal="right" vertical="center"/>
    </xf>
    <xf numFmtId="190" fontId="23" fillId="0" borderId="33" xfId="0" applyNumberFormat="1" applyFont="1" applyFill="1" applyBorder="1" applyAlignment="1">
      <alignment horizontal="right" vertical="center"/>
    </xf>
    <xf numFmtId="194" fontId="0" fillId="0" borderId="33" xfId="0" applyNumberFormat="1" applyFont="1" applyFill="1" applyBorder="1" applyAlignment="1">
      <alignment horizontal="right" vertical="center"/>
    </xf>
    <xf numFmtId="195" fontId="0" fillId="0" borderId="33" xfId="0" applyNumberFormat="1" applyFont="1" applyFill="1" applyBorder="1" applyAlignment="1">
      <alignment horizontal="right" vertical="center"/>
    </xf>
    <xf numFmtId="195" fontId="2" fillId="0" borderId="6" xfId="0" applyNumberFormat="1" applyFont="1" applyFill="1" applyBorder="1" applyAlignment="1">
      <alignment vertical="center"/>
    </xf>
    <xf numFmtId="195" fontId="2" fillId="0" borderId="6" xfId="0" applyNumberFormat="1" applyFont="1" applyFill="1" applyBorder="1" applyAlignment="1">
      <alignment horizontal="right" vertical="center"/>
    </xf>
    <xf numFmtId="195" fontId="2" fillId="0" borderId="88" xfId="0" applyNumberFormat="1" applyFont="1" applyFill="1" applyBorder="1" applyAlignment="1">
      <alignment vertical="center"/>
    </xf>
    <xf numFmtId="195" fontId="2" fillId="0" borderId="34" xfId="0" applyNumberFormat="1" applyFont="1" applyFill="1" applyBorder="1" applyAlignment="1">
      <alignment horizontal="right" vertical="center"/>
    </xf>
    <xf numFmtId="195" fontId="2" fillId="0" borderId="0" xfId="0" applyNumberFormat="1" applyFont="1" applyFill="1" applyBorder="1" applyAlignment="1">
      <alignment horizontal="right" vertical="center"/>
    </xf>
    <xf numFmtId="195" fontId="23" fillId="0" borderId="0" xfId="0" applyNumberFormat="1" applyFont="1" applyFill="1" applyBorder="1" applyAlignment="1">
      <alignment horizontal="right" vertical="center"/>
    </xf>
    <xf numFmtId="0" fontId="18" fillId="0" borderId="4" xfId="0" applyFont="1" applyFill="1" applyBorder="1" applyAlignment="1">
      <alignment horizontal="center" vertical="center" wrapText="1" shrinkToFit="1"/>
    </xf>
    <xf numFmtId="0" fontId="0" fillId="0" borderId="18"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0" fillId="0" borderId="11" xfId="0" applyFill="1" applyBorder="1" applyAlignment="1">
      <alignment horizontal="center" vertical="center"/>
    </xf>
    <xf numFmtId="176" fontId="0"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178" fontId="0"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79" fontId="2" fillId="0" borderId="7"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78" fontId="2" fillId="0" borderId="21" xfId="0" applyNumberFormat="1" applyFont="1" applyFill="1" applyBorder="1" applyAlignment="1">
      <alignment horizontal="right" vertical="center"/>
    </xf>
    <xf numFmtId="178" fontId="2" fillId="0" borderId="22" xfId="0" applyNumberFormat="1" applyFont="1" applyFill="1" applyBorder="1" applyAlignment="1">
      <alignment horizontal="right" vertical="center"/>
    </xf>
    <xf numFmtId="178" fontId="0" fillId="0" borderId="23" xfId="0" applyNumberFormat="1" applyFont="1" applyFill="1" applyBorder="1" applyAlignment="1">
      <alignment horizontal="right" vertical="center"/>
    </xf>
    <xf numFmtId="0" fontId="0" fillId="0" borderId="28" xfId="0" applyFont="1" applyFill="1" applyBorder="1" applyAlignment="1">
      <alignment vertical="center"/>
    </xf>
    <xf numFmtId="179" fontId="2" fillId="0" borderId="15" xfId="0" applyNumberFormat="1" applyFont="1" applyFill="1" applyBorder="1" applyAlignment="1">
      <alignment horizontal="right" vertical="center"/>
    </xf>
    <xf numFmtId="0" fontId="0" fillId="0" borderId="132" xfId="0" applyFill="1" applyBorder="1" applyAlignment="1">
      <alignment horizontal="center" vertical="center"/>
    </xf>
    <xf numFmtId="176" fontId="0"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78" xfId="0" applyNumberFormat="1" applyFont="1" applyFill="1" applyBorder="1" applyAlignment="1">
      <alignment horizontal="center" vertical="center"/>
    </xf>
    <xf numFmtId="0" fontId="0" fillId="0" borderId="0" xfId="0" applyFont="1" applyFill="1" applyBorder="1" applyAlignment="1">
      <alignment horizontal="right" vertical="center"/>
    </xf>
    <xf numFmtId="0" fontId="0" fillId="0" borderId="0" xfId="0" applyFont="1" applyFill="1" applyBorder="1" applyAlignment="1">
      <alignment horizontal="distributed" vertical="center"/>
    </xf>
    <xf numFmtId="179" fontId="0" fillId="0" borderId="0" xfId="0" applyNumberFormat="1" applyFont="1" applyFill="1" applyBorder="1" applyAlignment="1">
      <alignment horizontal="right" vertical="center"/>
    </xf>
    <xf numFmtId="0" fontId="0" fillId="0" borderId="124" xfId="0" applyFont="1" applyFill="1" applyBorder="1" applyAlignment="1">
      <alignment horizontal="center" vertical="center" shrinkToFit="1"/>
    </xf>
    <xf numFmtId="0" fontId="0" fillId="0" borderId="134" xfId="0" applyFill="1" applyBorder="1" applyAlignment="1">
      <alignment horizontal="center" vertical="center"/>
    </xf>
    <xf numFmtId="0" fontId="0" fillId="0" borderId="135" xfId="0" applyFill="1" applyBorder="1" applyAlignment="1">
      <alignment horizontal="center" vertical="center"/>
    </xf>
    <xf numFmtId="176" fontId="2"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176" fontId="2" fillId="0" borderId="5" xfId="0" applyNumberFormat="1" applyFont="1" applyFill="1" applyBorder="1" applyAlignment="1">
      <alignment horizontal="right" vertical="center"/>
    </xf>
    <xf numFmtId="0" fontId="0" fillId="0" borderId="3" xfId="0" applyFont="1" applyFill="1" applyBorder="1" applyAlignment="1">
      <alignment horizontal="center" vertical="center"/>
    </xf>
    <xf numFmtId="176" fontId="0" fillId="0" borderId="34" xfId="0" applyNumberFormat="1" applyFont="1" applyFill="1" applyBorder="1" applyAlignment="1">
      <alignment horizontal="right" vertical="center"/>
    </xf>
    <xf numFmtId="176" fontId="2" fillId="0" borderId="5" xfId="0" applyNumberFormat="1" applyFont="1" applyFill="1" applyBorder="1" applyAlignment="1">
      <alignment horizontal="right" vertical="center" shrinkToFi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179" fontId="0" fillId="0" borderId="0" xfId="0" applyNumberFormat="1" applyFont="1" applyBorder="1" applyAlignment="1">
      <alignment horizontal="right" vertical="center"/>
    </xf>
    <xf numFmtId="0" fontId="0" fillId="0" borderId="87"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18" xfId="0" applyFont="1" applyFill="1" applyBorder="1" applyAlignment="1">
      <alignment horizontal="center" vertical="center"/>
    </xf>
    <xf numFmtId="178" fontId="0" fillId="0" borderId="6" xfId="0" applyNumberFormat="1" applyFont="1" applyFill="1" applyBorder="1" applyAlignment="1">
      <alignment horizontal="right" vertical="center"/>
    </xf>
    <xf numFmtId="179" fontId="0" fillId="0" borderId="7"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2" fillId="0" borderId="0" xfId="0" applyNumberFormat="1" applyFont="1" applyFill="1" applyBorder="1" applyAlignment="1">
      <alignment horizontal="right" vertical="center" shrinkToFit="1"/>
    </xf>
    <xf numFmtId="179" fontId="2" fillId="0" borderId="7"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shrinkToFit="1"/>
    </xf>
    <xf numFmtId="0" fontId="0" fillId="0" borderId="9" xfId="0" applyFill="1" applyBorder="1" applyAlignment="1">
      <alignment horizontal="center" vertical="center"/>
    </xf>
    <xf numFmtId="177" fontId="23" fillId="0" borderId="5" xfId="0" applyNumberFormat="1" applyFont="1" applyFill="1" applyBorder="1" applyAlignment="1">
      <alignment horizontal="right" vertical="center"/>
    </xf>
    <xf numFmtId="0" fontId="21" fillId="0" borderId="9" xfId="0" applyFont="1" applyFill="1" applyBorder="1" applyAlignment="1">
      <alignment horizontal="center" vertical="center" wrapText="1"/>
    </xf>
    <xf numFmtId="176" fontId="2" fillId="0" borderId="77" xfId="0" applyNumberFormat="1" applyFont="1" applyFill="1" applyBorder="1" applyAlignment="1">
      <alignment vertical="center"/>
    </xf>
    <xf numFmtId="176" fontId="0" fillId="0" borderId="77" xfId="0" applyNumberFormat="1" applyFont="1" applyFill="1" applyBorder="1" applyAlignment="1">
      <alignment vertical="center"/>
    </xf>
    <xf numFmtId="176" fontId="0" fillId="0" borderId="79" xfId="0" applyNumberFormat="1" applyFont="1" applyFill="1" applyBorder="1" applyAlignment="1">
      <alignment vertical="center"/>
    </xf>
    <xf numFmtId="0" fontId="0" fillId="0" borderId="50" xfId="0" applyFont="1" applyFill="1" applyBorder="1" applyAlignment="1">
      <alignment horizontal="center" vertical="center"/>
    </xf>
    <xf numFmtId="176" fontId="2" fillId="0" borderId="31" xfId="0" applyNumberFormat="1" applyFont="1" applyFill="1" applyBorder="1" applyAlignment="1">
      <alignment vertical="center"/>
    </xf>
    <xf numFmtId="0" fontId="0" fillId="0" borderId="0" xfId="0" applyFont="1" applyBorder="1" applyAlignment="1">
      <alignment horizontal="distributed" vertical="center"/>
    </xf>
    <xf numFmtId="38" fontId="0" fillId="0" borderId="0" xfId="2" applyFont="1" applyFill="1" applyBorder="1">
      <alignment vertical="center"/>
    </xf>
    <xf numFmtId="0" fontId="21" fillId="0" borderId="138" xfId="0" applyFont="1" applyFill="1" applyBorder="1" applyAlignment="1">
      <alignment horizontal="center" vertical="center" wrapText="1"/>
    </xf>
    <xf numFmtId="0" fontId="0" fillId="0" borderId="77" xfId="0" applyFont="1" applyBorder="1" applyAlignment="1">
      <alignment vertical="center"/>
    </xf>
    <xf numFmtId="193" fontId="0" fillId="0" borderId="77" xfId="0" applyNumberFormat="1" applyFont="1" applyBorder="1" applyAlignment="1">
      <alignment horizontal="right" vertical="center"/>
    </xf>
    <xf numFmtId="193" fontId="0" fillId="0" borderId="33" xfId="0" applyNumberFormat="1" applyFont="1" applyBorder="1" applyAlignment="1">
      <alignment horizontal="right" vertical="center"/>
    </xf>
    <xf numFmtId="193" fontId="2" fillId="0" borderId="33" xfId="0" applyNumberFormat="1" applyFont="1" applyFill="1" applyBorder="1" applyAlignment="1">
      <alignment horizontal="right" vertical="center"/>
    </xf>
    <xf numFmtId="193" fontId="0" fillId="0" borderId="73" xfId="0" applyNumberFormat="1" applyFont="1" applyBorder="1" applyAlignment="1">
      <alignment horizontal="right" vertical="center"/>
    </xf>
    <xf numFmtId="193" fontId="0" fillId="0" borderId="82" xfId="0" applyNumberFormat="1" applyFont="1" applyBorder="1" applyAlignment="1">
      <alignment horizontal="right" vertical="center"/>
    </xf>
    <xf numFmtId="193" fontId="0" fillId="0" borderId="79" xfId="0" applyNumberFormat="1" applyFont="1" applyBorder="1" applyAlignment="1">
      <alignment horizontal="right" vertical="center"/>
    </xf>
    <xf numFmtId="193" fontId="0" fillId="0" borderId="35" xfId="0" applyNumberFormat="1" applyFont="1" applyBorder="1" applyAlignment="1">
      <alignment horizontal="right" vertical="center"/>
    </xf>
    <xf numFmtId="193" fontId="2" fillId="0" borderId="77" xfId="0" applyNumberFormat="1" applyFont="1" applyBorder="1" applyAlignment="1">
      <alignment horizontal="right" vertical="center"/>
    </xf>
    <xf numFmtId="193" fontId="2" fillId="0" borderId="33" xfId="0" applyNumberFormat="1" applyFont="1" applyBorder="1" applyAlignment="1">
      <alignment horizontal="right" vertical="center"/>
    </xf>
    <xf numFmtId="179" fontId="0" fillId="0" borderId="110" xfId="0" applyNumberFormat="1" applyFont="1" applyFill="1" applyBorder="1" applyAlignment="1">
      <alignment horizontal="center" vertical="center"/>
    </xf>
    <xf numFmtId="179" fontId="0" fillId="0" borderId="74" xfId="0" applyNumberFormat="1" applyFont="1" applyFill="1" applyBorder="1" applyAlignment="1">
      <alignment horizontal="center" vertical="center"/>
    </xf>
    <xf numFmtId="179" fontId="0" fillId="0" borderId="111" xfId="0" applyNumberFormat="1" applyFont="1" applyFill="1" applyBorder="1" applyAlignment="1">
      <alignment horizontal="center" vertical="center"/>
    </xf>
    <xf numFmtId="179" fontId="0" fillId="0" borderId="74" xfId="0" applyNumberFormat="1" applyFont="1" applyFill="1" applyBorder="1" applyAlignment="1">
      <alignment horizontal="right" vertical="center"/>
    </xf>
    <xf numFmtId="193" fontId="2" fillId="0" borderId="110" xfId="0" applyNumberFormat="1" applyFont="1" applyFill="1" applyBorder="1" applyAlignment="1">
      <alignment horizontal="right" vertical="center"/>
    </xf>
    <xf numFmtId="193" fontId="2" fillId="0" borderId="137" xfId="0" applyNumberFormat="1" applyFont="1" applyFill="1" applyBorder="1" applyAlignment="1">
      <alignment horizontal="right" vertical="center"/>
    </xf>
    <xf numFmtId="193" fontId="2" fillId="0" borderId="77" xfId="0" applyNumberFormat="1" applyFont="1" applyBorder="1" applyAlignment="1">
      <alignment horizontal="center" vertical="center"/>
    </xf>
    <xf numFmtId="193" fontId="2" fillId="0" borderId="33" xfId="0" applyNumberFormat="1" applyFont="1" applyBorder="1" applyAlignment="1">
      <alignment horizontal="center" vertical="center"/>
    </xf>
    <xf numFmtId="0" fontId="0" fillId="0" borderId="102" xfId="0" applyFont="1" applyBorder="1" applyAlignment="1">
      <alignment horizontal="center" vertical="center"/>
    </xf>
    <xf numFmtId="0" fontId="0" fillId="0" borderId="34" xfId="0" applyNumberFormat="1" applyFont="1" applyFill="1" applyBorder="1" applyAlignment="1">
      <alignment vertical="center"/>
    </xf>
    <xf numFmtId="0" fontId="0" fillId="0" borderId="5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24" xfId="0" applyFont="1" applyFill="1" applyBorder="1" applyAlignment="1">
      <alignment horizontal="center" vertical="center"/>
    </xf>
    <xf numFmtId="179" fontId="0" fillId="0" borderId="0" xfId="0" applyNumberFormat="1" applyFont="1" applyFill="1" applyBorder="1" applyAlignment="1">
      <alignment horizontal="right" vertical="center"/>
    </xf>
    <xf numFmtId="179" fontId="0" fillId="0" borderId="7"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79" fontId="2" fillId="0" borderId="0" xfId="0" applyNumberFormat="1" applyFont="1" applyFill="1" applyBorder="1" applyAlignment="1">
      <alignment horizontal="right" vertical="center" shrinkToFit="1"/>
    </xf>
    <xf numFmtId="179" fontId="16" fillId="0" borderId="1" xfId="0" applyNumberFormat="1" applyFont="1" applyFill="1" applyBorder="1" applyAlignment="1">
      <alignment horizontal="right" vertical="center"/>
    </xf>
    <xf numFmtId="0" fontId="20" fillId="0" borderId="3" xfId="0" applyFont="1" applyFill="1" applyBorder="1" applyAlignment="1">
      <alignment horizontal="center" vertical="center"/>
    </xf>
    <xf numFmtId="0" fontId="0" fillId="0" borderId="9" xfId="0" applyFill="1" applyBorder="1" applyAlignment="1">
      <alignment horizontal="center" vertical="center"/>
    </xf>
    <xf numFmtId="179" fontId="0" fillId="0" borderId="35" xfId="2" applyNumberFormat="1" applyFont="1" applyFill="1" applyBorder="1" applyAlignment="1" applyProtection="1">
      <alignment horizontal="right" vertical="center"/>
    </xf>
    <xf numFmtId="179" fontId="2" fillId="0" borderId="47" xfId="2" applyNumberFormat="1" applyFont="1" applyFill="1" applyBorder="1" applyAlignment="1" applyProtection="1">
      <alignment horizontal="right" vertical="center"/>
    </xf>
    <xf numFmtId="179" fontId="2" fillId="0" borderId="33" xfId="2" applyNumberFormat="1" applyFont="1" applyFill="1" applyBorder="1" applyAlignment="1" applyProtection="1">
      <alignment horizontal="right" vertical="center"/>
    </xf>
    <xf numFmtId="0" fontId="2" fillId="0" borderId="126" xfId="0" applyFont="1" applyFill="1" applyBorder="1" applyAlignment="1">
      <alignment horizontal="distributed" vertical="center"/>
    </xf>
    <xf numFmtId="179" fontId="2" fillId="0" borderId="76" xfId="0" applyNumberFormat="1" applyFont="1" applyFill="1" applyBorder="1" applyAlignment="1">
      <alignment horizontal="center" vertical="center"/>
    </xf>
    <xf numFmtId="179" fontId="0" fillId="0" borderId="73" xfId="0" applyNumberFormat="1" applyFont="1" applyFill="1" applyBorder="1" applyAlignment="1">
      <alignment horizontal="center" vertical="center"/>
    </xf>
    <xf numFmtId="179" fontId="2" fillId="0" borderId="77" xfId="0" applyNumberFormat="1" applyFont="1" applyFill="1" applyBorder="1" applyAlignment="1">
      <alignment horizontal="center" vertical="center"/>
    </xf>
    <xf numFmtId="176" fontId="2" fillId="0" borderId="126" xfId="0" applyNumberFormat="1" applyFont="1" applyFill="1" applyBorder="1" applyAlignment="1">
      <alignment horizontal="right" vertical="center" shrinkToFit="1"/>
    </xf>
    <xf numFmtId="41" fontId="0" fillId="0" borderId="77" xfId="2" applyNumberFormat="1" applyFont="1" applyFill="1" applyBorder="1" applyAlignment="1" applyProtection="1">
      <alignment horizontal="right" vertical="center"/>
    </xf>
    <xf numFmtId="176" fontId="2" fillId="0" borderId="77" xfId="0" applyNumberFormat="1" applyFont="1" applyFill="1" applyBorder="1" applyAlignment="1">
      <alignment horizontal="right" vertical="center"/>
    </xf>
    <xf numFmtId="176" fontId="0" fillId="0" borderId="77" xfId="0" applyNumberFormat="1" applyFont="1" applyFill="1" applyBorder="1" applyAlignment="1">
      <alignment horizontal="right" vertical="center"/>
    </xf>
    <xf numFmtId="193" fontId="34" fillId="0" borderId="0" xfId="0" applyNumberFormat="1" applyFont="1" applyFill="1" applyBorder="1" applyAlignment="1">
      <alignment horizontal="right" vertical="center"/>
    </xf>
    <xf numFmtId="0" fontId="0" fillId="0" borderId="3" xfId="0" applyFill="1" applyBorder="1" applyAlignment="1">
      <alignment horizontal="center" vertical="center"/>
    </xf>
    <xf numFmtId="176" fontId="2" fillId="0" borderId="5" xfId="0" applyNumberFormat="1" applyFont="1" applyFill="1" applyBorder="1" applyAlignment="1">
      <alignment vertical="center"/>
    </xf>
    <xf numFmtId="0" fontId="31" fillId="0" borderId="0" xfId="0" applyFont="1" applyFill="1" applyBorder="1" applyAlignment="1">
      <alignment horizontal="right" vertical="center"/>
    </xf>
    <xf numFmtId="0" fontId="20" fillId="0" borderId="0" xfId="0" applyFont="1" applyFill="1" applyBorder="1" applyAlignment="1">
      <alignment horizontal="center" vertical="center" shrinkToFit="1"/>
    </xf>
    <xf numFmtId="176" fontId="2" fillId="0" borderId="0" xfId="0" applyNumberFormat="1" applyFont="1" applyFill="1" applyBorder="1" applyAlignment="1">
      <alignment horizontal="right" vertical="center" shrinkToFit="1"/>
    </xf>
    <xf numFmtId="0" fontId="0" fillId="0" borderId="0" xfId="0" applyFill="1" applyBorder="1" applyAlignment="1">
      <alignment horizontal="center" vertical="center"/>
    </xf>
    <xf numFmtId="179" fontId="0" fillId="0" borderId="0" xfId="0" applyNumberFormat="1" applyFont="1" applyFill="1" applyAlignment="1">
      <alignment vertical="center"/>
    </xf>
    <xf numFmtId="179" fontId="2" fillId="0" borderId="7" xfId="0" applyNumberFormat="1" applyFont="1" applyFill="1" applyBorder="1" applyAlignment="1">
      <alignment vertical="center" shrinkToFit="1"/>
    </xf>
    <xf numFmtId="0" fontId="0" fillId="0" borderId="12" xfId="0" applyFont="1" applyFill="1" applyBorder="1" applyAlignment="1">
      <alignment horizontal="center" vertical="center"/>
    </xf>
    <xf numFmtId="179" fontId="2" fillId="0" borderId="76" xfId="0" applyNumberFormat="1" applyFont="1" applyFill="1" applyBorder="1" applyAlignment="1">
      <alignment horizontal="right" vertical="center"/>
    </xf>
    <xf numFmtId="179" fontId="0" fillId="0" borderId="77" xfId="0" applyNumberFormat="1" applyFont="1" applyFill="1" applyBorder="1" applyAlignment="1">
      <alignment horizontal="right" vertical="center"/>
    </xf>
    <xf numFmtId="179" fontId="0" fillId="0" borderId="127" xfId="0" applyNumberFormat="1" applyFont="1" applyFill="1" applyBorder="1" applyAlignment="1">
      <alignment horizontal="right" vertical="center"/>
    </xf>
    <xf numFmtId="179" fontId="2" fillId="0" borderId="5" xfId="0" applyNumberFormat="1" applyFont="1" applyFill="1" applyBorder="1" applyAlignment="1">
      <alignment vertical="center"/>
    </xf>
    <xf numFmtId="0" fontId="20" fillId="0" borderId="3" xfId="0" applyFont="1" applyFill="1" applyBorder="1" applyAlignment="1">
      <alignment vertical="center"/>
    </xf>
    <xf numFmtId="179" fontId="16" fillId="0" borderId="1" xfId="0" applyNumberFormat="1" applyFont="1" applyFill="1" applyBorder="1" applyAlignment="1">
      <alignment vertical="center"/>
    </xf>
    <xf numFmtId="179" fontId="16" fillId="0" borderId="0" xfId="0" applyNumberFormat="1" applyFont="1" applyFill="1" applyBorder="1" applyAlignment="1">
      <alignment vertical="center"/>
    </xf>
    <xf numFmtId="179" fontId="0" fillId="0" borderId="13"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shrinkToFit="1"/>
    </xf>
    <xf numFmtId="179" fontId="0" fillId="0" borderId="0" xfId="0" applyNumberFormat="1" applyFont="1" applyFill="1" applyBorder="1" applyAlignment="1">
      <alignment horizontal="center" vertical="center"/>
    </xf>
    <xf numFmtId="179" fontId="0" fillId="0" borderId="78" xfId="0" applyNumberFormat="1" applyFont="1" applyFill="1" applyBorder="1" applyAlignment="1">
      <alignment horizontal="center" vertical="center"/>
    </xf>
    <xf numFmtId="176" fontId="2" fillId="0" borderId="5" xfId="0" applyNumberFormat="1" applyFont="1" applyFill="1" applyBorder="1" applyAlignment="1">
      <alignment horizontal="right" vertical="center" shrinkToFit="1"/>
    </xf>
    <xf numFmtId="0" fontId="0" fillId="0" borderId="9"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0" fontId="0" fillId="0" borderId="3"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0" xfId="0" applyFont="1" applyFill="1" applyBorder="1" applyAlignment="1">
      <alignment horizontal="right" vertical="center"/>
    </xf>
    <xf numFmtId="181"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7" xfId="0" applyNumberFormat="1" applyFont="1" applyFill="1" applyBorder="1" applyAlignment="1">
      <alignment horizontal="right" vertical="center"/>
    </xf>
    <xf numFmtId="179" fontId="2" fillId="0" borderId="0" xfId="0" applyNumberFormat="1" applyFont="1" applyFill="1" applyBorder="1" applyAlignment="1">
      <alignment horizontal="right" vertical="center" shrinkToFit="1"/>
    </xf>
    <xf numFmtId="182" fontId="5" fillId="0" borderId="0" xfId="0" applyNumberFormat="1" applyFont="1" applyFill="1" applyBorder="1" applyAlignment="1">
      <alignment horizontal="right" vertical="center"/>
    </xf>
    <xf numFmtId="0" fontId="0" fillId="0" borderId="140" xfId="0" applyFont="1" applyFill="1" applyBorder="1" applyAlignment="1">
      <alignment horizontal="center" vertical="center"/>
    </xf>
    <xf numFmtId="0" fontId="0" fillId="0" borderId="141" xfId="0" applyFont="1" applyFill="1" applyBorder="1" applyAlignment="1">
      <alignment horizontal="center" vertical="center"/>
    </xf>
    <xf numFmtId="0" fontId="0" fillId="0" borderId="142" xfId="0" applyFont="1" applyFill="1" applyBorder="1" applyAlignment="1">
      <alignment horizontal="center" vertical="center"/>
    </xf>
    <xf numFmtId="182" fontId="0" fillId="0" borderId="22" xfId="0" applyNumberFormat="1" applyFont="1" applyFill="1" applyBorder="1" applyAlignment="1">
      <alignment horizontal="right" vertical="center"/>
    </xf>
    <xf numFmtId="180" fontId="0" fillId="0" borderId="7"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176" fontId="10" fillId="0" borderId="4" xfId="0" applyNumberFormat="1" applyFont="1" applyFill="1" applyBorder="1" applyAlignment="1">
      <alignment horizontal="right"/>
    </xf>
    <xf numFmtId="180" fontId="10" fillId="0" borderId="5" xfId="0" applyNumberFormat="1" applyFont="1" applyFill="1" applyBorder="1" applyAlignment="1">
      <alignment horizontal="right"/>
    </xf>
    <xf numFmtId="183" fontId="10" fillId="0" borderId="0" xfId="0" applyNumberFormat="1" applyFont="1" applyFill="1" applyBorder="1" applyAlignment="1">
      <alignment horizontal="right"/>
    </xf>
    <xf numFmtId="180" fontId="10" fillId="0" borderId="0" xfId="0" applyNumberFormat="1" applyFont="1" applyFill="1" applyBorder="1" applyAlignment="1">
      <alignment horizontal="right"/>
    </xf>
    <xf numFmtId="184" fontId="10" fillId="0" borderId="0" xfId="0" applyNumberFormat="1" applyFont="1" applyFill="1" applyBorder="1" applyAlignment="1">
      <alignment horizontal="right"/>
    </xf>
    <xf numFmtId="180" fontId="2" fillId="0" borderId="0" xfId="0" applyNumberFormat="1" applyFont="1" applyFill="1" applyBorder="1" applyAlignment="1">
      <alignment horizontal="right"/>
    </xf>
    <xf numFmtId="178" fontId="10" fillId="0" borderId="5" xfId="0" applyNumberFormat="1" applyFont="1" applyFill="1" applyBorder="1" applyAlignment="1">
      <alignment horizontal="right"/>
    </xf>
    <xf numFmtId="187" fontId="10" fillId="0" borderId="0" xfId="0" applyNumberFormat="1" applyFont="1" applyFill="1" applyBorder="1" applyAlignment="1">
      <alignment horizontal="right"/>
    </xf>
    <xf numFmtId="179" fontId="10" fillId="0" borderId="21" xfId="0" applyNumberFormat="1" applyFont="1" applyFill="1" applyBorder="1" applyAlignment="1">
      <alignment horizontal="right" shrinkToFit="1"/>
    </xf>
    <xf numFmtId="176" fontId="9" fillId="0" borderId="6" xfId="0" applyNumberFormat="1" applyFont="1" applyFill="1" applyBorder="1" applyAlignment="1">
      <alignment horizontal="right" vertical="center"/>
    </xf>
    <xf numFmtId="180" fontId="9" fillId="0" borderId="0" xfId="0" applyNumberFormat="1" applyFont="1" applyFill="1" applyBorder="1" applyAlignment="1">
      <alignment horizontal="right" vertical="center"/>
    </xf>
    <xf numFmtId="183" fontId="9" fillId="0" borderId="0"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79" fontId="9" fillId="0" borderId="22" xfId="0" applyNumberFormat="1" applyFont="1" applyFill="1" applyBorder="1" applyAlignment="1">
      <alignment horizontal="right" vertical="center" shrinkToFit="1"/>
    </xf>
    <xf numFmtId="176" fontId="10" fillId="0" borderId="6"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shrinkToFit="1"/>
    </xf>
    <xf numFmtId="184" fontId="9" fillId="0" borderId="0" xfId="0" applyNumberFormat="1" applyFont="1" applyFill="1" applyBorder="1" applyAlignment="1">
      <alignment horizontal="right"/>
    </xf>
    <xf numFmtId="0" fontId="9" fillId="0" borderId="0" xfId="0" applyFont="1" applyFill="1" applyBorder="1">
      <alignment vertical="center"/>
    </xf>
    <xf numFmtId="180" fontId="9" fillId="0" borderId="0" xfId="0" applyNumberFormat="1" applyFont="1" applyFill="1" applyBorder="1">
      <alignment vertical="center"/>
    </xf>
    <xf numFmtId="176" fontId="9" fillId="0" borderId="0" xfId="0" applyNumberFormat="1" applyFont="1" applyFill="1" applyBorder="1" applyAlignment="1">
      <alignment horizontal="right" vertical="center"/>
    </xf>
    <xf numFmtId="180" fontId="9" fillId="0" borderId="22" xfId="0" applyNumberFormat="1" applyFont="1" applyFill="1" applyBorder="1" applyAlignment="1">
      <alignment horizontal="right" vertical="center"/>
    </xf>
    <xf numFmtId="185" fontId="10" fillId="0" borderId="0" xfId="0" applyNumberFormat="1" applyFont="1" applyFill="1" applyBorder="1" applyAlignment="1">
      <alignment horizontal="right" vertical="center" shrinkToFit="1"/>
    </xf>
    <xf numFmtId="186" fontId="9" fillId="0" borderId="0" xfId="0" applyNumberFormat="1" applyFont="1" applyFill="1" applyBorder="1" applyAlignment="1">
      <alignment horizontal="right" vertical="center"/>
    </xf>
    <xf numFmtId="185" fontId="9" fillId="0" borderId="0" xfId="0" applyNumberFormat="1" applyFont="1" applyFill="1" applyBorder="1" applyAlignment="1">
      <alignment horizontal="right" vertical="center" shrinkToFit="1"/>
    </xf>
    <xf numFmtId="176" fontId="9" fillId="0" borderId="15" xfId="0" applyNumberFormat="1" applyFont="1" applyFill="1" applyBorder="1" applyAlignment="1">
      <alignment horizontal="right" vertical="center"/>
    </xf>
    <xf numFmtId="180" fontId="9" fillId="0" borderId="7" xfId="0" applyNumberFormat="1" applyFont="1" applyFill="1" applyBorder="1" applyAlignment="1">
      <alignment horizontal="right" vertical="center"/>
    </xf>
    <xf numFmtId="183" fontId="9" fillId="0" borderId="7" xfId="0" applyNumberFormat="1" applyFont="1" applyFill="1" applyBorder="1" applyAlignment="1">
      <alignment horizontal="right" vertical="center"/>
    </xf>
    <xf numFmtId="184" fontId="9" fillId="0" borderId="34" xfId="0" applyNumberFormat="1" applyFont="1" applyFill="1" applyBorder="1" applyAlignment="1">
      <alignment horizontal="right"/>
    </xf>
    <xf numFmtId="185" fontId="9" fillId="0" borderId="7" xfId="0" applyNumberFormat="1" applyFont="1" applyFill="1" applyBorder="1" applyAlignment="1">
      <alignment horizontal="right" vertical="center" shrinkToFit="1"/>
    </xf>
    <xf numFmtId="179" fontId="9" fillId="0" borderId="34" xfId="0" applyNumberFormat="1" applyFont="1" applyFill="1" applyBorder="1" applyAlignment="1">
      <alignment horizontal="right" vertical="center" shrinkToFit="1"/>
    </xf>
    <xf numFmtId="179" fontId="9" fillId="0" borderId="133" xfId="0" applyNumberFormat="1" applyFont="1" applyFill="1" applyBorder="1" applyAlignment="1">
      <alignment horizontal="right" vertical="center" shrinkToFit="1"/>
    </xf>
    <xf numFmtId="186" fontId="9" fillId="0" borderId="34" xfId="0" applyNumberFormat="1" applyFont="1" applyFill="1" applyBorder="1" applyAlignment="1">
      <alignment horizontal="right" vertical="center"/>
    </xf>
    <xf numFmtId="176" fontId="2" fillId="0" borderId="126" xfId="0" applyNumberFormat="1" applyFont="1" applyFill="1" applyBorder="1" applyAlignment="1">
      <alignment horizontal="right" vertical="center"/>
    </xf>
    <xf numFmtId="177" fontId="2" fillId="0" borderId="77" xfId="0" applyNumberFormat="1" applyFont="1" applyFill="1" applyBorder="1" applyAlignment="1">
      <alignment horizontal="right" vertical="center"/>
    </xf>
    <xf numFmtId="177" fontId="0" fillId="0" borderId="77" xfId="0" applyNumberFormat="1" applyFont="1" applyFill="1" applyBorder="1" applyAlignment="1">
      <alignment horizontal="right" vertical="center"/>
    </xf>
    <xf numFmtId="177" fontId="0" fillId="0" borderId="79" xfId="0" applyNumberFormat="1" applyFont="1" applyFill="1" applyBorder="1" applyAlignment="1">
      <alignment horizontal="right" vertical="center"/>
    </xf>
    <xf numFmtId="179" fontId="2" fillId="0" borderId="0" xfId="2" applyNumberFormat="1" applyFont="1" applyFill="1" applyBorder="1" applyAlignment="1" applyProtection="1">
      <alignment horizontal="right" vertical="center"/>
    </xf>
    <xf numFmtId="0" fontId="0" fillId="0" borderId="145" xfId="0" applyFont="1" applyFill="1" applyBorder="1" applyAlignment="1">
      <alignment horizontal="center" vertical="center"/>
    </xf>
    <xf numFmtId="193" fontId="2" fillId="0" borderId="31" xfId="0" applyNumberFormat="1" applyFont="1" applyBorder="1" applyAlignment="1">
      <alignment horizontal="center" vertical="center"/>
    </xf>
    <xf numFmtId="193" fontId="2" fillId="0" borderId="74" xfId="0" applyNumberFormat="1" applyFont="1" applyFill="1" applyBorder="1" applyAlignment="1">
      <alignment horizontal="right" vertical="center"/>
    </xf>
    <xf numFmtId="193" fontId="2" fillId="0" borderId="0" xfId="0" applyNumberFormat="1" applyFont="1" applyBorder="1" applyAlignment="1">
      <alignment horizontal="right" vertical="center"/>
    </xf>
    <xf numFmtId="193" fontId="0" fillId="0" borderId="0" xfId="0" applyNumberFormat="1" applyFont="1" applyBorder="1" applyAlignment="1">
      <alignment horizontal="right" vertical="center"/>
    </xf>
    <xf numFmtId="193" fontId="0" fillId="0" borderId="78" xfId="0" applyNumberFormat="1" applyFont="1" applyBorder="1" applyAlignment="1">
      <alignment horizontal="right" vertical="center"/>
    </xf>
    <xf numFmtId="193" fontId="0" fillId="0" borderId="34" xfId="0" applyNumberFormat="1" applyFont="1" applyBorder="1" applyAlignment="1">
      <alignment horizontal="right" vertical="center"/>
    </xf>
    <xf numFmtId="179" fontId="2" fillId="0" borderId="42" xfId="0" applyNumberFormat="1" applyFont="1" applyFill="1" applyBorder="1" applyAlignment="1">
      <alignment horizontal="center" vertical="center"/>
    </xf>
    <xf numFmtId="0" fontId="0" fillId="0" borderId="78" xfId="0" applyFont="1" applyFill="1" applyBorder="1" applyAlignment="1">
      <alignment horizontal="center" vertical="center" shrinkToFit="1"/>
    </xf>
    <xf numFmtId="0" fontId="0" fillId="0" borderId="2" xfId="0" applyFont="1" applyFill="1" applyBorder="1">
      <alignment vertical="center"/>
    </xf>
    <xf numFmtId="0" fontId="0" fillId="0" borderId="124" xfId="0" applyFont="1" applyFill="1" applyBorder="1" applyAlignment="1">
      <alignment vertical="center"/>
    </xf>
    <xf numFmtId="0" fontId="0" fillId="0" borderId="124" xfId="0" applyFont="1" applyFill="1" applyBorder="1" applyAlignment="1">
      <alignment horizontal="center" vertical="center"/>
    </xf>
    <xf numFmtId="178" fontId="2"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40" fillId="0" borderId="50" xfId="0" applyFont="1" applyFill="1" applyBorder="1" applyAlignment="1">
      <alignment horizontal="distributed" vertical="center"/>
    </xf>
    <xf numFmtId="0" fontId="0" fillId="0" borderId="67" xfId="0" applyFill="1" applyBorder="1" applyAlignment="1">
      <alignment vertical="center" shrinkToFit="1"/>
    </xf>
    <xf numFmtId="176" fontId="2" fillId="0" borderId="4"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9" fontId="0" fillId="0" borderId="5" xfId="0" applyNumberFormat="1" applyFont="1" applyFill="1" applyBorder="1" applyAlignment="1">
      <alignment horizontal="right" vertical="center"/>
    </xf>
    <xf numFmtId="179" fontId="0" fillId="0" borderId="2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184" fontId="0" fillId="0" borderId="7" xfId="0" applyNumberFormat="1" applyFont="1" applyFill="1" applyBorder="1" applyAlignment="1">
      <alignment horizontal="right" vertical="center"/>
    </xf>
    <xf numFmtId="184" fontId="0" fillId="0" borderId="143" xfId="0" applyNumberFormat="1" applyFont="1" applyFill="1" applyBorder="1" applyAlignment="1">
      <alignment horizontal="right" vertical="center"/>
    </xf>
    <xf numFmtId="179" fontId="0" fillId="0" borderId="23" xfId="0" applyNumberFormat="1" applyFont="1" applyFill="1" applyBorder="1" applyAlignment="1">
      <alignment horizontal="right" vertical="center"/>
    </xf>
    <xf numFmtId="0" fontId="0" fillId="0" borderId="28" xfId="0" applyFill="1" applyBorder="1" applyAlignment="1">
      <alignment horizontal="center" vertical="center"/>
    </xf>
    <xf numFmtId="0" fontId="20" fillId="0" borderId="9" xfId="0" applyFont="1" applyFill="1" applyBorder="1" applyAlignment="1">
      <alignment horizontal="center" vertical="center"/>
    </xf>
    <xf numFmtId="176" fontId="2"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1" fillId="0" borderId="0" xfId="0" applyFont="1" applyBorder="1" applyAlignment="1">
      <alignment horizontal="center" vertical="center"/>
    </xf>
    <xf numFmtId="0" fontId="2" fillId="0" borderId="0" xfId="0" applyFont="1" applyBorder="1" applyAlignment="1">
      <alignment vertical="center"/>
    </xf>
    <xf numFmtId="0" fontId="0" fillId="0" borderId="0" xfId="0" applyFont="1" applyFill="1" applyBorder="1" applyAlignment="1">
      <alignment horizontal="left" vertical="top" wrapText="1"/>
    </xf>
    <xf numFmtId="0" fontId="0" fillId="0" borderId="55"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25" xfId="0" applyFont="1" applyFill="1" applyBorder="1" applyAlignment="1">
      <alignment horizontal="center" vertical="center" justifyLastLine="1"/>
    </xf>
    <xf numFmtId="0" fontId="0" fillId="0" borderId="54" xfId="0" applyFont="1" applyFill="1" applyBorder="1" applyAlignment="1">
      <alignment horizontal="center" vertical="center" justifyLastLine="1"/>
    </xf>
    <xf numFmtId="0" fontId="0" fillId="0" borderId="98"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97" xfId="0" applyFont="1" applyFill="1" applyBorder="1" applyAlignment="1">
      <alignment horizontal="center" vertical="center" shrinkToFit="1"/>
    </xf>
    <xf numFmtId="0" fontId="2" fillId="0" borderId="40"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90"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0" xfId="0" applyFont="1" applyBorder="1" applyAlignment="1">
      <alignment horizontal="left" vertical="center"/>
    </xf>
    <xf numFmtId="0" fontId="0" fillId="0" borderId="7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Border="1" applyAlignment="1">
      <alignment horizontal="right" vertical="center"/>
    </xf>
    <xf numFmtId="0" fontId="0" fillId="0" borderId="125" xfId="0" applyFont="1" applyFill="1" applyBorder="1" applyAlignment="1">
      <alignment horizontal="center" vertical="center"/>
    </xf>
    <xf numFmtId="0" fontId="0" fillId="0" borderId="50" xfId="0" applyFont="1" applyFill="1" applyBorder="1" applyAlignment="1">
      <alignment horizontal="center" vertical="center"/>
    </xf>
    <xf numFmtId="176" fontId="2" fillId="0" borderId="31" xfId="0" applyNumberFormat="1" applyFont="1" applyFill="1" applyBorder="1" applyAlignment="1">
      <alignment horizontal="right" vertical="center"/>
    </xf>
    <xf numFmtId="176" fontId="0" fillId="0" borderId="34" xfId="0" applyNumberFormat="1" applyFont="1" applyFill="1" applyBorder="1" applyAlignment="1">
      <alignment horizontal="right" vertical="center"/>
    </xf>
    <xf numFmtId="176" fontId="0" fillId="0" borderId="33" xfId="0" applyNumberFormat="1" applyFont="1" applyFill="1" applyBorder="1" applyAlignment="1">
      <alignment horizontal="right" vertical="center"/>
    </xf>
    <xf numFmtId="176" fontId="0" fillId="0" borderId="35" xfId="0" applyNumberFormat="1" applyFont="1" applyFill="1" applyBorder="1" applyAlignment="1">
      <alignment horizontal="right" vertical="center"/>
    </xf>
    <xf numFmtId="0" fontId="0" fillId="0" borderId="54"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37" xfId="0" applyFont="1" applyFill="1" applyBorder="1" applyAlignment="1">
      <alignment horizontal="center" vertical="center"/>
    </xf>
    <xf numFmtId="176" fontId="2" fillId="0" borderId="32" xfId="0" applyNumberFormat="1" applyFont="1" applyFill="1" applyBorder="1" applyAlignment="1">
      <alignment horizontal="right" vertical="center"/>
    </xf>
    <xf numFmtId="176" fontId="2" fillId="0" borderId="33"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shrinkToFit="1"/>
    </xf>
    <xf numFmtId="179" fontId="0" fillId="0" borderId="33" xfId="0" applyNumberFormat="1" applyFont="1" applyFill="1" applyBorder="1" applyAlignment="1">
      <alignment horizontal="center" vertical="center" shrinkToFit="1"/>
    </xf>
    <xf numFmtId="179" fontId="3" fillId="0" borderId="0" xfId="0" applyNumberFormat="1" applyFont="1" applyAlignment="1">
      <alignment horizontal="center" vertical="center"/>
    </xf>
    <xf numFmtId="179" fontId="0" fillId="0" borderId="45" xfId="0" applyNumberFormat="1" applyFont="1" applyFill="1" applyBorder="1" applyAlignment="1">
      <alignment horizontal="center" vertical="center"/>
    </xf>
    <xf numFmtId="179" fontId="0" fillId="0" borderId="75" xfId="0" applyNumberFormat="1" applyFont="1" applyFill="1" applyBorder="1" applyAlignment="1">
      <alignment horizontal="center" vertical="center"/>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80" xfId="0" applyNumberFormat="1" applyFont="1" applyFill="1" applyBorder="1" applyAlignment="1">
      <alignment horizontal="center" vertical="center"/>
    </xf>
    <xf numFmtId="179" fontId="0" fillId="0" borderId="78" xfId="0" applyNumberFormat="1" applyFont="1" applyFill="1" applyBorder="1" applyAlignment="1">
      <alignment horizontal="center" vertical="center"/>
    </xf>
    <xf numFmtId="179" fontId="0" fillId="0" borderId="50" xfId="0" applyNumberFormat="1" applyFont="1" applyFill="1" applyBorder="1" applyAlignment="1">
      <alignment horizontal="center" vertical="center" shrinkToFit="1"/>
    </xf>
    <xf numFmtId="179" fontId="0" fillId="0" borderId="43" xfId="0" applyNumberFormat="1" applyFont="1" applyFill="1" applyBorder="1" applyAlignment="1">
      <alignment horizontal="center" vertical="center" shrinkToFit="1"/>
    </xf>
    <xf numFmtId="179" fontId="0" fillId="0" borderId="28" xfId="0" applyNumberFormat="1" applyFont="1" applyFill="1" applyBorder="1" applyAlignment="1">
      <alignment horizontal="center" vertical="center" shrinkToFit="1"/>
    </xf>
    <xf numFmtId="179" fontId="0" fillId="0" borderId="3" xfId="0" applyNumberFormat="1" applyFont="1" applyFill="1" applyBorder="1" applyAlignment="1">
      <alignment horizontal="center" vertical="center" shrinkToFit="1"/>
    </xf>
    <xf numFmtId="0" fontId="0" fillId="0" borderId="75" xfId="0" applyFont="1" applyFill="1" applyBorder="1" applyAlignment="1">
      <alignment horizontal="left" vertical="center"/>
    </xf>
    <xf numFmtId="0" fontId="0" fillId="0" borderId="0" xfId="0" applyFont="1" applyFill="1" applyBorder="1" applyAlignment="1">
      <alignment horizontal="left" vertical="center"/>
    </xf>
    <xf numFmtId="179" fontId="0" fillId="0" borderId="34" xfId="0" applyNumberFormat="1" applyFont="1" applyFill="1" applyBorder="1" applyAlignment="1">
      <alignment horizontal="center" vertical="center" shrinkToFit="1"/>
    </xf>
    <xf numFmtId="179" fontId="0" fillId="0" borderId="35" xfId="0" applyNumberFormat="1" applyFont="1" applyFill="1" applyBorder="1" applyAlignment="1">
      <alignment horizontal="center" vertical="center" shrinkToFit="1"/>
    </xf>
    <xf numFmtId="179" fontId="2" fillId="0" borderId="0" xfId="0" applyNumberFormat="1" applyFont="1" applyFill="1" applyBorder="1" applyAlignment="1">
      <alignment horizontal="center" vertical="center" shrinkToFit="1"/>
    </xf>
    <xf numFmtId="176" fontId="2" fillId="0" borderId="31" xfId="0" applyNumberFormat="1" applyFont="1" applyFill="1" applyBorder="1" applyAlignment="1">
      <alignment horizontal="right" vertical="center" shrinkToFit="1"/>
    </xf>
    <xf numFmtId="176" fontId="2" fillId="0" borderId="5" xfId="0" applyNumberFormat="1" applyFont="1" applyFill="1" applyBorder="1" applyAlignment="1">
      <alignment horizontal="right" vertical="center" shrinkToFit="1"/>
    </xf>
    <xf numFmtId="179" fontId="2" fillId="0" borderId="5" xfId="0" applyNumberFormat="1" applyFont="1" applyFill="1" applyBorder="1" applyAlignment="1">
      <alignment horizontal="center" vertical="center" shrinkToFit="1"/>
    </xf>
    <xf numFmtId="0" fontId="0" fillId="0" borderId="9"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Font="1" applyFill="1" applyBorder="1" applyAlignment="1">
      <alignment horizontal="center" vertical="center"/>
    </xf>
    <xf numFmtId="179" fontId="0" fillId="0" borderId="100" xfId="0" applyNumberFormat="1" applyFont="1" applyFill="1" applyBorder="1" applyAlignment="1">
      <alignment horizontal="center" vertical="center"/>
    </xf>
    <xf numFmtId="179" fontId="0" fillId="0" borderId="101" xfId="0" applyNumberFormat="1" applyFont="1" applyFill="1" applyBorder="1" applyAlignment="1">
      <alignment horizontal="center" vertical="center"/>
    </xf>
    <xf numFmtId="179" fontId="0" fillId="0" borderId="83" xfId="0" applyNumberFormat="1" applyFont="1" applyFill="1" applyBorder="1" applyAlignment="1">
      <alignment horizontal="center" vertical="center"/>
    </xf>
    <xf numFmtId="179" fontId="0" fillId="0" borderId="0" xfId="0" applyNumberFormat="1" applyFont="1" applyBorder="1" applyAlignment="1">
      <alignment horizontal="right" vertical="center"/>
    </xf>
    <xf numFmtId="0" fontId="8" fillId="0" borderId="9"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179" fontId="2" fillId="0" borderId="32" xfId="0" applyNumberFormat="1" applyFont="1" applyFill="1" applyBorder="1" applyAlignment="1">
      <alignment horizontal="center" vertical="center" shrinkToFit="1"/>
    </xf>
    <xf numFmtId="179" fontId="0" fillId="0" borderId="102"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xf>
    <xf numFmtId="179" fontId="0" fillId="0" borderId="102" xfId="0" applyNumberFormat="1" applyFont="1" applyFill="1" applyBorder="1" applyAlignment="1">
      <alignment horizontal="center" vertical="center"/>
    </xf>
    <xf numFmtId="179" fontId="0" fillId="0" borderId="103"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104" xfId="0" applyNumberFormat="1" applyFont="1" applyFill="1" applyBorder="1" applyAlignment="1">
      <alignment horizontal="center" vertical="center"/>
    </xf>
    <xf numFmtId="179" fontId="0" fillId="0" borderId="48" xfId="0" applyNumberFormat="1" applyFont="1" applyFill="1" applyBorder="1" applyAlignment="1">
      <alignment horizontal="center" vertical="center"/>
    </xf>
    <xf numFmtId="179" fontId="0" fillId="0" borderId="4" xfId="0" applyNumberFormat="1" applyFont="1" applyFill="1" applyBorder="1" applyAlignment="1">
      <alignment horizontal="center" vertical="center"/>
    </xf>
    <xf numFmtId="179" fontId="0" fillId="0" borderId="5" xfId="0" applyNumberFormat="1" applyFont="1" applyFill="1" applyBorder="1" applyAlignment="1">
      <alignment horizontal="center" vertical="center"/>
    </xf>
    <xf numFmtId="179" fontId="0" fillId="0" borderId="11"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7" xfId="0" applyFont="1" applyBorder="1" applyAlignment="1">
      <alignment horizontal="left" vertical="center"/>
    </xf>
    <xf numFmtId="0" fontId="0" fillId="0" borderId="95" xfId="0" applyFont="1" applyFill="1" applyBorder="1" applyAlignment="1">
      <alignment horizontal="center" vertical="center"/>
    </xf>
    <xf numFmtId="0" fontId="0" fillId="0" borderId="94" xfId="0" applyFont="1" applyFill="1" applyBorder="1" applyAlignment="1">
      <alignment horizontal="center" vertical="center" wrapText="1"/>
    </xf>
    <xf numFmtId="0" fontId="0" fillId="0" borderId="94"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99" xfId="0" applyFont="1" applyFill="1" applyBorder="1" applyAlignment="1">
      <alignment horizontal="center" vertical="center"/>
    </xf>
    <xf numFmtId="0" fontId="0" fillId="0" borderId="128" xfId="0" applyFont="1" applyFill="1" applyBorder="1" applyAlignment="1">
      <alignment horizontal="center" vertical="center" wrapText="1"/>
    </xf>
    <xf numFmtId="0" fontId="0" fillId="0" borderId="128"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0" fillId="0" borderId="87"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47"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148" xfId="0" applyFont="1" applyFill="1" applyBorder="1" applyAlignment="1">
      <alignment horizontal="center" vertical="center"/>
    </xf>
    <xf numFmtId="0" fontId="0" fillId="0" borderId="0" xfId="0" applyNumberFormat="1" applyFont="1" applyFill="1" applyBorder="1" applyAlignment="1">
      <alignment horizontal="distributed" vertical="center"/>
    </xf>
    <xf numFmtId="0" fontId="0" fillId="0" borderId="63" xfId="0" applyNumberFormat="1" applyFont="1" applyFill="1" applyBorder="1" applyAlignment="1">
      <alignment horizontal="distributed" vertical="center"/>
    </xf>
    <xf numFmtId="0" fontId="2" fillId="0" borderId="74" xfId="0" applyNumberFormat="1" applyFont="1" applyFill="1" applyBorder="1" applyAlignment="1">
      <alignment horizontal="distributed" vertical="center"/>
    </xf>
    <xf numFmtId="0" fontId="2" fillId="0" borderId="111" xfId="0" applyNumberFormat="1" applyFont="1" applyFill="1" applyBorder="1" applyAlignment="1">
      <alignment horizontal="distributed" vertical="center"/>
    </xf>
    <xf numFmtId="0" fontId="0" fillId="0" borderId="74" xfId="0" applyNumberFormat="1" applyFont="1" applyFill="1" applyBorder="1" applyAlignment="1">
      <alignment horizontal="distributed" vertical="center"/>
    </xf>
    <xf numFmtId="0" fontId="0" fillId="0" borderId="111" xfId="0" applyNumberFormat="1" applyFont="1" applyFill="1" applyBorder="1" applyAlignment="1">
      <alignment horizontal="distributed" vertical="center"/>
    </xf>
    <xf numFmtId="0" fontId="2" fillId="0" borderId="31" xfId="0" applyNumberFormat="1" applyFont="1" applyFill="1" applyBorder="1" applyAlignment="1">
      <alignment horizontal="distributed" vertical="center"/>
    </xf>
    <xf numFmtId="0" fontId="2" fillId="0" borderId="62" xfId="0" applyNumberFormat="1" applyFont="1" applyFill="1" applyBorder="1" applyAlignment="1">
      <alignment horizontal="distributed" vertical="center"/>
    </xf>
    <xf numFmtId="0" fontId="0" fillId="0" borderId="78" xfId="0" applyNumberFormat="1" applyFont="1" applyFill="1" applyBorder="1" applyAlignment="1">
      <alignment horizontal="distributed" vertical="center"/>
    </xf>
    <xf numFmtId="0" fontId="0" fillId="0" borderId="81" xfId="0" applyNumberFormat="1" applyFont="1" applyFill="1" applyBorder="1" applyAlignment="1">
      <alignment horizontal="distributed" vertical="center"/>
    </xf>
    <xf numFmtId="0" fontId="5" fillId="0" borderId="0" xfId="0" applyNumberFormat="1" applyFont="1" applyFill="1" applyBorder="1" applyAlignment="1">
      <alignment horizontal="distributed" vertical="center"/>
    </xf>
    <xf numFmtId="0" fontId="5" fillId="0" borderId="63" xfId="0" applyNumberFormat="1" applyFont="1" applyFill="1" applyBorder="1" applyAlignment="1">
      <alignment horizontal="distributed" vertical="center"/>
    </xf>
    <xf numFmtId="0" fontId="0" fillId="0" borderId="109" xfId="0" applyFont="1" applyFill="1" applyBorder="1" applyAlignment="1">
      <alignment horizontal="center" vertical="center"/>
    </xf>
    <xf numFmtId="0" fontId="18" fillId="0" borderId="0" xfId="0" applyNumberFormat="1" applyFont="1" applyFill="1" applyBorder="1" applyAlignment="1">
      <alignment horizontal="distributed" vertical="center" shrinkToFit="1"/>
    </xf>
    <xf numFmtId="0" fontId="18" fillId="0" borderId="63" xfId="0" applyNumberFormat="1" applyFont="1" applyFill="1" applyBorder="1" applyAlignment="1">
      <alignment horizontal="distributed" vertical="center" shrinkToFit="1"/>
    </xf>
    <xf numFmtId="0" fontId="0" fillId="0" borderId="77" xfId="0" applyNumberFormat="1" applyFont="1" applyFill="1" applyBorder="1" applyAlignment="1">
      <alignment horizontal="distributed" vertical="center"/>
    </xf>
    <xf numFmtId="0" fontId="0" fillId="0" borderId="146" xfId="0" applyFont="1" applyFill="1" applyBorder="1" applyAlignment="1">
      <alignment horizontal="center" vertical="center"/>
    </xf>
    <xf numFmtId="0" fontId="2" fillId="0" borderId="76" xfId="0" applyNumberFormat="1" applyFont="1" applyFill="1" applyBorder="1" applyAlignment="1">
      <alignment horizontal="distributed" vertical="center"/>
    </xf>
    <xf numFmtId="0" fontId="0" fillId="0" borderId="110" xfId="0" applyNumberFormat="1" applyFont="1" applyFill="1" applyBorder="1" applyAlignment="1">
      <alignment horizontal="distributed" vertical="center"/>
    </xf>
    <xf numFmtId="0" fontId="0" fillId="0" borderId="73" xfId="0" applyNumberFormat="1" applyFont="1" applyFill="1" applyBorder="1" applyAlignment="1">
      <alignment horizontal="distributed" vertical="center"/>
    </xf>
    <xf numFmtId="0" fontId="0" fillId="0" borderId="77" xfId="0" applyNumberFormat="1" applyFont="1" applyFill="1" applyBorder="1" applyAlignment="1">
      <alignment horizontal="distributed" vertical="center" wrapText="1"/>
    </xf>
    <xf numFmtId="0" fontId="0" fillId="0" borderId="63" xfId="0" applyNumberFormat="1" applyFont="1" applyFill="1" applyBorder="1" applyAlignment="1">
      <alignment horizontal="distributed" vertical="center" wrapText="1"/>
    </xf>
    <xf numFmtId="0" fontId="5" fillId="0" borderId="77" xfId="0" applyNumberFormat="1" applyFont="1" applyFill="1" applyBorder="1" applyAlignment="1">
      <alignment horizontal="distributed" vertical="center" shrinkToFit="1"/>
    </xf>
    <xf numFmtId="0" fontId="5" fillId="0" borderId="63" xfId="0" applyNumberFormat="1" applyFont="1" applyFill="1" applyBorder="1" applyAlignment="1">
      <alignment horizontal="distributed" vertical="center" shrinkToFit="1"/>
    </xf>
    <xf numFmtId="0" fontId="0" fillId="0" borderId="77" xfId="0" applyNumberFormat="1" applyFont="1" applyFill="1" applyBorder="1" applyAlignment="1">
      <alignment horizontal="distributed" vertical="center" shrinkToFit="1"/>
    </xf>
    <xf numFmtId="0" fontId="0" fillId="0" borderId="63" xfId="0" applyNumberFormat="1" applyFont="1" applyFill="1" applyBorder="1" applyAlignment="1">
      <alignment horizontal="distributed" vertical="center" shrinkToFit="1"/>
    </xf>
    <xf numFmtId="0" fontId="0" fillId="0" borderId="83" xfId="0" applyFont="1" applyFill="1" applyBorder="1" applyAlignment="1">
      <alignment horizontal="distributed" vertical="center"/>
    </xf>
    <xf numFmtId="0" fontId="0" fillId="0" borderId="113" xfId="0" applyFont="1" applyFill="1" applyBorder="1" applyAlignment="1">
      <alignment horizontal="distributed" vertical="center"/>
    </xf>
    <xf numFmtId="0" fontId="0" fillId="0" borderId="89" xfId="0" applyFont="1" applyFill="1" applyBorder="1" applyAlignment="1">
      <alignment horizontal="distributed" vertical="center"/>
    </xf>
    <xf numFmtId="0" fontId="0" fillId="0" borderId="112" xfId="0" applyFont="1" applyFill="1" applyBorder="1" applyAlignment="1">
      <alignment horizontal="distributed" vertical="center"/>
    </xf>
    <xf numFmtId="0" fontId="2" fillId="0" borderId="89" xfId="0" applyFont="1" applyFill="1" applyBorder="1" applyAlignment="1">
      <alignment horizontal="distributed" vertical="center"/>
    </xf>
    <xf numFmtId="0" fontId="2" fillId="0" borderId="114" xfId="0" applyFont="1" applyFill="1" applyBorder="1" applyAlignment="1">
      <alignment horizontal="distributed" vertical="center"/>
    </xf>
    <xf numFmtId="0" fontId="0" fillId="0" borderId="39" xfId="0" applyFont="1" applyFill="1" applyBorder="1" applyAlignment="1">
      <alignment horizontal="center" vertical="center" textRotation="255"/>
    </xf>
    <xf numFmtId="0" fontId="0" fillId="0" borderId="101" xfId="0" applyFont="1" applyFill="1" applyBorder="1" applyAlignment="1">
      <alignment horizontal="center" vertical="center" textRotation="255"/>
    </xf>
    <xf numFmtId="0" fontId="0" fillId="0" borderId="61" xfId="0" applyFont="1" applyFill="1" applyBorder="1" applyAlignment="1">
      <alignment horizontal="center" vertical="center" textRotation="255"/>
    </xf>
    <xf numFmtId="0" fontId="21" fillId="0" borderId="77" xfId="0" applyNumberFormat="1" applyFont="1" applyFill="1" applyBorder="1" applyAlignment="1">
      <alignment horizontal="distributed" vertical="center" wrapText="1"/>
    </xf>
    <xf numFmtId="0" fontId="21" fillId="0" borderId="63" xfId="0" applyNumberFormat="1" applyFont="1" applyFill="1" applyBorder="1" applyAlignment="1">
      <alignment horizontal="distributed" vertical="center" wrapText="1"/>
    </xf>
    <xf numFmtId="0" fontId="0" fillId="0" borderId="106" xfId="0" applyFont="1" applyFill="1" applyBorder="1" applyAlignment="1">
      <alignment horizontal="center" vertical="center" textRotation="255"/>
    </xf>
    <xf numFmtId="0" fontId="0" fillId="0" borderId="107" xfId="0" applyFont="1" applyFill="1" applyBorder="1" applyAlignment="1">
      <alignment horizontal="center" vertical="center" textRotation="255"/>
    </xf>
    <xf numFmtId="0" fontId="2" fillId="0" borderId="112" xfId="0" applyFont="1" applyFill="1" applyBorder="1" applyAlignment="1">
      <alignment horizontal="distributed" vertical="center"/>
    </xf>
    <xf numFmtId="0" fontId="0" fillId="0" borderId="0" xfId="0" applyNumberFormat="1" applyFont="1" applyFill="1" applyBorder="1" applyAlignment="1">
      <alignment horizontal="distributed" vertical="center" shrinkToFit="1"/>
    </xf>
    <xf numFmtId="0" fontId="18" fillId="0" borderId="0" xfId="0" applyNumberFormat="1" applyFont="1" applyFill="1" applyBorder="1" applyAlignment="1">
      <alignment horizontal="distributed" vertical="center" wrapText="1"/>
    </xf>
    <xf numFmtId="0" fontId="18" fillId="0" borderId="63" xfId="0" applyNumberFormat="1" applyFont="1" applyFill="1" applyBorder="1" applyAlignment="1">
      <alignment horizontal="distributed" vertical="center"/>
    </xf>
    <xf numFmtId="0" fontId="0" fillId="0" borderId="0" xfId="0" applyFont="1" applyFill="1" applyBorder="1" applyAlignment="1">
      <alignment horizontal="distributed" vertical="center" wrapText="1" shrinkToFit="1"/>
    </xf>
    <xf numFmtId="0" fontId="0" fillId="0" borderId="63" xfId="0" applyFont="1" applyFill="1" applyBorder="1" applyAlignment="1">
      <alignment horizontal="distributed" vertical="center" shrinkToFit="1"/>
    </xf>
    <xf numFmtId="0" fontId="0" fillId="0" borderId="0" xfId="0" applyFont="1" applyFill="1" applyBorder="1" applyAlignment="1">
      <alignment horizontal="distributed" vertical="center" shrinkToFit="1"/>
    </xf>
    <xf numFmtId="178" fontId="0" fillId="0" borderId="77" xfId="0" applyNumberFormat="1" applyFont="1" applyFill="1" applyBorder="1" applyAlignment="1">
      <alignment horizontal="right" vertical="center"/>
    </xf>
    <xf numFmtId="178" fontId="0" fillId="0" borderId="63" xfId="0" applyNumberFormat="1" applyFont="1" applyFill="1" applyBorder="1" applyAlignment="1">
      <alignment horizontal="right" vertical="center"/>
    </xf>
    <xf numFmtId="0" fontId="0" fillId="0" borderId="136" xfId="0" applyFont="1" applyBorder="1" applyAlignment="1">
      <alignment horizontal="center" vertical="center"/>
    </xf>
    <xf numFmtId="0" fontId="0" fillId="0" borderId="70" xfId="0" applyFont="1" applyBorder="1" applyAlignment="1">
      <alignment horizontal="center" vertical="center"/>
    </xf>
    <xf numFmtId="0" fontId="0" fillId="0" borderId="0" xfId="0" applyFont="1" applyFill="1" applyBorder="1" applyAlignment="1">
      <alignment horizontal="right" vertical="center"/>
    </xf>
    <xf numFmtId="0" fontId="0" fillId="0" borderId="108" xfId="0" applyFont="1" applyFill="1" applyBorder="1" applyAlignment="1">
      <alignment horizontal="center" vertical="center" textRotation="255"/>
    </xf>
    <xf numFmtId="0" fontId="0" fillId="0" borderId="97"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6" xfId="0" applyFont="1" applyFill="1" applyBorder="1" applyAlignment="1">
      <alignment horizontal="center" vertical="center"/>
    </xf>
    <xf numFmtId="0" fontId="21" fillId="0" borderId="79" xfId="0" applyNumberFormat="1" applyFont="1" applyFill="1" applyBorder="1" applyAlignment="1">
      <alignment horizontal="distributed" vertical="center" wrapText="1"/>
    </xf>
    <xf numFmtId="0" fontId="21" fillId="0" borderId="64" xfId="0" applyNumberFormat="1" applyFont="1" applyFill="1" applyBorder="1" applyAlignment="1">
      <alignment horizontal="distributed" vertical="center" wrapText="1"/>
    </xf>
    <xf numFmtId="0" fontId="21" fillId="0" borderId="77" xfId="0" applyFont="1" applyFill="1" applyBorder="1" applyAlignment="1">
      <alignment horizontal="distributed" vertical="center" wrapText="1"/>
    </xf>
    <xf numFmtId="0" fontId="21" fillId="0" borderId="63" xfId="0" applyFont="1" applyFill="1" applyBorder="1" applyAlignment="1">
      <alignment horizontal="distributed" vertical="center" wrapText="1"/>
    </xf>
    <xf numFmtId="0" fontId="2" fillId="0" borderId="110" xfId="0" applyNumberFormat="1" applyFont="1" applyFill="1" applyBorder="1" applyAlignment="1">
      <alignment horizontal="distributed" vertical="center"/>
    </xf>
    <xf numFmtId="0" fontId="5" fillId="0" borderId="77" xfId="0" applyNumberFormat="1" applyFont="1" applyFill="1" applyBorder="1" applyAlignment="1">
      <alignment horizontal="distributed" vertical="center"/>
    </xf>
    <xf numFmtId="0" fontId="18" fillId="0" borderId="77" xfId="0" applyNumberFormat="1" applyFont="1" applyFill="1" applyBorder="1" applyAlignment="1">
      <alignment horizontal="distributed" vertical="center" shrinkToFit="1"/>
    </xf>
    <xf numFmtId="0" fontId="0" fillId="0" borderId="144" xfId="0" applyFont="1" applyFill="1" applyBorder="1" applyAlignment="1">
      <alignment horizontal="center" vertical="center"/>
    </xf>
    <xf numFmtId="0" fontId="18" fillId="0" borderId="77" xfId="0" applyNumberFormat="1" applyFont="1" applyFill="1" applyBorder="1" applyAlignment="1">
      <alignment horizontal="distributed" vertical="center" wrapText="1"/>
    </xf>
    <xf numFmtId="0" fontId="0" fillId="0" borderId="77" xfId="0" applyFont="1" applyFill="1" applyBorder="1" applyAlignment="1">
      <alignment horizontal="distributed" vertical="center" wrapText="1" shrinkToFit="1"/>
    </xf>
    <xf numFmtId="0" fontId="0" fillId="0" borderId="77" xfId="0" applyFont="1" applyFill="1" applyBorder="1" applyAlignment="1">
      <alignment horizontal="distributed" vertical="center" shrinkToFit="1"/>
    </xf>
    <xf numFmtId="0" fontId="0" fillId="0" borderId="85" xfId="0" applyFont="1" applyFill="1" applyBorder="1" applyAlignment="1">
      <alignment horizontal="distributed" vertical="center"/>
    </xf>
    <xf numFmtId="0" fontId="0" fillId="0" borderId="86" xfId="0" applyFont="1" applyFill="1" applyBorder="1" applyAlignment="1">
      <alignment horizontal="distributed" vertical="center"/>
    </xf>
    <xf numFmtId="0" fontId="2" fillId="0" borderId="116" xfId="0" applyFont="1" applyFill="1" applyBorder="1" applyAlignment="1">
      <alignment horizontal="distributed" vertical="center"/>
    </xf>
    <xf numFmtId="0" fontId="2" fillId="0" borderId="130" xfId="0" applyFont="1" applyFill="1" applyBorder="1" applyAlignment="1">
      <alignment horizontal="distributed" vertical="center"/>
    </xf>
    <xf numFmtId="0" fontId="0" fillId="0" borderId="61" xfId="0" applyFont="1" applyFill="1" applyBorder="1" applyAlignment="1">
      <alignment horizontal="distributed" vertical="center"/>
    </xf>
    <xf numFmtId="0" fontId="0" fillId="0" borderId="116" xfId="0" applyFont="1" applyFill="1" applyBorder="1" applyAlignment="1">
      <alignment horizontal="distributed" vertical="center"/>
    </xf>
    <xf numFmtId="0" fontId="0" fillId="0" borderId="116" xfId="0" applyFill="1" applyBorder="1" applyAlignment="1">
      <alignment horizontal="distributed" vertical="center" wrapText="1"/>
    </xf>
    <xf numFmtId="0" fontId="0" fillId="0" borderId="101" xfId="0" applyFont="1" applyFill="1" applyBorder="1" applyAlignment="1">
      <alignment horizontal="distributed" vertical="center"/>
    </xf>
    <xf numFmtId="0" fontId="0" fillId="0" borderId="39"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39" xfId="0" applyFont="1" applyFill="1" applyBorder="1" applyAlignment="1">
      <alignment horizontal="distributed" vertical="center"/>
    </xf>
    <xf numFmtId="0" fontId="0" fillId="0" borderId="46" xfId="0" applyFont="1" applyFill="1" applyBorder="1" applyAlignment="1">
      <alignment horizontal="center" vertical="center" wrapText="1"/>
    </xf>
    <xf numFmtId="0" fontId="0" fillId="0" borderId="20" xfId="0" applyFont="1" applyFill="1" applyBorder="1" applyAlignment="1">
      <alignment horizontal="center"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0" fontId="0" fillId="0" borderId="18" xfId="0" applyFont="1" applyFill="1" applyBorder="1" applyAlignment="1">
      <alignment horizontal="center" vertical="center"/>
    </xf>
    <xf numFmtId="0" fontId="0" fillId="0" borderId="129" xfId="0" applyFont="1" applyFill="1" applyBorder="1" applyAlignment="1">
      <alignment horizontal="center" vertical="center"/>
    </xf>
    <xf numFmtId="180" fontId="0" fillId="0" borderId="6" xfId="0" applyNumberFormat="1" applyFont="1" applyFill="1" applyBorder="1" applyAlignment="1">
      <alignment horizontal="right" vertical="center"/>
    </xf>
    <xf numFmtId="0" fontId="0" fillId="0" borderId="117" xfId="0" applyFont="1" applyFill="1" applyBorder="1" applyAlignment="1">
      <alignment horizontal="center" vertical="center"/>
    </xf>
    <xf numFmtId="0" fontId="0" fillId="0" borderId="118" xfId="0" applyFont="1" applyFill="1" applyBorder="1" applyAlignment="1">
      <alignment horizontal="center" vertical="center" textRotation="255"/>
    </xf>
    <xf numFmtId="180" fontId="0" fillId="0" borderId="4" xfId="0" applyNumberFormat="1" applyFont="1" applyFill="1" applyBorder="1" applyAlignment="1">
      <alignment vertical="center"/>
    </xf>
    <xf numFmtId="180" fontId="0" fillId="0" borderId="6" xfId="0" applyNumberFormat="1" applyFont="1" applyFill="1" applyBorder="1" applyAlignment="1">
      <alignment vertical="center"/>
    </xf>
    <xf numFmtId="181" fontId="0" fillId="0" borderId="5" xfId="0" applyNumberFormat="1" applyFont="1" applyFill="1" applyBorder="1" applyAlignment="1">
      <alignment vertical="center"/>
    </xf>
    <xf numFmtId="181" fontId="0" fillId="0" borderId="0" xfId="0" applyNumberFormat="1" applyFont="1" applyFill="1" applyBorder="1" applyAlignment="1">
      <alignment vertical="center"/>
    </xf>
    <xf numFmtId="182" fontId="5" fillId="0" borderId="5" xfId="0" applyNumberFormat="1" applyFont="1" applyFill="1" applyBorder="1" applyAlignment="1">
      <alignment vertical="center"/>
    </xf>
    <xf numFmtId="182" fontId="5" fillId="0" borderId="0" xfId="0" applyNumberFormat="1" applyFont="1" applyFill="1" applyBorder="1" applyAlignment="1">
      <alignment vertical="center"/>
    </xf>
    <xf numFmtId="182" fontId="0" fillId="0" borderId="5" xfId="0" applyNumberFormat="1" applyFont="1" applyFill="1" applyBorder="1" applyAlignment="1">
      <alignment vertical="center"/>
    </xf>
    <xf numFmtId="182" fontId="0" fillId="0" borderId="0" xfId="0" applyNumberFormat="1" applyFont="1" applyFill="1" applyBorder="1" applyAlignment="1">
      <alignment vertical="center"/>
    </xf>
    <xf numFmtId="180" fontId="0" fillId="0" borderId="5" xfId="0" applyNumberFormat="1" applyFont="1" applyFill="1" applyBorder="1" applyAlignment="1">
      <alignment vertical="center"/>
    </xf>
    <xf numFmtId="180" fontId="0" fillId="0" borderId="0" xfId="0" applyNumberFormat="1" applyFont="1" applyFill="1" applyBorder="1" applyAlignment="1">
      <alignment vertical="center"/>
    </xf>
    <xf numFmtId="182" fontId="0" fillId="0" borderId="21" xfId="0" applyNumberFormat="1" applyFont="1" applyFill="1" applyBorder="1" applyAlignment="1">
      <alignment vertical="center"/>
    </xf>
    <xf numFmtId="182" fontId="0" fillId="0" borderId="22" xfId="0" applyNumberFormat="1" applyFont="1" applyFill="1" applyBorder="1" applyAlignment="1">
      <alignment vertical="center"/>
    </xf>
    <xf numFmtId="0" fontId="0" fillId="0" borderId="119" xfId="0" applyFont="1" applyFill="1" applyBorder="1" applyAlignment="1">
      <alignment horizontal="center" vertical="center" textRotation="255"/>
    </xf>
    <xf numFmtId="0" fontId="0" fillId="0" borderId="120" xfId="0" applyFont="1" applyFill="1" applyBorder="1" applyAlignment="1">
      <alignment horizontal="center" vertical="center"/>
    </xf>
    <xf numFmtId="0" fontId="0" fillId="0" borderId="37" xfId="0" applyFont="1" applyFill="1" applyBorder="1" applyAlignment="1">
      <alignment horizontal="center" vertical="center" textRotation="255" shrinkToFit="1"/>
    </xf>
    <xf numFmtId="0" fontId="0" fillId="0" borderId="120" xfId="0" applyFont="1" applyFill="1" applyBorder="1" applyAlignment="1">
      <alignment horizontal="center" vertical="center" textRotation="255" shrinkToFit="1"/>
    </xf>
    <xf numFmtId="0" fontId="0" fillId="0" borderId="38" xfId="0" applyFont="1" applyFill="1" applyBorder="1" applyAlignment="1">
      <alignment horizontal="center" vertical="center" textRotation="255" shrinkToFit="1"/>
    </xf>
    <xf numFmtId="0" fontId="0" fillId="0" borderId="121" xfId="0" applyFont="1" applyFill="1" applyBorder="1" applyAlignment="1">
      <alignment horizontal="center" vertical="center"/>
    </xf>
    <xf numFmtId="179" fontId="0" fillId="0" borderId="7" xfId="0" applyNumberFormat="1" applyFont="1" applyFill="1" applyBorder="1" applyAlignment="1">
      <alignment horizontal="center" vertical="center" shrinkToFit="1"/>
    </xf>
    <xf numFmtId="179" fontId="0" fillId="0" borderId="22" xfId="0" applyNumberFormat="1" applyFont="1" applyFill="1" applyBorder="1" applyAlignment="1">
      <alignment horizontal="right" vertical="center" shrinkToFit="1"/>
    </xf>
    <xf numFmtId="179" fontId="0" fillId="0" borderId="23" xfId="0" applyNumberFormat="1" applyFont="1" applyFill="1" applyBorder="1" applyAlignment="1">
      <alignment horizontal="right" vertical="center" shrinkToFit="1"/>
    </xf>
    <xf numFmtId="179" fontId="0" fillId="0" borderId="22" xfId="0" applyNumberFormat="1" applyFont="1" applyFill="1" applyBorder="1" applyAlignment="1">
      <alignment horizontal="center" vertical="center" shrinkToFit="1"/>
    </xf>
    <xf numFmtId="0" fontId="0" fillId="0" borderId="0" xfId="0" applyFont="1" applyBorder="1" applyAlignment="1">
      <alignment horizontal="center" vertical="center"/>
    </xf>
    <xf numFmtId="0" fontId="0" fillId="0" borderId="7" xfId="0" applyFont="1" applyBorder="1" applyAlignment="1">
      <alignment horizontal="right" vertical="center"/>
    </xf>
    <xf numFmtId="179" fontId="0" fillId="0" borderId="5" xfId="0" applyNumberFormat="1" applyFont="1" applyFill="1" applyBorder="1" applyAlignment="1">
      <alignment horizontal="center" vertical="center" shrinkToFit="1"/>
    </xf>
    <xf numFmtId="179" fontId="0" fillId="0" borderId="21" xfId="0" applyNumberFormat="1" applyFont="1" applyFill="1" applyBorder="1" applyAlignment="1">
      <alignment horizontal="center" vertical="center" shrinkToFit="1"/>
    </xf>
    <xf numFmtId="179" fontId="9" fillId="0" borderId="0" xfId="0" applyNumberFormat="1" applyFont="1" applyFill="1" applyBorder="1" applyAlignment="1">
      <alignment horizontal="right" vertical="center" indent="1"/>
    </xf>
    <xf numFmtId="179" fontId="9" fillId="0" borderId="7" xfId="0" applyNumberFormat="1" applyFont="1" applyFill="1" applyBorder="1" applyAlignment="1">
      <alignment horizontal="right" vertical="center" indent="1"/>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179" fontId="9" fillId="0" borderId="15"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indent="2"/>
    </xf>
    <xf numFmtId="0" fontId="4" fillId="0" borderId="0" xfId="0" applyFont="1" applyFill="1" applyBorder="1" applyAlignment="1">
      <alignment horizontal="distributed" vertical="center"/>
    </xf>
    <xf numFmtId="179" fontId="10" fillId="0" borderId="0" xfId="0" applyNumberFormat="1" applyFont="1" applyFill="1" applyBorder="1" applyAlignment="1">
      <alignment horizontal="right" vertical="center" indent="1"/>
    </xf>
    <xf numFmtId="179" fontId="10" fillId="0" borderId="6"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indent="2"/>
    </xf>
    <xf numFmtId="179" fontId="10" fillId="0" borderId="5" xfId="0" applyNumberFormat="1" applyFont="1" applyFill="1" applyBorder="1" applyAlignment="1">
      <alignment horizontal="right" indent="1"/>
    </xf>
    <xf numFmtId="0" fontId="0" fillId="0" borderId="122" xfId="0" applyFont="1" applyFill="1" applyBorder="1" applyAlignment="1">
      <alignment horizontal="center" vertical="center"/>
    </xf>
    <xf numFmtId="0" fontId="4" fillId="0" borderId="0" xfId="0" applyFont="1" applyFill="1" applyBorder="1" applyAlignment="1">
      <alignment horizontal="distributed" vertical="center" shrinkToFit="1"/>
    </xf>
    <xf numFmtId="0" fontId="9" fillId="0" borderId="7" xfId="0" applyFont="1" applyBorder="1" applyAlignment="1">
      <alignment vertical="center"/>
    </xf>
    <xf numFmtId="180" fontId="9" fillId="0" borderId="0" xfId="0" applyNumberFormat="1" applyFont="1" applyFill="1" applyBorder="1" applyAlignment="1">
      <alignment horizontal="center" vertical="center"/>
    </xf>
    <xf numFmtId="179" fontId="10" fillId="0" borderId="4" xfId="0" applyNumberFormat="1" applyFont="1" applyFill="1" applyBorder="1" applyAlignment="1">
      <alignment horizontal="right" indent="1" shrinkToFit="1"/>
    </xf>
    <xf numFmtId="179" fontId="10" fillId="0" borderId="5" xfId="0" applyNumberFormat="1" applyFont="1" applyFill="1" applyBorder="1" applyAlignment="1">
      <alignment horizontal="right" indent="2"/>
    </xf>
    <xf numFmtId="0" fontId="5" fillId="0" borderId="122" xfId="0" applyFont="1" applyFill="1" applyBorder="1" applyAlignment="1">
      <alignment horizontal="center" vertical="center"/>
    </xf>
    <xf numFmtId="0" fontId="0" fillId="0" borderId="117" xfId="0" applyFont="1" applyFill="1" applyBorder="1" applyAlignment="1">
      <alignment horizontal="center" vertical="center" wrapText="1"/>
    </xf>
    <xf numFmtId="0" fontId="0" fillId="0" borderId="0" xfId="0" applyFont="1" applyFill="1" applyBorder="1" applyAlignment="1">
      <alignment horizontal="distributed" vertical="center"/>
    </xf>
    <xf numFmtId="0" fontId="0" fillId="0" borderId="24" xfId="0" applyFont="1" applyFill="1" applyBorder="1" applyAlignment="1">
      <alignment horizontal="center" vertical="center"/>
    </xf>
    <xf numFmtId="0" fontId="3" fillId="0" borderId="1" xfId="0" applyFont="1" applyBorder="1" applyAlignment="1">
      <alignment horizontal="left" vertical="center" wrapText="1"/>
    </xf>
    <xf numFmtId="0" fontId="0" fillId="0" borderId="1" xfId="0" applyBorder="1">
      <alignment vertical="center"/>
    </xf>
    <xf numFmtId="0" fontId="0" fillId="0" borderId="0" xfId="0">
      <alignment vertical="center"/>
    </xf>
    <xf numFmtId="0" fontId="0" fillId="0" borderId="118" xfId="0" applyFont="1" applyFill="1" applyBorder="1" applyAlignment="1">
      <alignment horizontal="center" vertical="center" wrapText="1"/>
    </xf>
    <xf numFmtId="0" fontId="2" fillId="0" borderId="94"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ill="1" applyBorder="1" applyAlignment="1">
      <alignment vertical="top" wrapText="1"/>
    </xf>
    <xf numFmtId="0" fontId="0" fillId="0" borderId="0" xfId="0" applyFont="1" applyFill="1" applyBorder="1" applyAlignment="1">
      <alignment vertical="top" wrapText="1"/>
    </xf>
    <xf numFmtId="0" fontId="0" fillId="0" borderId="7" xfId="0" applyFont="1" applyFill="1" applyBorder="1" applyAlignment="1">
      <alignment horizontal="right"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94" xfId="0" applyFont="1" applyBorder="1" applyAlignment="1">
      <alignment horizontal="center" vertical="center"/>
    </xf>
    <xf numFmtId="0" fontId="0" fillId="0" borderId="117" xfId="0" applyFont="1" applyBorder="1" applyAlignment="1">
      <alignment horizontal="center" vertical="center"/>
    </xf>
    <xf numFmtId="0" fontId="2" fillId="0" borderId="37" xfId="0" applyFont="1" applyFill="1" applyBorder="1" applyAlignment="1">
      <alignment horizontal="distributed" vertical="center"/>
    </xf>
    <xf numFmtId="178" fontId="2" fillId="0" borderId="4" xfId="0" applyNumberFormat="1" applyFont="1" applyFill="1" applyBorder="1" applyAlignment="1">
      <alignment horizontal="right" vertical="center"/>
    </xf>
    <xf numFmtId="0" fontId="0" fillId="0" borderId="120" xfId="0" applyFont="1" applyFill="1" applyBorder="1" applyAlignment="1">
      <alignment horizontal="distributed" vertical="center"/>
    </xf>
    <xf numFmtId="178" fontId="0" fillId="0" borderId="6" xfId="0" applyNumberFormat="1" applyFont="1" applyFill="1" applyBorder="1" applyAlignment="1">
      <alignment horizontal="right" vertical="center"/>
    </xf>
    <xf numFmtId="0" fontId="2" fillId="0" borderId="120" xfId="0" applyFont="1" applyFill="1" applyBorder="1" applyAlignment="1">
      <alignment horizontal="distributed" vertical="center"/>
    </xf>
    <xf numFmtId="178" fontId="2" fillId="0" borderId="6" xfId="0" applyNumberFormat="1" applyFont="1" applyFill="1" applyBorder="1" applyAlignment="1">
      <alignment horizontal="right" vertical="center"/>
    </xf>
    <xf numFmtId="0" fontId="0" fillId="0" borderId="38" xfId="0" applyFont="1" applyFill="1" applyBorder="1" applyAlignment="1">
      <alignment horizontal="distributed" vertical="center"/>
    </xf>
    <xf numFmtId="178" fontId="0" fillId="0" borderId="15" xfId="0" applyNumberFormat="1" applyFont="1" applyFill="1" applyBorder="1" applyAlignment="1">
      <alignment horizontal="righ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179" fontId="2" fillId="0" borderId="0" xfId="0" applyNumberFormat="1" applyFont="1" applyFill="1" applyBorder="1" applyAlignment="1">
      <alignment horizontal="right" vertical="center" shrinkToFit="1"/>
    </xf>
    <xf numFmtId="179" fontId="2" fillId="0" borderId="22" xfId="0" applyNumberFormat="1" applyFont="1" applyFill="1" applyBorder="1" applyAlignment="1">
      <alignment horizontal="right" vertical="center" shrinkToFit="1"/>
    </xf>
    <xf numFmtId="0" fontId="0" fillId="0" borderId="1" xfId="0" applyFont="1" applyFill="1" applyBorder="1" applyAlignment="1">
      <alignment horizontal="center" vertical="center"/>
    </xf>
    <xf numFmtId="0" fontId="0" fillId="0" borderId="13" xfId="0" applyFont="1" applyFill="1" applyBorder="1" applyAlignment="1">
      <alignment horizontal="distributed" vertical="center" shrinkToFit="1"/>
    </xf>
    <xf numFmtId="0" fontId="0" fillId="0" borderId="1" xfId="0" applyFill="1" applyBorder="1" applyAlignment="1">
      <alignment horizontal="center" vertical="center" wrapText="1"/>
    </xf>
    <xf numFmtId="0" fontId="0" fillId="0" borderId="0" xfId="0" applyFill="1" applyBorder="1" applyAlignment="1">
      <alignment horizontal="center" vertical="center" wrapText="1"/>
    </xf>
    <xf numFmtId="0" fontId="2" fillId="0" borderId="27" xfId="0" applyFont="1" applyFill="1" applyBorder="1" applyAlignment="1">
      <alignment horizontal="distributed" vertical="center" shrinkToFit="1"/>
    </xf>
    <xf numFmtId="0" fontId="2" fillId="0" borderId="5" xfId="0" applyFont="1" applyFill="1" applyBorder="1" applyAlignment="1">
      <alignment horizontal="distributed" vertical="center" shrinkToFit="1"/>
    </xf>
    <xf numFmtId="0" fontId="0" fillId="0" borderId="94" xfId="0" applyFont="1" applyBorder="1" applyAlignment="1">
      <alignment horizontal="center" vertical="center" wrapText="1"/>
    </xf>
    <xf numFmtId="179" fontId="0" fillId="0" borderId="139" xfId="0" applyNumberFormat="1" applyFont="1" applyFill="1" applyBorder="1" applyAlignment="1">
      <alignment horizontal="right" vertical="center" shrinkToFit="1"/>
    </xf>
    <xf numFmtId="0" fontId="0" fillId="0" borderId="48" xfId="0" applyFont="1" applyFill="1" applyBorder="1" applyAlignment="1">
      <alignment horizontal="distributed" vertical="center"/>
    </xf>
    <xf numFmtId="179" fontId="0" fillId="0" borderId="0" xfId="0" applyNumberFormat="1" applyFont="1" applyFill="1" applyBorder="1" applyAlignment="1">
      <alignment horizontal="righ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28" xfId="0" applyFont="1" applyFill="1" applyBorder="1" applyAlignment="1">
      <alignment horizontal="center" vertical="center"/>
    </xf>
    <xf numFmtId="0" fontId="0" fillId="0" borderId="0" xfId="0" applyFill="1" applyBorder="1" applyAlignment="1">
      <alignment horizontal="center" vertical="center"/>
    </xf>
    <xf numFmtId="176" fontId="2" fillId="0" borderId="21" xfId="0" applyNumberFormat="1" applyFont="1" applyFill="1" applyBorder="1" applyAlignment="1">
      <alignment horizontal="right" vertical="center" shrinkToFit="1"/>
    </xf>
    <xf numFmtId="0" fontId="5" fillId="0" borderId="0" xfId="0" applyFont="1" applyFill="1" applyBorder="1" applyAlignment="1">
      <alignment horizontal="distributed" vertical="center" shrinkToFit="1"/>
    </xf>
    <xf numFmtId="0" fontId="5" fillId="0" borderId="48" xfId="0" applyFont="1" applyFill="1" applyBorder="1" applyAlignment="1">
      <alignment horizontal="distributed" vertical="center" shrinkToFit="1"/>
    </xf>
    <xf numFmtId="0" fontId="0" fillId="0" borderId="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26" xfId="0" applyFont="1" applyFill="1" applyBorder="1" applyAlignment="1">
      <alignment horizontal="distributed" vertical="center"/>
    </xf>
    <xf numFmtId="0" fontId="0" fillId="0" borderId="12" xfId="0" applyFont="1" applyFill="1" applyBorder="1" applyAlignment="1">
      <alignment horizontal="right" vertical="center"/>
    </xf>
    <xf numFmtId="0" fontId="0" fillId="0" borderId="8" xfId="0" applyFont="1" applyFill="1" applyBorder="1" applyAlignment="1">
      <alignment horizontal="right" vertical="center"/>
    </xf>
    <xf numFmtId="0" fontId="0" fillId="0" borderId="25" xfId="0" applyFont="1" applyFill="1" applyBorder="1" applyAlignment="1">
      <alignment horizontal="distributed" vertical="center" shrinkToFit="1"/>
    </xf>
    <xf numFmtId="0" fontId="0" fillId="0" borderId="7" xfId="0" applyFont="1" applyFill="1" applyBorder="1" applyAlignment="1">
      <alignment horizontal="distributed" vertical="center" shrinkToFit="1"/>
    </xf>
    <xf numFmtId="179" fontId="16" fillId="0" borderId="1" xfId="0" applyNumberFormat="1" applyFont="1" applyFill="1" applyBorder="1" applyAlignment="1">
      <alignment horizontal="right" vertical="center"/>
    </xf>
    <xf numFmtId="179" fontId="16" fillId="0" borderId="0" xfId="0" applyNumberFormat="1" applyFont="1" applyFill="1" applyBorder="1" applyAlignment="1">
      <alignment horizontal="right" vertical="center"/>
    </xf>
    <xf numFmtId="176" fontId="2" fillId="0" borderId="5" xfId="0" applyNumberFormat="1" applyFont="1" applyFill="1" applyBorder="1" applyAlignment="1">
      <alignment horizontal="right" vertical="center"/>
    </xf>
    <xf numFmtId="186" fontId="2" fillId="0" borderId="22" xfId="0" applyNumberFormat="1" applyFont="1" applyFill="1" applyBorder="1" applyAlignment="1">
      <alignment horizontal="right" vertical="center" shrinkToFit="1"/>
    </xf>
    <xf numFmtId="179" fontId="0" fillId="0" borderId="139" xfId="0" applyNumberFormat="1" applyFont="1" applyFill="1" applyBorder="1" applyAlignment="1">
      <alignment horizontal="right" vertical="center"/>
    </xf>
    <xf numFmtId="0" fontId="0" fillId="0" borderId="0" xfId="0" applyFill="1" applyBorder="1" applyAlignment="1">
      <alignment horizontal="distributed" vertical="center"/>
    </xf>
    <xf numFmtId="0" fontId="0" fillId="0" borderId="48" xfId="0" applyFill="1" applyBorder="1" applyAlignment="1">
      <alignment horizontal="distributed" vertical="center"/>
    </xf>
    <xf numFmtId="0" fontId="0" fillId="0" borderId="7" xfId="0" applyFont="1" applyFill="1" applyBorder="1" applyAlignment="1">
      <alignment horizontal="distributed" vertical="center"/>
    </xf>
    <xf numFmtId="0" fontId="0" fillId="0" borderId="49" xfId="0" applyFont="1" applyFill="1" applyBorder="1" applyAlignment="1">
      <alignment horizontal="distributed" vertical="center"/>
    </xf>
    <xf numFmtId="179" fontId="0" fillId="0" borderId="7" xfId="0" applyNumberFormat="1" applyFont="1" applyFill="1" applyBorder="1" applyAlignment="1">
      <alignment horizontal="right" vertical="center"/>
    </xf>
    <xf numFmtId="179" fontId="2" fillId="0" borderId="22" xfId="0" applyNumberFormat="1" applyFont="1" applyFill="1" applyBorder="1" applyAlignment="1">
      <alignment horizontal="center" vertical="center" shrinkToFit="1"/>
    </xf>
    <xf numFmtId="179" fontId="2" fillId="0" borderId="34" xfId="0" applyNumberFormat="1" applyFont="1" applyFill="1" applyBorder="1" applyAlignment="1">
      <alignment horizontal="center" vertical="center" shrinkToFit="1"/>
    </xf>
    <xf numFmtId="179" fontId="2" fillId="0" borderId="133" xfId="0" applyNumberFormat="1" applyFont="1" applyFill="1" applyBorder="1" applyAlignment="1">
      <alignment horizontal="center" vertical="center" shrinkToFit="1"/>
    </xf>
    <xf numFmtId="0" fontId="0" fillId="0" borderId="117" xfId="0" applyFont="1" applyBorder="1" applyAlignment="1">
      <alignment horizontal="center" vertical="center" wrapText="1"/>
    </xf>
    <xf numFmtId="186" fontId="0" fillId="0" borderId="22" xfId="0" applyNumberFormat="1" applyFont="1" applyFill="1" applyBorder="1" applyAlignment="1">
      <alignment horizontal="right" vertical="center" shrinkToFit="1"/>
    </xf>
    <xf numFmtId="186" fontId="0" fillId="0" borderId="139" xfId="0" applyNumberFormat="1" applyFont="1" applyFill="1" applyBorder="1" applyAlignment="1">
      <alignment horizontal="right" vertical="center" shrinkToFit="1"/>
    </xf>
    <xf numFmtId="0" fontId="14" fillId="0" borderId="0" xfId="0" applyFont="1" applyBorder="1" applyAlignment="1">
      <alignment horizontal="center" vertical="center"/>
    </xf>
  </cellXfs>
  <cellStyles count="10">
    <cellStyle name="パーセント" xfId="1" builtinId="5"/>
    <cellStyle name="パーセント 2" xfId="3"/>
    <cellStyle name="桁区切り" xfId="2" builtinId="6"/>
    <cellStyle name="桁区切り 2" xfId="4"/>
    <cellStyle name="桁区切り 2 2" xfId="5"/>
    <cellStyle name="通貨 2" xfId="6"/>
    <cellStyle name="通貨 3" xfId="7"/>
    <cellStyle name="標準" xfId="0" builtinId="0"/>
    <cellStyle name="標準 2" xfId="8"/>
    <cellStyle name="標準 3" xfId="9"/>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7017458978327"/>
          <c:y val="0.18398285495455266"/>
          <c:w val="0.82081632454589881"/>
          <c:h val="0.7040865990593790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90">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pct50">
                <a:fgClr>
                  <a:srgbClr val="000000"/>
                </a:fgClr>
                <a:bgClr>
                  <a:srgbClr val="FFFFFF"/>
                </a:bgClr>
              </a:pattFill>
              <a:ln w="12700">
                <a:solidFill>
                  <a:srgbClr val="000000"/>
                </a:solidFill>
                <a:prstDash val="solid"/>
              </a:ln>
            </c:spPr>
          </c:dPt>
          <c:dPt>
            <c:idx val="4"/>
            <c:bubble3D val="0"/>
            <c:spPr>
              <a:pattFill prst="dashDnDiag">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Pt>
            <c:idx val="6"/>
            <c:bubble3D val="0"/>
            <c:spPr>
              <a:pattFill prst="shingle">
                <a:fgClr>
                  <a:srgbClr val="000000"/>
                </a:fgClr>
                <a:bgClr>
                  <a:srgbClr val="FFFFFF"/>
                </a:bgClr>
              </a:pattFill>
              <a:ln w="12700">
                <a:solidFill>
                  <a:srgbClr val="000000"/>
                </a:solidFill>
                <a:prstDash val="solid"/>
              </a:ln>
            </c:spPr>
          </c:dPt>
          <c:dPt>
            <c:idx val="7"/>
            <c:bubble3D val="0"/>
            <c:spPr>
              <a:pattFill prst="lgConfetti">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wdUpDiag">
                <a:fgClr>
                  <a:srgbClr val="000000"/>
                </a:fgClr>
                <a:bgClr>
                  <a:srgbClr val="FFFFFF"/>
                </a:bgClr>
              </a:pattFill>
              <a:ln w="12700">
                <a:solidFill>
                  <a:srgbClr val="000000"/>
                </a:solidFill>
                <a:prstDash val="solid"/>
              </a:ln>
            </c:spPr>
          </c:dPt>
          <c:dPt>
            <c:idx val="10"/>
            <c:bubble3D val="0"/>
            <c:spPr>
              <a:pattFill prst="dashHorz">
                <a:fgClr>
                  <a:srgbClr val="000000"/>
                </a:fgClr>
                <a:bgClr>
                  <a:srgbClr val="FFFFFF"/>
                </a:bgClr>
              </a:pattFill>
              <a:ln w="12700">
                <a:solidFill>
                  <a:srgbClr val="000000"/>
                </a:solidFill>
                <a:prstDash val="solid"/>
              </a:ln>
            </c:spPr>
          </c:dPt>
          <c:dLbls>
            <c:dLbl>
              <c:idx val="0"/>
              <c:layout>
                <c:manualLayout>
                  <c:x val="-1.4151877044024878E-16"/>
                  <c:y val="-7.2836463826555786E-2"/>
                </c:manualLayout>
              </c:layout>
              <c:tx>
                <c:rich>
                  <a:bodyPr/>
                  <a:lstStyle/>
                  <a:p>
                    <a:r>
                      <a:rPr lang="ja-JP" altLang="en-US" sz="800">
                        <a:latin typeface="ＭＳ Ｐゴシック" pitchFamily="50" charset="-128"/>
                        <a:ea typeface="ＭＳ Ｐゴシック" pitchFamily="50" charset="-128"/>
                      </a:rPr>
                      <a:t>食</a:t>
                    </a:r>
                    <a:r>
                      <a:rPr lang="ja-JP" altLang="en-US" sz="800"/>
                      <a:t>料品</a:t>
                    </a:r>
                  </a:p>
                  <a:p>
                    <a:r>
                      <a:rPr lang="ja-JP" altLang="en-US" sz="800"/>
                      <a:t>製造業</a:t>
                    </a:r>
                    <a:r>
                      <a:rPr lang="ja-JP" altLang="en-US" sz="1000"/>
                      <a:t>
</a:t>
                    </a:r>
                    <a:r>
                      <a:rPr lang="en-US" altLang="ja-JP" sz="800"/>
                      <a:t>66.1%</a:t>
                    </a:r>
                  </a:p>
                </c:rich>
              </c:tx>
              <c:showLegendKey val="0"/>
              <c:showVal val="0"/>
              <c:showCatName val="1"/>
              <c:showSerName val="0"/>
              <c:showPercent val="1"/>
              <c:showBubbleSize val="0"/>
              <c:separator>
</c:separator>
              <c:extLst>
                <c:ext xmlns:c15="http://schemas.microsoft.com/office/drawing/2012/chart" uri="{CE6537A1-D6FC-4f65-9D91-7224C49458BB}">
                  <c15:layout>
                    <c:manualLayout>
                      <c:w val="0.14666660183269431"/>
                      <c:h val="0.14832205719690186"/>
                    </c:manualLayout>
                  </c15:layout>
                </c:ext>
              </c:extLst>
            </c:dLbl>
            <c:dLbl>
              <c:idx val="1"/>
              <c:layout>
                <c:manualLayout>
                  <c:x val="0.46498075583582776"/>
                  <c:y val="-0.55241609735558961"/>
                </c:manualLayout>
              </c:layout>
              <c:tx>
                <c:rich>
                  <a:bodyPr/>
                  <a:lstStyle/>
                  <a:p>
                    <a:pPr>
                      <a:defRPr sz="800" b="0" i="0" u="none" strike="noStrike" baseline="0">
                        <a:solidFill>
                          <a:srgbClr val="000000"/>
                        </a:solidFill>
                        <a:latin typeface="ＭＳ Ｐゴシック" pitchFamily="50" charset="-128"/>
                        <a:ea typeface="ＭＳ Ｐゴシック" pitchFamily="50" charset="-128"/>
                        <a:cs typeface="ＭＳ 明朝"/>
                      </a:defRPr>
                    </a:pPr>
                    <a:r>
                      <a:rPr lang="ja-JP" altLang="en-US" sz="800">
                        <a:latin typeface="ＭＳ Ｐゴシック" pitchFamily="50" charset="-128"/>
                        <a:ea typeface="ＭＳ Ｐゴシック" pitchFamily="50" charset="-128"/>
                      </a:rPr>
                      <a:t>その他の</a:t>
                    </a:r>
                  </a:p>
                  <a:p>
                    <a:pPr>
                      <a:defRPr sz="800" b="0" i="0" u="none" strike="noStrike" baseline="0">
                        <a:solidFill>
                          <a:srgbClr val="000000"/>
                        </a:solidFill>
                        <a:latin typeface="ＭＳ Ｐゴシック" pitchFamily="50" charset="-128"/>
                        <a:ea typeface="ＭＳ Ｐゴシック" pitchFamily="50" charset="-128"/>
                        <a:cs typeface="ＭＳ 明朝"/>
                      </a:defRPr>
                    </a:pPr>
                    <a:r>
                      <a:rPr lang="ja-JP" altLang="en-US" sz="800">
                        <a:latin typeface="ＭＳ Ｐゴシック" pitchFamily="50" charset="-128"/>
                        <a:ea typeface="ＭＳ Ｐゴシック" pitchFamily="50" charset="-128"/>
                      </a:rPr>
                      <a:t>製造</a:t>
                    </a:r>
                  </a:p>
                  <a:p>
                    <a:pPr>
                      <a:defRPr sz="800" b="0" i="0" u="none" strike="noStrike" baseline="0">
                        <a:solidFill>
                          <a:srgbClr val="000000"/>
                        </a:solidFill>
                        <a:latin typeface="ＭＳ Ｐゴシック" pitchFamily="50" charset="-128"/>
                        <a:ea typeface="ＭＳ Ｐゴシック" pitchFamily="50" charset="-128"/>
                        <a:cs typeface="ＭＳ 明朝"/>
                      </a:defRPr>
                    </a:pPr>
                    <a:r>
                      <a:rPr lang="en-US" altLang="ja-JP" sz="800">
                        <a:latin typeface="ＭＳ Ｐゴシック" panose="020B0600070205080204" pitchFamily="50" charset="-128"/>
                        <a:ea typeface="ＭＳ Ｐゴシック" panose="020B0600070205080204" pitchFamily="50" charset="-128"/>
                      </a:rPr>
                      <a:t>1.3</a:t>
                    </a:r>
                    <a:r>
                      <a:rPr lang="ja-JP" altLang="en-US" sz="800">
                        <a:latin typeface="ＭＳ Ｐゴシック" panose="020B0600070205080204" pitchFamily="50" charset="-128"/>
                        <a:ea typeface="ＭＳ Ｐゴシック" panose="020B0600070205080204" pitchFamily="50" charset="-128"/>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0.20842096049909192"/>
                  <c:y val="0.23506371388566707"/>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0.22993955852927375"/>
                  <c:y val="9.2792005791484153E-2"/>
                </c:manualLayout>
              </c:layout>
              <c:tx>
                <c:rich>
                  <a:bodyPr/>
                  <a:lstStyle/>
                  <a:p>
                    <a:r>
                      <a:rPr lang="ja-JP" altLang="en-US" sz="800">
                        <a:latin typeface="ＭＳ Ｐゴシック" pitchFamily="50" charset="-128"/>
                        <a:ea typeface="ＭＳ Ｐゴシック" pitchFamily="50" charset="-128"/>
                      </a:rPr>
                      <a:t>家</a:t>
                    </a:r>
                    <a:r>
                      <a:rPr lang="ja-JP" altLang="en-US" sz="800"/>
                      <a:t>具・</a:t>
                    </a:r>
                  </a:p>
                  <a:p>
                    <a:r>
                      <a:rPr lang="ja-JP" altLang="en-US" sz="800"/>
                      <a:t>装備品</a:t>
                    </a:r>
                  </a:p>
                  <a:p>
                    <a:r>
                      <a:rPr lang="ja-JP" altLang="en-US" sz="800"/>
                      <a:t>製造業
</a:t>
                    </a:r>
                    <a:r>
                      <a:rPr lang="en-US" altLang="ja-JP" sz="800"/>
                      <a:t>0.7%</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4"/>
              <c:layout>
                <c:manualLayout>
                  <c:x val="7.7192948332996652E-3"/>
                  <c:y val="0.34100830114466263"/>
                </c:manualLayout>
              </c:layout>
              <c:tx>
                <c:rich>
                  <a:bodyPr/>
                  <a:lstStyle/>
                  <a:p>
                    <a:pPr>
                      <a:defRPr sz="800" b="0" i="0" u="none" strike="noStrike" baseline="0">
                        <a:solidFill>
                          <a:srgbClr val="000000"/>
                        </a:solidFill>
                        <a:latin typeface="ＭＳ Ｐゴシック" pitchFamily="50" charset="-128"/>
                        <a:ea typeface="ＭＳ Ｐゴシック" pitchFamily="50" charset="-128"/>
                        <a:cs typeface="ＭＳ 明朝"/>
                      </a:defRPr>
                    </a:pPr>
                    <a:r>
                      <a:rPr lang="ja-JP" altLang="en-US" sz="800">
                        <a:latin typeface="ＭＳ Ｐゴシック" pitchFamily="50" charset="-128"/>
                        <a:ea typeface="ＭＳ Ｐゴシック" pitchFamily="50" charset="-128"/>
                      </a:rPr>
                      <a:t>飲料・</a:t>
                    </a:r>
                  </a:p>
                  <a:p>
                    <a:pPr>
                      <a:defRPr sz="800" b="0" i="0" u="none" strike="noStrike" baseline="0">
                        <a:solidFill>
                          <a:srgbClr val="000000"/>
                        </a:solidFill>
                        <a:latin typeface="ＭＳ Ｐゴシック" pitchFamily="50" charset="-128"/>
                        <a:ea typeface="ＭＳ Ｐゴシック" pitchFamily="50" charset="-128"/>
                        <a:cs typeface="ＭＳ 明朝"/>
                      </a:defRPr>
                    </a:pPr>
                    <a:r>
                      <a:rPr lang="ja-JP" altLang="en-US" sz="800">
                        <a:latin typeface="ＭＳ Ｐゴシック" pitchFamily="50" charset="-128"/>
                        <a:ea typeface="ＭＳ Ｐゴシック" pitchFamily="50" charset="-128"/>
                      </a:rPr>
                      <a:t>たばこ・飼料</a:t>
                    </a:r>
                  </a:p>
                  <a:p>
                    <a:pPr>
                      <a:defRPr sz="800" b="0" i="0" u="none" strike="noStrike" baseline="0">
                        <a:solidFill>
                          <a:srgbClr val="000000"/>
                        </a:solidFill>
                        <a:latin typeface="ＭＳ Ｐゴシック" pitchFamily="50" charset="-128"/>
                        <a:ea typeface="ＭＳ Ｐゴシック" pitchFamily="50" charset="-128"/>
                        <a:cs typeface="ＭＳ 明朝"/>
                      </a:defRPr>
                    </a:pPr>
                    <a:r>
                      <a:rPr lang="en-US" altLang="ja-JP" sz="800">
                        <a:latin typeface="ＭＳ Ｐゴシック" panose="020B0600070205080204" pitchFamily="50" charset="-128"/>
                        <a:ea typeface="ＭＳ Ｐゴシック" panose="020B0600070205080204" pitchFamily="50" charset="-128"/>
                      </a:rPr>
                      <a:t>4.5</a:t>
                    </a:r>
                    <a:r>
                      <a:rPr lang="ja-JP" altLang="en-US" sz="800">
                        <a:latin typeface="ＭＳ Ｐゴシック" panose="020B0600070205080204" pitchFamily="50" charset="-128"/>
                        <a:ea typeface="ＭＳ Ｐゴシック" panose="020B0600070205080204" pitchFamily="50" charset="-128"/>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22010429557483824"/>
                  <c:y val="2.981756668509743E-2"/>
                </c:manualLayout>
              </c:layout>
              <c:tx>
                <c:rich>
                  <a:bodyPr/>
                  <a:lstStyle/>
                  <a:p>
                    <a:pPr>
                      <a:defRPr sz="800" b="0" i="0" u="none" strike="noStrike" baseline="0">
                        <a:solidFill>
                          <a:srgbClr val="000000"/>
                        </a:solidFill>
                        <a:latin typeface="ＭＳ Ｐゴシック" pitchFamily="50" charset="-128"/>
                        <a:ea typeface="ＭＳ Ｐゴシック" pitchFamily="50" charset="-128"/>
                        <a:cs typeface="ＭＳ Ｐゴシック"/>
                      </a:defRPr>
                    </a:pPr>
                    <a:r>
                      <a:rPr lang="ja-JP" altLang="en-US" sz="800">
                        <a:latin typeface="ＭＳ Ｐゴシック" pitchFamily="50" charset="-128"/>
                        <a:ea typeface="ＭＳ Ｐゴシック" pitchFamily="50" charset="-128"/>
                      </a:rPr>
                      <a:t>印刷・</a:t>
                    </a:r>
                  </a:p>
                  <a:p>
                    <a:pPr>
                      <a:defRPr sz="800" b="0" i="0" u="none" strike="noStrike" baseline="0">
                        <a:solidFill>
                          <a:srgbClr val="000000"/>
                        </a:solidFill>
                        <a:latin typeface="ＭＳ Ｐゴシック" pitchFamily="50" charset="-128"/>
                        <a:ea typeface="ＭＳ Ｐゴシック" pitchFamily="50" charset="-128"/>
                        <a:cs typeface="ＭＳ Ｐゴシック"/>
                      </a:defRPr>
                    </a:pPr>
                    <a:r>
                      <a:rPr lang="ja-JP" altLang="en-US" sz="800">
                        <a:latin typeface="ＭＳ Ｐゴシック" pitchFamily="50" charset="-128"/>
                        <a:ea typeface="ＭＳ Ｐゴシック" pitchFamily="50" charset="-128"/>
                      </a:rPr>
                      <a:t>同関連業</a:t>
                    </a:r>
                  </a:p>
                  <a:p>
                    <a:pPr>
                      <a:defRPr sz="800" b="0" i="0" u="none" strike="noStrike" baseline="0">
                        <a:solidFill>
                          <a:srgbClr val="000000"/>
                        </a:solidFill>
                        <a:latin typeface="ＭＳ Ｐゴシック" pitchFamily="50" charset="-128"/>
                        <a:ea typeface="ＭＳ Ｐゴシック" pitchFamily="50" charset="-128"/>
                        <a:cs typeface="ＭＳ Ｐゴシック"/>
                      </a:defRPr>
                    </a:pPr>
                    <a:r>
                      <a:rPr lang="en-US" altLang="ja-JP" sz="800">
                        <a:latin typeface="ＭＳ Ｐゴシック" panose="020B0600070205080204" pitchFamily="50" charset="-128"/>
                        <a:ea typeface="ＭＳ Ｐゴシック" panose="020B0600070205080204" pitchFamily="50" charset="-128"/>
                      </a:rPr>
                      <a:t>6.3</a:t>
                    </a:r>
                    <a:r>
                      <a:rPr lang="ja-JP" altLang="en-US" sz="800">
                        <a:latin typeface="ＭＳ Ｐゴシック" panose="020B0600070205080204" pitchFamily="50" charset="-128"/>
                        <a:ea typeface="ＭＳ Ｐゴシック" panose="020B0600070205080204" pitchFamily="50" charset="-128"/>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manualLayout>
                      <c:w val="0.16982448633259342"/>
                      <c:h val="0.1330925602525771"/>
                    </c:manualLayout>
                  </c15:layout>
                </c:ext>
              </c:extLst>
            </c:dLbl>
            <c:dLbl>
              <c:idx val="6"/>
              <c:layout>
                <c:manualLayout>
                  <c:x val="-0.1989870097032144"/>
                  <c:y val="-0.28125194702679396"/>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7"/>
              <c:layout>
                <c:manualLayout>
                  <c:x val="-0.16409610096594515"/>
                  <c:y val="-0.32424360208624819"/>
                </c:manualLayout>
              </c:layout>
              <c:tx>
                <c:rich>
                  <a:bodyPr/>
                  <a:lstStyle/>
                  <a:p>
                    <a:pPr>
                      <a:defRPr sz="800" b="0" i="0" u="none" strike="noStrike" baseline="0">
                        <a:solidFill>
                          <a:srgbClr val="000000"/>
                        </a:solidFill>
                        <a:latin typeface="ＭＳ Ｐゴシック" pitchFamily="50" charset="-128"/>
                        <a:ea typeface="ＭＳ Ｐゴシック" pitchFamily="50" charset="-128"/>
                        <a:cs typeface="ＭＳ 明朝"/>
                      </a:defRPr>
                    </a:pPr>
                    <a:r>
                      <a:rPr lang="ja-JP" altLang="en-US" sz="800">
                        <a:latin typeface="ＭＳ Ｐゴシック" pitchFamily="50" charset="-128"/>
                        <a:ea typeface="ＭＳ Ｐゴシック" pitchFamily="50" charset="-128"/>
                      </a:rPr>
                      <a:t>鉄鋼業</a:t>
                    </a:r>
                  </a:p>
                  <a:p>
                    <a:pPr>
                      <a:defRPr sz="800" b="0" i="0" u="none" strike="noStrike" baseline="0">
                        <a:solidFill>
                          <a:srgbClr val="000000"/>
                        </a:solidFill>
                        <a:latin typeface="ＭＳ Ｐゴシック" pitchFamily="50" charset="-128"/>
                        <a:ea typeface="ＭＳ Ｐゴシック" pitchFamily="50" charset="-128"/>
                        <a:cs typeface="ＭＳ 明朝"/>
                      </a:defRPr>
                    </a:pPr>
                    <a:r>
                      <a:rPr lang="en-US" altLang="ja-JP" sz="800">
                        <a:latin typeface="ＭＳ Ｐゴシック" panose="020B0600070205080204" pitchFamily="50" charset="-128"/>
                        <a:ea typeface="ＭＳ Ｐゴシック" panose="020B0600070205080204" pitchFamily="50" charset="-128"/>
                      </a:rPr>
                      <a:t>9.5</a:t>
                    </a:r>
                    <a:r>
                      <a:rPr lang="ja-JP" altLang="en-US" sz="800">
                        <a:latin typeface="ＭＳ Ｐゴシック" panose="020B0600070205080204" pitchFamily="50" charset="-128"/>
                        <a:ea typeface="ＭＳ Ｐゴシック" panose="020B0600070205080204" pitchFamily="50" charset="-128"/>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8"/>
              <c:delete val="1"/>
              <c:extLst>
                <c:ext xmlns:c15="http://schemas.microsoft.com/office/drawing/2012/chart" uri="{CE6537A1-D6FC-4f65-9D91-7224C49458BB}"/>
              </c:extLst>
            </c:dLbl>
            <c:dLbl>
              <c:idx val="9"/>
              <c:layout>
                <c:manualLayout>
                  <c:x val="-5.941072177917367E-2"/>
                  <c:y val="-0.22833036793567577"/>
                </c:manualLayout>
              </c:layout>
              <c:tx>
                <c:rich>
                  <a:bodyPr/>
                  <a:lstStyle/>
                  <a:p>
                    <a:r>
                      <a:rPr lang="ja-JP" altLang="en-US">
                        <a:latin typeface="ＭＳ Ｐゴシック" pitchFamily="50" charset="-128"/>
                        <a:ea typeface="ＭＳ Ｐゴシック" pitchFamily="50" charset="-128"/>
                      </a:rPr>
                      <a:t>金</a:t>
                    </a:r>
                    <a:r>
                      <a:rPr lang="ja-JP" altLang="en-US"/>
                      <a:t>属製品</a:t>
                    </a:r>
                  </a:p>
                  <a:p>
                    <a:r>
                      <a:rPr lang="ja-JP" altLang="en-US"/>
                      <a:t>製造業
</a:t>
                    </a:r>
                    <a:r>
                      <a:rPr lang="en-US" altLang="ja-JP"/>
                      <a:t>2.7%</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10"/>
              <c:layout>
                <c:manualLayout>
                  <c:x val="7.3613779879036723E-2"/>
                  <c:y val="-0.22602061743653817"/>
                </c:manualLayout>
              </c:layout>
              <c:tx>
                <c:rich>
                  <a:bodyPr/>
                  <a:lstStyle/>
                  <a:p>
                    <a:r>
                      <a:rPr lang="ja-JP" altLang="en-US">
                        <a:latin typeface="ＭＳ Ｐゴシック" pitchFamily="50" charset="-128"/>
                        <a:ea typeface="ＭＳ Ｐゴシック" pitchFamily="50" charset="-128"/>
                      </a:rPr>
                      <a:t>機</a:t>
                    </a:r>
                    <a:r>
                      <a:rPr lang="ja-JP" altLang="en-US"/>
                      <a:t>械器具</a:t>
                    </a:r>
                  </a:p>
                  <a:p>
                    <a:r>
                      <a:rPr lang="ja-JP" altLang="en-US"/>
                      <a:t>製造
</a:t>
                    </a:r>
                    <a:r>
                      <a:rPr lang="en-US" altLang="ja-JP"/>
                      <a:t>4.7%</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11"/>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pitchFamily="50" charset="-128"/>
                    <a:ea typeface="ＭＳ Ｐゴシック" pitchFamily="50" charset="-128"/>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グラフ!$H$155:$H$166</c:f>
              <c:strCache>
                <c:ptCount val="12"/>
                <c:pt idx="0">
                  <c:v>食料品製造業</c:v>
                </c:pt>
                <c:pt idx="1">
                  <c:v>飲料・たばこ・飼料製造業</c:v>
                </c:pt>
                <c:pt idx="2">
                  <c:v>繊維工業</c:v>
                </c:pt>
                <c:pt idx="3">
                  <c:v>家具・装備品製造業</c:v>
                </c:pt>
                <c:pt idx="4">
                  <c:v>印刷・同関連業</c:v>
                </c:pt>
                <c:pt idx="5">
                  <c:v>なめし革・同製品・毛皮</c:v>
                </c:pt>
                <c:pt idx="6">
                  <c:v>釜業・土石製品製造業</c:v>
                </c:pt>
                <c:pt idx="7">
                  <c:v>鉄鋼業</c:v>
                </c:pt>
                <c:pt idx="9">
                  <c:v>金属製品製造業</c:v>
                </c:pt>
                <c:pt idx="10">
                  <c:v>機械器具製造</c:v>
                </c:pt>
                <c:pt idx="11">
                  <c:v>その他の製造</c:v>
                </c:pt>
              </c:strCache>
            </c:strRef>
          </c:cat>
          <c:val>
            <c:numRef>
              <c:f>グラフ!$I$155:$I$166</c:f>
              <c:numCache>
                <c:formatCode>#,##0_);[Red]\(#,##0\)</c:formatCode>
                <c:ptCount val="12"/>
                <c:pt idx="0">
                  <c:v>1375</c:v>
                </c:pt>
                <c:pt idx="1">
                  <c:v>94</c:v>
                </c:pt>
                <c:pt idx="2">
                  <c:v>18</c:v>
                </c:pt>
                <c:pt idx="3">
                  <c:v>15</c:v>
                </c:pt>
                <c:pt idx="4">
                  <c:v>131</c:v>
                </c:pt>
                <c:pt idx="5">
                  <c:v>4</c:v>
                </c:pt>
                <c:pt idx="6">
                  <c:v>65</c:v>
                </c:pt>
                <c:pt idx="7">
                  <c:v>197</c:v>
                </c:pt>
                <c:pt idx="9">
                  <c:v>57</c:v>
                </c:pt>
                <c:pt idx="10">
                  <c:v>97</c:v>
                </c:pt>
                <c:pt idx="11">
                  <c:v>28</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16780951923989"/>
          <c:y val="0.14285749250444002"/>
          <c:w val="0.61849798266175771"/>
          <c:h val="0.68922474453894633"/>
        </c:manualLayout>
      </c:layout>
      <c:barChart>
        <c:barDir val="col"/>
        <c:grouping val="clustered"/>
        <c:varyColors val="0"/>
        <c:ser>
          <c:idx val="1"/>
          <c:order val="0"/>
          <c:tx>
            <c:strRef>
              <c:f>グラフ!$I$130</c:f>
              <c:strCache>
                <c:ptCount val="1"/>
                <c:pt idx="0">
                  <c:v>事業所数</c:v>
                </c:pt>
              </c:strCache>
            </c:strRef>
          </c:tx>
          <c:spPr>
            <a:solidFill>
              <a:schemeClr val="bg1">
                <a:lumMod val="50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グラフ!$H$131:$H$134</c:f>
              <c:strCache>
                <c:ptCount val="4"/>
                <c:pt idx="0">
                  <c:v>平成21年</c:v>
                </c:pt>
                <c:pt idx="1">
                  <c:v>平成22年</c:v>
                </c:pt>
                <c:pt idx="2">
                  <c:v>平成24年</c:v>
                </c:pt>
                <c:pt idx="3">
                  <c:v>平成25年</c:v>
                </c:pt>
              </c:strCache>
            </c:strRef>
          </c:cat>
          <c:val>
            <c:numRef>
              <c:f>グラフ!$I$131:$I$134</c:f>
              <c:numCache>
                <c:formatCode>#,##0_);[Red]\(#,##0\)</c:formatCode>
                <c:ptCount val="4"/>
                <c:pt idx="0">
                  <c:v>71</c:v>
                </c:pt>
                <c:pt idx="1">
                  <c:v>69</c:v>
                </c:pt>
                <c:pt idx="2">
                  <c:v>62</c:v>
                </c:pt>
                <c:pt idx="3">
                  <c:v>56</c:v>
                </c:pt>
              </c:numCache>
            </c:numRef>
          </c:val>
        </c:ser>
        <c:ser>
          <c:idx val="0"/>
          <c:order val="1"/>
          <c:tx>
            <c:strRef>
              <c:f>グラフ!$J$130</c:f>
              <c:strCache>
                <c:ptCount val="1"/>
                <c:pt idx="0">
                  <c:v>従業者数</c:v>
                </c:pt>
              </c:strCache>
            </c:strRef>
          </c:tx>
          <c:spPr>
            <a:solidFill>
              <a:schemeClr val="bg1">
                <a:lumMod val="85000"/>
              </a:schemeClr>
            </a:solidFill>
            <a:ln w="12700">
              <a:solidFill>
                <a:srgbClr val="000000"/>
              </a:solidFill>
              <a:prstDash val="solid"/>
            </a:ln>
          </c:spPr>
          <c:invertIfNegative val="0"/>
          <c:dLbls>
            <c:spPr>
              <a:solidFill>
                <a:sysClr val="window" lastClr="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グラフ!$H$131:$H$134</c:f>
              <c:strCache>
                <c:ptCount val="4"/>
                <c:pt idx="0">
                  <c:v>平成21年</c:v>
                </c:pt>
                <c:pt idx="1">
                  <c:v>平成22年</c:v>
                </c:pt>
                <c:pt idx="2">
                  <c:v>平成24年</c:v>
                </c:pt>
                <c:pt idx="3">
                  <c:v>平成25年</c:v>
                </c:pt>
              </c:strCache>
            </c:strRef>
          </c:cat>
          <c:val>
            <c:numRef>
              <c:f>グラフ!$J$131:$J$134</c:f>
              <c:numCache>
                <c:formatCode>#,##0_);[Red]\(#,##0\)</c:formatCode>
                <c:ptCount val="4"/>
                <c:pt idx="0">
                  <c:v>2167</c:v>
                </c:pt>
                <c:pt idx="1">
                  <c:v>2218</c:v>
                </c:pt>
                <c:pt idx="2">
                  <c:v>2189</c:v>
                </c:pt>
                <c:pt idx="3">
                  <c:v>2081</c:v>
                </c:pt>
              </c:numCache>
            </c:numRef>
          </c:val>
        </c:ser>
        <c:dLbls>
          <c:showLegendKey val="0"/>
          <c:showVal val="1"/>
          <c:showCatName val="0"/>
          <c:showSerName val="0"/>
          <c:showPercent val="0"/>
          <c:showBubbleSize val="0"/>
        </c:dLbls>
        <c:gapWidth val="30"/>
        <c:axId val="528728800"/>
        <c:axId val="528731544"/>
      </c:barChart>
      <c:lineChart>
        <c:grouping val="standard"/>
        <c:varyColors val="0"/>
        <c:ser>
          <c:idx val="2"/>
          <c:order val="2"/>
          <c:tx>
            <c:strRef>
              <c:f>グラフ!$K$130</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dLbl>
            <c:dLbl>
              <c:idx val="1"/>
              <c:layout>
                <c:manualLayout>
                  <c:x val="-9.4287226040251901E-2"/>
                  <c:y val="-3.0965682362330407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4287226040251929E-2"/>
                  <c:y val="-5.0119712689545091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0203399897192071"/>
                  <c:y val="-1.8546731937837409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12700">
                <a:no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グラフ!$H$131:$H$134</c:f>
              <c:strCache>
                <c:ptCount val="4"/>
                <c:pt idx="0">
                  <c:v>平成21年</c:v>
                </c:pt>
                <c:pt idx="1">
                  <c:v>平成22年</c:v>
                </c:pt>
                <c:pt idx="2">
                  <c:v>平成24年</c:v>
                </c:pt>
                <c:pt idx="3">
                  <c:v>平成25年</c:v>
                </c:pt>
              </c:strCache>
            </c:strRef>
          </c:cat>
          <c:val>
            <c:numRef>
              <c:f>グラフ!$K$131:$K$134</c:f>
              <c:numCache>
                <c:formatCode>#,##0_);[Red]\(#,##0\)</c:formatCode>
                <c:ptCount val="4"/>
                <c:pt idx="0">
                  <c:v>5028029</c:v>
                </c:pt>
                <c:pt idx="1">
                  <c:v>5335650</c:v>
                </c:pt>
                <c:pt idx="2">
                  <c:v>4941902</c:v>
                </c:pt>
                <c:pt idx="3">
                  <c:v>5681354</c:v>
                </c:pt>
              </c:numCache>
            </c:numRef>
          </c:val>
          <c:smooth val="0"/>
        </c:ser>
        <c:dLbls>
          <c:showLegendKey val="0"/>
          <c:showVal val="1"/>
          <c:showCatName val="0"/>
          <c:showSerName val="0"/>
          <c:showPercent val="0"/>
          <c:showBubbleSize val="0"/>
        </c:dLbls>
        <c:marker val="1"/>
        <c:smooth val="0"/>
        <c:axId val="528741736"/>
        <c:axId val="528733896"/>
      </c:lineChart>
      <c:catAx>
        <c:axId val="5287288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28731544"/>
        <c:crosses val="autoZero"/>
        <c:auto val="0"/>
        <c:lblAlgn val="ctr"/>
        <c:lblOffset val="100"/>
        <c:tickLblSkip val="1"/>
        <c:tickMarkSkip val="1"/>
        <c:noMultiLvlLbl val="0"/>
      </c:catAx>
      <c:valAx>
        <c:axId val="528731544"/>
        <c:scaling>
          <c:orientation val="minMax"/>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28728800"/>
        <c:crosses val="autoZero"/>
        <c:crossBetween val="between"/>
      </c:valAx>
      <c:catAx>
        <c:axId val="528741736"/>
        <c:scaling>
          <c:orientation val="minMax"/>
        </c:scaling>
        <c:delete val="1"/>
        <c:axPos val="b"/>
        <c:numFmt formatCode="General" sourceLinked="1"/>
        <c:majorTickMark val="out"/>
        <c:minorTickMark val="none"/>
        <c:tickLblPos val="none"/>
        <c:crossAx val="528733896"/>
        <c:crosses val="autoZero"/>
        <c:auto val="0"/>
        <c:lblAlgn val="ctr"/>
        <c:lblOffset val="100"/>
        <c:noMultiLvlLbl val="0"/>
      </c:catAx>
      <c:valAx>
        <c:axId val="528733896"/>
        <c:scaling>
          <c:orientation val="minMax"/>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28741736"/>
        <c:crosses val="max"/>
        <c:crossBetween val="between"/>
      </c:valAx>
      <c:spPr>
        <a:noFill/>
        <a:ln w="12700">
          <a:solidFill>
            <a:srgbClr val="000000"/>
          </a:solidFill>
          <a:prstDash val="solid"/>
        </a:ln>
      </c:spPr>
    </c:plotArea>
    <c:legend>
      <c:legendPos val="r"/>
      <c:layout>
        <c:manualLayout>
          <c:xMode val="edge"/>
          <c:yMode val="edge"/>
          <c:x val="4.3352806705613409E-2"/>
          <c:y val="0.9373457030742447"/>
          <c:w val="0.81213999276483462"/>
          <c:h val="5.263168836568687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13698630136994"/>
          <c:y val="0.21410605678582864"/>
          <c:w val="0.67397260273973714"/>
          <c:h val="0.61964811728605196"/>
        </c:manualLayout>
      </c:layout>
      <c:doughnutChart>
        <c:varyColors val="1"/>
        <c:ser>
          <c:idx val="0"/>
          <c:order val="0"/>
          <c:tx>
            <c:strRef>
              <c:f>グラフ!$I$137</c:f>
              <c:strCache>
                <c:ptCount val="1"/>
                <c:pt idx="0">
                  <c:v>平成25年</c:v>
                </c:pt>
              </c:strCache>
            </c:strRef>
          </c:tx>
          <c:spPr>
            <a:ln>
              <a:solidFill>
                <a:srgbClr val="000000"/>
              </a:solidFill>
            </a:ln>
            <a:scene3d>
              <a:camera prst="orthographicFront"/>
              <a:lightRig rig="threePt" dir="t"/>
            </a:scene3d>
          </c:spPr>
          <c:dPt>
            <c:idx val="0"/>
            <c:bubble3D val="0"/>
            <c:spPr>
              <a:pattFill prst="dkUpDiag">
                <a:fgClr>
                  <a:schemeClr val="tx1"/>
                </a:fgClr>
                <a:bgClr>
                  <a:schemeClr val="bg1"/>
                </a:bgClr>
              </a:pattFill>
              <a:ln w="9525">
                <a:solidFill>
                  <a:srgbClr val="000000"/>
                </a:solidFill>
              </a:ln>
              <a:effectLst/>
              <a:scene3d>
                <a:camera prst="orthographicFront"/>
                <a:lightRig rig="threePt" dir="t"/>
              </a:scene3d>
            </c:spPr>
          </c:dPt>
          <c:dPt>
            <c:idx val="1"/>
            <c:bubble3D val="0"/>
            <c:spPr>
              <a:pattFill prst="lgConfetti">
                <a:fgClr>
                  <a:schemeClr val="tx1"/>
                </a:fgClr>
                <a:bgClr>
                  <a:schemeClr val="bg1"/>
                </a:bgClr>
              </a:pattFill>
              <a:ln w="9525">
                <a:solidFill>
                  <a:srgbClr val="000000"/>
                </a:solidFill>
              </a:ln>
              <a:effectLst/>
              <a:scene3d>
                <a:camera prst="orthographicFront"/>
                <a:lightRig rig="threePt" dir="t"/>
              </a:scene3d>
            </c:spPr>
          </c:dPt>
          <c:dPt>
            <c:idx val="2"/>
            <c:bubble3D val="0"/>
            <c:spPr>
              <a:pattFill prst="wdUpDiag">
                <a:fgClr>
                  <a:schemeClr val="tx1"/>
                </a:fgClr>
                <a:bgClr>
                  <a:schemeClr val="bg1"/>
                </a:bgClr>
              </a:pattFill>
              <a:ln w="9525">
                <a:solidFill>
                  <a:srgbClr val="000000"/>
                </a:solidFill>
              </a:ln>
              <a:effectLst/>
              <a:scene3d>
                <a:camera prst="orthographicFront"/>
                <a:lightRig rig="threePt" dir="t"/>
              </a:scene3d>
            </c:spPr>
          </c:dPt>
          <c:dPt>
            <c:idx val="3"/>
            <c:bubble3D val="0"/>
            <c:spPr>
              <a:pattFill prst="smCheck">
                <a:fgClr>
                  <a:schemeClr val="tx1"/>
                </a:fgClr>
                <a:bgClr>
                  <a:schemeClr val="bg1"/>
                </a:bgClr>
              </a:pattFill>
              <a:ln w="9525">
                <a:solidFill>
                  <a:srgbClr val="000000"/>
                </a:solidFill>
              </a:ln>
              <a:effectLst/>
              <a:scene3d>
                <a:camera prst="orthographicFront"/>
                <a:lightRig rig="threePt" dir="t"/>
              </a:scene3d>
            </c:spPr>
          </c:dPt>
          <c:dPt>
            <c:idx val="4"/>
            <c:bubble3D val="0"/>
            <c:spPr>
              <a:pattFill prst="pct80">
                <a:fgClr>
                  <a:schemeClr val="tx1"/>
                </a:fgClr>
                <a:bgClr>
                  <a:schemeClr val="bg1"/>
                </a:bgClr>
              </a:pattFill>
              <a:ln w="9525">
                <a:solidFill>
                  <a:srgbClr val="000000"/>
                </a:solidFill>
              </a:ln>
              <a:effectLst/>
              <a:scene3d>
                <a:camera prst="orthographicFront"/>
                <a:lightRig rig="threePt" dir="t"/>
              </a:scene3d>
            </c:spPr>
          </c:dPt>
          <c:dPt>
            <c:idx val="5"/>
            <c:bubble3D val="0"/>
            <c:spPr>
              <a:pattFill prst="pct5">
                <a:fgClr>
                  <a:schemeClr val="tx1"/>
                </a:fgClr>
                <a:bgClr>
                  <a:schemeClr val="bg1"/>
                </a:bgClr>
              </a:pattFill>
              <a:ln w="9525">
                <a:solidFill>
                  <a:srgbClr val="000000"/>
                </a:solidFill>
              </a:ln>
              <a:effectLst/>
              <a:scene3d>
                <a:camera prst="orthographicFront"/>
                <a:lightRig rig="threePt" dir="t"/>
              </a:scene3d>
            </c:spPr>
          </c:dPt>
          <c:dPt>
            <c:idx val="6"/>
            <c:bubble3D val="0"/>
            <c:spPr>
              <a:pattFill prst="dotDmnd">
                <a:fgClr>
                  <a:schemeClr val="tx1"/>
                </a:fgClr>
                <a:bgClr>
                  <a:schemeClr val="bg1"/>
                </a:bgClr>
              </a:pattFill>
              <a:ln w="9525">
                <a:solidFill>
                  <a:srgbClr val="000000"/>
                </a:solidFill>
              </a:ln>
              <a:effectLst/>
              <a:scene3d>
                <a:camera prst="orthographicFront"/>
                <a:lightRig rig="threePt" dir="t"/>
              </a:scene3d>
            </c:spPr>
          </c:dPt>
          <c:dPt>
            <c:idx val="7"/>
            <c:bubble3D val="0"/>
            <c:spPr>
              <a:pattFill prst="lgCheck">
                <a:fgClr>
                  <a:schemeClr val="tx1"/>
                </a:fgClr>
                <a:bgClr>
                  <a:schemeClr val="bg1"/>
                </a:bgClr>
              </a:pattFill>
              <a:ln w="9525">
                <a:solidFill>
                  <a:srgbClr val="000000"/>
                </a:solidFill>
              </a:ln>
              <a:effectLst/>
              <a:scene3d>
                <a:camera prst="orthographicFront"/>
                <a:lightRig rig="threePt" dir="t"/>
              </a:scene3d>
            </c:spPr>
          </c:dPt>
          <c:dPt>
            <c:idx val="8"/>
            <c:bubble3D val="0"/>
            <c:spPr>
              <a:solidFill>
                <a:schemeClr val="bg1">
                  <a:lumMod val="95000"/>
                </a:schemeClr>
              </a:solidFill>
              <a:ln w="9525">
                <a:solidFill>
                  <a:srgbClr val="000000">
                    <a:alpha val="98000"/>
                  </a:srgbClr>
                </a:solidFill>
              </a:ln>
              <a:effectLst/>
              <a:scene3d>
                <a:camera prst="orthographicFront"/>
                <a:lightRig rig="threePt" dir="t"/>
              </a:scene3d>
            </c:spPr>
          </c:dPt>
          <c:dPt>
            <c:idx val="9"/>
            <c:bubble3D val="0"/>
            <c:spPr>
              <a:pattFill prst="diagBrick">
                <a:fgClr>
                  <a:schemeClr val="tx1"/>
                </a:fgClr>
                <a:bgClr>
                  <a:schemeClr val="bg1"/>
                </a:bgClr>
              </a:pattFill>
              <a:ln w="9525">
                <a:solidFill>
                  <a:srgbClr val="000000"/>
                </a:solidFill>
              </a:ln>
              <a:effectLst/>
              <a:scene3d>
                <a:camera prst="orthographicFront"/>
                <a:lightRig rig="threePt" dir="t"/>
              </a:scene3d>
            </c:spPr>
          </c:dPt>
          <c:dPt>
            <c:idx val="10"/>
            <c:bubble3D val="0"/>
            <c:spPr>
              <a:solidFill>
                <a:schemeClr val="bg1">
                  <a:lumMod val="50000"/>
                </a:schemeClr>
              </a:solidFill>
              <a:ln w="9525">
                <a:solidFill>
                  <a:srgbClr val="000000"/>
                </a:solidFill>
              </a:ln>
              <a:effectLst/>
              <a:scene3d>
                <a:camera prst="orthographicFront"/>
                <a:lightRig rig="threePt" dir="t"/>
              </a:scene3d>
            </c:spPr>
          </c:dPt>
          <c:dLbls>
            <c:dLbl>
              <c:idx val="0"/>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Lst>
            </c:dLbl>
            <c:dLbl>
              <c:idx val="1"/>
              <c:layout>
                <c:manualLayout>
                  <c:x val="0.17022329234321779"/>
                  <c:y val="0.1788371966360924"/>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8727991543434083"/>
                      <c:h val="0.13249017112034098"/>
                    </c:manualLayout>
                  </c15:layout>
                </c:ext>
              </c:extLst>
            </c:dLbl>
            <c:dLbl>
              <c:idx val="2"/>
              <c:layout>
                <c:manualLayout>
                  <c:x val="4.2755131890073572E-2"/>
                  <c:y val="0.20274749714059775"/>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8.116148140597057E-2"/>
                  <c:y val="0.1968625247865281"/>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9091622769791267"/>
                  <c:y val="0.15847681614901557"/>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811779358089917"/>
                      <c:h val="0.1170932740003187"/>
                    </c:manualLayout>
                  </c15:layout>
                </c:ext>
              </c:extLst>
            </c:dLbl>
            <c:dLbl>
              <c:idx val="5"/>
              <c:layout>
                <c:manualLayout>
                  <c:x val="-0.2054146620365343"/>
                  <c:y val="5.115304004373322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21946445735999792"/>
                  <c:y val="-1.0386517404613736E-2"/>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182933072131228"/>
                      <c:h val="0.12873361265035813"/>
                    </c:manualLayout>
                  </c15:layout>
                </c:ext>
              </c:extLst>
            </c:dLbl>
            <c:dLbl>
              <c:idx val="7"/>
              <c:layout>
                <c:manualLayout>
                  <c:x val="-0.26154606014001203"/>
                  <c:y val="-6.1539679625927664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6317587706954284"/>
                  <c:y val="-0.12087050892315017"/>
                </c:manualLayout>
              </c:layout>
              <c:showLegendKey val="0"/>
              <c:showVal val="0"/>
              <c:showCatName val="1"/>
              <c:showSerName val="0"/>
              <c:showPercent val="1"/>
              <c:showBubbleSize val="0"/>
              <c:extLst>
                <c:ext xmlns:c15="http://schemas.microsoft.com/office/drawing/2012/chart" uri="{CE6537A1-D6FC-4f65-9D91-7224C49458BB}">
                  <c15:layout/>
                </c:ext>
              </c:extLst>
            </c:dLbl>
            <c:dLbl>
              <c:idx val="9"/>
              <c:layout>
                <c:manualLayout>
                  <c:x val="-0.12226977389371674"/>
                  <c:y val="-0.16994477909802544"/>
                </c:manualLayout>
              </c:layout>
              <c:showLegendKey val="0"/>
              <c:showVal val="0"/>
              <c:showCatName val="1"/>
              <c:showSerName val="0"/>
              <c:showPercent val="1"/>
              <c:showBubbleSize val="0"/>
              <c:extLst>
                <c:ext xmlns:c15="http://schemas.microsoft.com/office/drawing/2012/chart" uri="{CE6537A1-D6FC-4f65-9D91-7224C49458BB}">
                  <c15:layout>
                    <c:manualLayout>
                      <c:w val="0.2286718803670717"/>
                      <c:h val="0.10748628798163526"/>
                    </c:manualLayout>
                  </c15:layout>
                </c:ext>
              </c:extLst>
            </c:dLbl>
            <c:dLbl>
              <c:idx val="10"/>
              <c:layout>
                <c:manualLayout>
                  <c:x val="1.1232761658249251E-4"/>
                  <c:y val="-0.17634946634579501"/>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5259436627833534"/>
                      <c:h val="0.13310491736479113"/>
                    </c:manualLayout>
                  </c15:layout>
                </c:ext>
              </c:extLst>
            </c:dLbl>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ysClr val="windowText" lastClr="000000"/>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グラフ!$H$138:$H$150</c15:sqref>
                  </c15:fullRef>
                </c:ext>
              </c:extLst>
              <c:f>グラフ!$H$138:$H$148</c:f>
              <c:strCache>
                <c:ptCount val="11"/>
                <c:pt idx="0">
                  <c:v>食料品</c:v>
                </c:pt>
                <c:pt idx="1">
                  <c:v>飲料･たばこ･飼料</c:v>
                </c:pt>
                <c:pt idx="2">
                  <c:v>繊維工業</c:v>
                </c:pt>
                <c:pt idx="3">
                  <c:v>家具・装備品</c:v>
                </c:pt>
                <c:pt idx="4">
                  <c:v>印刷・同関連業</c:v>
                </c:pt>
                <c:pt idx="5">
                  <c:v>なめし皮・同製品・毛皮</c:v>
                </c:pt>
                <c:pt idx="6">
                  <c:v>窯業・土石製品</c:v>
                </c:pt>
                <c:pt idx="7">
                  <c:v>鉄鋼業</c:v>
                </c:pt>
                <c:pt idx="8">
                  <c:v>金属製品</c:v>
                </c:pt>
                <c:pt idx="9">
                  <c:v>機械器具製造業</c:v>
                </c:pt>
                <c:pt idx="10">
                  <c:v>その他の製造業</c:v>
                </c:pt>
              </c:strCache>
            </c:strRef>
          </c:cat>
          <c:val>
            <c:numRef>
              <c:extLst>
                <c:ext xmlns:c15="http://schemas.microsoft.com/office/drawing/2012/chart" uri="{02D57815-91ED-43cb-92C2-25804820EDAC}">
                  <c15:fullRef>
                    <c15:sqref>グラフ!$I$138:$I$150</c15:sqref>
                  </c15:fullRef>
                </c:ext>
              </c:extLst>
              <c:f>グラフ!$I$138:$I$148</c:f>
              <c:numCache>
                <c:formatCode>General</c:formatCode>
                <c:ptCount val="11"/>
                <c:pt idx="0">
                  <c:v>23</c:v>
                </c:pt>
                <c:pt idx="1">
                  <c:v>3</c:v>
                </c:pt>
                <c:pt idx="2">
                  <c:v>2</c:v>
                </c:pt>
                <c:pt idx="3">
                  <c:v>2</c:v>
                </c:pt>
                <c:pt idx="4">
                  <c:v>8</c:v>
                </c:pt>
                <c:pt idx="5">
                  <c:v>1</c:v>
                </c:pt>
                <c:pt idx="6">
                  <c:v>5</c:v>
                </c:pt>
                <c:pt idx="7">
                  <c:v>1</c:v>
                </c:pt>
                <c:pt idx="8">
                  <c:v>4</c:v>
                </c:pt>
                <c:pt idx="9">
                  <c:v>4</c:v>
                </c:pt>
                <c:pt idx="10">
                  <c:v>3</c:v>
                </c:pt>
              </c:numCache>
            </c:numRef>
          </c:val>
          <c:extLst/>
        </c:ser>
        <c:dLbls>
          <c:showLegendKey val="0"/>
          <c:showVal val="0"/>
          <c:showCatName val="1"/>
          <c:showSerName val="0"/>
          <c:showPercent val="1"/>
          <c:showBubbleSize val="0"/>
          <c:showLeaderLines val="1"/>
        </c:dLbls>
        <c:firstSliceAng val="0"/>
        <c:holeSize val="35"/>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4211232043626"/>
          <c:y val="0.15565981952050173"/>
          <c:w val="0.80613395076445149"/>
          <c:h val="0.75187483586337855"/>
        </c:manualLayout>
      </c:layout>
      <c:doughnutChart>
        <c:varyColors val="1"/>
        <c:ser>
          <c:idx val="0"/>
          <c:order val="0"/>
          <c:tx>
            <c:strRef>
              <c:f>グラフ!$I$170</c:f>
              <c:strCache>
                <c:ptCount val="1"/>
                <c:pt idx="0">
                  <c:v>平成25年</c:v>
                </c:pt>
              </c:strCache>
            </c:strRef>
          </c:tx>
          <c:spPr>
            <a:scene3d>
              <a:camera prst="orthographicFront"/>
              <a:lightRig rig="threePt" dir="t"/>
            </a:scene3d>
          </c:spPr>
          <c:dPt>
            <c:idx val="0"/>
            <c:bubble3D val="0"/>
            <c:spPr>
              <a:pattFill prst="ltUpDiag">
                <a:fgClr>
                  <a:schemeClr val="tx1"/>
                </a:fgClr>
                <a:bgClr>
                  <a:schemeClr val="bg1"/>
                </a:bgClr>
              </a:pattFill>
              <a:ln w="9525">
                <a:solidFill>
                  <a:srgbClr val="000000"/>
                </a:solidFill>
              </a:ln>
              <a:effectLst/>
              <a:scene3d>
                <a:camera prst="orthographicFront"/>
                <a:lightRig rig="threePt" dir="t"/>
              </a:scene3d>
            </c:spPr>
          </c:dPt>
          <c:dPt>
            <c:idx val="1"/>
            <c:bubble3D val="0"/>
            <c:spPr>
              <a:pattFill prst="pct80">
                <a:fgClr>
                  <a:schemeClr val="tx1"/>
                </a:fgClr>
                <a:bgClr>
                  <a:schemeClr val="bg1"/>
                </a:bgClr>
              </a:pattFill>
              <a:ln w="9525">
                <a:solidFill>
                  <a:srgbClr val="000000"/>
                </a:solidFill>
              </a:ln>
              <a:effectLst/>
              <a:scene3d>
                <a:camera prst="orthographicFront"/>
                <a:lightRig rig="threePt" dir="t"/>
              </a:scene3d>
            </c:spPr>
          </c:dPt>
          <c:dPt>
            <c:idx val="2"/>
            <c:bubble3D val="0"/>
            <c:spPr>
              <a:pattFill prst="dashDnDiag">
                <a:fgClr>
                  <a:schemeClr val="tx1"/>
                </a:fgClr>
                <a:bgClr>
                  <a:schemeClr val="bg1"/>
                </a:bgClr>
              </a:pattFill>
              <a:ln w="9525">
                <a:solidFill>
                  <a:srgbClr val="000000"/>
                </a:solidFill>
              </a:ln>
              <a:effectLst/>
              <a:scene3d>
                <a:camera prst="orthographicFront"/>
                <a:lightRig rig="threePt" dir="t"/>
              </a:scene3d>
            </c:spPr>
          </c:dPt>
          <c:dPt>
            <c:idx val="3"/>
            <c:bubble3D val="0"/>
            <c:spPr>
              <a:pattFill prst="pct30">
                <a:fgClr>
                  <a:schemeClr val="tx1"/>
                </a:fgClr>
                <a:bgClr>
                  <a:schemeClr val="bg1"/>
                </a:bgClr>
              </a:pattFill>
              <a:ln w="9525">
                <a:solidFill>
                  <a:srgbClr val="000000">
                    <a:alpha val="96000"/>
                  </a:srgbClr>
                </a:solidFill>
              </a:ln>
              <a:effectLst/>
              <a:scene3d>
                <a:camera prst="orthographicFront"/>
                <a:lightRig rig="threePt" dir="t"/>
              </a:scene3d>
            </c:spPr>
          </c:dPt>
          <c:dPt>
            <c:idx val="4"/>
            <c:bubble3D val="0"/>
            <c:spPr>
              <a:pattFill prst="diagBrick">
                <a:fgClr>
                  <a:schemeClr val="tx1"/>
                </a:fgClr>
                <a:bgClr>
                  <a:schemeClr val="bg1"/>
                </a:bgClr>
              </a:pattFill>
              <a:ln w="9525">
                <a:solidFill>
                  <a:srgbClr val="000000"/>
                </a:solidFill>
              </a:ln>
              <a:effectLst/>
              <a:scene3d>
                <a:camera prst="orthographicFront"/>
                <a:lightRig rig="threePt" dir="t"/>
              </a:scene3d>
            </c:spPr>
          </c:dPt>
          <c:dPt>
            <c:idx val="5"/>
            <c:bubble3D val="0"/>
            <c:spPr>
              <a:pattFill prst="dkHorz">
                <a:fgClr>
                  <a:schemeClr val="tx1"/>
                </a:fgClr>
                <a:bgClr>
                  <a:schemeClr val="bg1"/>
                </a:bgClr>
              </a:pattFill>
              <a:ln w="9525">
                <a:solidFill>
                  <a:srgbClr val="000000">
                    <a:alpha val="97000"/>
                  </a:srgbClr>
                </a:solidFill>
              </a:ln>
              <a:effectLst/>
              <a:scene3d>
                <a:camera prst="orthographicFront"/>
                <a:lightRig rig="threePt" dir="t"/>
              </a:scene3d>
            </c:spPr>
          </c:dPt>
          <c:dPt>
            <c:idx val="6"/>
            <c:bubble3D val="0"/>
            <c:spPr>
              <a:pattFill prst="pct5">
                <a:fgClr>
                  <a:schemeClr val="tx1"/>
                </a:fgClr>
                <a:bgClr>
                  <a:schemeClr val="bg1"/>
                </a:bgClr>
              </a:pattFill>
              <a:ln w="9525">
                <a:solidFill>
                  <a:srgbClr val="000000"/>
                </a:solidFill>
              </a:ln>
              <a:effectLst/>
              <a:scene3d>
                <a:camera prst="orthographicFront"/>
                <a:lightRig rig="threePt" dir="t"/>
              </a:scene3d>
            </c:spPr>
          </c:dPt>
          <c:dLbls>
            <c:dLbl>
              <c:idx val="0"/>
              <c:layout>
                <c:manualLayout>
                  <c:x val="-1.0891091373112212E-2"/>
                  <c:y val="1.5010001239649452E-2"/>
                </c:manualLayout>
              </c:layout>
              <c:numFmt formatCode="0.0%" sourceLinked="0"/>
              <c:spPr>
                <a:solidFill>
                  <a:sysClr val="window" lastClr="FFFFFF"/>
                </a:solidFill>
                <a:ln w="12700">
                  <a:solidFill>
                    <a:sysClr val="windowText" lastClr="000000"/>
                  </a:solid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069309647734653"/>
                      <c:h val="0.14943028652711154"/>
                    </c:manualLayout>
                  </c15:layout>
                </c:ext>
              </c:extLst>
            </c:dLbl>
            <c:dLbl>
              <c:idx val="1"/>
              <c:layout>
                <c:manualLayout>
                  <c:x val="-0.15610564301460836"/>
                  <c:y val="0.24015581763285773"/>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23234328262639384"/>
                  <c:y val="0.25349807013894576"/>
                </c:manualLayout>
              </c:layout>
              <c:numFmt formatCode="0.0%" sourceLinked="0"/>
              <c:spPr>
                <a:solidFill>
                  <a:sysClr val="window" lastClr="FFFFFF"/>
                </a:solidFill>
                <a:ln w="12700">
                  <a:solidFill>
                    <a:sysClr val="windowText" lastClr="000000"/>
                  </a:solid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2343236889527172"/>
                      <c:h val="0.18078396271806799"/>
                    </c:manualLayout>
                  </c15:layout>
                </c:ext>
              </c:extLst>
            </c:dLbl>
            <c:dLbl>
              <c:idx val="3"/>
              <c:layout>
                <c:manualLayout>
                  <c:x val="-0.22871291883535644"/>
                  <c:y val="-9.00584316123216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5775582916365564"/>
                  <c:y val="-0.2251459477120063"/>
                </c:manualLayout>
              </c:layout>
              <c:numFmt formatCode="0.0%" sourceLinked="0"/>
              <c:spPr>
                <a:solidFill>
                  <a:sysClr val="window" lastClr="FFFFFF"/>
                </a:solidFill>
                <a:ln w="12700">
                  <a:solidFill>
                    <a:sysClr val="windowText" lastClr="000000"/>
                  </a:solid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5247527922357096"/>
                      <c:h val="0.15076448551396077"/>
                    </c:manualLayout>
                  </c15:layout>
                </c:ext>
              </c:extLst>
            </c:dLbl>
            <c:dLbl>
              <c:idx val="5"/>
              <c:layout>
                <c:manualLayout>
                  <c:x val="-2.1782039818516112E-2"/>
                  <c:y val="-0.24849469261946333"/>
                </c:manualLayout>
              </c:layout>
              <c:numFmt formatCode="0.0%" sourceLinked="0"/>
              <c:spPr>
                <a:solidFill>
                  <a:sysClr val="window" lastClr="FFFFFF"/>
                </a:solidFill>
                <a:ln w="12700">
                  <a:solidFill>
                    <a:sysClr val="windowText" lastClr="000000"/>
                  </a:solid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5020615892646424"/>
                      <c:h val="0.1307515007112226"/>
                    </c:manualLayout>
                  </c15:layout>
                </c:ext>
              </c:extLst>
            </c:dLbl>
            <c:dLbl>
              <c:idx val="6"/>
              <c:layout>
                <c:manualLayout>
                  <c:x val="3.6303637910374037E-3"/>
                  <c:y val="-1.3341989868492134E-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ysClr val="window" lastClr="FFFFFF"/>
              </a:solidFill>
              <a:ln w="12700">
                <a:solidFill>
                  <a:sysClr val="windowText" lastClr="000000"/>
                </a:solidFill>
              </a:ln>
              <a:effectLst/>
            </c:spPr>
            <c:txPr>
              <a:bodyPr rot="0" spcFirstLastPara="1" vertOverflow="ellipsis" vert="horz" wrap="square" lIns="38100" tIns="19050" rIns="38100" bIns="19050" anchor="ctr" anchorCtr="1">
                <a:spAutoFit/>
              </a:bodyPr>
              <a:lstStyle/>
              <a:p>
                <a:pPr>
                  <a:defRPr sz="800" b="0" i="0" u="none" strike="noStrike" kern="1200" baseline="0">
                    <a:ln>
                      <a:noFill/>
                    </a:ln>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ysClr val="windowText" lastClr="000000"/>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グラフ!$H$171:$H$184</c15:sqref>
                  </c15:fullRef>
                </c:ext>
              </c:extLst>
              <c:f>(グラフ!$H$171:$H$172,グラフ!$H$175,グラフ!$H$177,グラフ!$H$179,グラフ!$H$181:$H$182)</c:f>
              <c:strCache>
                <c:ptCount val="7"/>
                <c:pt idx="0">
                  <c:v>食料品製造業</c:v>
                </c:pt>
                <c:pt idx="1">
                  <c:v>飲料･たばこ･飼料製造業</c:v>
                </c:pt>
                <c:pt idx="2">
                  <c:v>印刷・同関連業</c:v>
                </c:pt>
                <c:pt idx="3">
                  <c:v>窯業・土石製造業</c:v>
                </c:pt>
                <c:pt idx="4">
                  <c:v>金属製品製造業</c:v>
                </c:pt>
                <c:pt idx="5">
                  <c:v>その他の製造業</c:v>
                </c:pt>
                <c:pt idx="6">
                  <c:v>未公表</c:v>
                </c:pt>
              </c:strCache>
            </c:strRef>
          </c:cat>
          <c:val>
            <c:numRef>
              <c:extLst>
                <c:ext xmlns:c15="http://schemas.microsoft.com/office/drawing/2012/chart" uri="{02D57815-91ED-43cb-92C2-25804820EDAC}">
                  <c15:fullRef>
                    <c15:sqref>グラフ!$I$171:$I$184</c15:sqref>
                  </c15:fullRef>
                </c:ext>
              </c:extLst>
              <c:f>(グラフ!$I$171:$I$172,グラフ!$I$175,グラフ!$I$177,グラフ!$I$179,グラフ!$I$181:$I$182)</c:f>
              <c:numCache>
                <c:formatCode>_(* #,##0_);_(* \(#,##0\);_(* "-"_);_(@_)</c:formatCode>
                <c:ptCount val="7"/>
                <c:pt idx="0">
                  <c:v>2980004</c:v>
                </c:pt>
                <c:pt idx="1">
                  <c:v>1621087</c:v>
                </c:pt>
                <c:pt idx="2">
                  <c:v>178532</c:v>
                </c:pt>
                <c:pt idx="3">
                  <c:v>139253</c:v>
                </c:pt>
                <c:pt idx="4">
                  <c:v>76405</c:v>
                </c:pt>
                <c:pt idx="5">
                  <c:v>29082</c:v>
                </c:pt>
                <c:pt idx="6">
                  <c:v>656991</c:v>
                </c:pt>
              </c:numCache>
            </c:numRef>
          </c:val>
          <c:extLst/>
        </c:ser>
        <c:dLbls>
          <c:showLegendKey val="0"/>
          <c:showVal val="0"/>
          <c:showCatName val="0"/>
          <c:showSerName val="0"/>
          <c:showPercent val="1"/>
          <c:showBubbleSize val="0"/>
          <c:showLeaderLines val="1"/>
        </c:dLbls>
        <c:firstSliceAng val="0"/>
        <c:holeSize val="3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04651162790894"/>
          <c:y val="8.5000103759893267E-2"/>
          <c:w val="0.76755422754714064"/>
          <c:h val="0.73500089721790063"/>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0223393322154634E-2"/>
                  <c:y val="6.85117121999966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6.32661052090410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17995</c:v>
                </c:pt>
                <c:pt idx="1">
                  <c:v>3709</c:v>
                </c:pt>
                <c:pt idx="2">
                  <c:v>3070</c:v>
                </c:pt>
                <c:pt idx="3">
                  <c:v>5254</c:v>
                </c:pt>
                <c:pt idx="4">
                  <c:v>2929</c:v>
                </c:pt>
                <c:pt idx="5">
                  <c:v>2343</c:v>
                </c:pt>
                <c:pt idx="6">
                  <c:v>5453</c:v>
                </c:pt>
                <c:pt idx="7">
                  <c:v>2093</c:v>
                </c:pt>
                <c:pt idx="8">
                  <c:v>4436</c:v>
                </c:pt>
                <c:pt idx="9">
                  <c:v>2877</c:v>
                </c:pt>
                <c:pt idx="10">
                  <c:v>1315</c:v>
                </c:pt>
              </c:numCache>
            </c:numRef>
          </c:val>
        </c:ser>
        <c:dLbls>
          <c:showLegendKey val="0"/>
          <c:showVal val="0"/>
          <c:showCatName val="0"/>
          <c:showSerName val="0"/>
          <c:showPercent val="0"/>
          <c:showBubbleSize val="0"/>
        </c:dLbls>
        <c:gapWidth val="30"/>
        <c:axId val="528735856"/>
        <c:axId val="528740952"/>
      </c:barChart>
      <c:catAx>
        <c:axId val="5287358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528740952"/>
        <c:crossesAt val="0"/>
        <c:auto val="1"/>
        <c:lblAlgn val="ctr"/>
        <c:lblOffset val="100"/>
        <c:tickLblSkip val="1"/>
        <c:tickMarkSkip val="1"/>
        <c:noMultiLvlLbl val="0"/>
      </c:catAx>
      <c:valAx>
        <c:axId val="528740952"/>
        <c:scaling>
          <c:orientation val="minMax"/>
          <c:max val="22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642"/>
              <c:y val="3.249995389920525E-2"/>
            </c:manualLayout>
          </c:layout>
          <c:overlay val="0"/>
          <c:spPr>
            <a:noFill/>
            <a:ln w="25400">
              <a:noFill/>
            </a:ln>
          </c:spPr>
        </c:title>
        <c:numFmt formatCode="#,##0\ ;&quot;△&quot;#,##0\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28735856"/>
        <c:crosses val="autoZero"/>
        <c:crossBetween val="between"/>
        <c:majorUnit val="20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ltUpDiag">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グラフ!$I$16:$M$16</c:f>
              <c:strCache>
                <c:ptCount val="5"/>
                <c:pt idx="0">
                  <c:v>平成13年</c:v>
                </c:pt>
                <c:pt idx="1">
                  <c:v>18年</c:v>
                </c:pt>
                <c:pt idx="2">
                  <c:v>21年</c:v>
                </c:pt>
                <c:pt idx="3">
                  <c:v>24年</c:v>
                </c:pt>
                <c:pt idx="4">
                  <c:v>26年</c:v>
                </c:pt>
              </c:strCache>
            </c:strRef>
          </c:cat>
          <c:val>
            <c:numRef>
              <c:f>グラフ!$I$17:$M$17</c:f>
              <c:numCache>
                <c:formatCode>#,##0;[Red]#,##0</c:formatCode>
                <c:ptCount val="5"/>
                <c:pt idx="0">
                  <c:v>5704</c:v>
                </c:pt>
                <c:pt idx="1">
                  <c:v>5486</c:v>
                </c:pt>
                <c:pt idx="2">
                  <c:v>5324</c:v>
                </c:pt>
                <c:pt idx="3">
                  <c:v>4840</c:v>
                </c:pt>
                <c:pt idx="4">
                  <c:v>5254</c:v>
                </c:pt>
              </c:numCache>
            </c:numRef>
          </c:val>
        </c:ser>
        <c:dLbls>
          <c:showLegendKey val="0"/>
          <c:showVal val="0"/>
          <c:showCatName val="0"/>
          <c:showSerName val="0"/>
          <c:showPercent val="0"/>
          <c:showBubbleSize val="0"/>
        </c:dLbls>
        <c:gapWidth val="30"/>
        <c:axId val="528730760"/>
        <c:axId val="528733112"/>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274459752714E-2"/>
                  <c:y val="-4.504097586467280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3125743125826356E-2"/>
                  <c:y val="-6.359700116861410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7.9055118110236369E-2"/>
                  <c:y val="4.769651136213204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グラフ!$I$16:$M$16</c:f>
              <c:strCache>
                <c:ptCount val="5"/>
                <c:pt idx="0">
                  <c:v>平成13年</c:v>
                </c:pt>
                <c:pt idx="1">
                  <c:v>18年</c:v>
                </c:pt>
                <c:pt idx="2">
                  <c:v>21年</c:v>
                </c:pt>
                <c:pt idx="3">
                  <c:v>24年</c:v>
                </c:pt>
                <c:pt idx="4">
                  <c:v>26年</c:v>
                </c:pt>
              </c:strCache>
            </c:strRef>
          </c:cat>
          <c:val>
            <c:numRef>
              <c:f>グラフ!$I$18:$M$18</c:f>
              <c:numCache>
                <c:formatCode>#,##0;[Red]#,##0</c:formatCode>
                <c:ptCount val="5"/>
                <c:pt idx="0">
                  <c:v>51850</c:v>
                </c:pt>
                <c:pt idx="1">
                  <c:v>52615</c:v>
                </c:pt>
                <c:pt idx="2">
                  <c:v>56570</c:v>
                </c:pt>
                <c:pt idx="3">
                  <c:v>53339</c:v>
                </c:pt>
                <c:pt idx="4">
                  <c:v>55002</c:v>
                </c:pt>
              </c:numCache>
            </c:numRef>
          </c:val>
          <c:smooth val="0"/>
        </c:ser>
        <c:dLbls>
          <c:showLegendKey val="0"/>
          <c:showVal val="0"/>
          <c:showCatName val="0"/>
          <c:showSerName val="0"/>
          <c:showPercent val="0"/>
          <c:showBubbleSize val="0"/>
        </c:dLbls>
        <c:marker val="1"/>
        <c:smooth val="0"/>
        <c:axId val="528729192"/>
        <c:axId val="528727232"/>
      </c:lineChart>
      <c:catAx>
        <c:axId val="528730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28733112"/>
        <c:crossesAt val="0"/>
        <c:auto val="1"/>
        <c:lblAlgn val="ctr"/>
        <c:lblOffset val="100"/>
        <c:tickLblSkip val="1"/>
        <c:tickMarkSkip val="1"/>
        <c:noMultiLvlLbl val="0"/>
      </c:catAx>
      <c:valAx>
        <c:axId val="528733112"/>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28730760"/>
        <c:crosses val="autoZero"/>
        <c:crossBetween val="between"/>
      </c:valAx>
      <c:catAx>
        <c:axId val="528729192"/>
        <c:scaling>
          <c:orientation val="minMax"/>
        </c:scaling>
        <c:delete val="1"/>
        <c:axPos val="b"/>
        <c:numFmt formatCode="General" sourceLinked="1"/>
        <c:majorTickMark val="out"/>
        <c:minorTickMark val="none"/>
        <c:tickLblPos val="none"/>
        <c:crossAx val="528727232"/>
        <c:crossesAt val="0"/>
        <c:auto val="1"/>
        <c:lblAlgn val="ctr"/>
        <c:lblOffset val="100"/>
        <c:noMultiLvlLbl val="0"/>
      </c:catAx>
      <c:valAx>
        <c:axId val="528727232"/>
        <c:scaling>
          <c:orientation val="minMax"/>
          <c:max val="60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28729192"/>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2539960358487"/>
          <c:y val="0.1701392247666722"/>
          <c:w val="0.61270346368105022"/>
          <c:h val="0.63240318231698767"/>
        </c:manualLayout>
      </c:layout>
      <c:doughnutChart>
        <c:varyColors val="1"/>
        <c:ser>
          <c:idx val="0"/>
          <c:order val="0"/>
          <c:tx>
            <c:strRef>
              <c:f>グラフ!$I$42</c:f>
              <c:strCache>
                <c:ptCount val="1"/>
                <c:pt idx="0">
                  <c:v>事業所数</c:v>
                </c:pt>
              </c:strCache>
            </c:strRef>
          </c:tx>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dPt>
          <c:dPt>
            <c:idx val="3"/>
            <c:bubble3D val="0"/>
            <c:spPr>
              <a:pattFill prst="pct90">
                <a:fgClr>
                  <a:srgbClr val="000000"/>
                </a:fgClr>
                <a:bgClr>
                  <a:srgbClr val="FFFFFF"/>
                </a:bgClr>
              </a:pattFill>
              <a:ln w="12700">
                <a:solidFill>
                  <a:srgbClr val="000000"/>
                </a:solidFill>
                <a:prstDash val="solid"/>
              </a:ln>
            </c:spPr>
          </c:dPt>
          <c:dPt>
            <c:idx val="5"/>
            <c:bubble3D val="0"/>
            <c:spPr>
              <a:pattFill prst="smConfetti">
                <a:fgClr>
                  <a:srgbClr val="000000"/>
                </a:fgClr>
                <a:bgClr>
                  <a:srgbClr val="FFFFFF"/>
                </a:bgClr>
              </a:pattFill>
              <a:ln w="12700">
                <a:solidFill>
                  <a:srgbClr val="000000"/>
                </a:solidFill>
                <a:prstDash val="solid"/>
              </a:ln>
            </c:spPr>
          </c:dPt>
          <c:dPt>
            <c:idx val="6"/>
            <c:bubble3D val="0"/>
            <c:spPr>
              <a:pattFill prst="ltUpDiag">
                <a:fgClr>
                  <a:srgbClr val="000000"/>
                </a:fgClr>
                <a:bgClr>
                  <a:srgbClr val="FFFFFF"/>
                </a:bgClr>
              </a:pattFill>
              <a:ln w="12700">
                <a:solidFill>
                  <a:srgbClr val="000000"/>
                </a:solidFill>
                <a:prstDash val="solid"/>
              </a:ln>
            </c:spPr>
          </c:dPt>
          <c:dPt>
            <c:idx val="7"/>
            <c:bubble3D val="0"/>
            <c:spPr>
              <a:pattFill prst="lgCheck">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divot">
                <a:fgClr>
                  <a:srgbClr val="000000"/>
                </a:fgClr>
                <a:bgClr>
                  <a:srgbClr val="FFFFFF"/>
                </a:bgClr>
              </a:pattFill>
              <a:ln w="12700">
                <a:solidFill>
                  <a:srgbClr val="000000"/>
                </a:solidFill>
                <a:prstDash val="solid"/>
              </a:ln>
            </c:spPr>
          </c:dPt>
          <c:dPt>
            <c:idx val="10"/>
            <c:bubble3D val="0"/>
            <c:spPr>
              <a:pattFill prst="diagBrick">
                <a:fgClr>
                  <a:srgbClr val="000000"/>
                </a:fgClr>
                <a:bgClr>
                  <a:srgbClr val="FFFFFF"/>
                </a:bgClr>
              </a:pattFill>
              <a:ln w="12700">
                <a:solidFill>
                  <a:srgbClr val="000000"/>
                </a:solidFill>
                <a:prstDash val="solid"/>
              </a:ln>
            </c:spPr>
          </c:dPt>
          <c:dPt>
            <c:idx val="11"/>
            <c:bubble3D val="0"/>
            <c:spPr>
              <a:pattFill prst="lgConfetti">
                <a:fgClr>
                  <a:srgbClr val="000000"/>
                </a:fgClr>
                <a:bgClr>
                  <a:srgbClr val="FFFFFF"/>
                </a:bgClr>
              </a:pattFill>
              <a:ln w="12700">
                <a:solidFill>
                  <a:srgbClr val="000000"/>
                </a:solidFill>
                <a:prstDash val="solid"/>
              </a:ln>
            </c:spPr>
          </c:dPt>
          <c:dPt>
            <c:idx val="12"/>
            <c:bubble3D val="0"/>
            <c:spPr>
              <a:pattFill prst="wdUpDiag">
                <a:fgClr>
                  <a:srgbClr val="000000"/>
                </a:fgClr>
                <a:bgClr>
                  <a:srgbClr val="FFFFFF"/>
                </a:bgClr>
              </a:pattFill>
              <a:ln w="12700">
                <a:solidFill>
                  <a:srgbClr val="000000"/>
                </a:solidFill>
                <a:prstDash val="solid"/>
              </a:ln>
            </c:spPr>
          </c:dPt>
          <c:dPt>
            <c:idx val="13"/>
            <c:bubble3D val="0"/>
            <c:spPr>
              <a:pattFill prst="dashVert">
                <a:fgClr>
                  <a:srgbClr val="000000"/>
                </a:fgClr>
                <a:bgClr>
                  <a:srgbClr val="FFFFFF"/>
                </a:bgClr>
              </a:pattFill>
              <a:ln w="12700">
                <a:solidFill>
                  <a:srgbClr val="000000"/>
                </a:solidFill>
                <a:prstDash val="solid"/>
              </a:ln>
            </c:spPr>
          </c:dPt>
          <c:dPt>
            <c:idx val="14"/>
            <c:bubble3D val="0"/>
            <c:spPr>
              <a:pattFill prst="pct70">
                <a:fgClr>
                  <a:schemeClr val="tx1"/>
                </a:fgClr>
                <a:bgClr>
                  <a:schemeClr val="bg1"/>
                </a:bgClr>
              </a:pattFill>
              <a:ln w="12700">
                <a:solidFill>
                  <a:srgbClr val="000000"/>
                </a:solidFill>
                <a:prstDash val="solid"/>
              </a:ln>
            </c:spPr>
          </c:dPt>
          <c:dLbls>
            <c:dLbl>
              <c:idx val="0"/>
              <c:layout>
                <c:manualLayout>
                  <c:x val="-0.10602680582087003"/>
                  <c:y val="-0.2308251612489319"/>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040358190520322"/>
                  <c:y val="-0.2063022655286022"/>
                </c:manualLayout>
              </c:layout>
              <c:tx>
                <c:rich>
                  <a:bodyPr/>
                  <a:lstStyle/>
                  <a:p>
                    <a:r>
                      <a:rPr lang="ja-JP" altLang="en-US" sz="600"/>
                      <a:t>鉱業</a:t>
                    </a:r>
                    <a:r>
                      <a:rPr lang="en-US" altLang="ja-JP" sz="600"/>
                      <a:t>,</a:t>
                    </a:r>
                    <a:r>
                      <a:rPr lang="ja-JP" altLang="en-US" sz="600"/>
                      <a:t>採石業</a:t>
                    </a:r>
                    <a:r>
                      <a:rPr lang="en-US" altLang="ja-JP" sz="600"/>
                      <a:t>,</a:t>
                    </a:r>
                    <a:r>
                      <a:rPr lang="ja-JP" altLang="en-US" sz="600"/>
                      <a:t>砂利採取業</a:t>
                    </a:r>
                    <a:r>
                      <a:rPr lang="ja-JP" altLang="en-US" sz="800"/>
                      <a:t>
</a:t>
                    </a:r>
                    <a:r>
                      <a:rPr lang="en-US" altLang="ja-JP" sz="600"/>
                      <a:t>0.0%</a:t>
                    </a:r>
                  </a:p>
                </c:rich>
              </c:tx>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5219525074158621E-3"/>
                  <c:y val="-4.512273700594415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4661121950082004"/>
                  <c:y val="-0.21566494014769119"/>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612710245538834"/>
                  <c:y val="-0.19523649688380687"/>
                </c:manualLayout>
              </c:layout>
              <c:tx>
                <c:rich>
                  <a:bodyPr/>
                  <a:lstStyle/>
                  <a:p>
                    <a:fld id="{34DA09AE-FC4B-415D-99D9-6E933A40C327}" type="CATEGORYNAME">
                      <a:rPr lang="ja-JP" altLang="en-US" sz="500"/>
                      <a:pPr/>
                      <a:t>[分類名]</a:t>
                    </a:fld>
                    <a:r>
                      <a:rPr lang="ja-JP" altLang="en-US" baseline="0"/>
                      <a:t>
</a:t>
                    </a:r>
                    <a:fld id="{37C2B1A5-E3FE-4AE8-9C09-93C80309963A}"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13402972557424406"/>
                      <c:h val="0.13674833017359503"/>
                    </c:manualLayout>
                  </c15:layout>
                  <c15:dlblFieldTable/>
                  <c15:showDataLabelsRange val="0"/>
                </c:ext>
              </c:extLst>
            </c:dLbl>
            <c:dLbl>
              <c:idx val="5"/>
              <c:layout>
                <c:manualLayout>
                  <c:x val="0.25545763344241396"/>
                  <c:y val="-8.0543837772130936E-2"/>
                </c:manualLayout>
              </c:layout>
              <c:tx>
                <c:rich>
                  <a:bodyPr/>
                  <a:lstStyle/>
                  <a:p>
                    <a:pPr>
                      <a:defRPr sz="600" b="0" i="0" u="none" strike="noStrike" baseline="0">
                        <a:solidFill>
                          <a:srgbClr val="000000"/>
                        </a:solidFill>
                        <a:latin typeface="ＭＳ 明朝"/>
                        <a:ea typeface="ＭＳ 明朝"/>
                        <a:cs typeface="ＭＳ 明朝"/>
                      </a:defRPr>
                    </a:pPr>
                    <a:r>
                      <a:rPr lang="ja-JP" altLang="en-US" sz="600" baseline="0">
                        <a:ea typeface="ＭＳ Ｐゴシック" panose="020B0600070205080204" pitchFamily="50" charset="-128"/>
                      </a:rPr>
                      <a:t>情報通信業</a:t>
                    </a:r>
                    <a:r>
                      <a:rPr lang="ja-JP" altLang="en-US" sz="600"/>
                      <a:t>
</a:t>
                    </a:r>
                    <a:r>
                      <a:rPr lang="en-US" altLang="ja-JP" sz="600">
                        <a:latin typeface="ＭＳ Ｐゴシック" panose="020B0600070205080204" pitchFamily="50" charset="-128"/>
                        <a:ea typeface="ＭＳ Ｐゴシック" panose="020B0600070205080204" pitchFamily="50" charset="-128"/>
                      </a:rPr>
                      <a:t>1.6%</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23159763313609469"/>
                  <c:y val="-6.8928475239525414E-4"/>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運輸業・郵便業</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2.1%</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3.3688436004322992E-3"/>
                  <c:y val="7.1787957038489062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9604168470457092"/>
                  <c:y val="0.13197569119313984"/>
                </c:manualLayout>
              </c:layout>
              <c:showLegendKey val="0"/>
              <c:showVal val="0"/>
              <c:showCatName val="1"/>
              <c:showSerName val="0"/>
              <c:showPercent val="1"/>
              <c:showBubbleSize val="0"/>
              <c:extLst>
                <c:ext xmlns:c15="http://schemas.microsoft.com/office/drawing/2012/chart" uri="{CE6537A1-D6FC-4f65-9D91-7224C49458BB}">
                  <c15:layout/>
                </c:ext>
              </c:extLst>
            </c:dLbl>
            <c:dLbl>
              <c:idx val="9"/>
              <c:layout>
                <c:manualLayout>
                  <c:x val="3.3797679417796982E-2"/>
                  <c:y val="0.17927467842886008"/>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不動産業・物品賃貸業</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12.3%</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9.1238435181935348E-2"/>
                  <c:y val="0.20163526933123074"/>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学術研究・</a:t>
                    </a:r>
                  </a:p>
                  <a:p>
                    <a:pPr>
                      <a:defRPr sz="1000" b="0" i="0" u="none" strike="noStrike" baseline="0">
                        <a:solidFill>
                          <a:srgbClr val="000000"/>
                        </a:solidFill>
                        <a:latin typeface="+mn-ea"/>
                        <a:ea typeface="+mn-ea"/>
                        <a:cs typeface="ＭＳ 明朝"/>
                      </a:defRPr>
                    </a:pPr>
                    <a:r>
                      <a:rPr lang="ja-JP" altLang="en-US" sz="700">
                        <a:latin typeface="+mn-ea"/>
                        <a:ea typeface="+mn-ea"/>
                      </a:rPr>
                      <a:t>専門・技術サービス業
</a:t>
                    </a:r>
                    <a:r>
                      <a:rPr lang="en-US" altLang="ja-JP" sz="700">
                        <a:latin typeface="+mn-ea"/>
                        <a:ea typeface="+mn-ea"/>
                      </a:rPr>
                      <a:t>5.4%</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1"/>
              <c:layout>
                <c:manualLayout>
                  <c:x val="-0.18089729302649318"/>
                  <c:y val="0.12454906116012025"/>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宿泊業・飲食サービス業</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13.7%</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2"/>
              <c:layout>
                <c:manualLayout>
                  <c:x val="-0.2205738551710677"/>
                  <c:y val="-4.8174067320486922E-4"/>
                </c:manualLayout>
              </c:layout>
              <c:tx>
                <c:rich>
                  <a:bodyPr/>
                  <a:lstStyle/>
                  <a:p>
                    <a:r>
                      <a:rPr lang="ja-JP" altLang="en-US"/>
                      <a:t>生活関連</a:t>
                    </a:r>
                  </a:p>
                  <a:p>
                    <a:r>
                      <a:rPr lang="ja-JP" altLang="en-US"/>
                      <a:t>サービス業・</a:t>
                    </a:r>
                  </a:p>
                  <a:p>
                    <a:r>
                      <a:rPr lang="ja-JP" altLang="en-US"/>
                      <a:t>娯楽業
</a:t>
                    </a:r>
                    <a:r>
                      <a:rPr lang="en-US" altLang="ja-JP"/>
                      <a:t>8.2%</a:t>
                    </a:r>
                  </a:p>
                </c:rich>
              </c:tx>
              <c:showLegendKey val="0"/>
              <c:showVal val="0"/>
              <c:showCatName val="1"/>
              <c:showSerName val="0"/>
              <c:showPercent val="1"/>
              <c:showBubbleSize val="0"/>
              <c:extLst>
                <c:ext xmlns:c15="http://schemas.microsoft.com/office/drawing/2012/chart" uri="{CE6537A1-D6FC-4f65-9D91-7224C49458BB}">
                  <c15:layout/>
                </c:ext>
              </c:extLst>
            </c:dLbl>
            <c:dLbl>
              <c:idx val="13"/>
              <c:layout>
                <c:manualLayout>
                  <c:x val="-0.20979701501809314"/>
                  <c:y val="-6.9867408763524194E-2"/>
                </c:manualLayout>
              </c:layout>
              <c:showLegendKey val="0"/>
              <c:showVal val="0"/>
              <c:showCatName val="1"/>
              <c:showSerName val="0"/>
              <c:showPercent val="1"/>
              <c:showBubbleSize val="0"/>
              <c:extLst>
                <c:ext xmlns:c15="http://schemas.microsoft.com/office/drawing/2012/chart" uri="{CE6537A1-D6FC-4f65-9D91-7224C49458BB}">
                  <c15:layout>
                    <c:manualLayout>
                      <c:w val="0.21716100576185374"/>
                      <c:h val="0.10531242048353448"/>
                    </c:manualLayout>
                  </c15:layout>
                </c:ext>
              </c:extLst>
            </c:dLbl>
            <c:dLbl>
              <c:idx val="14"/>
              <c:layout>
                <c:manualLayout>
                  <c:x val="-2.733024548402118E-2"/>
                  <c:y val="-1.7121341253991069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5"/>
              <c:layout>
                <c:manualLayout>
                  <c:x val="-0.25906816381680103"/>
                  <c:y val="-0.1193578370343647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021696252465484"/>
                      <c:h val="0.10391339558591219"/>
                    </c:manualLayout>
                  </c15:layout>
                </c:ext>
              </c:extLst>
            </c:dLbl>
            <c:dLbl>
              <c:idx val="16"/>
              <c:layout>
                <c:manualLayout>
                  <c:x val="-7.8898491519159494E-2"/>
                  <c:y val="-0.14595602730274509"/>
                </c:manualLayout>
              </c:layout>
              <c:tx>
                <c:rich>
                  <a:bodyPr/>
                  <a:lstStyle/>
                  <a:p>
                    <a:r>
                      <a:rPr lang="ja-JP" altLang="en-US" sz="500"/>
                      <a:t>サービス業</a:t>
                    </a:r>
                    <a:r>
                      <a:rPr lang="en-US" altLang="ja-JP" sz="500"/>
                      <a:t>(</a:t>
                    </a:r>
                    <a:r>
                      <a:rPr lang="ja-JP" altLang="en-US" sz="500"/>
                      <a:t>他に分類されないもの）
</a:t>
                    </a:r>
                    <a:r>
                      <a:rPr lang="en-US" altLang="ja-JP" sz="500"/>
                      <a:t>6.9%</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グラフ!$H$43:$H$59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グラフ!$I$43:$I$59</c:f>
              <c:numCache>
                <c:formatCode>_ * #,##0_ ;_ * \-#,##0_ ;_ * \-_ ;_ @_ </c:formatCode>
                <c:ptCount val="17"/>
                <c:pt idx="0">
                  <c:v>0</c:v>
                </c:pt>
                <c:pt idx="1">
                  <c:v>1</c:v>
                </c:pt>
                <c:pt idx="2">
                  <c:v>391</c:v>
                </c:pt>
                <c:pt idx="3">
                  <c:v>164</c:v>
                </c:pt>
                <c:pt idx="4">
                  <c:v>5</c:v>
                </c:pt>
                <c:pt idx="5">
                  <c:v>83</c:v>
                </c:pt>
                <c:pt idx="6">
                  <c:v>112</c:v>
                </c:pt>
                <c:pt idx="7">
                  <c:v>1240</c:v>
                </c:pt>
                <c:pt idx="8">
                  <c:v>93</c:v>
                </c:pt>
                <c:pt idx="9">
                  <c:v>647</c:v>
                </c:pt>
                <c:pt idx="10">
                  <c:v>282</c:v>
                </c:pt>
                <c:pt idx="11">
                  <c:v>721</c:v>
                </c:pt>
                <c:pt idx="12">
                  <c:v>430</c:v>
                </c:pt>
                <c:pt idx="13">
                  <c:v>237</c:v>
                </c:pt>
                <c:pt idx="14">
                  <c:v>462</c:v>
                </c:pt>
                <c:pt idx="15">
                  <c:v>24</c:v>
                </c:pt>
                <c:pt idx="16">
                  <c:v>362</c:v>
                </c:pt>
              </c:numCache>
            </c:numRef>
          </c:val>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4728" l="0.59055118110234728" r="0.59055118110234728" t="0.59055118110234728" header="0.39370078740157488" footer="0.39370078740157488"/>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0643280289369"/>
          <c:y val="0.17480976404787571"/>
          <c:w val="0.6313679662397581"/>
          <c:h val="0.60988014254330503"/>
        </c:manualLayout>
      </c:layout>
      <c:doughnutChart>
        <c:varyColors val="1"/>
        <c:ser>
          <c:idx val="0"/>
          <c:order val="0"/>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dPt>
          <c:dPt>
            <c:idx val="3"/>
            <c:bubble3D val="0"/>
            <c:spPr>
              <a:pattFill prst="pct90">
                <a:fgClr>
                  <a:srgbClr val="000000"/>
                </a:fgClr>
                <a:bgClr>
                  <a:srgbClr val="FFFFFF"/>
                </a:bgClr>
              </a:pattFill>
              <a:ln w="12700">
                <a:solidFill>
                  <a:srgbClr val="000000"/>
                </a:solidFill>
                <a:prstDash val="solid"/>
              </a:ln>
            </c:spPr>
          </c:dPt>
          <c:dPt>
            <c:idx val="5"/>
            <c:bubble3D val="0"/>
            <c:spPr>
              <a:pattFill prst="smConfetti">
                <a:fgClr>
                  <a:srgbClr val="000000"/>
                </a:fgClr>
                <a:bgClr>
                  <a:srgbClr val="FFFFFF"/>
                </a:bgClr>
              </a:pattFill>
              <a:ln w="12700">
                <a:solidFill>
                  <a:srgbClr val="000000"/>
                </a:solidFill>
                <a:prstDash val="solid"/>
              </a:ln>
            </c:spPr>
          </c:dPt>
          <c:dPt>
            <c:idx val="6"/>
            <c:bubble3D val="0"/>
            <c:spPr>
              <a:pattFill prst="ltUpDiag">
                <a:fgClr>
                  <a:srgbClr val="000000"/>
                </a:fgClr>
                <a:bgClr>
                  <a:srgbClr val="FFFFFF"/>
                </a:bgClr>
              </a:pattFill>
              <a:ln w="12700">
                <a:solidFill>
                  <a:srgbClr val="000000"/>
                </a:solidFill>
                <a:prstDash val="solid"/>
              </a:ln>
            </c:spPr>
          </c:dPt>
          <c:dPt>
            <c:idx val="7"/>
            <c:bubble3D val="0"/>
            <c:spPr>
              <a:pattFill prst="lgCheck">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divot">
                <a:fgClr>
                  <a:srgbClr val="000000"/>
                </a:fgClr>
                <a:bgClr>
                  <a:srgbClr val="FFFFFF"/>
                </a:bgClr>
              </a:pattFill>
              <a:ln w="12700">
                <a:solidFill>
                  <a:srgbClr val="000000"/>
                </a:solidFill>
                <a:prstDash val="solid"/>
              </a:ln>
            </c:spPr>
          </c:dPt>
          <c:dPt>
            <c:idx val="10"/>
            <c:bubble3D val="0"/>
            <c:spPr>
              <a:pattFill prst="diagBrick">
                <a:fgClr>
                  <a:srgbClr val="000000"/>
                </a:fgClr>
                <a:bgClr>
                  <a:srgbClr val="FFFFFF"/>
                </a:bgClr>
              </a:pattFill>
              <a:ln w="12700">
                <a:solidFill>
                  <a:srgbClr val="000000"/>
                </a:solidFill>
                <a:prstDash val="solid"/>
              </a:ln>
            </c:spPr>
          </c:dPt>
          <c:dPt>
            <c:idx val="11"/>
            <c:bubble3D val="0"/>
            <c:spPr>
              <a:pattFill prst="lgConfetti">
                <a:fgClr>
                  <a:srgbClr val="000000"/>
                </a:fgClr>
                <a:bgClr>
                  <a:srgbClr val="FFFFFF"/>
                </a:bgClr>
              </a:pattFill>
              <a:ln w="12700">
                <a:solidFill>
                  <a:srgbClr val="000000"/>
                </a:solidFill>
                <a:prstDash val="solid"/>
              </a:ln>
            </c:spPr>
          </c:dPt>
          <c:dPt>
            <c:idx val="12"/>
            <c:bubble3D val="0"/>
            <c:spPr>
              <a:pattFill prst="wdUpDiag">
                <a:fgClr>
                  <a:srgbClr val="000000"/>
                </a:fgClr>
                <a:bgClr>
                  <a:srgbClr val="FFFFFF"/>
                </a:bgClr>
              </a:pattFill>
              <a:ln w="12700">
                <a:solidFill>
                  <a:srgbClr val="000000"/>
                </a:solidFill>
                <a:prstDash val="solid"/>
              </a:ln>
            </c:spPr>
          </c:dPt>
          <c:dPt>
            <c:idx val="13"/>
            <c:bubble3D val="0"/>
            <c:spPr>
              <a:pattFill prst="dashVert">
                <a:fgClr>
                  <a:srgbClr val="000000"/>
                </a:fgClr>
                <a:bgClr>
                  <a:srgbClr val="FFFFFF"/>
                </a:bgClr>
              </a:pattFill>
              <a:ln w="12700">
                <a:solidFill>
                  <a:srgbClr val="000000"/>
                </a:solidFill>
                <a:prstDash val="solid"/>
              </a:ln>
            </c:spPr>
          </c:dPt>
          <c:dPt>
            <c:idx val="14"/>
            <c:bubble3D val="0"/>
            <c:spPr>
              <a:pattFill prst="pct70">
                <a:fgClr>
                  <a:schemeClr val="tx1"/>
                </a:fgClr>
                <a:bgClr>
                  <a:schemeClr val="bg1"/>
                </a:bgClr>
              </a:pattFill>
              <a:ln w="12700">
                <a:solidFill>
                  <a:srgbClr val="000000"/>
                </a:solidFill>
                <a:prstDash val="solid"/>
              </a:ln>
            </c:spPr>
          </c:dPt>
          <c:dLbls>
            <c:dLbl>
              <c:idx val="0"/>
              <c:layout>
                <c:manualLayout>
                  <c:x val="-2.4522390429606602E-2"/>
                  <c:y val="-0.20067673542973688"/>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6359916060699953"/>
                  <c:y val="-0.1825214108113086"/>
                </c:manualLayout>
              </c:layout>
              <c:tx>
                <c:rich>
                  <a:bodyPr/>
                  <a:lstStyle/>
                  <a:p>
                    <a:pPr>
                      <a:defRPr sz="800" b="0" i="0" u="none" strike="noStrike" baseline="0">
                        <a:solidFill>
                          <a:srgbClr val="000000"/>
                        </a:solidFill>
                        <a:latin typeface="+mn-ea"/>
                        <a:ea typeface="+mn-ea"/>
                        <a:cs typeface="ＭＳ Ｐゴシック"/>
                      </a:defRPr>
                    </a:pPr>
                    <a:r>
                      <a:rPr lang="ja-JP" altLang="en-US" sz="600">
                        <a:latin typeface="+mn-ea"/>
                        <a:ea typeface="+mn-ea"/>
                      </a:rPr>
                      <a:t>鉱</a:t>
                    </a:r>
                    <a:r>
                      <a:rPr lang="ja-JP" altLang="en-US" sz="600"/>
                      <a:t>業</a:t>
                    </a:r>
                    <a:r>
                      <a:rPr lang="en-US" altLang="ja-JP" sz="600"/>
                      <a:t>,</a:t>
                    </a:r>
                    <a:r>
                      <a:rPr lang="ja-JP" altLang="en-US" sz="600"/>
                      <a:t>採石業</a:t>
                    </a:r>
                    <a:r>
                      <a:rPr lang="en-US" altLang="ja-JP" sz="600"/>
                      <a:t>,</a:t>
                    </a:r>
                  </a:p>
                  <a:p>
                    <a:pPr>
                      <a:defRPr sz="800" b="0" i="0" u="none" strike="noStrike" baseline="0">
                        <a:solidFill>
                          <a:srgbClr val="000000"/>
                        </a:solidFill>
                        <a:latin typeface="+mn-ea"/>
                        <a:ea typeface="+mn-ea"/>
                        <a:cs typeface="ＭＳ Ｐゴシック"/>
                      </a:defRPr>
                    </a:pPr>
                    <a:r>
                      <a:rPr lang="ja-JP" altLang="en-US" sz="600"/>
                      <a:t>砂利採取業</a:t>
                    </a:r>
                    <a:r>
                      <a:rPr lang="ja-JP" altLang="en-US"/>
                      <a:t>
</a:t>
                    </a:r>
                    <a:r>
                      <a:rPr lang="en-US" altLang="ja-JP"/>
                      <a:t>0.0%</a:t>
                    </a:r>
                  </a:p>
                </c:rich>
              </c:tx>
              <c:numFmt formatCode="0.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3022737463667867E-3"/>
                  <c:y val="-2.9318069848626768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4.4004075510078906E-2"/>
                  <c:y val="-2.466057847028251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4"/>
              <c:layout>
                <c:manualLayout>
                  <c:x val="0.20022268751188971"/>
                  <c:y val="-0.15302159559967909"/>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電</a:t>
                    </a:r>
                    <a:r>
                      <a:rPr lang="ja-JP" altLang="en-US" sz="700"/>
                      <a:t>気・ガス・</a:t>
                    </a:r>
                  </a:p>
                  <a:p>
                    <a:pPr>
                      <a:defRPr sz="1000" b="0" i="0" u="none" strike="noStrike" baseline="0">
                        <a:solidFill>
                          <a:srgbClr val="000000"/>
                        </a:solidFill>
                        <a:latin typeface="+mn-ea"/>
                        <a:ea typeface="+mn-ea"/>
                        <a:cs typeface="ＭＳ 明朝"/>
                      </a:defRPr>
                    </a:pPr>
                    <a:r>
                      <a:rPr lang="ja-JP" altLang="en-US" sz="700"/>
                      <a:t>水道業
</a:t>
                    </a:r>
                    <a:r>
                      <a:rPr lang="en-US" altLang="ja-JP" sz="700"/>
                      <a:t>2.0%</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20421022610803641"/>
                  <c:y val="-4.1463261380223833E-2"/>
                </c:manualLayout>
              </c:layout>
              <c:tx>
                <c:rich>
                  <a:bodyPr/>
                  <a:lstStyle/>
                  <a:p>
                    <a:pPr>
                      <a:defRPr sz="700" b="0" i="0" u="none" strike="noStrike" baseline="0">
                        <a:solidFill>
                          <a:srgbClr val="000000"/>
                        </a:solidFill>
                        <a:latin typeface="+mn-ea"/>
                        <a:ea typeface="+mn-ea"/>
                        <a:cs typeface="ＭＳ 明朝"/>
                      </a:defRPr>
                    </a:pPr>
                    <a:r>
                      <a:rPr lang="ja-JP" altLang="en-US" sz="700">
                        <a:latin typeface="+mn-ea"/>
                        <a:ea typeface="+mn-ea"/>
                      </a:rPr>
                      <a:t>情</a:t>
                    </a:r>
                    <a:r>
                      <a:rPr lang="ja-JP" altLang="en-US" sz="700"/>
                      <a:t>報</a:t>
                    </a:r>
                  </a:p>
                  <a:p>
                    <a:pPr>
                      <a:defRPr sz="700" b="0" i="0" u="none" strike="noStrike" baseline="0">
                        <a:solidFill>
                          <a:srgbClr val="000000"/>
                        </a:solidFill>
                        <a:latin typeface="+mn-ea"/>
                        <a:ea typeface="+mn-ea"/>
                        <a:cs typeface="ＭＳ 明朝"/>
                      </a:defRPr>
                    </a:pPr>
                    <a:r>
                      <a:rPr lang="ja-JP" altLang="en-US" sz="700"/>
                      <a:t>通信業
</a:t>
                    </a:r>
                    <a:r>
                      <a:rPr lang="en-US" altLang="ja-JP" sz="700"/>
                      <a:t>2.6%</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18885280985031705"/>
                  <c:y val="9.4271010718066747E-2"/>
                </c:manualLayout>
              </c:layout>
              <c:tx>
                <c:rich>
                  <a:bodyPr/>
                  <a:lstStyle/>
                  <a:p>
                    <a:r>
                      <a:rPr lang="ja-JP" altLang="en-US" sz="700"/>
                      <a:t>運輸業・</a:t>
                    </a:r>
                  </a:p>
                  <a:p>
                    <a:r>
                      <a:rPr lang="ja-JP" altLang="en-US" sz="700"/>
                      <a:t>郵便業
</a:t>
                    </a:r>
                    <a:r>
                      <a:rPr lang="en-US" altLang="ja-JP" sz="700"/>
                      <a:t>5.7%</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7"/>
              <c:layout>
                <c:manualLayout>
                  <c:x val="0.23258890059796275"/>
                  <c:y val="0.14371791835432704"/>
                </c:manualLayout>
              </c:layout>
              <c:tx>
                <c:rich>
                  <a:bodyPr/>
                  <a:lstStyle/>
                  <a:p>
                    <a:r>
                      <a:rPr lang="ja-JP" altLang="en-US"/>
                      <a:t>卸売業・</a:t>
                    </a:r>
                  </a:p>
                  <a:p>
                    <a:r>
                      <a:rPr lang="ja-JP" altLang="en-US"/>
                      <a:t>小売業
</a:t>
                    </a:r>
                    <a:r>
                      <a:rPr lang="en-US" altLang="ja-JP"/>
                      <a:t>27.5%</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8"/>
              <c:layout>
                <c:manualLayout>
                  <c:x val="0.20022602819096086"/>
                  <c:y val="0.21457719896508423"/>
                </c:manualLayout>
              </c:layout>
              <c:tx>
                <c:rich>
                  <a:bodyPr/>
                  <a:lstStyle/>
                  <a:p>
                    <a:r>
                      <a:rPr lang="ja-JP" altLang="en-US">
                        <a:latin typeface="+mn-ea"/>
                        <a:ea typeface="+mn-ea"/>
                      </a:rPr>
                      <a:t>金</a:t>
                    </a:r>
                    <a:r>
                      <a:rPr lang="ja-JP" altLang="en-US"/>
                      <a:t>融・</a:t>
                    </a:r>
                  </a:p>
                  <a:p>
                    <a:r>
                      <a:rPr lang="ja-JP" altLang="en-US"/>
                      <a:t>保険業
</a:t>
                    </a:r>
                    <a:r>
                      <a:rPr lang="en-US" altLang="ja-JP"/>
                      <a:t>1.7%</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9"/>
              <c:layout>
                <c:manualLayout>
                  <c:x val="-1.2358817133516348E-2"/>
                  <c:y val="0.24624331852975936"/>
                </c:manualLayout>
              </c:layout>
              <c:tx>
                <c:rich>
                  <a:bodyPr/>
                  <a:lstStyle/>
                  <a:p>
                    <a:pPr>
                      <a:defRPr sz="1000" b="0" i="0" u="none" strike="noStrike" baseline="0">
                        <a:solidFill>
                          <a:srgbClr val="000000"/>
                        </a:solidFill>
                        <a:latin typeface="+mn-ea"/>
                        <a:ea typeface="+mn-ea"/>
                        <a:cs typeface="ＭＳ 明朝"/>
                      </a:defRPr>
                    </a:pPr>
                    <a:r>
                      <a:rPr lang="ja-JP" altLang="en-US" sz="800">
                        <a:latin typeface="+mn-ea"/>
                        <a:ea typeface="+mn-ea"/>
                      </a:rPr>
                      <a:t>不</a:t>
                    </a:r>
                    <a:r>
                      <a:rPr lang="ja-JP" altLang="en-US" sz="800"/>
                      <a:t>動産業・</a:t>
                    </a:r>
                  </a:p>
                  <a:p>
                    <a:pPr>
                      <a:defRPr sz="1000" b="0" i="0" u="none" strike="noStrike" baseline="0">
                        <a:solidFill>
                          <a:srgbClr val="000000"/>
                        </a:solidFill>
                        <a:latin typeface="+mn-ea"/>
                        <a:ea typeface="+mn-ea"/>
                        <a:cs typeface="ＭＳ 明朝"/>
                      </a:defRPr>
                    </a:pPr>
                    <a:r>
                      <a:rPr lang="ja-JP" altLang="en-US" sz="800"/>
                      <a:t>物品賃貸業
</a:t>
                    </a:r>
                    <a:r>
                      <a:rPr lang="en-US" altLang="ja-JP" sz="800"/>
                      <a:t>3.1%</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0.18383090746544117"/>
                  <c:y val="0.24243785465020795"/>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1"/>
              <c:layout>
                <c:manualLayout>
                  <c:x val="-0.26710269901812816"/>
                  <c:y val="0.11989019739576787"/>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宿</a:t>
                    </a:r>
                    <a:r>
                      <a:rPr lang="ja-JP" altLang="en-US" sz="700"/>
                      <a:t>泊業・飲食サービス業</a:t>
                    </a:r>
                    <a:endParaRPr lang="ja-JP" altLang="en-US" sz="1000"/>
                  </a:p>
                  <a:p>
                    <a:pPr>
                      <a:defRPr sz="1000" b="0" i="0" u="none" strike="noStrike" baseline="0">
                        <a:solidFill>
                          <a:srgbClr val="000000"/>
                        </a:solidFill>
                        <a:latin typeface="+mn-ea"/>
                        <a:ea typeface="+mn-ea"/>
                        <a:cs typeface="ＭＳ 明朝"/>
                      </a:defRPr>
                    </a:pPr>
                    <a:r>
                      <a:rPr lang="en-US" altLang="ja-JP" sz="800"/>
                      <a:t>7.3%</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2"/>
              <c:layout>
                <c:manualLayout>
                  <c:x val="-0.2352577087034676"/>
                  <c:y val="1.2675572998733653E-2"/>
                </c:manualLayout>
              </c:layout>
              <c:tx>
                <c:rich>
                  <a:bodyPr/>
                  <a:lstStyle/>
                  <a:p>
                    <a:r>
                      <a:rPr lang="ja-JP" altLang="en-US" sz="600">
                        <a:latin typeface="+mn-ea"/>
                        <a:ea typeface="+mn-ea"/>
                      </a:rPr>
                      <a:t>生</a:t>
                    </a:r>
                    <a:r>
                      <a:rPr lang="ja-JP" altLang="en-US" sz="600"/>
                      <a:t>活関連</a:t>
                    </a:r>
                  </a:p>
                  <a:p>
                    <a:r>
                      <a:rPr lang="ja-JP" altLang="en-US" sz="600"/>
                      <a:t>サービス業・</a:t>
                    </a:r>
                  </a:p>
                  <a:p>
                    <a:r>
                      <a:rPr lang="ja-JP" altLang="en-US" sz="600"/>
                      <a:t>娯楽業</a:t>
                    </a:r>
                    <a:r>
                      <a:rPr lang="ja-JP" altLang="en-US"/>
                      <a:t>
</a:t>
                    </a:r>
                    <a:r>
                      <a:rPr lang="en-US" altLang="ja-JP"/>
                      <a:t>3.2%</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13"/>
              <c:layout>
                <c:manualLayout>
                  <c:x val="-0.23218405590290911"/>
                  <c:y val="-0.12118979648218076"/>
                </c:manualLayout>
              </c:layout>
              <c:tx>
                <c:rich>
                  <a:bodyPr/>
                  <a:lstStyle/>
                  <a:p>
                    <a:r>
                      <a:rPr lang="ja-JP" altLang="en-US"/>
                      <a:t>教育・</a:t>
                    </a:r>
                  </a:p>
                  <a:p>
                    <a:r>
                      <a:rPr lang="ja-JP" altLang="en-US"/>
                      <a:t>学習支援業
</a:t>
                    </a:r>
                    <a:r>
                      <a:rPr lang="en-US" altLang="ja-JP"/>
                      <a:t>2.1%</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14"/>
              <c:layout>
                <c:manualLayout>
                  <c:x val="-7.8062013210352657E-3"/>
                  <c:y val="3.613644579964242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5"/>
              <c:layout>
                <c:manualLayout>
                  <c:x val="-0.26175869120654432"/>
                  <c:y val="-0.11022787493375728"/>
                </c:manualLayout>
              </c:layout>
              <c:tx>
                <c:rich>
                  <a:bodyPr/>
                  <a:lstStyle/>
                  <a:p>
                    <a:pPr>
                      <a:defRPr sz="700" b="0" i="0" u="none" strike="noStrike" baseline="0">
                        <a:solidFill>
                          <a:srgbClr val="000000"/>
                        </a:solidFill>
                        <a:latin typeface="+mn-ea"/>
                        <a:ea typeface="+mn-ea"/>
                        <a:cs typeface="ＭＳ Ｐゴシック"/>
                      </a:defRPr>
                    </a:pPr>
                    <a:r>
                      <a:rPr lang="ja-JP" altLang="en-US" sz="700"/>
                      <a:t>複合サービス事業
</a:t>
                    </a:r>
                    <a:r>
                      <a:rPr lang="en-US" altLang="ja-JP" sz="700"/>
                      <a:t>0.7%</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6"/>
              <c:layout>
                <c:manualLayout>
                  <c:x val="-0.13847530661021729"/>
                  <c:y val="-0.18070334325790108"/>
                </c:manualLayout>
              </c:layout>
              <c:tx>
                <c:rich>
                  <a:bodyPr/>
                  <a:lstStyle/>
                  <a:p>
                    <a:r>
                      <a:rPr lang="ja-JP" altLang="en-US" sz="600">
                        <a:latin typeface="+mn-ea"/>
                        <a:ea typeface="+mn-ea"/>
                      </a:rPr>
                      <a:t>サ</a:t>
                    </a:r>
                    <a:r>
                      <a:rPr lang="ja-JP" altLang="en-US" sz="600"/>
                      <a:t>ービス業</a:t>
                    </a:r>
                  </a:p>
                  <a:p>
                    <a:r>
                      <a:rPr lang="en-US" altLang="ja-JP" sz="600"/>
                      <a:t>(</a:t>
                    </a:r>
                    <a:r>
                      <a:rPr lang="ja-JP" altLang="en-US" sz="600"/>
                      <a:t>他に分類</a:t>
                    </a:r>
                  </a:p>
                  <a:p>
                    <a:r>
                      <a:rPr lang="ja-JP" altLang="en-US" sz="600"/>
                      <a:t>されないもの）
</a:t>
                    </a:r>
                    <a:r>
                      <a:rPr lang="en-US" altLang="ja-JP" sz="600"/>
                      <a:t>11.3%</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グラフ!$K$43:$K$59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グラフ!$L$43:$L$59</c:f>
              <c:numCache>
                <c:formatCode>_ * #,##0_ ;_ * \-#,##0_ ;_ * \-_ ;_ @_ </c:formatCode>
                <c:ptCount val="17"/>
                <c:pt idx="0">
                  <c:v>0</c:v>
                </c:pt>
                <c:pt idx="1">
                  <c:v>0</c:v>
                </c:pt>
                <c:pt idx="2">
                  <c:v>4354</c:v>
                </c:pt>
                <c:pt idx="3">
                  <c:v>3138</c:v>
                </c:pt>
                <c:pt idx="4">
                  <c:v>1084</c:v>
                </c:pt>
                <c:pt idx="5">
                  <c:v>1441</c:v>
                </c:pt>
                <c:pt idx="6">
                  <c:v>3125</c:v>
                </c:pt>
                <c:pt idx="7">
                  <c:v>15116</c:v>
                </c:pt>
                <c:pt idx="8">
                  <c:v>928</c:v>
                </c:pt>
                <c:pt idx="9">
                  <c:v>1692</c:v>
                </c:pt>
                <c:pt idx="10">
                  <c:v>2278</c:v>
                </c:pt>
                <c:pt idx="11">
                  <c:v>4025</c:v>
                </c:pt>
                <c:pt idx="12">
                  <c:v>1781</c:v>
                </c:pt>
                <c:pt idx="13">
                  <c:v>1172</c:v>
                </c:pt>
                <c:pt idx="14">
                  <c:v>8255</c:v>
                </c:pt>
                <c:pt idx="15">
                  <c:v>394</c:v>
                </c:pt>
                <c:pt idx="16">
                  <c:v>6219</c:v>
                </c:pt>
              </c:numCache>
            </c:numRef>
          </c:val>
        </c:ser>
        <c:dLbls>
          <c:showLegendKey val="0"/>
          <c:showVal val="0"/>
          <c:showCatName val="1"/>
          <c:showSerName val="0"/>
          <c:showPercent val="1"/>
          <c:showBubbleSize val="0"/>
          <c:separator>
</c:separator>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1697235916741"/>
          <c:y val="0.13361995394747544"/>
          <c:w val="0.74507161382275822"/>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bubble3D val="0"/>
            <c:spPr>
              <a:pattFill prst="ltUpDiag">
                <a:fgClr>
                  <a:srgbClr val="FFFFFF"/>
                </a:fgClr>
                <a:bgClr>
                  <a:srgbClr val="FFFFFF"/>
                </a:bgClr>
              </a:pattFill>
              <a:ln w="12700">
                <a:solidFill>
                  <a:srgbClr val="000000"/>
                </a:solidFill>
                <a:prstDash val="solid"/>
              </a:ln>
            </c:spPr>
          </c:dPt>
          <c:dPt>
            <c:idx val="1"/>
            <c:bubble3D val="0"/>
            <c:spPr>
              <a:pattFill prst="wdUpDiag">
                <a:fgClr>
                  <a:srgbClr val="000000"/>
                </a:fgClr>
                <a:bgClr>
                  <a:srgbClr val="FFFFFF"/>
                </a:bgClr>
              </a:pattFill>
              <a:ln w="12700">
                <a:solidFill>
                  <a:srgbClr val="000000"/>
                </a:solidFill>
                <a:prstDash val="solid"/>
              </a:ln>
            </c:spPr>
          </c:dPt>
          <c:dPt>
            <c:idx val="2"/>
            <c:bubble3D val="0"/>
            <c:spPr>
              <a:pattFill prst="smConfetti">
                <a:fgClr>
                  <a:srgbClr val="000000"/>
                </a:fgClr>
                <a:bgClr>
                  <a:srgbClr val="FFFFFF"/>
                </a:bgClr>
              </a:pattFill>
              <a:ln w="12700">
                <a:solidFill>
                  <a:srgbClr val="000000"/>
                </a:solidFill>
                <a:prstDash val="solid"/>
              </a:ln>
            </c:spPr>
          </c:dPt>
          <c:dPt>
            <c:idx val="3"/>
            <c:bubble3D val="0"/>
            <c:spPr>
              <a:pattFill prst="lgConfetti">
                <a:fgClr>
                  <a:srgbClr val="000000"/>
                </a:fgClr>
                <a:bgClr>
                  <a:srgbClr val="FFFFFF"/>
                </a:bgClr>
              </a:pattFill>
              <a:ln w="12700">
                <a:solidFill>
                  <a:srgbClr val="000000"/>
                </a:solidFill>
                <a:prstDash val="solid"/>
              </a:ln>
            </c:spPr>
          </c:dPt>
          <c:dPt>
            <c:idx val="4"/>
            <c:bubble3D val="0"/>
            <c:spPr>
              <a:pattFill prst="ltVert">
                <a:fgClr>
                  <a:srgbClr val="000000"/>
                </a:fgClr>
                <a:bgClr>
                  <a:srgbClr val="FFFFFF"/>
                </a:bgClr>
              </a:pattFill>
              <a:ln w="12700">
                <a:solidFill>
                  <a:srgbClr val="000000"/>
                </a:solidFill>
                <a:prstDash val="solid"/>
              </a:ln>
            </c:spPr>
          </c:dPt>
          <c:dPt>
            <c:idx val="5"/>
            <c:bubble3D val="0"/>
            <c:spPr>
              <a:pattFill prst="dashHorz">
                <a:fgClr>
                  <a:srgbClr val="000000"/>
                </a:fgClr>
                <a:bgClr>
                  <a:srgbClr val="FFFFFF"/>
                </a:bgClr>
              </a:pattFill>
              <a:ln w="12700">
                <a:solidFill>
                  <a:srgbClr val="000000"/>
                </a:solidFill>
                <a:prstDash val="solid"/>
              </a:ln>
            </c:spPr>
          </c:dPt>
          <c:dLbls>
            <c:dLbl>
              <c:idx val="0"/>
              <c:layout>
                <c:manualLayout>
                  <c:x val="-0.14520776487097534"/>
                  <c:y val="-0.18471132297498857"/>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9593707553676618"/>
                  <c:y val="-0.19059207715314655"/>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2.7871252935488401E-2"/>
                  <c:y val="2.829755141366822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1.084181804007165E-2"/>
                  <c:y val="2.2650121210165187E-3"/>
                </c:manualLayout>
              </c:layout>
              <c:showLegendKey val="0"/>
              <c:showVal val="0"/>
              <c:showCatName val="1"/>
              <c:showSerName val="0"/>
              <c:showPercent val="1"/>
              <c:showBubbleSize val="0"/>
              <c:extLst>
                <c:ext xmlns:c15="http://schemas.microsoft.com/office/drawing/2012/chart" uri="{CE6537A1-D6FC-4f65-9D91-7224C49458BB}">
                  <c15:layout>
                    <c:manualLayout>
                      <c:w val="0.1900990099009901"/>
                      <c:h val="0.16637353978329789"/>
                    </c:manualLayout>
                  </c15:layout>
                </c:ext>
              </c:extLst>
            </c:dLbl>
            <c:dLbl>
              <c:idx val="4"/>
              <c:layout>
                <c:manualLayout>
                  <c:x val="-3.651798212437532E-2"/>
                  <c:y val="-4.818542996134263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2.1532440023944412E-2"/>
                  <c:y val="4.0110302667862655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グラフ!$H$100:$H$105</c:f>
              <c:strCache>
                <c:ptCount val="6"/>
                <c:pt idx="0">
                  <c:v>各種商品</c:v>
                </c:pt>
                <c:pt idx="1">
                  <c:v>繊維・衣服</c:v>
                </c:pt>
                <c:pt idx="2">
                  <c:v>飲食料品</c:v>
                </c:pt>
                <c:pt idx="3">
                  <c:v>建築材料・鉱物</c:v>
                </c:pt>
                <c:pt idx="4">
                  <c:v>機械器具</c:v>
                </c:pt>
                <c:pt idx="5">
                  <c:v>その他</c:v>
                </c:pt>
              </c:strCache>
            </c:strRef>
          </c:cat>
          <c:val>
            <c:numRef>
              <c:f>グラフ!$I$100:$I$105</c:f>
              <c:numCache>
                <c:formatCode>#,##0;[Red]#,##0</c:formatCode>
                <c:ptCount val="6"/>
                <c:pt idx="0">
                  <c:v>1</c:v>
                </c:pt>
                <c:pt idx="1">
                  <c:v>6</c:v>
                </c:pt>
                <c:pt idx="2">
                  <c:v>81</c:v>
                </c:pt>
                <c:pt idx="3">
                  <c:v>48</c:v>
                </c:pt>
                <c:pt idx="4">
                  <c:v>102</c:v>
                </c:pt>
                <c:pt idx="5">
                  <c:v>69</c:v>
                </c:pt>
              </c:numCache>
            </c:numRef>
          </c:val>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50996059121146"/>
          <c:y val="0.14899723853736999"/>
          <c:w val="0.74360036853801026"/>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bubble3D val="0"/>
            <c:spPr>
              <a:pattFill prst="pct20">
                <a:fgClr>
                  <a:srgbClr val="000000"/>
                </a:fgClr>
                <a:bgClr>
                  <a:srgbClr val="FFFFFF"/>
                </a:bgClr>
              </a:pattFill>
              <a:ln w="12700">
                <a:solidFill>
                  <a:srgbClr val="000000"/>
                </a:solidFill>
                <a:prstDash val="solid"/>
              </a:ln>
            </c:spPr>
          </c:dPt>
          <c:dPt>
            <c:idx val="2"/>
            <c:bubble3D val="0"/>
            <c:spPr>
              <a:pattFill prst="smGrid">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Lbls>
            <c:dLbl>
              <c:idx val="0"/>
              <c:layout>
                <c:manualLayout>
                  <c:x val="-9.9115044247787727E-3"/>
                  <c:y val="-2.692967208202780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1.2336112853149705E-2"/>
                  <c:y val="1.331745447914438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19167878351489251"/>
                  <c:y val="-0.17385786112400164"/>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1.0551656908576006E-2"/>
                  <c:y val="-2.2695380738280032E-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グラフ!$H$111:$H$114</c:f>
              <c:strCache>
                <c:ptCount val="4"/>
                <c:pt idx="0">
                  <c:v>法人卸売業</c:v>
                </c:pt>
                <c:pt idx="1">
                  <c:v>法人小売業</c:v>
                </c:pt>
                <c:pt idx="2">
                  <c:v>個人卸売業</c:v>
                </c:pt>
                <c:pt idx="3">
                  <c:v>個人小売業</c:v>
                </c:pt>
              </c:strCache>
            </c:strRef>
          </c:cat>
          <c:val>
            <c:numRef>
              <c:f>グラフ!$I$111:$I$114</c:f>
              <c:numCache>
                <c:formatCode>#,##0;[Red]#,##0</c:formatCode>
                <c:ptCount val="4"/>
                <c:pt idx="0">
                  <c:v>7656</c:v>
                </c:pt>
                <c:pt idx="1">
                  <c:v>4528</c:v>
                </c:pt>
                <c:pt idx="2">
                  <c:v>257</c:v>
                </c:pt>
                <c:pt idx="3">
                  <c:v>1691</c:v>
                </c:pt>
              </c:numCache>
            </c:numRef>
          </c:val>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906"/>
          <c:y val="0.14412432455256174"/>
          <c:w val="0.63501575687325673"/>
          <c:h val="0.66740648754341259"/>
        </c:manualLayout>
      </c:layout>
      <c:barChart>
        <c:barDir val="col"/>
        <c:grouping val="clustered"/>
        <c:varyColors val="0"/>
        <c:ser>
          <c:idx val="1"/>
          <c:order val="0"/>
          <c:tx>
            <c:strRef>
              <c:f>グラフ!$H$67</c:f>
              <c:strCache>
                <c:ptCount val="1"/>
                <c:pt idx="0">
                  <c:v>事業所数</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6.960422491257094E-3"/>
                  <c:y val="8.2046357234386805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3344406893146568E-3"/>
                  <c:y val="7.21017263176859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73420653863868E-3"/>
                  <c:y val="4.1937156188286088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8.1474388519214205E-3"/>
                  <c:y val="6.680820099283212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007640134092873E-3"/>
                  <c:y val="8.924275672694305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平成6年</c:v>
                </c:pt>
                <c:pt idx="1">
                  <c:v>9年</c:v>
                </c:pt>
                <c:pt idx="2">
                  <c:v>14年</c:v>
                </c:pt>
                <c:pt idx="3">
                  <c:v>19年</c:v>
                </c:pt>
                <c:pt idx="4">
                  <c:v>26年</c:v>
                </c:pt>
              </c:strCache>
            </c:strRef>
          </c:cat>
          <c:val>
            <c:numRef>
              <c:f>グラフ!$I$67:$M$67</c:f>
              <c:numCache>
                <c:formatCode>#,##0;[Red]#,##0</c:formatCode>
                <c:ptCount val="5"/>
                <c:pt idx="0">
                  <c:v>1562</c:v>
                </c:pt>
                <c:pt idx="1">
                  <c:v>1596</c:v>
                </c:pt>
                <c:pt idx="2">
                  <c:v>1443</c:v>
                </c:pt>
                <c:pt idx="3">
                  <c:v>1231</c:v>
                </c:pt>
                <c:pt idx="4">
                  <c:v>809</c:v>
                </c:pt>
              </c:numCache>
            </c:numRef>
          </c:val>
        </c:ser>
        <c:ser>
          <c:idx val="0"/>
          <c:order val="1"/>
          <c:tx>
            <c:strRef>
              <c:f>グラフ!$H$68</c:f>
              <c:strCache>
                <c:ptCount val="1"/>
                <c:pt idx="0">
                  <c:v>従業者数</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1.19225037257824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8.941877794336810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5.961251862891207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4297965229593826E-2"/>
                  <c:y val="1.643756527453436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グラフ!$I$66:$M$66</c:f>
              <c:strCache>
                <c:ptCount val="5"/>
                <c:pt idx="0">
                  <c:v>平成6年</c:v>
                </c:pt>
                <c:pt idx="1">
                  <c:v>9年</c:v>
                </c:pt>
                <c:pt idx="2">
                  <c:v>14年</c:v>
                </c:pt>
                <c:pt idx="3">
                  <c:v>19年</c:v>
                </c:pt>
                <c:pt idx="4">
                  <c:v>26年</c:v>
                </c:pt>
              </c:strCache>
            </c:strRef>
          </c:cat>
          <c:val>
            <c:numRef>
              <c:f>グラフ!$I$68:$M$68</c:f>
              <c:numCache>
                <c:formatCode>#,##0;[Red]#,##0</c:formatCode>
                <c:ptCount val="5"/>
                <c:pt idx="0">
                  <c:v>14687</c:v>
                </c:pt>
                <c:pt idx="1">
                  <c:v>13681</c:v>
                </c:pt>
                <c:pt idx="2">
                  <c:v>14869</c:v>
                </c:pt>
                <c:pt idx="3">
                  <c:v>14132</c:v>
                </c:pt>
                <c:pt idx="4">
                  <c:v>10620</c:v>
                </c:pt>
              </c:numCache>
            </c:numRef>
          </c:val>
        </c:ser>
        <c:dLbls>
          <c:showLegendKey val="0"/>
          <c:showVal val="1"/>
          <c:showCatName val="0"/>
          <c:showSerName val="0"/>
          <c:showPercent val="0"/>
          <c:showBubbleSize val="0"/>
        </c:dLbls>
        <c:gapWidth val="30"/>
        <c:axId val="528734680"/>
        <c:axId val="528731936"/>
      </c:barChart>
      <c:lineChart>
        <c:grouping val="standard"/>
        <c:varyColors val="0"/>
        <c:ser>
          <c:idx val="2"/>
          <c:order val="2"/>
          <c:tx>
            <c:strRef>
              <c:f>グラフ!$H$69</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elete val="1"/>
          </c:dLbls>
          <c:cat>
            <c:strRef>
              <c:f>グラフ!$I$66:$M$66</c:f>
              <c:strCache>
                <c:ptCount val="5"/>
                <c:pt idx="0">
                  <c:v>平成6年</c:v>
                </c:pt>
                <c:pt idx="1">
                  <c:v>9年</c:v>
                </c:pt>
                <c:pt idx="2">
                  <c:v>14年</c:v>
                </c:pt>
                <c:pt idx="3">
                  <c:v>19年</c:v>
                </c:pt>
                <c:pt idx="4">
                  <c:v>26年</c:v>
                </c:pt>
              </c:strCache>
            </c:strRef>
          </c:cat>
          <c:val>
            <c:numRef>
              <c:f>グラフ!$I$69:$M$69</c:f>
              <c:numCache>
                <c:formatCode>#,##0;[Red]#,##0</c:formatCode>
                <c:ptCount val="5"/>
                <c:pt idx="0">
                  <c:v>59401448</c:v>
                </c:pt>
                <c:pt idx="1">
                  <c:v>59381725</c:v>
                </c:pt>
                <c:pt idx="2">
                  <c:v>63499645</c:v>
                </c:pt>
                <c:pt idx="3">
                  <c:v>58150659</c:v>
                </c:pt>
                <c:pt idx="4">
                  <c:v>50171554</c:v>
                </c:pt>
              </c:numCache>
            </c:numRef>
          </c:val>
          <c:smooth val="0"/>
        </c:ser>
        <c:dLbls>
          <c:showLegendKey val="0"/>
          <c:showVal val="1"/>
          <c:showCatName val="0"/>
          <c:showSerName val="0"/>
          <c:showPercent val="0"/>
          <c:showBubbleSize val="0"/>
        </c:dLbls>
        <c:marker val="1"/>
        <c:smooth val="0"/>
        <c:axId val="528736640"/>
        <c:axId val="528737424"/>
      </c:lineChart>
      <c:catAx>
        <c:axId val="528734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28731936"/>
        <c:crosses val="autoZero"/>
        <c:auto val="0"/>
        <c:lblAlgn val="ctr"/>
        <c:lblOffset val="100"/>
        <c:tickLblSkip val="1"/>
        <c:tickMarkSkip val="1"/>
        <c:noMultiLvlLbl val="0"/>
      </c:catAx>
      <c:valAx>
        <c:axId val="52873193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28734680"/>
        <c:crosses val="autoZero"/>
        <c:crossBetween val="between"/>
      </c:valAx>
      <c:catAx>
        <c:axId val="528736640"/>
        <c:scaling>
          <c:orientation val="minMax"/>
        </c:scaling>
        <c:delete val="1"/>
        <c:axPos val="b"/>
        <c:numFmt formatCode="General" sourceLinked="1"/>
        <c:majorTickMark val="out"/>
        <c:minorTickMark val="none"/>
        <c:tickLblPos val="none"/>
        <c:crossAx val="528737424"/>
        <c:crosses val="autoZero"/>
        <c:auto val="0"/>
        <c:lblAlgn val="ctr"/>
        <c:lblOffset val="100"/>
        <c:noMultiLvlLbl val="0"/>
      </c:catAx>
      <c:valAx>
        <c:axId val="528737424"/>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75667780399854934"/>
              <c:y val="8.869179600887068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28736640"/>
        <c:crosses val="max"/>
        <c:crossBetween val="between"/>
      </c:valAx>
      <c:spPr>
        <a:noFill/>
        <a:ln w="12700">
          <a:solidFill>
            <a:srgbClr val="000000"/>
          </a:solidFill>
          <a:prstDash val="solid"/>
        </a:ln>
      </c:spPr>
    </c:plotArea>
    <c:legend>
      <c:legendPos val="r"/>
      <c:layout>
        <c:manualLayout>
          <c:xMode val="edge"/>
          <c:yMode val="edge"/>
          <c:x val="5.3412462908012708E-2"/>
          <c:y val="0.88026700653549161"/>
          <c:w val="0.84273121646145566"/>
          <c:h val="7.0953436807096273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1428571428725"/>
          <c:y val="0.28211057333430239"/>
          <c:w val="0.6657142857142857"/>
          <c:h val="0.53440426821005527"/>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dPt>
          <c:dPt>
            <c:idx val="1"/>
            <c:bubble3D val="0"/>
            <c:spPr>
              <a:pattFill prst="dashHorz">
                <a:fgClr>
                  <a:srgbClr val="000000"/>
                </a:fgClr>
                <a:bgClr>
                  <a:srgbClr val="FFFFFF"/>
                </a:bgClr>
              </a:pattFill>
              <a:ln w="12700">
                <a:solidFill>
                  <a:srgbClr val="000000"/>
                </a:solidFill>
                <a:prstDash val="solid"/>
              </a:ln>
            </c:spPr>
          </c:dPt>
          <c:dPt>
            <c:idx val="2"/>
            <c:bubble3D val="0"/>
            <c:spPr>
              <a:pattFill prst="openDmnd">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Pt>
            <c:idx val="4"/>
            <c:bubble3D val="0"/>
            <c:spPr>
              <a:pattFill prst="dkHorz">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Lbls>
            <c:dLbl>
              <c:idx val="0"/>
              <c:layout>
                <c:manualLayout>
                  <c:x val="-2.5174953130858668E-2"/>
                  <c:y val="-0.22001361489847771"/>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20481469816273257"/>
                  <c:y val="-0.19494964770920944"/>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3.6877584682667733E-2"/>
                  <c:y val="0.2047319096710015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自動車・</a:t>
                    </a:r>
                  </a:p>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自転車</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14.9%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1.3389358384397415E-2"/>
                  <c:y val="1.446124261238383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家具・</a:t>
                    </a:r>
                  </a:p>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じゅう器</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36.9%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16404389683708587"/>
                  <c:y val="-0.14181115812526721"/>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layout/>
              </c:ext>
            </c:extLst>
          </c:dLbls>
          <c:cat>
            <c:strRef>
              <c:f>グラフ!$H$73:$H$78</c:f>
              <c:strCache>
                <c:ptCount val="6"/>
                <c:pt idx="0">
                  <c:v>各種商品</c:v>
                </c:pt>
                <c:pt idx="1">
                  <c:v>織物・衣服</c:v>
                </c:pt>
                <c:pt idx="2">
                  <c:v>飲食料品</c:v>
                </c:pt>
                <c:pt idx="3">
                  <c:v>自動車・自転車</c:v>
                </c:pt>
                <c:pt idx="4">
                  <c:v>家具・じゅう器</c:v>
                </c:pt>
                <c:pt idx="5">
                  <c:v>その他</c:v>
                </c:pt>
              </c:strCache>
            </c:strRef>
          </c:cat>
          <c:val>
            <c:numRef>
              <c:f>グラフ!$I$73:$I$78</c:f>
              <c:numCache>
                <c:formatCode>#,##0;[Red]#,##0</c:formatCode>
                <c:ptCount val="6"/>
                <c:pt idx="0">
                  <c:v>3</c:v>
                </c:pt>
                <c:pt idx="1">
                  <c:v>58</c:v>
                </c:pt>
                <c:pt idx="2">
                  <c:v>161</c:v>
                </c:pt>
                <c:pt idx="3">
                  <c:v>75</c:v>
                </c:pt>
                <c:pt idx="4">
                  <c:v>185</c:v>
                </c:pt>
                <c:pt idx="5">
                  <c:v>20</c:v>
                </c:pt>
              </c:numCache>
            </c:numRef>
          </c:val>
        </c:ser>
        <c:dLbls>
          <c:showLegendKey val="0"/>
          <c:showVal val="0"/>
          <c:showCatName val="1"/>
          <c:showSerName val="0"/>
          <c:showPercent val="1"/>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2049"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2050"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3073"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3" name="Rectangle 1"/>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4" name="Rectangle 1"/>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51953</xdr:colOff>
      <xdr:row>158</xdr:row>
      <xdr:rowOff>89694</xdr:rowOff>
    </xdr:from>
    <xdr:to>
      <xdr:col>3</xdr:col>
      <xdr:colOff>17318</xdr:colOff>
      <xdr:row>183</xdr:row>
      <xdr:rowOff>29080</xdr:rowOff>
    </xdr:to>
    <xdr:graphicFrame macro="">
      <xdr:nvGraphicFramePr>
        <xdr:cNvPr id="73" name="グラフ 7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xdr:colOff>
      <xdr:row>8</xdr:row>
      <xdr:rowOff>45892</xdr:rowOff>
    </xdr:from>
    <xdr:to>
      <xdr:col>2</xdr:col>
      <xdr:colOff>1046018</xdr:colOff>
      <xdr:row>34</xdr:row>
      <xdr:rowOff>131618</xdr:rowOff>
    </xdr:to>
    <xdr:graphicFrame macro="">
      <xdr:nvGraphicFramePr>
        <xdr:cNvPr id="10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82261</xdr:colOff>
      <xdr:row>8</xdr:row>
      <xdr:rowOff>19050</xdr:rowOff>
    </xdr:from>
    <xdr:to>
      <xdr:col>5</xdr:col>
      <xdr:colOff>882361</xdr:colOff>
      <xdr:row>34</xdr:row>
      <xdr:rowOff>123826</xdr:rowOff>
    </xdr:to>
    <xdr:graphicFrame macro="">
      <xdr:nvGraphicFramePr>
        <xdr:cNvPr id="10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39</xdr:row>
      <xdr:rowOff>123825</xdr:rowOff>
    </xdr:from>
    <xdr:to>
      <xdr:col>2</xdr:col>
      <xdr:colOff>1038225</xdr:colOff>
      <xdr:row>60</xdr:row>
      <xdr:rowOff>124558</xdr:rowOff>
    </xdr:to>
    <xdr:graphicFrame macro="">
      <xdr:nvGraphicFramePr>
        <xdr:cNvPr id="10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123824</xdr:colOff>
      <xdr:row>39</xdr:row>
      <xdr:rowOff>38100</xdr:rowOff>
    </xdr:from>
    <xdr:to>
      <xdr:col>6</xdr:col>
      <xdr:colOff>58615</xdr:colOff>
      <xdr:row>60</xdr:row>
      <xdr:rowOff>102577</xdr:rowOff>
    </xdr:to>
    <xdr:graphicFrame macro="">
      <xdr:nvGraphicFramePr>
        <xdr:cNvPr id="10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年経済センサス基礎調査</a:t>
          </a:r>
        </a:p>
      </xdr:txBody>
    </xdr:sp>
    <xdr:clientData/>
  </xdr:twoCellAnchor>
  <xdr:twoCellAnchor>
    <xdr:from>
      <xdr:col>2</xdr:col>
      <xdr:colOff>116032</xdr:colOff>
      <xdr:row>38</xdr:row>
      <xdr:rowOff>51954</xdr:rowOff>
    </xdr:from>
    <xdr:to>
      <xdr:col>4</xdr:col>
      <xdr:colOff>96982</xdr:colOff>
      <xdr:row>39</xdr:row>
      <xdr:rowOff>86741</xdr:rowOff>
    </xdr:to>
    <xdr:sp macro="" textlink="" fLocksText="0">
      <xdr:nvSpPr>
        <xdr:cNvPr id="11130" name="Text Box 28"/>
        <xdr:cNvSpPr txBox="1">
          <a:spLocks noChangeArrowheads="1"/>
        </xdr:cNvSpPr>
      </xdr:nvSpPr>
      <xdr:spPr bwMode="auto">
        <a:xfrm>
          <a:off x="2332759" y="6044045"/>
          <a:ext cx="2197678" cy="190651"/>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経済センサス基礎調査</a:t>
          </a:r>
        </a:p>
      </xdr:txBody>
    </xdr:sp>
    <xdr:clientData/>
  </xdr:twoCellAnchor>
  <xdr:twoCellAnchor>
    <xdr:from>
      <xdr:col>0</xdr:col>
      <xdr:colOff>909637</xdr:colOff>
      <xdr:row>97</xdr:row>
      <xdr:rowOff>95250</xdr:rowOff>
    </xdr:from>
    <xdr:to>
      <xdr:col>2</xdr:col>
      <xdr:colOff>273050</xdr:colOff>
      <xdr:row>98</xdr:row>
      <xdr:rowOff>150812</xdr:rowOff>
    </xdr:to>
    <xdr:sp macro="" textlink="" fLocksText="0">
      <xdr:nvSpPr>
        <xdr:cNvPr id="11131" name="Text Box 30"/>
        <xdr:cNvSpPr txBox="1">
          <a:spLocks noChangeArrowheads="1"/>
        </xdr:cNvSpPr>
      </xdr:nvSpPr>
      <xdr:spPr bwMode="auto">
        <a:xfrm>
          <a:off x="909637"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2</xdr:col>
      <xdr:colOff>127000</xdr:colOff>
      <xdr:row>46</xdr:row>
      <xdr:rowOff>15874</xdr:rowOff>
    </xdr:from>
    <xdr:to>
      <xdr:col>2</xdr:col>
      <xdr:colOff>431800</xdr:colOff>
      <xdr:row>46</xdr:row>
      <xdr:rowOff>120649</xdr:rowOff>
    </xdr:to>
    <xdr:sp macro="" textlink="">
      <xdr:nvSpPr>
        <xdr:cNvPr id="1033" name="直線コネクタ 24"/>
        <xdr:cNvSpPr>
          <a:spLocks noChangeShapeType="1"/>
        </xdr:cNvSpPr>
      </xdr:nvSpPr>
      <xdr:spPr bwMode="auto">
        <a:xfrm flipH="1" flipV="1">
          <a:off x="2336800" y="7134224"/>
          <a:ext cx="304800" cy="104775"/>
        </a:xfrm>
        <a:prstGeom prst="line">
          <a:avLst/>
        </a:prstGeom>
        <a:noFill/>
        <a:ln w="6480">
          <a:solidFill>
            <a:srgbClr val="000000"/>
          </a:solidFill>
          <a:miter lim="800000"/>
          <a:headEnd/>
          <a:tailEnd/>
        </a:ln>
      </xdr:spPr>
    </xdr:sp>
    <xdr:clientData/>
  </xdr:twoCellAnchor>
  <xdr:twoCellAnchor>
    <xdr:from>
      <xdr:col>4</xdr:col>
      <xdr:colOff>330200</xdr:colOff>
      <xdr:row>43</xdr:row>
      <xdr:rowOff>19050</xdr:rowOff>
    </xdr:from>
    <xdr:to>
      <xdr:col>4</xdr:col>
      <xdr:colOff>482110</xdr:colOff>
      <xdr:row>43</xdr:row>
      <xdr:rowOff>144340</xdr:rowOff>
    </xdr:to>
    <xdr:sp macro="" textlink="">
      <xdr:nvSpPr>
        <xdr:cNvPr id="1034" name="Line 574"/>
        <xdr:cNvSpPr>
          <a:spLocks noChangeShapeType="1"/>
        </xdr:cNvSpPr>
      </xdr:nvSpPr>
      <xdr:spPr bwMode="auto">
        <a:xfrm flipH="1" flipV="1">
          <a:off x="4749800" y="6667500"/>
          <a:ext cx="151910" cy="125290"/>
        </a:xfrm>
        <a:prstGeom prst="line">
          <a:avLst/>
        </a:prstGeom>
        <a:noFill/>
        <a:ln w="9525">
          <a:solidFill>
            <a:srgbClr val="000000"/>
          </a:solidFill>
          <a:round/>
          <a:headEnd/>
          <a:tailEnd/>
        </a:ln>
      </xdr:spPr>
    </xdr:sp>
    <xdr:clientData/>
  </xdr:twoCellAnchor>
  <xdr:twoCellAnchor>
    <xdr:from>
      <xdr:col>0</xdr:col>
      <xdr:colOff>747713</xdr:colOff>
      <xdr:row>46</xdr:row>
      <xdr:rowOff>133350</xdr:rowOff>
    </xdr:from>
    <xdr:to>
      <xdr:col>0</xdr:col>
      <xdr:colOff>889000</xdr:colOff>
      <xdr:row>47</xdr:row>
      <xdr:rowOff>57150</xdr:rowOff>
    </xdr:to>
    <xdr:sp macro="" textlink="">
      <xdr:nvSpPr>
        <xdr:cNvPr id="1036" name="Line 576"/>
        <xdr:cNvSpPr>
          <a:spLocks noChangeShapeType="1"/>
        </xdr:cNvSpPr>
      </xdr:nvSpPr>
      <xdr:spPr bwMode="auto">
        <a:xfrm>
          <a:off x="747713" y="7251700"/>
          <a:ext cx="141287" cy="76200"/>
        </a:xfrm>
        <a:prstGeom prst="line">
          <a:avLst/>
        </a:prstGeom>
        <a:noFill/>
        <a:ln w="9525">
          <a:solidFill>
            <a:srgbClr val="000000"/>
          </a:solidFill>
          <a:round/>
          <a:headEnd/>
          <a:tailEnd/>
        </a:ln>
      </xdr:spPr>
    </xdr:sp>
    <xdr:clientData/>
  </xdr:twoCellAnchor>
  <xdr:twoCellAnchor>
    <xdr:from>
      <xdr:col>0</xdr:col>
      <xdr:colOff>927342</xdr:colOff>
      <xdr:row>43</xdr:row>
      <xdr:rowOff>107460</xdr:rowOff>
    </xdr:from>
    <xdr:to>
      <xdr:col>1</xdr:col>
      <xdr:colOff>177800</xdr:colOff>
      <xdr:row>44</xdr:row>
      <xdr:rowOff>50799</xdr:rowOff>
    </xdr:to>
    <xdr:sp macro="" textlink="">
      <xdr:nvSpPr>
        <xdr:cNvPr id="1037" name="Line 577"/>
        <xdr:cNvSpPr>
          <a:spLocks noChangeShapeType="1"/>
        </xdr:cNvSpPr>
      </xdr:nvSpPr>
      <xdr:spPr bwMode="auto">
        <a:xfrm flipH="1" flipV="1">
          <a:off x="927342" y="6755910"/>
          <a:ext cx="355358" cy="108439"/>
        </a:xfrm>
        <a:prstGeom prst="line">
          <a:avLst/>
        </a:prstGeom>
        <a:noFill/>
        <a:ln w="9525">
          <a:solidFill>
            <a:srgbClr val="000000"/>
          </a:solidFill>
          <a:round/>
          <a:headEnd/>
          <a:tailEnd/>
        </a:ln>
      </xdr:spPr>
    </xdr:sp>
    <xdr:clientData/>
  </xdr:twoCellAnchor>
  <xdr:twoCellAnchor>
    <xdr:from>
      <xdr:col>2</xdr:col>
      <xdr:colOff>73268</xdr:colOff>
      <xdr:row>44</xdr:row>
      <xdr:rowOff>134938</xdr:rowOff>
    </xdr:from>
    <xdr:to>
      <xdr:col>2</xdr:col>
      <xdr:colOff>507999</xdr:colOff>
      <xdr:row>45</xdr:row>
      <xdr:rowOff>80597</xdr:rowOff>
    </xdr:to>
    <xdr:sp macro="" textlink="">
      <xdr:nvSpPr>
        <xdr:cNvPr id="1038" name="Line 578"/>
        <xdr:cNvSpPr>
          <a:spLocks noChangeShapeType="1"/>
        </xdr:cNvSpPr>
      </xdr:nvSpPr>
      <xdr:spPr bwMode="auto">
        <a:xfrm flipH="1">
          <a:off x="2279893" y="6865938"/>
          <a:ext cx="434731" cy="96472"/>
        </a:xfrm>
        <a:prstGeom prst="line">
          <a:avLst/>
        </a:prstGeom>
        <a:noFill/>
        <a:ln w="9525">
          <a:solidFill>
            <a:srgbClr val="000000"/>
          </a:solidFill>
          <a:round/>
          <a:headEnd/>
          <a:tailEnd/>
        </a:ln>
      </xdr:spPr>
    </xdr:sp>
    <xdr:clientData/>
  </xdr:twoCellAnchor>
  <xdr:twoCellAnchor>
    <xdr:from>
      <xdr:col>1</xdr:col>
      <xdr:colOff>1033093</xdr:colOff>
      <xdr:row>42</xdr:row>
      <xdr:rowOff>87313</xdr:rowOff>
    </xdr:from>
    <xdr:to>
      <xdr:col>2</xdr:col>
      <xdr:colOff>230187</xdr:colOff>
      <xdr:row>45</xdr:row>
      <xdr:rowOff>46404</xdr:rowOff>
    </xdr:to>
    <xdr:sp macro="" textlink="">
      <xdr:nvSpPr>
        <xdr:cNvPr id="1039" name="Line 579"/>
        <xdr:cNvSpPr>
          <a:spLocks noChangeShapeType="1"/>
        </xdr:cNvSpPr>
      </xdr:nvSpPr>
      <xdr:spPr bwMode="auto">
        <a:xfrm flipH="1">
          <a:off x="2136406" y="6508751"/>
          <a:ext cx="300406" cy="419466"/>
        </a:xfrm>
        <a:prstGeom prst="line">
          <a:avLst/>
        </a:prstGeom>
        <a:noFill/>
        <a:ln w="9525">
          <a:solidFill>
            <a:srgbClr val="000000"/>
          </a:solidFill>
          <a:round/>
          <a:headEnd/>
          <a:tailEnd/>
        </a:ln>
      </xdr:spPr>
    </xdr:sp>
    <xdr:clientData/>
  </xdr:twoCellAnchor>
  <xdr:twoCellAnchor>
    <xdr:from>
      <xdr:col>1</xdr:col>
      <xdr:colOff>342633</xdr:colOff>
      <xdr:row>48</xdr:row>
      <xdr:rowOff>78778</xdr:rowOff>
    </xdr:from>
    <xdr:to>
      <xdr:col>1</xdr:col>
      <xdr:colOff>804740</xdr:colOff>
      <xdr:row>51</xdr:row>
      <xdr:rowOff>108239</xdr:rowOff>
    </xdr:to>
    <xdr:sp macro="" textlink="">
      <xdr:nvSpPr>
        <xdr:cNvPr id="679259" name="Rectangle 580"/>
        <xdr:cNvSpPr>
          <a:spLocks noChangeArrowheads="1"/>
        </xdr:cNvSpPr>
      </xdr:nvSpPr>
      <xdr:spPr bwMode="auto">
        <a:xfrm>
          <a:off x="1445946" y="7413028"/>
          <a:ext cx="462107" cy="4818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5,254</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3</xdr:col>
      <xdr:colOff>765664</xdr:colOff>
      <xdr:row>51</xdr:row>
      <xdr:rowOff>85480</xdr:rowOff>
    </xdr:from>
    <xdr:to>
      <xdr:col>3</xdr:col>
      <xdr:colOff>1031875</xdr:colOff>
      <xdr:row>51</xdr:row>
      <xdr:rowOff>95249</xdr:rowOff>
    </xdr:to>
    <xdr:sp macro="" textlink="">
      <xdr:nvSpPr>
        <xdr:cNvPr id="1041" name="Line 581"/>
        <xdr:cNvSpPr>
          <a:spLocks noChangeShapeType="1"/>
        </xdr:cNvSpPr>
      </xdr:nvSpPr>
      <xdr:spPr bwMode="auto">
        <a:xfrm>
          <a:off x="4075602" y="7872168"/>
          <a:ext cx="266211" cy="9769"/>
        </a:xfrm>
        <a:prstGeom prst="line">
          <a:avLst/>
        </a:prstGeom>
        <a:noFill/>
        <a:ln w="9525">
          <a:solidFill>
            <a:srgbClr val="000000"/>
          </a:solidFill>
          <a:round/>
          <a:headEnd/>
          <a:tailEnd/>
        </a:ln>
      </xdr:spPr>
    </xdr:sp>
    <xdr:clientData/>
  </xdr:twoCellAnchor>
  <xdr:twoCellAnchor>
    <xdr:from>
      <xdr:col>3</xdr:col>
      <xdr:colOff>820005</xdr:colOff>
      <xdr:row>52</xdr:row>
      <xdr:rowOff>149592</xdr:rowOff>
    </xdr:from>
    <xdr:to>
      <xdr:col>4</xdr:col>
      <xdr:colOff>101966</xdr:colOff>
      <xdr:row>54</xdr:row>
      <xdr:rowOff>61669</xdr:rowOff>
    </xdr:to>
    <xdr:sp macro="" textlink="">
      <xdr:nvSpPr>
        <xdr:cNvPr id="1042" name="Line 582"/>
        <xdr:cNvSpPr>
          <a:spLocks noChangeShapeType="1"/>
        </xdr:cNvSpPr>
      </xdr:nvSpPr>
      <xdr:spPr bwMode="auto">
        <a:xfrm flipH="1">
          <a:off x="4129943" y="8087092"/>
          <a:ext cx="385273" cy="213702"/>
        </a:xfrm>
        <a:prstGeom prst="line">
          <a:avLst/>
        </a:prstGeom>
        <a:noFill/>
        <a:ln w="9525">
          <a:solidFill>
            <a:srgbClr val="000000"/>
          </a:solidFill>
          <a:round/>
          <a:headEnd/>
          <a:tailEnd/>
        </a:ln>
      </xdr:spPr>
    </xdr:sp>
    <xdr:clientData/>
  </xdr:twoCellAnchor>
  <xdr:twoCellAnchor>
    <xdr:from>
      <xdr:col>4</xdr:col>
      <xdr:colOff>134081</xdr:colOff>
      <xdr:row>54</xdr:row>
      <xdr:rowOff>95007</xdr:rowOff>
    </xdr:from>
    <xdr:to>
      <xdr:col>4</xdr:col>
      <xdr:colOff>328855</xdr:colOff>
      <xdr:row>56</xdr:row>
      <xdr:rowOff>73026</xdr:rowOff>
    </xdr:to>
    <xdr:sp macro="" textlink="">
      <xdr:nvSpPr>
        <xdr:cNvPr id="1043" name="Line 583"/>
        <xdr:cNvSpPr>
          <a:spLocks noChangeShapeType="1"/>
        </xdr:cNvSpPr>
      </xdr:nvSpPr>
      <xdr:spPr bwMode="auto">
        <a:xfrm flipH="1">
          <a:off x="4553681" y="8432557"/>
          <a:ext cx="194774" cy="282819"/>
        </a:xfrm>
        <a:prstGeom prst="line">
          <a:avLst/>
        </a:prstGeom>
        <a:noFill/>
        <a:ln w="9525">
          <a:solidFill>
            <a:srgbClr val="000000"/>
          </a:solidFill>
          <a:round/>
          <a:headEnd/>
          <a:tailEnd/>
        </a:ln>
      </xdr:spPr>
    </xdr:sp>
    <xdr:clientData/>
  </xdr:twoCellAnchor>
  <xdr:twoCellAnchor>
    <xdr:from>
      <xdr:col>3</xdr:col>
      <xdr:colOff>920750</xdr:colOff>
      <xdr:row>44</xdr:row>
      <xdr:rowOff>25399</xdr:rowOff>
    </xdr:from>
    <xdr:to>
      <xdr:col>4</xdr:col>
      <xdr:colOff>127000</xdr:colOff>
      <xdr:row>44</xdr:row>
      <xdr:rowOff>95249</xdr:rowOff>
    </xdr:to>
    <xdr:sp macro="" textlink="">
      <xdr:nvSpPr>
        <xdr:cNvPr id="1044" name="Line 584"/>
        <xdr:cNvSpPr>
          <a:spLocks noChangeShapeType="1"/>
        </xdr:cNvSpPr>
      </xdr:nvSpPr>
      <xdr:spPr bwMode="auto">
        <a:xfrm flipH="1" flipV="1">
          <a:off x="4235450" y="6838949"/>
          <a:ext cx="311150" cy="69850"/>
        </a:xfrm>
        <a:prstGeom prst="line">
          <a:avLst/>
        </a:prstGeom>
        <a:noFill/>
        <a:ln w="9525">
          <a:solidFill>
            <a:srgbClr val="000000"/>
          </a:solidFill>
          <a:round/>
          <a:headEnd/>
          <a:tailEnd/>
        </a:ln>
      </xdr:spPr>
    </xdr:sp>
    <xdr:clientData/>
  </xdr:twoCellAnchor>
  <xdr:twoCellAnchor>
    <xdr:from>
      <xdr:col>5</xdr:col>
      <xdr:colOff>470632</xdr:colOff>
      <xdr:row>47</xdr:row>
      <xdr:rowOff>140068</xdr:rowOff>
    </xdr:from>
    <xdr:to>
      <xdr:col>5</xdr:col>
      <xdr:colOff>793749</xdr:colOff>
      <xdr:row>49</xdr:row>
      <xdr:rowOff>5983</xdr:rowOff>
    </xdr:to>
    <xdr:sp macro="" textlink="">
      <xdr:nvSpPr>
        <xdr:cNvPr id="1045" name="Line 585"/>
        <xdr:cNvSpPr>
          <a:spLocks noChangeShapeType="1"/>
        </xdr:cNvSpPr>
      </xdr:nvSpPr>
      <xdr:spPr bwMode="auto">
        <a:xfrm>
          <a:off x="5995132" y="7410818"/>
          <a:ext cx="323117" cy="170715"/>
        </a:xfrm>
        <a:prstGeom prst="line">
          <a:avLst/>
        </a:prstGeom>
        <a:noFill/>
        <a:ln w="9525">
          <a:solidFill>
            <a:srgbClr val="000000"/>
          </a:solidFill>
          <a:round/>
          <a:headEnd/>
          <a:tailEnd/>
        </a:ln>
      </xdr:spPr>
    </xdr:sp>
    <xdr:clientData/>
  </xdr:twoCellAnchor>
  <xdr:twoCellAnchor>
    <xdr:from>
      <xdr:col>4</xdr:col>
      <xdr:colOff>648431</xdr:colOff>
      <xdr:row>55</xdr:row>
      <xdr:rowOff>83038</xdr:rowOff>
    </xdr:from>
    <xdr:to>
      <xdr:col>5</xdr:col>
      <xdr:colOff>43349</xdr:colOff>
      <xdr:row>57</xdr:row>
      <xdr:rowOff>116621</xdr:rowOff>
    </xdr:to>
    <xdr:sp macro="" textlink="">
      <xdr:nvSpPr>
        <xdr:cNvPr id="1046" name="Line 586"/>
        <xdr:cNvSpPr>
          <a:spLocks noChangeShapeType="1"/>
        </xdr:cNvSpPr>
      </xdr:nvSpPr>
      <xdr:spPr bwMode="auto">
        <a:xfrm>
          <a:off x="5061681" y="8472976"/>
          <a:ext cx="498231" cy="335208"/>
        </a:xfrm>
        <a:prstGeom prst="line">
          <a:avLst/>
        </a:prstGeom>
        <a:noFill/>
        <a:ln w="9525">
          <a:solidFill>
            <a:srgbClr val="000000"/>
          </a:solidFill>
          <a:round/>
          <a:headEnd/>
          <a:tailEnd/>
        </a:ln>
      </xdr:spPr>
    </xdr:sp>
    <xdr:clientData/>
  </xdr:twoCellAnchor>
  <xdr:twoCellAnchor>
    <xdr:from>
      <xdr:col>4</xdr:col>
      <xdr:colOff>539751</xdr:colOff>
      <xdr:row>48</xdr:row>
      <xdr:rowOff>66856</xdr:rowOff>
    </xdr:from>
    <xdr:to>
      <xdr:col>4</xdr:col>
      <xdr:colOff>1002413</xdr:colOff>
      <xdr:row>50</xdr:row>
      <xdr:rowOff>143596</xdr:rowOff>
    </xdr:to>
    <xdr:sp macro="" textlink="">
      <xdr:nvSpPr>
        <xdr:cNvPr id="500382" name="Rectangle 588"/>
        <xdr:cNvSpPr>
          <a:spLocks noChangeArrowheads="1"/>
        </xdr:cNvSpPr>
      </xdr:nvSpPr>
      <xdr:spPr bwMode="auto">
        <a:xfrm>
          <a:off x="4953001" y="7401106"/>
          <a:ext cx="462662" cy="37836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55,002</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161</xdr:row>
      <xdr:rowOff>66675</xdr:rowOff>
    </xdr:from>
    <xdr:to>
      <xdr:col>2</xdr:col>
      <xdr:colOff>247650</xdr:colOff>
      <xdr:row>161</xdr:row>
      <xdr:rowOff>66675</xdr:rowOff>
    </xdr:to>
    <xdr:sp macro="" textlink="">
      <xdr:nvSpPr>
        <xdr:cNvPr id="1048"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99</xdr:row>
      <xdr:rowOff>104775</xdr:rowOff>
    </xdr:from>
    <xdr:to>
      <xdr:col>2</xdr:col>
      <xdr:colOff>1057275</xdr:colOff>
      <xdr:row>119</xdr:row>
      <xdr:rowOff>133350</xdr:rowOff>
    </xdr:to>
    <xdr:graphicFrame macro="">
      <xdr:nvGraphicFramePr>
        <xdr:cNvPr id="10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28575</xdr:colOff>
      <xdr:row>99</xdr:row>
      <xdr:rowOff>57150</xdr:rowOff>
    </xdr:from>
    <xdr:to>
      <xdr:col>5</xdr:col>
      <xdr:colOff>1047750</xdr:colOff>
      <xdr:row>118</xdr:row>
      <xdr:rowOff>57150</xdr:rowOff>
    </xdr:to>
    <xdr:graphicFrame macro="">
      <xdr:nvGraphicFramePr>
        <xdr:cNvPr id="10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247650</xdr:colOff>
      <xdr:row>161</xdr:row>
      <xdr:rowOff>66675</xdr:rowOff>
    </xdr:from>
    <xdr:to>
      <xdr:col>2</xdr:col>
      <xdr:colOff>247650</xdr:colOff>
      <xdr:row>161</xdr:row>
      <xdr:rowOff>66675</xdr:rowOff>
    </xdr:to>
    <xdr:sp macro="" textlink="">
      <xdr:nvSpPr>
        <xdr:cNvPr id="1051"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64</xdr:row>
      <xdr:rowOff>57150</xdr:rowOff>
    </xdr:from>
    <xdr:to>
      <xdr:col>2</xdr:col>
      <xdr:colOff>1095375</xdr:colOff>
      <xdr:row>91</xdr:row>
      <xdr:rowOff>142875</xdr:rowOff>
    </xdr:to>
    <xdr:graphicFrame macro="">
      <xdr:nvGraphicFramePr>
        <xdr:cNvPr id="1052" name="Chart 6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64</xdr:row>
      <xdr:rowOff>38100</xdr:rowOff>
    </xdr:from>
    <xdr:to>
      <xdr:col>6</xdr:col>
      <xdr:colOff>28575</xdr:colOff>
      <xdr:row>90</xdr:row>
      <xdr:rowOff>133350</xdr:rowOff>
    </xdr:to>
    <xdr:graphicFrame macro="">
      <xdr:nvGraphicFramePr>
        <xdr:cNvPr id="1053" name="Chart 6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776288</xdr:colOff>
      <xdr:row>69</xdr:row>
      <xdr:rowOff>60325</xdr:rowOff>
    </xdr:from>
    <xdr:to>
      <xdr:col>4</xdr:col>
      <xdr:colOff>785813</xdr:colOff>
      <xdr:row>71</xdr:row>
      <xdr:rowOff>136525</xdr:rowOff>
    </xdr:to>
    <xdr:sp macro="" textlink="">
      <xdr:nvSpPr>
        <xdr:cNvPr id="1054" name="Line 621"/>
        <xdr:cNvSpPr>
          <a:spLocks noChangeShapeType="1"/>
        </xdr:cNvSpPr>
      </xdr:nvSpPr>
      <xdr:spPr bwMode="auto">
        <a:xfrm>
          <a:off x="5189538" y="10577513"/>
          <a:ext cx="9525" cy="377825"/>
        </a:xfrm>
        <a:prstGeom prst="line">
          <a:avLst/>
        </a:prstGeom>
        <a:noFill/>
        <a:ln w="9525">
          <a:solidFill>
            <a:srgbClr val="000000"/>
          </a:solidFill>
          <a:round/>
          <a:headEnd/>
          <a:tailEnd/>
        </a:ln>
      </xdr:spPr>
    </xdr:sp>
    <xdr:clientData/>
  </xdr:twoCellAnchor>
  <xdr:twoCellAnchor>
    <xdr:from>
      <xdr:col>4</xdr:col>
      <xdr:colOff>533400</xdr:colOff>
      <xdr:row>77</xdr:row>
      <xdr:rowOff>125896</xdr:rowOff>
    </xdr:from>
    <xdr:to>
      <xdr:col>4</xdr:col>
      <xdr:colOff>1000953</xdr:colOff>
      <xdr:row>80</xdr:row>
      <xdr:rowOff>31474</xdr:rowOff>
    </xdr:to>
    <xdr:sp macro="" textlink="">
      <xdr:nvSpPr>
        <xdr:cNvPr id="11156" name="Rectangle 622"/>
        <xdr:cNvSpPr>
          <a:spLocks noChangeArrowheads="1"/>
        </xdr:cNvSpPr>
      </xdr:nvSpPr>
      <xdr:spPr bwMode="auto">
        <a:xfrm>
          <a:off x="4953000" y="15146821"/>
          <a:ext cx="467553" cy="39135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502</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124</xdr:row>
      <xdr:rowOff>0</xdr:rowOff>
    </xdr:from>
    <xdr:to>
      <xdr:col>3</xdr:col>
      <xdr:colOff>25977</xdr:colOff>
      <xdr:row>150</xdr:row>
      <xdr:rowOff>57150</xdr:rowOff>
    </xdr:to>
    <xdr:graphicFrame macro="">
      <xdr:nvGraphicFramePr>
        <xdr:cNvPr id="105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1039091</xdr:colOff>
      <xdr:row>124</xdr:row>
      <xdr:rowOff>17317</xdr:rowOff>
    </xdr:from>
    <xdr:to>
      <xdr:col>7</xdr:col>
      <xdr:colOff>129021</xdr:colOff>
      <xdr:row>149</xdr:row>
      <xdr:rowOff>86590</xdr:rowOff>
    </xdr:to>
    <xdr:graphicFrame macro="">
      <xdr:nvGraphicFramePr>
        <xdr:cNvPr id="1057" name="Chart 6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395652</xdr:colOff>
      <xdr:row>55</xdr:row>
      <xdr:rowOff>55561</xdr:rowOff>
    </xdr:from>
    <xdr:to>
      <xdr:col>4</xdr:col>
      <xdr:colOff>508000</xdr:colOff>
      <xdr:row>57</xdr:row>
      <xdr:rowOff>43961</xdr:rowOff>
    </xdr:to>
    <xdr:sp macro="" textlink="">
      <xdr:nvSpPr>
        <xdr:cNvPr id="1077" name="Line 651"/>
        <xdr:cNvSpPr>
          <a:spLocks noChangeShapeType="1"/>
        </xdr:cNvSpPr>
      </xdr:nvSpPr>
      <xdr:spPr bwMode="auto">
        <a:xfrm flipH="1">
          <a:off x="4808902" y="8445499"/>
          <a:ext cx="112348" cy="290025"/>
        </a:xfrm>
        <a:prstGeom prst="line">
          <a:avLst/>
        </a:prstGeom>
        <a:noFill/>
        <a:ln w="9525">
          <a:solidFill>
            <a:srgbClr val="000000"/>
          </a:solidFill>
          <a:round/>
          <a:headEnd/>
          <a:tailEnd/>
        </a:ln>
      </xdr:spPr>
    </xdr:sp>
    <xdr:clientData/>
  </xdr:twoCellAnchor>
  <xdr:twoCellAnchor>
    <xdr:from>
      <xdr:col>4</xdr:col>
      <xdr:colOff>552450</xdr:colOff>
      <xdr:row>84</xdr:row>
      <xdr:rowOff>133350</xdr:rowOff>
    </xdr:from>
    <xdr:to>
      <xdr:col>4</xdr:col>
      <xdr:colOff>609600</xdr:colOff>
      <xdr:row>87</xdr:row>
      <xdr:rowOff>9525</xdr:rowOff>
    </xdr:to>
    <xdr:sp macro="" textlink="">
      <xdr:nvSpPr>
        <xdr:cNvPr id="1089" name="Line 956"/>
        <xdr:cNvSpPr>
          <a:spLocks noChangeShapeType="1"/>
        </xdr:cNvSpPr>
      </xdr:nvSpPr>
      <xdr:spPr bwMode="auto">
        <a:xfrm flipH="1">
          <a:off x="4972050" y="16383000"/>
          <a:ext cx="57150" cy="352425"/>
        </a:xfrm>
        <a:prstGeom prst="line">
          <a:avLst/>
        </a:prstGeom>
        <a:noFill/>
        <a:ln w="9525">
          <a:solidFill>
            <a:srgbClr val="000000"/>
          </a:solidFill>
          <a:round/>
          <a:headEnd/>
          <a:tailEnd/>
        </a:ln>
      </xdr:spPr>
    </xdr:sp>
    <xdr:clientData/>
  </xdr:twoCellAnchor>
  <xdr:twoCellAnchor>
    <xdr:from>
      <xdr:col>4</xdr:col>
      <xdr:colOff>1098550</xdr:colOff>
      <xdr:row>70</xdr:row>
      <xdr:rowOff>69851</xdr:rowOff>
    </xdr:from>
    <xdr:to>
      <xdr:col>5</xdr:col>
      <xdr:colOff>336550</xdr:colOff>
      <xdr:row>73</xdr:row>
      <xdr:rowOff>60326</xdr:rowOff>
    </xdr:to>
    <xdr:sp macro="" textlink="">
      <xdr:nvSpPr>
        <xdr:cNvPr id="1091" name="Line 958"/>
        <xdr:cNvSpPr>
          <a:spLocks noChangeShapeType="1"/>
        </xdr:cNvSpPr>
      </xdr:nvSpPr>
      <xdr:spPr bwMode="auto">
        <a:xfrm flipH="1">
          <a:off x="5511800" y="10737851"/>
          <a:ext cx="341313" cy="450850"/>
        </a:xfrm>
        <a:prstGeom prst="line">
          <a:avLst/>
        </a:prstGeom>
        <a:noFill/>
        <a:ln w="9525">
          <a:solidFill>
            <a:srgbClr val="000000"/>
          </a:solidFill>
          <a:round/>
          <a:headEnd/>
          <a:tailEnd/>
        </a:ln>
      </xdr:spPr>
    </xdr:sp>
    <xdr:clientData/>
  </xdr:twoCellAnchor>
  <xdr:twoCellAnchor>
    <xdr:from>
      <xdr:col>2</xdr:col>
      <xdr:colOff>342900</xdr:colOff>
      <xdr:row>64</xdr:row>
      <xdr:rowOff>47625</xdr:rowOff>
    </xdr:from>
    <xdr:to>
      <xdr:col>3</xdr:col>
      <xdr:colOff>714375</xdr:colOff>
      <xdr:row>65</xdr:row>
      <xdr:rowOff>66675</xdr:rowOff>
    </xdr:to>
    <xdr:sp macro="" textlink="" fLocksText="0">
      <xdr:nvSpPr>
        <xdr:cNvPr id="11129" name="Text Box 27"/>
        <xdr:cNvSpPr txBox="1">
          <a:spLocks noChangeArrowheads="1"/>
        </xdr:cNvSpPr>
      </xdr:nvSpPr>
      <xdr:spPr bwMode="auto">
        <a:xfrm>
          <a:off x="2552700" y="10963275"/>
          <a:ext cx="1476375" cy="180975"/>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xdr:col>
      <xdr:colOff>744682</xdr:colOff>
      <xdr:row>124</xdr:row>
      <xdr:rowOff>30494</xdr:rowOff>
    </xdr:from>
    <xdr:to>
      <xdr:col>5</xdr:col>
      <xdr:colOff>192646</xdr:colOff>
      <xdr:row>125</xdr:row>
      <xdr:rowOff>86591</xdr:rowOff>
    </xdr:to>
    <xdr:sp macro="" textlink="" fLocksText="0">
      <xdr:nvSpPr>
        <xdr:cNvPr id="11201" name="Text Box 30"/>
        <xdr:cNvSpPr txBox="1">
          <a:spLocks noChangeArrowheads="1"/>
        </xdr:cNvSpPr>
      </xdr:nvSpPr>
      <xdr:spPr bwMode="auto">
        <a:xfrm>
          <a:off x="4069773" y="19565403"/>
          <a:ext cx="1664691" cy="211961"/>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2</xdr:col>
      <xdr:colOff>63500</xdr:colOff>
      <xdr:row>54</xdr:row>
      <xdr:rowOff>95250</xdr:rowOff>
    </xdr:from>
    <xdr:to>
      <xdr:col>2</xdr:col>
      <xdr:colOff>293809</xdr:colOff>
      <xdr:row>55</xdr:row>
      <xdr:rowOff>75223</xdr:rowOff>
    </xdr:to>
    <xdr:sp macro="" textlink="">
      <xdr:nvSpPr>
        <xdr:cNvPr id="1095" name="Line 2451"/>
        <xdr:cNvSpPr>
          <a:spLocks noChangeShapeType="1"/>
        </xdr:cNvSpPr>
      </xdr:nvSpPr>
      <xdr:spPr bwMode="auto">
        <a:xfrm>
          <a:off x="2273300" y="8432800"/>
          <a:ext cx="230309" cy="132373"/>
        </a:xfrm>
        <a:prstGeom prst="line">
          <a:avLst/>
        </a:prstGeom>
        <a:noFill/>
        <a:ln w="9525">
          <a:solidFill>
            <a:srgbClr val="000000"/>
          </a:solidFill>
          <a:round/>
          <a:headEnd/>
          <a:tailEnd/>
        </a:ln>
      </xdr:spPr>
    </xdr:sp>
    <xdr:clientData/>
  </xdr:twoCellAnchor>
  <xdr:twoCellAnchor>
    <xdr:from>
      <xdr:col>3</xdr:col>
      <xdr:colOff>812800</xdr:colOff>
      <xdr:row>48</xdr:row>
      <xdr:rowOff>95250</xdr:rowOff>
    </xdr:from>
    <xdr:to>
      <xdr:col>3</xdr:col>
      <xdr:colOff>1060450</xdr:colOff>
      <xdr:row>50</xdr:row>
      <xdr:rowOff>71438</xdr:rowOff>
    </xdr:to>
    <xdr:sp macro="" textlink="">
      <xdr:nvSpPr>
        <xdr:cNvPr id="72" name="Line 581"/>
        <xdr:cNvSpPr>
          <a:spLocks noChangeShapeType="1"/>
        </xdr:cNvSpPr>
      </xdr:nvSpPr>
      <xdr:spPr bwMode="auto">
        <a:xfrm>
          <a:off x="4127500" y="7518400"/>
          <a:ext cx="247650" cy="280988"/>
        </a:xfrm>
        <a:prstGeom prst="line">
          <a:avLst/>
        </a:prstGeom>
        <a:noFill/>
        <a:ln w="9525">
          <a:solidFill>
            <a:srgbClr val="000000"/>
          </a:solidFill>
          <a:round/>
          <a:headEnd/>
          <a:tailEnd/>
        </a:ln>
      </xdr:spPr>
    </xdr:sp>
    <xdr:clientData/>
  </xdr:twoCellAnchor>
  <xdr:twoCellAnchor>
    <xdr:from>
      <xdr:col>3</xdr:col>
      <xdr:colOff>25978</xdr:colOff>
      <xdr:row>158</xdr:row>
      <xdr:rowOff>107010</xdr:rowOff>
    </xdr:from>
    <xdr:to>
      <xdr:col>7</xdr:col>
      <xdr:colOff>112568</xdr:colOff>
      <xdr:row>183</xdr:row>
      <xdr:rowOff>17947</xdr:rowOff>
    </xdr:to>
    <xdr:graphicFrame macro="">
      <xdr:nvGraphicFramePr>
        <xdr:cNvPr id="60" name="グラフ 5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473546</xdr:colOff>
      <xdr:row>156</xdr:row>
      <xdr:rowOff>76334</xdr:rowOff>
    </xdr:from>
    <xdr:to>
      <xdr:col>3</xdr:col>
      <xdr:colOff>1025996</xdr:colOff>
      <xdr:row>157</xdr:row>
      <xdr:rowOff>133484</xdr:rowOff>
    </xdr:to>
    <xdr:sp macro="" textlink="" fLocksText="0">
      <xdr:nvSpPr>
        <xdr:cNvPr id="11202" name="Text Box 30"/>
        <xdr:cNvSpPr txBox="1">
          <a:spLocks noChangeArrowheads="1"/>
        </xdr:cNvSpPr>
      </xdr:nvSpPr>
      <xdr:spPr bwMode="auto">
        <a:xfrm>
          <a:off x="2677903" y="23705138"/>
          <a:ext cx="1654629" cy="20682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0</xdr:col>
      <xdr:colOff>838200</xdr:colOff>
      <xdr:row>53</xdr:row>
      <xdr:rowOff>120650</xdr:rowOff>
    </xdr:from>
    <xdr:to>
      <xdr:col>0</xdr:col>
      <xdr:colOff>1009650</xdr:colOff>
      <xdr:row>54</xdr:row>
      <xdr:rowOff>69850</xdr:rowOff>
    </xdr:to>
    <xdr:cxnSp macro="">
      <xdr:nvCxnSpPr>
        <xdr:cNvPr id="61" name="直線コネクタ 60"/>
        <xdr:cNvCxnSpPr/>
      </xdr:nvCxnSpPr>
      <xdr:spPr bwMode="auto">
        <a:xfrm flipV="1">
          <a:off x="838200" y="8305800"/>
          <a:ext cx="171450" cy="1016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747347</xdr:colOff>
      <xdr:row>55</xdr:row>
      <xdr:rowOff>14654</xdr:rowOff>
    </xdr:from>
    <xdr:to>
      <xdr:col>1</xdr:col>
      <xdr:colOff>754673</xdr:colOff>
      <xdr:row>56</xdr:row>
      <xdr:rowOff>109903</xdr:rowOff>
    </xdr:to>
    <xdr:cxnSp macro="">
      <xdr:nvCxnSpPr>
        <xdr:cNvPr id="65" name="直線コネクタ 64"/>
        <xdr:cNvCxnSpPr/>
      </xdr:nvCxnSpPr>
      <xdr:spPr bwMode="auto">
        <a:xfrm flipH="1" flipV="1">
          <a:off x="1853712" y="8565173"/>
          <a:ext cx="7326" cy="24911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23506</xdr:colOff>
      <xdr:row>165</xdr:row>
      <xdr:rowOff>100209</xdr:rowOff>
    </xdr:from>
    <xdr:to>
      <xdr:col>0</xdr:col>
      <xdr:colOff>601808</xdr:colOff>
      <xdr:row>168</xdr:row>
      <xdr:rowOff>39584</xdr:rowOff>
    </xdr:to>
    <xdr:sp macro="" textlink="">
      <xdr:nvSpPr>
        <xdr:cNvPr id="67" name="テキスト ボックス 66"/>
        <xdr:cNvSpPr txBox="1"/>
      </xdr:nvSpPr>
      <xdr:spPr>
        <a:xfrm>
          <a:off x="23506" y="26025527"/>
          <a:ext cx="578302" cy="40696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r>
            <a:rPr kumimoji="1" lang="ja-JP" altLang="en-US" sz="700">
              <a:latin typeface="ＭＳ Ｐゴシック" pitchFamily="50" charset="-128"/>
              <a:ea typeface="ＭＳ Ｐゴシック" pitchFamily="50" charset="-128"/>
            </a:rPr>
            <a:t>なめし革・</a:t>
          </a:r>
          <a:endParaRPr kumimoji="1" lang="en-US" altLang="ja-JP" sz="700">
            <a:latin typeface="ＭＳ Ｐゴシック" pitchFamily="50" charset="-128"/>
            <a:ea typeface="ＭＳ Ｐゴシック" pitchFamily="50" charset="-128"/>
          </a:endParaRPr>
        </a:p>
        <a:p>
          <a:pPr algn="ctr"/>
          <a:r>
            <a:rPr kumimoji="1" lang="ja-JP" altLang="en-US" sz="700">
              <a:latin typeface="ＭＳ Ｐゴシック" pitchFamily="50" charset="-128"/>
              <a:ea typeface="ＭＳ Ｐゴシック" pitchFamily="50" charset="-128"/>
            </a:rPr>
            <a:t>同製品・毛皮</a:t>
          </a:r>
          <a:endParaRPr kumimoji="1" lang="en-US" altLang="ja-JP" sz="700">
            <a:latin typeface="ＭＳ Ｐゴシック" pitchFamily="50" charset="-128"/>
            <a:ea typeface="ＭＳ Ｐゴシック" pitchFamily="50" charset="-128"/>
          </a:endParaRPr>
        </a:p>
        <a:p>
          <a:pPr algn="ctr"/>
          <a:r>
            <a:rPr kumimoji="1" lang="en-US" altLang="ja-JP" sz="700">
              <a:latin typeface="ＭＳ Ｐゴシック" pitchFamily="50" charset="-128"/>
              <a:ea typeface="ＭＳ Ｐゴシック" pitchFamily="50" charset="-128"/>
            </a:rPr>
            <a:t>0.2</a:t>
          </a:r>
          <a:r>
            <a:rPr kumimoji="1" lang="ja-JP" altLang="en-US" sz="700">
              <a:latin typeface="ＭＳ Ｐゴシック" pitchFamily="50" charset="-128"/>
              <a:ea typeface="ＭＳ Ｐゴシック" pitchFamily="50" charset="-128"/>
            </a:rPr>
            <a:t>％</a:t>
          </a:r>
          <a:endParaRPr kumimoji="1" lang="en-US" altLang="ja-JP" sz="700">
            <a:latin typeface="ＭＳ Ｐゴシック" pitchFamily="50" charset="-128"/>
            <a:ea typeface="ＭＳ Ｐゴシック" pitchFamily="50" charset="-128"/>
          </a:endParaRPr>
        </a:p>
      </xdr:txBody>
    </xdr:sp>
    <xdr:clientData/>
  </xdr:twoCellAnchor>
  <xdr:twoCellAnchor>
    <xdr:from>
      <xdr:col>2</xdr:col>
      <xdr:colOff>79372</xdr:colOff>
      <xdr:row>43</xdr:row>
      <xdr:rowOff>31751</xdr:rowOff>
    </xdr:from>
    <xdr:to>
      <xdr:col>2</xdr:col>
      <xdr:colOff>514349</xdr:colOff>
      <xdr:row>44</xdr:row>
      <xdr:rowOff>150813</xdr:rowOff>
    </xdr:to>
    <xdr:sp macro="" textlink="">
      <xdr:nvSpPr>
        <xdr:cNvPr id="63" name="直線コネクタ 24"/>
        <xdr:cNvSpPr>
          <a:spLocks noChangeShapeType="1"/>
        </xdr:cNvSpPr>
      </xdr:nvSpPr>
      <xdr:spPr bwMode="auto">
        <a:xfrm flipH="1">
          <a:off x="2289172" y="6680201"/>
          <a:ext cx="434977" cy="284162"/>
        </a:xfrm>
        <a:prstGeom prst="line">
          <a:avLst/>
        </a:prstGeom>
        <a:noFill/>
        <a:ln w="6480">
          <a:solidFill>
            <a:srgbClr val="000000"/>
          </a:solidFill>
          <a:miter lim="800000"/>
          <a:headEnd/>
          <a:tailEnd/>
        </a:ln>
      </xdr:spPr>
    </xdr:sp>
    <xdr:clientData/>
  </xdr:twoCellAnchor>
  <xdr:twoCellAnchor>
    <xdr:from>
      <xdr:col>4</xdr:col>
      <xdr:colOff>246063</xdr:colOff>
      <xdr:row>71</xdr:row>
      <xdr:rowOff>103187</xdr:rowOff>
    </xdr:from>
    <xdr:to>
      <xdr:col>4</xdr:col>
      <xdr:colOff>627062</xdr:colOff>
      <xdr:row>73</xdr:row>
      <xdr:rowOff>0</xdr:rowOff>
    </xdr:to>
    <xdr:sp macro="" textlink="">
      <xdr:nvSpPr>
        <xdr:cNvPr id="68" name="Line 958"/>
        <xdr:cNvSpPr>
          <a:spLocks noChangeShapeType="1"/>
        </xdr:cNvSpPr>
      </xdr:nvSpPr>
      <xdr:spPr bwMode="auto">
        <a:xfrm>
          <a:off x="4659313" y="10922000"/>
          <a:ext cx="380999" cy="206375"/>
        </a:xfrm>
        <a:prstGeom prst="line">
          <a:avLst/>
        </a:prstGeom>
        <a:noFill/>
        <a:ln w="9525">
          <a:solidFill>
            <a:srgbClr val="000000"/>
          </a:solidFill>
          <a:round/>
          <a:headEnd/>
          <a:tailEnd/>
        </a:ln>
      </xdr:spPr>
    </xdr:sp>
    <xdr:clientData/>
  </xdr:twoCellAnchor>
  <xdr:twoCellAnchor>
    <xdr:from>
      <xdr:col>3</xdr:col>
      <xdr:colOff>920750</xdr:colOff>
      <xdr:row>97</xdr:row>
      <xdr:rowOff>95250</xdr:rowOff>
    </xdr:from>
    <xdr:to>
      <xdr:col>5</xdr:col>
      <xdr:colOff>284163</xdr:colOff>
      <xdr:row>98</xdr:row>
      <xdr:rowOff>150812</xdr:rowOff>
    </xdr:to>
    <xdr:sp macro="" textlink="" fLocksText="0">
      <xdr:nvSpPr>
        <xdr:cNvPr id="70" name="Text Box 30"/>
        <xdr:cNvSpPr txBox="1">
          <a:spLocks noChangeArrowheads="1"/>
        </xdr:cNvSpPr>
      </xdr:nvSpPr>
      <xdr:spPr bwMode="auto">
        <a:xfrm>
          <a:off x="4230688"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0</xdr:col>
      <xdr:colOff>614795</xdr:colOff>
      <xdr:row>171</xdr:row>
      <xdr:rowOff>43297</xdr:rowOff>
    </xdr:from>
    <xdr:to>
      <xdr:col>0</xdr:col>
      <xdr:colOff>753341</xdr:colOff>
      <xdr:row>171</xdr:row>
      <xdr:rowOff>86591</xdr:rowOff>
    </xdr:to>
    <xdr:sp macro="" textlink="">
      <xdr:nvSpPr>
        <xdr:cNvPr id="74" name="直線コネクタ 73"/>
        <xdr:cNvSpPr/>
      </xdr:nvSpPr>
      <xdr:spPr bwMode="auto">
        <a:xfrm>
          <a:off x="614795" y="26903797"/>
          <a:ext cx="138546" cy="43294"/>
        </a:xfrm>
        <a:prstGeom prst="line">
          <a:avLst/>
        </a:prstGeom>
        <a:solidFill>
          <a:srgbClr val="FFFFFF"/>
        </a:solidFill>
        <a:ln w="9525" cap="flat" cmpd="sng" algn="ctr">
          <a:solidFill>
            <a:srgbClr val="000000"/>
          </a:solidFill>
          <a:prstDash val="solid"/>
          <a:round/>
          <a:headEnd type="none" w="med" len="med"/>
          <a:tailEnd type="none" w="med" len="med"/>
        </a:ln>
        <a:effec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p>
      </xdr:txBody>
    </xdr:sp>
    <xdr:clientData/>
  </xdr:twoCellAnchor>
  <xdr:twoCellAnchor>
    <xdr:from>
      <xdr:col>4</xdr:col>
      <xdr:colOff>406978</xdr:colOff>
      <xdr:row>170</xdr:row>
      <xdr:rowOff>60614</xdr:rowOff>
    </xdr:from>
    <xdr:to>
      <xdr:col>5</xdr:col>
      <xdr:colOff>173182</xdr:colOff>
      <xdr:row>173</xdr:row>
      <xdr:rowOff>43405</xdr:rowOff>
    </xdr:to>
    <xdr:sp macro="" textlink="">
      <xdr:nvSpPr>
        <xdr:cNvPr id="76" name="テキスト ボックス 1"/>
        <xdr:cNvSpPr txBox="1"/>
      </xdr:nvSpPr>
      <xdr:spPr>
        <a:xfrm>
          <a:off x="4840433" y="26765250"/>
          <a:ext cx="874567" cy="45038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総額</a:t>
          </a:r>
          <a:endParaRPr lang="en-US" altLang="ja-JP" sz="900">
            <a:latin typeface="+mn-ea"/>
            <a:ea typeface="+mn-ea"/>
          </a:endParaRPr>
        </a:p>
        <a:p>
          <a:pPr algn="ctr"/>
          <a:r>
            <a:rPr lang="en-US" altLang="ja-JP" sz="900">
              <a:latin typeface="+mn-ea"/>
              <a:ea typeface="+mn-ea"/>
            </a:rPr>
            <a:t>5,681,354</a:t>
          </a:r>
          <a:r>
            <a:rPr lang="ja-JP" altLang="en-US" sz="900">
              <a:latin typeface="+mn-ea"/>
              <a:ea typeface="+mn-ea"/>
            </a:rPr>
            <a:t>円</a:t>
          </a:r>
          <a:endParaRPr lang="en-US" altLang="ja-JP" sz="900">
            <a:latin typeface="+mn-ea"/>
            <a:ea typeface="+mn-ea"/>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0.47894</cdr:x>
      <cdr:y>0.48304</cdr:y>
    </cdr:from>
    <cdr:to>
      <cdr:x>0.66842</cdr:x>
      <cdr:y>0.60045</cdr:y>
    </cdr:to>
    <cdr:sp macro="" textlink="">
      <cdr:nvSpPr>
        <cdr:cNvPr id="24" name="テキスト ボックス 23"/>
        <cdr:cNvSpPr txBox="1"/>
      </cdr:nvSpPr>
      <cdr:spPr>
        <a:xfrm xmlns:a="http://schemas.openxmlformats.org/drawingml/2006/main">
          <a:off x="1575920" y="1852930"/>
          <a:ext cx="623491"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2,081</a:t>
          </a:r>
          <a:r>
            <a:rPr lang="ja-JP" altLang="en-US" sz="900">
              <a:latin typeface="+mn-ea"/>
              <a:ea typeface="+mn-ea"/>
            </a:rPr>
            <a:t>人</a:t>
          </a:r>
          <a:endParaRPr lang="en-US" altLang="ja-JP" sz="900">
            <a:latin typeface="+mn-ea"/>
            <a:ea typeface="+mn-ea"/>
          </a:endParaRPr>
        </a:p>
      </cdr:txBody>
    </cdr:sp>
  </cdr:relSizeAnchor>
  <cdr:relSizeAnchor xmlns:cdr="http://schemas.openxmlformats.org/drawingml/2006/chartDrawing">
    <cdr:from>
      <cdr:x>0.55263</cdr:x>
      <cdr:y>0.13463</cdr:y>
    </cdr:from>
    <cdr:to>
      <cdr:x>0.70789</cdr:x>
      <cdr:y>0.20993</cdr:y>
    </cdr:to>
    <cdr:sp macro="" textlink="">
      <cdr:nvSpPr>
        <cdr:cNvPr id="2" name="直線コネクタ 2"/>
        <cdr:cNvSpPr/>
      </cdr:nvSpPr>
      <cdr:spPr bwMode="auto">
        <a:xfrm xmlns:a="http://schemas.openxmlformats.org/drawingml/2006/main" flipH="1">
          <a:off x="1818405" y="516442"/>
          <a:ext cx="510892" cy="28884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0.49737</cdr:x>
      <cdr:y>0.15306</cdr:y>
    </cdr:from>
    <cdr:to>
      <cdr:x>0.55803</cdr:x>
      <cdr:y>0.22799</cdr:y>
    </cdr:to>
    <cdr:sp macro="" textlink="">
      <cdr:nvSpPr>
        <cdr:cNvPr id="4" name="直線コネクタ 4"/>
        <cdr:cNvSpPr/>
      </cdr:nvSpPr>
      <cdr:spPr bwMode="auto">
        <a:xfrm xmlns:a="http://schemas.openxmlformats.org/drawingml/2006/main" flipV="1">
          <a:off x="1627345" y="563459"/>
          <a:ext cx="198488" cy="2758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cdr:x>
      <cdr:y>0.16784</cdr:y>
    </cdr:from>
    <cdr:to>
      <cdr:x>0.40208</cdr:x>
      <cdr:y>0.2754</cdr:y>
    </cdr:to>
    <cdr:sp macro="" textlink="">
      <cdr:nvSpPr>
        <cdr:cNvPr id="6" name="直線コネクタ 6"/>
        <cdr:cNvSpPr/>
      </cdr:nvSpPr>
      <cdr:spPr bwMode="auto">
        <a:xfrm xmlns:a="http://schemas.openxmlformats.org/drawingml/2006/main" flipH="1">
          <a:off x="1308760" y="617889"/>
          <a:ext cx="6805" cy="39595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0.25263</cdr:x>
      <cdr:y>0.11206</cdr:y>
    </cdr:from>
    <cdr:to>
      <cdr:x>0.32105</cdr:x>
      <cdr:y>0.30023</cdr:y>
    </cdr:to>
    <cdr:sp macro="" textlink="">
      <cdr:nvSpPr>
        <cdr:cNvPr id="8" name="直線コネクタ 8"/>
        <cdr:cNvSpPr/>
      </cdr:nvSpPr>
      <cdr:spPr bwMode="auto">
        <a:xfrm xmlns:a="http://schemas.openxmlformats.org/drawingml/2006/main">
          <a:off x="831274" y="429852"/>
          <a:ext cx="225140" cy="72181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0.16053</cdr:x>
      <cdr:y>0.23847</cdr:y>
    </cdr:from>
    <cdr:to>
      <cdr:x>0.21316</cdr:x>
      <cdr:y>0.41454</cdr:y>
    </cdr:to>
    <cdr:sp macro="" textlink="">
      <cdr:nvSpPr>
        <cdr:cNvPr id="10" name="直線コネクタ 10"/>
        <cdr:cNvSpPr/>
      </cdr:nvSpPr>
      <cdr:spPr bwMode="auto">
        <a:xfrm xmlns:a="http://schemas.openxmlformats.org/drawingml/2006/main">
          <a:off x="528206" y="914760"/>
          <a:ext cx="173182" cy="67540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0.14211</cdr:x>
      <cdr:y>0.6027</cdr:y>
    </cdr:from>
    <cdr:to>
      <cdr:x>0.18421</cdr:x>
      <cdr:y>0.63124</cdr:y>
    </cdr:to>
    <cdr:sp macro="" textlink="">
      <cdr:nvSpPr>
        <cdr:cNvPr id="13" name="直線コネクタ 16"/>
        <cdr:cNvSpPr/>
      </cdr:nvSpPr>
      <cdr:spPr bwMode="auto">
        <a:xfrm xmlns:a="http://schemas.openxmlformats.org/drawingml/2006/main" flipV="1">
          <a:off x="467592" y="2311960"/>
          <a:ext cx="138556" cy="10948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0.14737</cdr:x>
      <cdr:y>0.61851</cdr:y>
    </cdr:from>
    <cdr:to>
      <cdr:x>0.19211</cdr:x>
      <cdr:y>0.78926</cdr:y>
    </cdr:to>
    <cdr:sp macro="" textlink="">
      <cdr:nvSpPr>
        <cdr:cNvPr id="16" name="直線コネクタ 20"/>
        <cdr:cNvSpPr/>
      </cdr:nvSpPr>
      <cdr:spPr bwMode="auto">
        <a:xfrm xmlns:a="http://schemas.openxmlformats.org/drawingml/2006/main" flipV="1">
          <a:off x="484911" y="2372581"/>
          <a:ext cx="147215" cy="65499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0.25</cdr:x>
      <cdr:y>0.65589</cdr:y>
    </cdr:from>
    <cdr:to>
      <cdr:x>0.26842</cdr:x>
      <cdr:y>0.81319</cdr:y>
    </cdr:to>
    <cdr:sp macro="" textlink="">
      <cdr:nvSpPr>
        <cdr:cNvPr id="18" name="直線コネクタ 22"/>
        <cdr:cNvSpPr/>
      </cdr:nvSpPr>
      <cdr:spPr bwMode="auto">
        <a:xfrm xmlns:a="http://schemas.openxmlformats.org/drawingml/2006/main">
          <a:off x="822623" y="2515987"/>
          <a:ext cx="60610" cy="60339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0.12632</cdr:x>
      <cdr:y>0.38745</cdr:y>
    </cdr:from>
    <cdr:to>
      <cdr:x>0.18747</cdr:x>
      <cdr:y>0.45082</cdr:y>
    </cdr:to>
    <cdr:sp macro="" textlink="">
      <cdr:nvSpPr>
        <cdr:cNvPr id="26" name="直線コネクタ 25"/>
        <cdr:cNvSpPr/>
      </cdr:nvSpPr>
      <cdr:spPr bwMode="auto">
        <a:xfrm xmlns:a="http://schemas.openxmlformats.org/drawingml/2006/main" flipH="1" flipV="1">
          <a:off x="415638" y="1486260"/>
          <a:ext cx="201239" cy="24309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5.xml><?xml version="1.0" encoding="utf-8"?>
<c:userShapes xmlns:c="http://schemas.openxmlformats.org/drawingml/2006/chart">
  <cdr:relSizeAnchor xmlns:cdr="http://schemas.openxmlformats.org/drawingml/2006/chartDrawing">
    <cdr:from>
      <cdr:x>0.42769</cdr:x>
      <cdr:y>0.18303</cdr:y>
    </cdr:from>
    <cdr:to>
      <cdr:x>0.44477</cdr:x>
      <cdr:y>0.22731</cdr:y>
    </cdr:to>
    <cdr:sp macro="" textlink="">
      <cdr:nvSpPr>
        <cdr:cNvPr id="5" name="直線コネクタ 4"/>
        <cdr:cNvSpPr/>
      </cdr:nvSpPr>
      <cdr:spPr bwMode="auto">
        <a:xfrm xmlns:a="http://schemas.openxmlformats.org/drawingml/2006/main">
          <a:off x="1376928" y="590552"/>
          <a:ext cx="54998" cy="14287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0.40268</cdr:x>
      <cdr:y>0.7572</cdr:y>
    </cdr:from>
    <cdr:to>
      <cdr:x>0.42352</cdr:x>
      <cdr:y>0.80366</cdr:y>
    </cdr:to>
    <cdr:sp macro="" textlink="">
      <cdr:nvSpPr>
        <cdr:cNvPr id="6" name="直線コネクタ 5"/>
        <cdr:cNvSpPr/>
      </cdr:nvSpPr>
      <cdr:spPr bwMode="auto">
        <a:xfrm xmlns:a="http://schemas.openxmlformats.org/drawingml/2006/main" flipV="1">
          <a:off x="1297598" y="2458288"/>
          <a:ext cx="67145" cy="15083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0.16166</cdr:x>
      <cdr:y>0.46739</cdr:y>
    </cdr:from>
    <cdr:to>
      <cdr:x>0.24579</cdr:x>
      <cdr:y>0.46739</cdr:y>
    </cdr:to>
    <cdr:sp macro="" textlink="">
      <cdr:nvSpPr>
        <cdr:cNvPr id="8" name="直線コネクタ 7"/>
        <cdr:cNvSpPr/>
      </cdr:nvSpPr>
      <cdr:spPr bwMode="auto">
        <a:xfrm xmlns:a="http://schemas.openxmlformats.org/drawingml/2006/main">
          <a:off x="520944" y="1517406"/>
          <a:ext cx="271096" cy="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6.xml><?xml version="1.0" encoding="utf-8"?>
<c:userShapes xmlns:c="http://schemas.openxmlformats.org/drawingml/2006/chart">
  <cdr:relSizeAnchor xmlns:cdr="http://schemas.openxmlformats.org/drawingml/2006/chartDrawing">
    <cdr:from>
      <cdr:x>0.71883</cdr:x>
      <cdr:y>0.66243</cdr:y>
    </cdr:from>
    <cdr:to>
      <cdr:x>0.84544</cdr:x>
      <cdr:y>0.73904</cdr:y>
    </cdr:to>
    <cdr:sp macro="" textlink="">
      <cdr:nvSpPr>
        <cdr:cNvPr id="2" name="Line 581"/>
        <cdr:cNvSpPr>
          <a:spLocks xmlns:a="http://schemas.openxmlformats.org/drawingml/2006/main" noChangeShapeType="1"/>
        </cdr:cNvSpPr>
      </cdr:nvSpPr>
      <cdr:spPr bwMode="auto">
        <a:xfrm xmlns:a="http://schemas.openxmlformats.org/drawingml/2006/main">
          <a:off x="2335819" y="2179577"/>
          <a:ext cx="411419" cy="25207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0.78134</cdr:x>
      <cdr:y>0.26738</cdr:y>
    </cdr:from>
    <cdr:to>
      <cdr:x>0.83337</cdr:x>
      <cdr:y>0.29624</cdr:y>
    </cdr:to>
    <cdr:sp macro="" textlink="">
      <cdr:nvSpPr>
        <cdr:cNvPr id="4" name="直線コネクタ 3"/>
        <cdr:cNvSpPr/>
      </cdr:nvSpPr>
      <cdr:spPr bwMode="auto">
        <a:xfrm xmlns:a="http://schemas.openxmlformats.org/drawingml/2006/main" flipV="1">
          <a:off x="2535238" y="868293"/>
          <a:ext cx="168821" cy="9373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0.78917</cdr:x>
      <cdr:y>0.33689</cdr:y>
    </cdr:from>
    <cdr:to>
      <cdr:x>0.86501</cdr:x>
      <cdr:y>0.354</cdr:y>
    </cdr:to>
    <cdr:sp macro="" textlink="">
      <cdr:nvSpPr>
        <cdr:cNvPr id="6" name="直線コネクタ 5"/>
        <cdr:cNvSpPr/>
      </cdr:nvSpPr>
      <cdr:spPr bwMode="auto">
        <a:xfrm xmlns:a="http://schemas.openxmlformats.org/drawingml/2006/main">
          <a:off x="2564406" y="1108475"/>
          <a:ext cx="246424" cy="5629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7.xml><?xml version="1.0" encoding="utf-8"?>
<c:userShapes xmlns:c="http://schemas.openxmlformats.org/drawingml/2006/chart">
  <cdr:relSizeAnchor xmlns:cdr="http://schemas.openxmlformats.org/drawingml/2006/chartDrawing">
    <cdr:from>
      <cdr:x>0.41502</cdr:x>
      <cdr:y>0.45403</cdr:y>
    </cdr:from>
    <cdr:to>
      <cdr:x>0.57327</cdr:x>
      <cdr:y>0.56723</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35062" y="1440103"/>
          <a:ext cx="509067" cy="3590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307</a:t>
          </a:r>
          <a:r>
            <a:rPr lang="ja-JP" altLang="en-US" sz="900" b="0" i="0" u="none" strike="noStrike" baseline="0">
              <a:solidFill>
                <a:srgbClr val="000000"/>
              </a:solidFill>
              <a:latin typeface="ＭＳ Ｐゴシック"/>
              <a:ea typeface="ＭＳ Ｐゴシック"/>
            </a:rPr>
            <a:t>店</a:t>
          </a:r>
        </a:p>
      </cdr:txBody>
    </cdr:sp>
  </cdr:relSizeAnchor>
  <cdr:relSizeAnchor xmlns:cdr="http://schemas.openxmlformats.org/drawingml/2006/chartDrawing">
    <cdr:from>
      <cdr:x>0.4285</cdr:x>
      <cdr:y>0.08945</cdr:y>
    </cdr:from>
    <cdr:to>
      <cdr:x>0.49852</cdr:x>
      <cdr:y>0.1411</cdr:y>
    </cdr:to>
    <cdr:sp macro="" textlink="">
      <cdr:nvSpPr>
        <cdr:cNvPr id="8194" name="Line 2"/>
        <cdr:cNvSpPr>
          <a:spLocks xmlns:a="http://schemas.openxmlformats.org/drawingml/2006/main" noChangeShapeType="1"/>
        </cdr:cNvSpPr>
      </cdr:nvSpPr>
      <cdr:spPr bwMode="auto">
        <a:xfrm xmlns:a="http://schemas.openxmlformats.org/drawingml/2006/main">
          <a:off x="1375453" y="277757"/>
          <a:ext cx="224747" cy="160394"/>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0.53416</cdr:x>
      <cdr:y>0.08113</cdr:y>
    </cdr:from>
    <cdr:to>
      <cdr:x>0.62785</cdr:x>
      <cdr:y>0.14434</cdr:y>
    </cdr:to>
    <cdr:sp macro="" textlink="">
      <cdr:nvSpPr>
        <cdr:cNvPr id="287749" name="Line 2"/>
        <cdr:cNvSpPr>
          <a:spLocks xmlns:a="http://schemas.openxmlformats.org/drawingml/2006/main" noChangeShapeType="1"/>
        </cdr:cNvSpPr>
      </cdr:nvSpPr>
      <cdr:spPr bwMode="auto">
        <a:xfrm xmlns:a="http://schemas.openxmlformats.org/drawingml/2006/main" flipH="1">
          <a:off x="1712913" y="248959"/>
          <a:ext cx="300448" cy="193953"/>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0.42828</cdr:x>
      <cdr:y>0.49391</cdr:y>
    </cdr:from>
    <cdr:to>
      <cdr:x>0.60663</cdr:x>
      <cdr:y>0.64374</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85885" y="1475509"/>
          <a:ext cx="577123" cy="44758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14,132</a:t>
          </a:r>
          <a:r>
            <a:rPr lang="ja-JP" altLang="en-US" sz="800" b="0" i="0" u="none" strike="noStrike" baseline="0">
              <a:solidFill>
                <a:srgbClr val="000000"/>
              </a:solidFill>
              <a:latin typeface="ＭＳ Ｐゴシック"/>
              <a:ea typeface="ＭＳ Ｐゴシック"/>
            </a:rPr>
            <a:t>人</a:t>
          </a:r>
        </a:p>
      </cdr:txBody>
    </cdr:sp>
  </cdr:relSizeAnchor>
  <cdr:relSizeAnchor xmlns:cdr="http://schemas.openxmlformats.org/drawingml/2006/chartDrawing">
    <cdr:from>
      <cdr:x>0.23476</cdr:x>
      <cdr:y>0.2486</cdr:y>
    </cdr:from>
    <cdr:to>
      <cdr:x>0.2757</cdr:x>
      <cdr:y>0.29431</cdr:y>
    </cdr:to>
    <cdr:sp macro="" textlink="">
      <cdr:nvSpPr>
        <cdr:cNvPr id="9222" name="Line 6"/>
        <cdr:cNvSpPr>
          <a:spLocks xmlns:a="http://schemas.openxmlformats.org/drawingml/2006/main" noChangeShapeType="1"/>
        </cdr:cNvSpPr>
      </cdr:nvSpPr>
      <cdr:spPr bwMode="auto">
        <a:xfrm xmlns:a="http://schemas.openxmlformats.org/drawingml/2006/main">
          <a:off x="758033" y="726936"/>
          <a:ext cx="132194" cy="133664"/>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0.49017</cdr:x>
      <cdr:y>0.45906</cdr:y>
    </cdr:from>
    <cdr:to>
      <cdr:x>0.6331</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59940" y="1762600"/>
          <a:ext cx="513189" cy="5005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56</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view="pageBreakPreview" topLeftCell="A28" zoomScaleNormal="100" zoomScaleSheetLayoutView="100" workbookViewId="0">
      <selection activeCell="N6" sqref="N6"/>
    </sheetView>
  </sheetViews>
  <sheetFormatPr defaultRowHeight="17.100000000000001" customHeight="1"/>
  <cols>
    <col min="1" max="1" width="1.7109375" style="12" customWidth="1"/>
    <col min="2" max="2" width="11.140625" style="12" customWidth="1"/>
    <col min="3" max="5" width="9.28515625" style="12" customWidth="1"/>
    <col min="6" max="6" width="9.7109375" style="12" bestFit="1" customWidth="1"/>
    <col min="7" max="7" width="10.140625" style="12" customWidth="1"/>
    <col min="8" max="8" width="10.5703125" style="12" customWidth="1"/>
    <col min="9" max="9" width="9.7109375" style="12" customWidth="1"/>
    <col min="10" max="10" width="10.42578125" style="12" customWidth="1"/>
    <col min="11" max="11" width="9.7109375" style="12" customWidth="1"/>
    <col min="12" max="16384" width="9.140625" style="12"/>
  </cols>
  <sheetData>
    <row r="1" spans="1:14" ht="17.100000000000001" customHeight="1">
      <c r="B1" s="751" t="s">
        <v>9</v>
      </c>
      <c r="C1" s="751"/>
      <c r="D1" s="751"/>
      <c r="E1" s="751"/>
      <c r="F1" s="751"/>
      <c r="G1" s="751"/>
      <c r="H1" s="751"/>
      <c r="I1" s="751"/>
      <c r="J1" s="751"/>
      <c r="K1" s="751"/>
    </row>
    <row r="2" spans="1:14" ht="15" customHeight="1"/>
    <row r="3" spans="1:14" ht="15" customHeight="1">
      <c r="A3" s="752" t="s">
        <v>430</v>
      </c>
      <c r="B3" s="752"/>
      <c r="C3" s="752"/>
      <c r="D3" s="752"/>
      <c r="E3" s="752"/>
      <c r="F3" s="752"/>
      <c r="G3" s="752"/>
      <c r="H3" s="752"/>
      <c r="I3" s="752"/>
      <c r="J3" s="752"/>
      <c r="K3" s="752"/>
    </row>
    <row r="4" spans="1:14" ht="5.0999999999999996" customHeight="1">
      <c r="A4" s="2"/>
      <c r="B4" s="2"/>
      <c r="C4" s="2"/>
      <c r="D4" s="2"/>
      <c r="E4" s="2"/>
      <c r="F4" s="2"/>
      <c r="G4" s="2"/>
      <c r="H4" s="2"/>
      <c r="I4" s="2"/>
      <c r="J4" s="2"/>
      <c r="K4" s="2"/>
    </row>
    <row r="5" spans="1:14" ht="50.1" customHeight="1">
      <c r="A5" s="753" t="s">
        <v>392</v>
      </c>
      <c r="B5" s="753"/>
      <c r="C5" s="753"/>
      <c r="D5" s="753"/>
      <c r="E5" s="753"/>
      <c r="F5" s="753"/>
      <c r="G5" s="753"/>
      <c r="H5" s="753"/>
      <c r="I5" s="753"/>
      <c r="J5" s="753"/>
      <c r="K5" s="753"/>
    </row>
    <row r="6" spans="1:14" ht="45" customHeight="1">
      <c r="A6" s="753"/>
      <c r="B6" s="753"/>
      <c r="C6" s="753"/>
      <c r="D6" s="753"/>
      <c r="E6" s="753"/>
      <c r="F6" s="753"/>
      <c r="G6" s="753"/>
      <c r="H6" s="753"/>
      <c r="I6" s="753"/>
      <c r="J6" s="753"/>
      <c r="K6" s="753"/>
    </row>
    <row r="7" spans="1:14" ht="15" customHeight="1" thickBot="1">
      <c r="A7" s="12" t="s">
        <v>385</v>
      </c>
      <c r="K7" s="3" t="s">
        <v>10</v>
      </c>
    </row>
    <row r="8" spans="1:14" ht="22.5" customHeight="1">
      <c r="A8" s="754" t="s">
        <v>11</v>
      </c>
      <c r="B8" s="755"/>
      <c r="C8" s="760" t="s">
        <v>326</v>
      </c>
      <c r="D8" s="761"/>
      <c r="E8" s="762"/>
      <c r="F8" s="760" t="s">
        <v>523</v>
      </c>
      <c r="G8" s="761"/>
      <c r="H8" s="761"/>
      <c r="I8" s="758" t="s">
        <v>244</v>
      </c>
      <c r="J8" s="758"/>
      <c r="K8" s="759"/>
    </row>
    <row r="9" spans="1:14" ht="22.5" customHeight="1">
      <c r="A9" s="756"/>
      <c r="B9" s="757"/>
      <c r="C9" s="250" t="s">
        <v>328</v>
      </c>
      <c r="D9" s="559" t="s">
        <v>12</v>
      </c>
      <c r="E9" s="591" t="s">
        <v>522</v>
      </c>
      <c r="F9" s="250" t="s">
        <v>328</v>
      </c>
      <c r="G9" s="439" t="s">
        <v>12</v>
      </c>
      <c r="H9" s="591" t="s">
        <v>522</v>
      </c>
      <c r="I9" s="252" t="s">
        <v>328</v>
      </c>
      <c r="J9" s="363" t="s">
        <v>12</v>
      </c>
      <c r="K9" s="599" t="s">
        <v>522</v>
      </c>
    </row>
    <row r="10" spans="1:14" ht="18.75" customHeight="1">
      <c r="A10" s="765" t="s">
        <v>14</v>
      </c>
      <c r="B10" s="766"/>
      <c r="C10" s="715">
        <f t="shared" ref="C10:E10" si="0">SUM(C11:C12)</f>
        <v>67284</v>
      </c>
      <c r="D10" s="590">
        <f t="shared" si="0"/>
        <v>62977</v>
      </c>
      <c r="E10" s="590">
        <f t="shared" si="0"/>
        <v>514802</v>
      </c>
      <c r="F10" s="437">
        <f t="shared" ref="F10:H10" si="1">SUM(F11:F12)</f>
        <v>68117</v>
      </c>
      <c r="G10" s="4">
        <f t="shared" si="1"/>
        <v>65164</v>
      </c>
      <c r="H10" s="4">
        <f t="shared" si="1"/>
        <v>543072</v>
      </c>
      <c r="I10" s="6">
        <f t="shared" ref="I10:I23" si="2">F10-C10</f>
        <v>833</v>
      </c>
      <c r="J10" s="118">
        <f t="shared" ref="J10:J23" si="3">G10-D10</f>
        <v>2187</v>
      </c>
      <c r="K10" s="119">
        <f t="shared" ref="K10:K23" si="4">H10-E10</f>
        <v>28270</v>
      </c>
      <c r="M10" s="433"/>
      <c r="N10" s="87"/>
    </row>
    <row r="11" spans="1:14" s="2" customFormat="1" ht="17.100000000000001" customHeight="1">
      <c r="A11" s="763" t="s">
        <v>15</v>
      </c>
      <c r="B11" s="764"/>
      <c r="C11" s="641">
        <f t="shared" ref="C11:E11" si="5">SUM(C13:C23)</f>
        <v>53451</v>
      </c>
      <c r="D11" s="251">
        <f t="shared" si="5"/>
        <v>49688</v>
      </c>
      <c r="E11" s="251">
        <f t="shared" si="5"/>
        <v>411493</v>
      </c>
      <c r="F11" s="432">
        <f t="shared" ref="F11:H11" si="6">SUM(F13:F23)</f>
        <v>54006</v>
      </c>
      <c r="G11" s="6">
        <f t="shared" si="6"/>
        <v>51474</v>
      </c>
      <c r="H11" s="6">
        <f t="shared" si="6"/>
        <v>433884</v>
      </c>
      <c r="I11" s="6">
        <f t="shared" si="2"/>
        <v>555</v>
      </c>
      <c r="J11" s="6">
        <f t="shared" si="3"/>
        <v>1786</v>
      </c>
      <c r="K11" s="120">
        <f t="shared" si="4"/>
        <v>22391</v>
      </c>
      <c r="M11" s="433"/>
      <c r="N11" s="87"/>
    </row>
    <row r="12" spans="1:14" s="2" customFormat="1" ht="17.100000000000001" customHeight="1">
      <c r="A12" s="763" t="s">
        <v>16</v>
      </c>
      <c r="B12" s="764"/>
      <c r="C12" s="716">
        <v>13833</v>
      </c>
      <c r="D12" s="251">
        <v>13289</v>
      </c>
      <c r="E12" s="251">
        <v>103309</v>
      </c>
      <c r="F12" s="6">
        <v>14111</v>
      </c>
      <c r="G12" s="6">
        <v>13690</v>
      </c>
      <c r="H12" s="6">
        <v>109188</v>
      </c>
      <c r="I12" s="6">
        <f t="shared" si="2"/>
        <v>278</v>
      </c>
      <c r="J12" s="6">
        <f t="shared" si="3"/>
        <v>401</v>
      </c>
      <c r="K12" s="120">
        <f t="shared" si="4"/>
        <v>5879</v>
      </c>
      <c r="M12" s="433"/>
      <c r="N12" s="87"/>
    </row>
    <row r="13" spans="1:14" ht="17.100000000000001" customHeight="1">
      <c r="A13" s="367"/>
      <c r="B13" s="453" t="s">
        <v>431</v>
      </c>
      <c r="C13" s="717">
        <v>19129</v>
      </c>
      <c r="D13" s="7">
        <v>17287</v>
      </c>
      <c r="E13" s="7">
        <v>149325</v>
      </c>
      <c r="F13" s="7">
        <v>19298</v>
      </c>
      <c r="G13" s="7">
        <v>17995</v>
      </c>
      <c r="H13" s="7">
        <v>156511</v>
      </c>
      <c r="I13" s="7">
        <f t="shared" si="2"/>
        <v>169</v>
      </c>
      <c r="J13" s="7">
        <f t="shared" si="3"/>
        <v>708</v>
      </c>
      <c r="K13" s="364">
        <f t="shared" si="4"/>
        <v>7186</v>
      </c>
      <c r="M13" s="8"/>
      <c r="N13" s="9"/>
    </row>
    <row r="14" spans="1:14" ht="17.100000000000001" customHeight="1">
      <c r="A14" s="367"/>
      <c r="B14" s="453" t="s">
        <v>432</v>
      </c>
      <c r="C14" s="717">
        <v>3901</v>
      </c>
      <c r="D14" s="7">
        <v>3566</v>
      </c>
      <c r="E14" s="7">
        <v>29300</v>
      </c>
      <c r="F14" s="7">
        <v>3953</v>
      </c>
      <c r="G14" s="7">
        <v>3709</v>
      </c>
      <c r="H14" s="7">
        <v>32435</v>
      </c>
      <c r="I14" s="7">
        <f t="shared" si="2"/>
        <v>52</v>
      </c>
      <c r="J14" s="7">
        <f t="shared" si="3"/>
        <v>143</v>
      </c>
      <c r="K14" s="364">
        <f>H14-E14</f>
        <v>3135</v>
      </c>
      <c r="M14" s="433"/>
      <c r="N14" s="87"/>
    </row>
    <row r="15" spans="1:14" ht="17.100000000000001" customHeight="1">
      <c r="A15" s="367"/>
      <c r="B15" s="453" t="s">
        <v>433</v>
      </c>
      <c r="C15" s="717">
        <v>3092</v>
      </c>
      <c r="D15" s="7">
        <v>2937</v>
      </c>
      <c r="E15" s="7">
        <v>18646</v>
      </c>
      <c r="F15" s="7">
        <v>3167</v>
      </c>
      <c r="G15" s="7">
        <v>3070</v>
      </c>
      <c r="H15" s="7">
        <v>19712</v>
      </c>
      <c r="I15" s="7">
        <f t="shared" si="2"/>
        <v>75</v>
      </c>
      <c r="J15" s="7">
        <f t="shared" si="3"/>
        <v>133</v>
      </c>
      <c r="K15" s="364">
        <f t="shared" si="4"/>
        <v>1066</v>
      </c>
      <c r="M15" s="433"/>
      <c r="N15" s="87"/>
    </row>
    <row r="16" spans="1:14" ht="17.100000000000001" customHeight="1">
      <c r="A16" s="367"/>
      <c r="B16" s="435" t="s">
        <v>434</v>
      </c>
      <c r="C16" s="716">
        <v>5231</v>
      </c>
      <c r="D16" s="6">
        <v>4840</v>
      </c>
      <c r="E16" s="6">
        <v>53339</v>
      </c>
      <c r="F16" s="6">
        <v>5388</v>
      </c>
      <c r="G16" s="6">
        <v>5254</v>
      </c>
      <c r="H16" s="6">
        <v>55002</v>
      </c>
      <c r="I16" s="6">
        <f t="shared" si="2"/>
        <v>157</v>
      </c>
      <c r="J16" s="6">
        <f t="shared" si="3"/>
        <v>414</v>
      </c>
      <c r="K16" s="120">
        <f t="shared" si="4"/>
        <v>1663</v>
      </c>
      <c r="M16" s="433"/>
      <c r="N16" s="87"/>
    </row>
    <row r="17" spans="1:14" ht="17.100000000000001" customHeight="1">
      <c r="A17" s="367"/>
      <c r="B17" s="453" t="s">
        <v>435</v>
      </c>
      <c r="C17" s="717">
        <v>2875</v>
      </c>
      <c r="D17" s="7">
        <v>2722</v>
      </c>
      <c r="E17" s="7">
        <v>21859</v>
      </c>
      <c r="F17" s="7">
        <v>3018</v>
      </c>
      <c r="G17" s="7">
        <v>2929</v>
      </c>
      <c r="H17" s="7">
        <v>24228</v>
      </c>
      <c r="I17" s="7">
        <f t="shared" si="2"/>
        <v>143</v>
      </c>
      <c r="J17" s="7">
        <f t="shared" si="3"/>
        <v>207</v>
      </c>
      <c r="K17" s="364">
        <f t="shared" si="4"/>
        <v>2369</v>
      </c>
      <c r="M17" s="433"/>
      <c r="N17" s="87"/>
    </row>
    <row r="18" spans="1:14" ht="17.100000000000001" customHeight="1">
      <c r="A18" s="367"/>
      <c r="B18" s="453" t="s">
        <v>436</v>
      </c>
      <c r="C18" s="717">
        <v>2415</v>
      </c>
      <c r="D18" s="7">
        <v>2340</v>
      </c>
      <c r="E18" s="7">
        <v>19879</v>
      </c>
      <c r="F18" s="7">
        <v>2391</v>
      </c>
      <c r="G18" s="7">
        <v>2343</v>
      </c>
      <c r="H18" s="7">
        <v>19427</v>
      </c>
      <c r="I18" s="7">
        <f t="shared" si="2"/>
        <v>-24</v>
      </c>
      <c r="J18" s="7">
        <f t="shared" si="3"/>
        <v>3</v>
      </c>
      <c r="K18" s="364">
        <f>H18-E18</f>
        <v>-452</v>
      </c>
      <c r="M18" s="433"/>
      <c r="N18" s="87"/>
    </row>
    <row r="19" spans="1:14" s="2" customFormat="1" ht="17.100000000000001" customHeight="1">
      <c r="A19" s="211"/>
      <c r="B19" s="453" t="s">
        <v>437</v>
      </c>
      <c r="C19" s="717">
        <v>5888</v>
      </c>
      <c r="D19" s="7">
        <v>5459</v>
      </c>
      <c r="E19" s="7">
        <v>43231</v>
      </c>
      <c r="F19" s="7">
        <v>5758</v>
      </c>
      <c r="G19" s="7">
        <v>5453</v>
      </c>
      <c r="H19" s="7">
        <v>43387</v>
      </c>
      <c r="I19" s="7">
        <f t="shared" si="2"/>
        <v>-130</v>
      </c>
      <c r="J19" s="7">
        <f t="shared" si="3"/>
        <v>-6</v>
      </c>
      <c r="K19" s="364">
        <f t="shared" si="4"/>
        <v>156</v>
      </c>
      <c r="M19" s="433"/>
      <c r="N19" s="87"/>
    </row>
    <row r="20" spans="1:14" ht="17.100000000000001" customHeight="1">
      <c r="A20" s="367"/>
      <c r="B20" s="453" t="s">
        <v>438</v>
      </c>
      <c r="C20" s="717">
        <v>2150</v>
      </c>
      <c r="D20" s="7">
        <v>2082</v>
      </c>
      <c r="E20" s="7">
        <v>19717</v>
      </c>
      <c r="F20" s="7">
        <v>2183</v>
      </c>
      <c r="G20" s="7">
        <v>2093</v>
      </c>
      <c r="H20" s="7">
        <v>22175</v>
      </c>
      <c r="I20" s="7">
        <f t="shared" si="2"/>
        <v>33</v>
      </c>
      <c r="J20" s="7">
        <f t="shared" si="3"/>
        <v>11</v>
      </c>
      <c r="K20" s="364">
        <f>H20-E20</f>
        <v>2458</v>
      </c>
      <c r="M20" s="433"/>
      <c r="N20" s="87"/>
    </row>
    <row r="21" spans="1:14" ht="17.100000000000001" customHeight="1">
      <c r="A21" s="367"/>
      <c r="B21" s="453" t="s">
        <v>439</v>
      </c>
      <c r="C21" s="717">
        <v>4611</v>
      </c>
      <c r="D21" s="7">
        <v>4426</v>
      </c>
      <c r="E21" s="7">
        <v>31586</v>
      </c>
      <c r="F21" s="7">
        <v>4560</v>
      </c>
      <c r="G21" s="7">
        <v>4436</v>
      </c>
      <c r="H21" s="7">
        <v>34235</v>
      </c>
      <c r="I21" s="7">
        <f t="shared" si="2"/>
        <v>-51</v>
      </c>
      <c r="J21" s="7">
        <f t="shared" si="3"/>
        <v>10</v>
      </c>
      <c r="K21" s="364">
        <f>H21-E21</f>
        <v>2649</v>
      </c>
    </row>
    <row r="22" spans="1:14" ht="20.25" customHeight="1">
      <c r="A22" s="367"/>
      <c r="B22" s="453" t="s">
        <v>440</v>
      </c>
      <c r="C22" s="717">
        <v>2876</v>
      </c>
      <c r="D22" s="7">
        <v>2784</v>
      </c>
      <c r="E22" s="7">
        <v>16732</v>
      </c>
      <c r="F22" s="7">
        <v>2948</v>
      </c>
      <c r="G22" s="7">
        <v>2877</v>
      </c>
      <c r="H22" s="7">
        <v>17896</v>
      </c>
      <c r="I22" s="7">
        <f t="shared" si="2"/>
        <v>72</v>
      </c>
      <c r="J22" s="7">
        <f t="shared" si="3"/>
        <v>93</v>
      </c>
      <c r="K22" s="364">
        <f t="shared" si="4"/>
        <v>1164</v>
      </c>
    </row>
    <row r="23" spans="1:14" ht="20.25" customHeight="1" thickBot="1">
      <c r="A23" s="368"/>
      <c r="B23" s="369" t="s">
        <v>441</v>
      </c>
      <c r="C23" s="718">
        <v>1283</v>
      </c>
      <c r="D23" s="365">
        <v>1245</v>
      </c>
      <c r="E23" s="365">
        <v>7879</v>
      </c>
      <c r="F23" s="365">
        <v>1342</v>
      </c>
      <c r="G23" s="365">
        <v>1315</v>
      </c>
      <c r="H23" s="365">
        <v>8876</v>
      </c>
      <c r="I23" s="365">
        <f t="shared" si="2"/>
        <v>59</v>
      </c>
      <c r="J23" s="365">
        <f t="shared" si="3"/>
        <v>70</v>
      </c>
      <c r="K23" s="366">
        <f t="shared" si="4"/>
        <v>997</v>
      </c>
    </row>
    <row r="24" spans="1:14" ht="15" customHeight="1">
      <c r="A24" s="767" t="s">
        <v>327</v>
      </c>
      <c r="B24" s="767"/>
      <c r="C24" s="767"/>
      <c r="D24" s="767"/>
      <c r="E24" s="767"/>
      <c r="F24" s="767"/>
      <c r="G24" s="767"/>
      <c r="H24" s="770" t="s">
        <v>345</v>
      </c>
      <c r="I24" s="770"/>
      <c r="J24" s="770"/>
      <c r="K24" s="770"/>
    </row>
    <row r="25" spans="1:14" ht="15" customHeight="1">
      <c r="A25" s="767" t="s">
        <v>521</v>
      </c>
      <c r="B25" s="767"/>
      <c r="C25" s="767"/>
      <c r="D25" s="767"/>
      <c r="E25" s="767"/>
      <c r="F25" s="767"/>
      <c r="G25" s="767"/>
      <c r="H25" s="770" t="s">
        <v>532</v>
      </c>
      <c r="I25" s="770"/>
      <c r="J25" s="770"/>
      <c r="K25" s="770"/>
    </row>
    <row r="26" spans="1:14" ht="15" customHeight="1">
      <c r="B26" s="20"/>
      <c r="C26" s="20"/>
      <c r="D26" s="20"/>
      <c r="E26" s="20"/>
      <c r="F26" s="20"/>
      <c r="G26" s="20"/>
      <c r="K26" s="3"/>
    </row>
    <row r="27" spans="1:14" ht="15" customHeight="1" thickBot="1">
      <c r="A27" s="12" t="s">
        <v>533</v>
      </c>
      <c r="K27" s="3" t="s">
        <v>10</v>
      </c>
    </row>
    <row r="28" spans="1:14" ht="22.5" customHeight="1">
      <c r="A28" s="754" t="s">
        <v>11</v>
      </c>
      <c r="B28" s="768"/>
      <c r="C28" s="771" t="s">
        <v>524</v>
      </c>
      <c r="D28" s="771"/>
      <c r="E28" s="771"/>
      <c r="F28" s="771" t="s">
        <v>527</v>
      </c>
      <c r="G28" s="771"/>
      <c r="H28" s="771"/>
      <c r="I28" s="771" t="s">
        <v>530</v>
      </c>
      <c r="J28" s="771"/>
      <c r="K28" s="777"/>
    </row>
    <row r="29" spans="1:14" ht="22.5" customHeight="1">
      <c r="A29" s="756"/>
      <c r="B29" s="769"/>
      <c r="C29" s="595" t="s">
        <v>525</v>
      </c>
      <c r="D29" s="772" t="s">
        <v>526</v>
      </c>
      <c r="E29" s="772"/>
      <c r="F29" s="595" t="s">
        <v>528</v>
      </c>
      <c r="G29" s="772" t="s">
        <v>529</v>
      </c>
      <c r="H29" s="772"/>
      <c r="I29" s="595" t="s">
        <v>528</v>
      </c>
      <c r="J29" s="778" t="s">
        <v>529</v>
      </c>
      <c r="K29" s="779"/>
    </row>
    <row r="30" spans="1:14" ht="15" customHeight="1">
      <c r="A30" s="765" t="s">
        <v>14</v>
      </c>
      <c r="B30" s="766"/>
      <c r="C30" s="457">
        <f>SUM(C32:C43)</f>
        <v>13464</v>
      </c>
      <c r="D30" s="749">
        <f>SUM(D32:E43)</f>
        <v>186976</v>
      </c>
      <c r="E30" s="749"/>
      <c r="F30" s="592">
        <f>SUM(F32:F43)</f>
        <v>10962</v>
      </c>
      <c r="G30" s="773">
        <f>SUM(G32:H43)</f>
        <v>119117</v>
      </c>
      <c r="H30" s="773"/>
      <c r="I30" s="596">
        <f>SUM(I32:I43)</f>
        <v>2502</v>
      </c>
      <c r="J30" s="773">
        <f>SUM(J32:K43)</f>
        <v>67859</v>
      </c>
      <c r="K30" s="780"/>
    </row>
    <row r="31" spans="1:14" ht="15" customHeight="1">
      <c r="A31" s="763" t="s">
        <v>15</v>
      </c>
      <c r="B31" s="764"/>
      <c r="C31" s="457">
        <f>SUM(C33:C43)</f>
        <v>10825</v>
      </c>
      <c r="D31" s="749">
        <f>SUM(D33:E43)</f>
        <v>152140</v>
      </c>
      <c r="E31" s="749"/>
      <c r="F31" s="592">
        <f>SUM(F33:F43)</f>
        <v>8734</v>
      </c>
      <c r="G31" s="749">
        <f>SUM(G33:H43)</f>
        <v>94872</v>
      </c>
      <c r="H31" s="749"/>
      <c r="I31" s="209">
        <f>SUM(I33:I43)</f>
        <v>2091</v>
      </c>
      <c r="J31" s="749">
        <f>SUM(J33:K43)</f>
        <v>57268</v>
      </c>
      <c r="K31" s="781"/>
    </row>
    <row r="32" spans="1:14" ht="15" customHeight="1">
      <c r="A32" s="763" t="s">
        <v>16</v>
      </c>
      <c r="B32" s="764"/>
      <c r="C32" s="457">
        <v>2639</v>
      </c>
      <c r="D32" s="749">
        <v>34836</v>
      </c>
      <c r="E32" s="749"/>
      <c r="F32" s="592">
        <v>2228</v>
      </c>
      <c r="G32" s="749">
        <v>24245</v>
      </c>
      <c r="H32" s="749"/>
      <c r="I32" s="209">
        <v>411</v>
      </c>
      <c r="J32" s="749">
        <v>10591</v>
      </c>
      <c r="K32" s="781"/>
    </row>
    <row r="33" spans="1:11" ht="15" customHeight="1">
      <c r="A33" s="367"/>
      <c r="B33" s="453" t="s">
        <v>431</v>
      </c>
      <c r="C33" s="458">
        <v>3768</v>
      </c>
      <c r="D33" s="750">
        <v>52765</v>
      </c>
      <c r="E33" s="750"/>
      <c r="F33" s="593">
        <v>2881</v>
      </c>
      <c r="G33" s="750">
        <v>29868</v>
      </c>
      <c r="H33" s="750"/>
      <c r="I33" s="210">
        <v>887</v>
      </c>
      <c r="J33" s="750">
        <v>22897</v>
      </c>
      <c r="K33" s="775"/>
    </row>
    <row r="34" spans="1:11" ht="15" customHeight="1">
      <c r="A34" s="367"/>
      <c r="B34" s="453" t="s">
        <v>432</v>
      </c>
      <c r="C34" s="458">
        <v>888</v>
      </c>
      <c r="D34" s="750">
        <v>12970</v>
      </c>
      <c r="E34" s="750"/>
      <c r="F34" s="593">
        <v>717</v>
      </c>
      <c r="G34" s="750">
        <v>8196</v>
      </c>
      <c r="H34" s="750"/>
      <c r="I34" s="210">
        <v>171</v>
      </c>
      <c r="J34" s="750">
        <v>4774</v>
      </c>
      <c r="K34" s="775"/>
    </row>
    <row r="35" spans="1:11" ht="15" customHeight="1">
      <c r="A35" s="367"/>
      <c r="B35" s="453" t="s">
        <v>433</v>
      </c>
      <c r="C35" s="458">
        <v>650</v>
      </c>
      <c r="D35" s="750">
        <v>7199</v>
      </c>
      <c r="E35" s="750"/>
      <c r="F35" s="593">
        <v>553</v>
      </c>
      <c r="G35" s="750">
        <v>5557</v>
      </c>
      <c r="H35" s="750"/>
      <c r="I35" s="210">
        <v>97</v>
      </c>
      <c r="J35" s="750">
        <v>1642</v>
      </c>
      <c r="K35" s="775"/>
    </row>
    <row r="36" spans="1:11" ht="15" customHeight="1">
      <c r="A36" s="367"/>
      <c r="B36" s="435" t="s">
        <v>442</v>
      </c>
      <c r="C36" s="457">
        <v>1461</v>
      </c>
      <c r="D36" s="749">
        <v>26154</v>
      </c>
      <c r="E36" s="749"/>
      <c r="F36" s="592">
        <v>1145</v>
      </c>
      <c r="G36" s="749">
        <v>13731</v>
      </c>
      <c r="H36" s="749"/>
      <c r="I36" s="209">
        <v>316</v>
      </c>
      <c r="J36" s="749">
        <v>12423</v>
      </c>
      <c r="K36" s="781"/>
    </row>
    <row r="37" spans="1:11" ht="15" customHeight="1">
      <c r="A37" s="367"/>
      <c r="B37" s="453" t="s">
        <v>443</v>
      </c>
      <c r="C37" s="458">
        <v>465</v>
      </c>
      <c r="D37" s="750">
        <v>6716</v>
      </c>
      <c r="E37" s="750"/>
      <c r="F37" s="593">
        <v>383</v>
      </c>
      <c r="G37" s="750">
        <v>4487</v>
      </c>
      <c r="H37" s="750"/>
      <c r="I37" s="210">
        <v>82</v>
      </c>
      <c r="J37" s="750">
        <v>2229</v>
      </c>
      <c r="K37" s="775"/>
    </row>
    <row r="38" spans="1:11" ht="15" customHeight="1">
      <c r="A38" s="367"/>
      <c r="B38" s="453" t="s">
        <v>444</v>
      </c>
      <c r="C38" s="458">
        <v>494</v>
      </c>
      <c r="D38" s="750">
        <v>6622</v>
      </c>
      <c r="E38" s="750"/>
      <c r="F38" s="593">
        <v>424</v>
      </c>
      <c r="G38" s="750">
        <v>5091</v>
      </c>
      <c r="H38" s="750"/>
      <c r="I38" s="210">
        <v>70</v>
      </c>
      <c r="J38" s="750">
        <v>1531</v>
      </c>
      <c r="K38" s="775"/>
    </row>
    <row r="39" spans="1:11" ht="15" customHeight="1">
      <c r="A39" s="211"/>
      <c r="B39" s="453" t="s">
        <v>445</v>
      </c>
      <c r="C39" s="458">
        <v>1059</v>
      </c>
      <c r="D39" s="750">
        <v>13244</v>
      </c>
      <c r="E39" s="750"/>
      <c r="F39" s="593">
        <v>884</v>
      </c>
      <c r="G39" s="750">
        <v>9065</v>
      </c>
      <c r="H39" s="750"/>
      <c r="I39" s="210">
        <v>175</v>
      </c>
      <c r="J39" s="750">
        <v>4179</v>
      </c>
      <c r="K39" s="775"/>
    </row>
    <row r="40" spans="1:11" ht="15" customHeight="1">
      <c r="A40" s="367"/>
      <c r="B40" s="453" t="s">
        <v>446</v>
      </c>
      <c r="C40" s="458">
        <v>481</v>
      </c>
      <c r="D40" s="750">
        <v>6454</v>
      </c>
      <c r="E40" s="750"/>
      <c r="F40" s="593">
        <v>381</v>
      </c>
      <c r="G40" s="750">
        <v>4093</v>
      </c>
      <c r="H40" s="750"/>
      <c r="I40" s="210">
        <v>100</v>
      </c>
      <c r="J40" s="750">
        <v>2361</v>
      </c>
      <c r="K40" s="775"/>
    </row>
    <row r="41" spans="1:11" ht="15" customHeight="1">
      <c r="A41" s="367"/>
      <c r="B41" s="453" t="s">
        <v>447</v>
      </c>
      <c r="C41" s="458">
        <v>713</v>
      </c>
      <c r="D41" s="750">
        <v>10602</v>
      </c>
      <c r="E41" s="750"/>
      <c r="F41" s="593">
        <v>618</v>
      </c>
      <c r="G41" s="750">
        <v>7380</v>
      </c>
      <c r="H41" s="750"/>
      <c r="I41" s="210">
        <v>95</v>
      </c>
      <c r="J41" s="750">
        <v>3222</v>
      </c>
      <c r="K41" s="775"/>
    </row>
    <row r="42" spans="1:11" ht="15" customHeight="1">
      <c r="A42" s="367"/>
      <c r="B42" s="453" t="s">
        <v>448</v>
      </c>
      <c r="C42" s="458">
        <v>629</v>
      </c>
      <c r="D42" s="750">
        <v>6467</v>
      </c>
      <c r="E42" s="750"/>
      <c r="F42" s="593">
        <v>564</v>
      </c>
      <c r="G42" s="750">
        <v>5236</v>
      </c>
      <c r="H42" s="750"/>
      <c r="I42" s="210">
        <v>65</v>
      </c>
      <c r="J42" s="750">
        <v>1231</v>
      </c>
      <c r="K42" s="775"/>
    </row>
    <row r="43" spans="1:11" ht="15" customHeight="1" thickBot="1">
      <c r="A43" s="368"/>
      <c r="B43" s="369" t="s">
        <v>449</v>
      </c>
      <c r="C43" s="459">
        <v>217</v>
      </c>
      <c r="D43" s="774">
        <v>2947</v>
      </c>
      <c r="E43" s="774"/>
      <c r="F43" s="594">
        <v>184</v>
      </c>
      <c r="G43" s="774">
        <v>2168</v>
      </c>
      <c r="H43" s="774"/>
      <c r="I43" s="370">
        <v>33</v>
      </c>
      <c r="J43" s="774">
        <v>779</v>
      </c>
      <c r="K43" s="776"/>
    </row>
    <row r="44" spans="1:11" ht="15" customHeight="1">
      <c r="A44" s="597"/>
      <c r="B44" s="1" t="s">
        <v>593</v>
      </c>
      <c r="C44" s="598"/>
      <c r="D44" s="557"/>
      <c r="E44" s="557"/>
      <c r="F44" s="210"/>
      <c r="G44" s="556"/>
      <c r="H44" s="556"/>
      <c r="I44" s="210"/>
      <c r="J44" s="556"/>
      <c r="K44" s="3" t="s">
        <v>531</v>
      </c>
    </row>
    <row r="45" spans="1:11" ht="15" customHeight="1">
      <c r="A45" s="597"/>
      <c r="B45" s="1" t="s">
        <v>594</v>
      </c>
      <c r="C45" s="598"/>
      <c r="D45" s="557"/>
      <c r="E45" s="557"/>
      <c r="F45" s="210"/>
      <c r="G45" s="556"/>
      <c r="H45" s="556"/>
      <c r="I45" s="210"/>
      <c r="J45" s="556"/>
      <c r="K45" s="556"/>
    </row>
    <row r="46" spans="1:11" ht="15" customHeight="1">
      <c r="B46" s="1"/>
      <c r="K46" s="3"/>
    </row>
  </sheetData>
  <sheetProtection selectLockedCells="1" selectUnlockedCells="1"/>
  <mergeCells count="66">
    <mergeCell ref="J42:K42"/>
    <mergeCell ref="J43:K43"/>
    <mergeCell ref="G42:H42"/>
    <mergeCell ref="G43:H43"/>
    <mergeCell ref="I28:K28"/>
    <mergeCell ref="J29:K29"/>
    <mergeCell ref="J30:K30"/>
    <mergeCell ref="J31:K31"/>
    <mergeCell ref="J32:K32"/>
    <mergeCell ref="J33:K33"/>
    <mergeCell ref="J34:K34"/>
    <mergeCell ref="J35:K35"/>
    <mergeCell ref="J36:K36"/>
    <mergeCell ref="J37:K37"/>
    <mergeCell ref="J38:K38"/>
    <mergeCell ref="J39:K39"/>
    <mergeCell ref="J40:K40"/>
    <mergeCell ref="J41:K41"/>
    <mergeCell ref="G37:H37"/>
    <mergeCell ref="G38:H38"/>
    <mergeCell ref="G39:H39"/>
    <mergeCell ref="G40:H40"/>
    <mergeCell ref="G41:H41"/>
    <mergeCell ref="G32:H32"/>
    <mergeCell ref="G33:H33"/>
    <mergeCell ref="G34:H34"/>
    <mergeCell ref="G35:H35"/>
    <mergeCell ref="G36:H36"/>
    <mergeCell ref="D34:E34"/>
    <mergeCell ref="D35:E35"/>
    <mergeCell ref="D36:E36"/>
    <mergeCell ref="D37:E37"/>
    <mergeCell ref="D43:E43"/>
    <mergeCell ref="D39:E39"/>
    <mergeCell ref="D40:E40"/>
    <mergeCell ref="D41:E41"/>
    <mergeCell ref="D42:E42"/>
    <mergeCell ref="D38:E38"/>
    <mergeCell ref="A28:B29"/>
    <mergeCell ref="D30:E30"/>
    <mergeCell ref="D31:E31"/>
    <mergeCell ref="H24:K24"/>
    <mergeCell ref="H25:K25"/>
    <mergeCell ref="C28:E28"/>
    <mergeCell ref="D29:E29"/>
    <mergeCell ref="A25:G25"/>
    <mergeCell ref="F28:H28"/>
    <mergeCell ref="G29:H29"/>
    <mergeCell ref="G30:H30"/>
    <mergeCell ref="G31:H31"/>
    <mergeCell ref="D32:E32"/>
    <mergeCell ref="D33:E33"/>
    <mergeCell ref="B1:K1"/>
    <mergeCell ref="A3:K3"/>
    <mergeCell ref="A5:K6"/>
    <mergeCell ref="A8:B9"/>
    <mergeCell ref="I8:K8"/>
    <mergeCell ref="F8:H8"/>
    <mergeCell ref="C8:E8"/>
    <mergeCell ref="A32:B32"/>
    <mergeCell ref="A12:B12"/>
    <mergeCell ref="A11:B11"/>
    <mergeCell ref="A10:B10"/>
    <mergeCell ref="A24:G24"/>
    <mergeCell ref="A30:B30"/>
    <mergeCell ref="A31:B31"/>
  </mergeCells>
  <phoneticPr fontId="18"/>
  <printOptions horizontalCentered="1"/>
  <pageMargins left="0.59055118110236227" right="0.59055118110236227" top="0.59055118110236227" bottom="0.59055118110236227" header="0.39370078740157483" footer="0.39370078740157483"/>
  <pageSetup paperSize="9" firstPageNumber="63" orientation="portrait" useFirstPageNumber="1" verticalDpi="300" r:id="rId1"/>
  <headerFooter scaleWithDoc="0" alignWithMargins="0">
    <oddHeader>&amp;R事業所</oddHeader>
    <oddFooter>&amp;C&amp;11－&amp;12&amp;P&amp;11－</oddFooter>
  </headerFooter>
  <ignoredErrors>
    <ignoredError sqref="C31 F31 I3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view="pageBreakPreview" zoomScaleNormal="75" zoomScaleSheetLayoutView="100" workbookViewId="0">
      <selection activeCell="F5" sqref="F5"/>
    </sheetView>
  </sheetViews>
  <sheetFormatPr defaultRowHeight="24.95" customHeight="1"/>
  <cols>
    <col min="1" max="1" width="16" style="21" customWidth="1"/>
    <col min="2" max="2" width="1.42578125" style="21" customWidth="1"/>
    <col min="3" max="3" width="18.85546875" style="21" customWidth="1"/>
    <col min="4" max="4" width="1.42578125" style="21" customWidth="1"/>
    <col min="5" max="7" width="20.7109375" style="21" customWidth="1"/>
    <col min="8" max="11" width="25" style="73" customWidth="1"/>
    <col min="12" max="16384" width="9.140625" style="21"/>
  </cols>
  <sheetData>
    <row r="1" spans="1:12" ht="5.0999999999999996" customHeight="1"/>
    <row r="2" spans="1:12" ht="15" customHeight="1" thickBot="1">
      <c r="A2" s="74" t="s">
        <v>575</v>
      </c>
      <c r="B2" s="74"/>
      <c r="C2" s="12"/>
      <c r="D2" s="12"/>
      <c r="E2" s="12"/>
      <c r="F2" s="12"/>
      <c r="G2" s="12"/>
      <c r="K2" s="449" t="s">
        <v>143</v>
      </c>
      <c r="L2" s="12"/>
    </row>
    <row r="3" spans="1:12" ht="24" customHeight="1" thickBot="1">
      <c r="A3" s="837" t="s">
        <v>128</v>
      </c>
      <c r="B3" s="837"/>
      <c r="C3" s="837"/>
      <c r="D3" s="837"/>
      <c r="E3" s="996" t="s">
        <v>18</v>
      </c>
      <c r="F3" s="839" t="s">
        <v>120</v>
      </c>
      <c r="G3" s="567" t="s">
        <v>581</v>
      </c>
      <c r="H3" s="908" t="s">
        <v>144</v>
      </c>
      <c r="I3" s="152" t="s">
        <v>576</v>
      </c>
      <c r="J3" s="997" t="s">
        <v>577</v>
      </c>
      <c r="K3" s="675" t="s">
        <v>578</v>
      </c>
      <c r="L3" s="88"/>
    </row>
    <row r="4" spans="1:12" ht="24" customHeight="1">
      <c r="A4" s="837"/>
      <c r="B4" s="837"/>
      <c r="C4" s="837"/>
      <c r="D4" s="837"/>
      <c r="E4" s="996"/>
      <c r="F4" s="839"/>
      <c r="G4" s="568" t="s">
        <v>516</v>
      </c>
      <c r="H4" s="807"/>
      <c r="I4" s="446" t="s">
        <v>145</v>
      </c>
      <c r="J4" s="934"/>
      <c r="K4" s="676" t="s">
        <v>579</v>
      </c>
      <c r="L4" s="88"/>
    </row>
    <row r="5" spans="1:12" ht="28.5" customHeight="1">
      <c r="A5" s="75"/>
      <c r="B5" s="76"/>
      <c r="C5" s="147" t="s">
        <v>146</v>
      </c>
      <c r="D5" s="400"/>
      <c r="E5" s="736">
        <f>SUM(F5:K5)</f>
        <v>502</v>
      </c>
      <c r="F5" s="737">
        <v>3</v>
      </c>
      <c r="G5" s="738">
        <v>58</v>
      </c>
      <c r="H5" s="738">
        <v>161</v>
      </c>
      <c r="I5" s="738">
        <v>75</v>
      </c>
      <c r="J5" s="738">
        <v>185</v>
      </c>
      <c r="K5" s="739">
        <v>20</v>
      </c>
    </row>
    <row r="6" spans="1:12" ht="28.5" customHeight="1">
      <c r="A6" s="26" t="s">
        <v>136</v>
      </c>
      <c r="B6" s="439"/>
      <c r="C6" s="147" t="s">
        <v>147</v>
      </c>
      <c r="D6" s="400"/>
      <c r="E6" s="5">
        <v>89069</v>
      </c>
      <c r="F6" s="740">
        <v>18271</v>
      </c>
      <c r="G6" s="733">
        <v>10858</v>
      </c>
      <c r="H6" s="733">
        <v>19393</v>
      </c>
      <c r="I6" s="733">
        <v>14952</v>
      </c>
      <c r="J6" s="733">
        <v>25595</v>
      </c>
      <c r="K6" s="741">
        <v>0</v>
      </c>
    </row>
    <row r="7" spans="1:12" ht="28.5" customHeight="1">
      <c r="A7" s="77"/>
      <c r="B7" s="76"/>
      <c r="C7" s="147" t="s">
        <v>87</v>
      </c>
      <c r="D7" s="400"/>
      <c r="E7" s="5">
        <v>10859894</v>
      </c>
      <c r="F7" s="740">
        <v>762893</v>
      </c>
      <c r="G7" s="733">
        <v>277249</v>
      </c>
      <c r="H7" s="733">
        <v>2449276</v>
      </c>
      <c r="I7" s="733">
        <v>4334148</v>
      </c>
      <c r="J7" s="733">
        <v>2718872</v>
      </c>
      <c r="K7" s="741">
        <v>31756</v>
      </c>
    </row>
    <row r="8" spans="1:12" ht="28.5" customHeight="1">
      <c r="A8" s="75"/>
      <c r="B8" s="76"/>
      <c r="C8" s="147" t="s">
        <v>146</v>
      </c>
      <c r="D8" s="400"/>
      <c r="E8" s="5">
        <v>201</v>
      </c>
      <c r="F8" s="740">
        <v>0</v>
      </c>
      <c r="G8" s="733">
        <v>20</v>
      </c>
      <c r="H8" s="733">
        <v>93</v>
      </c>
      <c r="I8" s="733">
        <v>21</v>
      </c>
      <c r="J8" s="733">
        <v>67</v>
      </c>
      <c r="K8" s="741">
        <v>0</v>
      </c>
    </row>
    <row r="9" spans="1:12" ht="28.5" customHeight="1">
      <c r="A9" s="26" t="s">
        <v>148</v>
      </c>
      <c r="B9" s="439"/>
      <c r="C9" s="147" t="s">
        <v>147</v>
      </c>
      <c r="D9" s="400"/>
      <c r="E9" s="5">
        <v>5320</v>
      </c>
      <c r="F9" s="740">
        <v>0</v>
      </c>
      <c r="G9" s="733">
        <v>618</v>
      </c>
      <c r="H9" s="733">
        <v>2417</v>
      </c>
      <c r="I9" s="733">
        <v>673</v>
      </c>
      <c r="J9" s="733">
        <v>1612</v>
      </c>
      <c r="K9" s="741">
        <v>0</v>
      </c>
    </row>
    <row r="10" spans="1:12" ht="28.5" customHeight="1">
      <c r="A10" s="77"/>
      <c r="B10" s="76"/>
      <c r="C10" s="147" t="s">
        <v>87</v>
      </c>
      <c r="D10" s="400"/>
      <c r="E10" s="5">
        <v>1154615</v>
      </c>
      <c r="F10" s="740">
        <v>0</v>
      </c>
      <c r="G10" s="733">
        <v>18522</v>
      </c>
      <c r="H10" s="733">
        <v>401189</v>
      </c>
      <c r="I10" s="733">
        <v>29078</v>
      </c>
      <c r="J10" s="733">
        <v>705826</v>
      </c>
      <c r="K10" s="741">
        <v>0</v>
      </c>
    </row>
    <row r="11" spans="1:12" ht="28.5" customHeight="1">
      <c r="A11" s="995" t="s">
        <v>149</v>
      </c>
      <c r="B11" s="439"/>
      <c r="C11" s="147" t="s">
        <v>146</v>
      </c>
      <c r="D11" s="400"/>
      <c r="E11" s="5">
        <v>100</v>
      </c>
      <c r="F11" s="740">
        <v>1</v>
      </c>
      <c r="G11" s="733">
        <v>11</v>
      </c>
      <c r="H11" s="733">
        <v>35</v>
      </c>
      <c r="I11" s="733">
        <v>12</v>
      </c>
      <c r="J11" s="733">
        <v>41</v>
      </c>
      <c r="K11" s="741">
        <v>0</v>
      </c>
    </row>
    <row r="12" spans="1:12" ht="28.5" customHeight="1">
      <c r="A12" s="995"/>
      <c r="B12" s="439"/>
      <c r="C12" s="147" t="s">
        <v>147</v>
      </c>
      <c r="D12" s="400"/>
      <c r="E12" s="5">
        <v>7170</v>
      </c>
      <c r="F12" s="740">
        <v>92</v>
      </c>
      <c r="G12" s="733">
        <v>748</v>
      </c>
      <c r="H12" s="733">
        <v>2491</v>
      </c>
      <c r="I12" s="733">
        <v>930</v>
      </c>
      <c r="J12" s="733">
        <v>2909</v>
      </c>
      <c r="K12" s="741">
        <v>0</v>
      </c>
    </row>
    <row r="13" spans="1:12" ht="28.5" customHeight="1">
      <c r="A13" s="995"/>
      <c r="B13" s="76"/>
      <c r="C13" s="147" t="s">
        <v>87</v>
      </c>
      <c r="D13" s="400"/>
      <c r="E13" s="5">
        <v>549797</v>
      </c>
      <c r="F13" s="740" t="s">
        <v>113</v>
      </c>
      <c r="G13" s="733" t="s">
        <v>113</v>
      </c>
      <c r="H13" s="733">
        <v>175828</v>
      </c>
      <c r="I13" s="733">
        <v>50651</v>
      </c>
      <c r="J13" s="733">
        <v>280391</v>
      </c>
      <c r="K13" s="741">
        <v>0</v>
      </c>
    </row>
    <row r="14" spans="1:12" ht="28.5" customHeight="1">
      <c r="A14" s="995" t="s">
        <v>150</v>
      </c>
      <c r="B14" s="439"/>
      <c r="C14" s="147" t="s">
        <v>146</v>
      </c>
      <c r="D14" s="400"/>
      <c r="E14" s="5">
        <v>77</v>
      </c>
      <c r="F14" s="740">
        <v>0</v>
      </c>
      <c r="G14" s="733">
        <v>21</v>
      </c>
      <c r="H14" s="733">
        <v>23</v>
      </c>
      <c r="I14" s="733">
        <v>11</v>
      </c>
      <c r="J14" s="733">
        <v>22</v>
      </c>
      <c r="K14" s="741">
        <v>0</v>
      </c>
    </row>
    <row r="15" spans="1:12" ht="28.5" customHeight="1">
      <c r="A15" s="995"/>
      <c r="B15" s="439"/>
      <c r="C15" s="147" t="s">
        <v>147</v>
      </c>
      <c r="D15" s="400"/>
      <c r="E15" s="5">
        <v>14719</v>
      </c>
      <c r="F15" s="740">
        <v>0</v>
      </c>
      <c r="G15" s="740">
        <v>4190</v>
      </c>
      <c r="H15" s="733">
        <v>3656</v>
      </c>
      <c r="I15" s="733">
        <v>2105</v>
      </c>
      <c r="J15" s="733">
        <v>4768</v>
      </c>
      <c r="K15" s="741">
        <v>0</v>
      </c>
    </row>
    <row r="16" spans="1:12" ht="28.5" customHeight="1">
      <c r="A16" s="995"/>
      <c r="B16" s="76"/>
      <c r="C16" s="147" t="s">
        <v>87</v>
      </c>
      <c r="D16" s="400"/>
      <c r="E16" s="5">
        <v>1270534</v>
      </c>
      <c r="F16" s="740">
        <v>0</v>
      </c>
      <c r="G16" s="740">
        <v>120160</v>
      </c>
      <c r="H16" s="733" t="s">
        <v>113</v>
      </c>
      <c r="I16" s="733" t="s">
        <v>113</v>
      </c>
      <c r="J16" s="733">
        <v>450269</v>
      </c>
      <c r="K16" s="741">
        <v>0</v>
      </c>
    </row>
    <row r="17" spans="1:12" ht="28.5" customHeight="1">
      <c r="A17" s="995" t="s">
        <v>151</v>
      </c>
      <c r="B17" s="439"/>
      <c r="C17" s="147" t="s">
        <v>146</v>
      </c>
      <c r="D17" s="400"/>
      <c r="E17" s="5">
        <v>24</v>
      </c>
      <c r="F17" s="740">
        <v>0</v>
      </c>
      <c r="G17" s="740">
        <v>6</v>
      </c>
      <c r="H17" s="733">
        <v>8</v>
      </c>
      <c r="I17" s="740">
        <v>1</v>
      </c>
      <c r="J17" s="733">
        <v>9</v>
      </c>
      <c r="K17" s="741">
        <v>0</v>
      </c>
    </row>
    <row r="18" spans="1:12" ht="28.5" customHeight="1">
      <c r="A18" s="995"/>
      <c r="B18" s="439"/>
      <c r="C18" s="147" t="s">
        <v>147</v>
      </c>
      <c r="D18" s="400"/>
      <c r="E18" s="5">
        <v>19231</v>
      </c>
      <c r="F18" s="740">
        <v>0</v>
      </c>
      <c r="G18" s="740">
        <v>5302</v>
      </c>
      <c r="H18" s="733">
        <v>6914</v>
      </c>
      <c r="I18" s="733">
        <v>776</v>
      </c>
      <c r="J18" s="733">
        <v>6239</v>
      </c>
      <c r="K18" s="741">
        <v>0</v>
      </c>
    </row>
    <row r="19" spans="1:12" ht="28.5" customHeight="1">
      <c r="A19" s="995"/>
      <c r="B19" s="76"/>
      <c r="C19" s="147" t="s">
        <v>87</v>
      </c>
      <c r="D19" s="400"/>
      <c r="E19" s="742" t="s">
        <v>113</v>
      </c>
      <c r="F19" s="740">
        <v>0</v>
      </c>
      <c r="G19" s="733" t="s">
        <v>113</v>
      </c>
      <c r="H19" s="733" t="s">
        <v>113</v>
      </c>
      <c r="I19" s="733" t="s">
        <v>113</v>
      </c>
      <c r="J19" s="733">
        <v>312418</v>
      </c>
      <c r="K19" s="741">
        <v>0</v>
      </c>
    </row>
    <row r="20" spans="1:12" ht="28.5" customHeight="1">
      <c r="A20" s="77"/>
      <c r="B20" s="76"/>
      <c r="C20" s="147" t="s">
        <v>146</v>
      </c>
      <c r="D20" s="400"/>
      <c r="E20" s="732">
        <v>11</v>
      </c>
      <c r="F20" s="740">
        <v>2</v>
      </c>
      <c r="G20" s="740">
        <v>0</v>
      </c>
      <c r="H20" s="733">
        <v>2</v>
      </c>
      <c r="I20" s="740">
        <v>3</v>
      </c>
      <c r="J20" s="733">
        <v>4</v>
      </c>
      <c r="K20" s="741">
        <v>0</v>
      </c>
    </row>
    <row r="21" spans="1:12" ht="28.5" customHeight="1">
      <c r="A21" s="26" t="s">
        <v>152</v>
      </c>
      <c r="B21" s="439"/>
      <c r="C21" s="147" t="s">
        <v>147</v>
      </c>
      <c r="D21" s="400"/>
      <c r="E21" s="5">
        <v>42629</v>
      </c>
      <c r="F21" s="740">
        <v>18179</v>
      </c>
      <c r="G21" s="740">
        <v>0</v>
      </c>
      <c r="H21" s="733">
        <v>3915</v>
      </c>
      <c r="I21" s="740">
        <v>10468</v>
      </c>
      <c r="J21" s="733">
        <v>10067</v>
      </c>
      <c r="K21" s="741">
        <v>0</v>
      </c>
    </row>
    <row r="22" spans="1:12" ht="28.5" customHeight="1">
      <c r="A22" s="77"/>
      <c r="B22" s="76"/>
      <c r="C22" s="147" t="s">
        <v>87</v>
      </c>
      <c r="D22" s="400"/>
      <c r="E22" s="742" t="s">
        <v>113</v>
      </c>
      <c r="F22" s="740" t="s">
        <v>113</v>
      </c>
      <c r="G22" s="740">
        <v>0</v>
      </c>
      <c r="H22" s="733" t="s">
        <v>113</v>
      </c>
      <c r="I22" s="740">
        <v>482321</v>
      </c>
      <c r="J22" s="733">
        <v>322757</v>
      </c>
      <c r="K22" s="741">
        <v>0</v>
      </c>
    </row>
    <row r="23" spans="1:12" ht="28.5" customHeight="1">
      <c r="A23" s="75"/>
      <c r="B23" s="76"/>
      <c r="C23" s="147" t="s">
        <v>146</v>
      </c>
      <c r="D23" s="400"/>
      <c r="E23" s="5">
        <v>89</v>
      </c>
      <c r="F23" s="740">
        <v>0</v>
      </c>
      <c r="G23" s="740">
        <v>0</v>
      </c>
      <c r="H23" s="740">
        <v>0</v>
      </c>
      <c r="I23" s="740">
        <v>27</v>
      </c>
      <c r="J23" s="733">
        <v>42</v>
      </c>
      <c r="K23" s="741">
        <v>20</v>
      </c>
    </row>
    <row r="24" spans="1:12" ht="28.5" customHeight="1">
      <c r="A24" s="26" t="s">
        <v>153</v>
      </c>
      <c r="B24" s="439"/>
      <c r="C24" s="147" t="s">
        <v>147</v>
      </c>
      <c r="D24" s="400"/>
      <c r="E24" s="742">
        <v>0</v>
      </c>
      <c r="F24" s="740">
        <v>0</v>
      </c>
      <c r="G24" s="740">
        <v>0</v>
      </c>
      <c r="H24" s="740">
        <v>0</v>
      </c>
      <c r="I24" s="740">
        <v>0</v>
      </c>
      <c r="J24" s="740">
        <v>0</v>
      </c>
      <c r="K24" s="741">
        <v>0</v>
      </c>
    </row>
    <row r="25" spans="1:12" ht="28.5" customHeight="1" thickBot="1">
      <c r="A25" s="78"/>
      <c r="B25" s="79"/>
      <c r="C25" s="148" t="s">
        <v>87</v>
      </c>
      <c r="D25" s="401"/>
      <c r="E25" s="743">
        <v>4546058</v>
      </c>
      <c r="F25" s="744">
        <v>0</v>
      </c>
      <c r="G25" s="744">
        <v>0</v>
      </c>
      <c r="H25" s="744">
        <v>0</v>
      </c>
      <c r="I25" s="745">
        <v>3581391</v>
      </c>
      <c r="J25" s="745">
        <v>647211</v>
      </c>
      <c r="K25" s="746">
        <v>317456</v>
      </c>
    </row>
    <row r="26" spans="1:12" ht="15" customHeight="1">
      <c r="C26" s="12"/>
      <c r="D26" s="12"/>
      <c r="E26" s="12"/>
      <c r="F26" s="12"/>
      <c r="G26" s="12"/>
      <c r="K26" s="3" t="s">
        <v>580</v>
      </c>
      <c r="L26" s="12"/>
    </row>
  </sheetData>
  <sheetProtection selectLockedCells="1" selectUnlockedCells="1"/>
  <mergeCells count="8">
    <mergeCell ref="J3:J4"/>
    <mergeCell ref="A11:A13"/>
    <mergeCell ref="A14:A16"/>
    <mergeCell ref="A17:A19"/>
    <mergeCell ref="A3:D4"/>
    <mergeCell ref="E3:E4"/>
    <mergeCell ref="F3:F4"/>
    <mergeCell ref="H3:H4"/>
  </mergeCells>
  <phoneticPr fontId="18"/>
  <printOptions horizontalCentered="1"/>
  <pageMargins left="0.59055118110236227" right="0.59055118110236227" top="0.59055118110236227" bottom="0.59055118110236227" header="0.39370078740157483" footer="0.39370078740157483"/>
  <pageSetup paperSize="9" firstPageNumber="72" orientation="portrait" useFirstPageNumber="1" verticalDpi="300" r:id="rId1"/>
  <headerFooter scaleWithDoc="0" alignWithMargins="0">
    <oddHeader>&amp;L事業所</oddHeader>
    <oddFooter>&amp;C&amp;11－&amp;12&amp;P&amp;11－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view="pageBreakPreview" topLeftCell="A19" zoomScaleNormal="75" zoomScaleSheetLayoutView="100" workbookViewId="0">
      <pane xSplit="4" topLeftCell="F1" activePane="topRight" state="frozen"/>
      <selection activeCell="A26" sqref="A26"/>
      <selection pane="topRight" activeCell="J23" sqref="J23"/>
    </sheetView>
  </sheetViews>
  <sheetFormatPr defaultRowHeight="24.95" customHeight="1"/>
  <cols>
    <col min="1" max="1" width="16" style="21" customWidth="1"/>
    <col min="2" max="2" width="1.42578125" style="21" customWidth="1"/>
    <col min="3" max="3" width="18.85546875" style="21" customWidth="1"/>
    <col min="4" max="4" width="1.42578125" style="21" customWidth="1"/>
    <col min="5" max="7" width="20.7109375" style="21" customWidth="1"/>
    <col min="8" max="11" width="25" style="73" customWidth="1"/>
    <col min="12" max="16384" width="9.140625" style="21"/>
  </cols>
  <sheetData>
    <row r="1" spans="1:12" ht="5.0999999999999996" customHeight="1"/>
    <row r="2" spans="1:12" ht="15" customHeight="1" thickBot="1">
      <c r="A2" s="74" t="s">
        <v>575</v>
      </c>
      <c r="B2" s="74"/>
      <c r="C2" s="12"/>
      <c r="D2" s="12"/>
      <c r="E2" s="12"/>
      <c r="F2" s="12"/>
      <c r="G2" s="12"/>
      <c r="K2" s="429" t="s">
        <v>143</v>
      </c>
      <c r="L2" s="12"/>
    </row>
    <row r="3" spans="1:12" ht="24" customHeight="1" thickBot="1">
      <c r="A3" s="837" t="s">
        <v>128</v>
      </c>
      <c r="B3" s="837"/>
      <c r="C3" s="837"/>
      <c r="D3" s="837"/>
      <c r="E3" s="996" t="s">
        <v>18</v>
      </c>
      <c r="F3" s="839" t="s">
        <v>120</v>
      </c>
      <c r="G3" s="536" t="s">
        <v>581</v>
      </c>
      <c r="H3" s="868" t="s">
        <v>144</v>
      </c>
      <c r="I3" s="152" t="s">
        <v>576</v>
      </c>
      <c r="J3" s="997" t="s">
        <v>577</v>
      </c>
      <c r="K3" s="677" t="s">
        <v>578</v>
      </c>
      <c r="L3" s="88"/>
    </row>
    <row r="4" spans="1:12" ht="24" customHeight="1">
      <c r="A4" s="837"/>
      <c r="B4" s="837"/>
      <c r="C4" s="837"/>
      <c r="D4" s="837"/>
      <c r="E4" s="996"/>
      <c r="F4" s="839"/>
      <c r="G4" s="537" t="s">
        <v>517</v>
      </c>
      <c r="H4" s="839"/>
      <c r="I4" s="431" t="s">
        <v>145</v>
      </c>
      <c r="J4" s="934"/>
      <c r="K4" s="676" t="s">
        <v>579</v>
      </c>
      <c r="L4" s="88"/>
    </row>
    <row r="5" spans="1:12" ht="28.5" customHeight="1">
      <c r="A5" s="75"/>
      <c r="B5" s="76"/>
      <c r="C5" s="147" t="s">
        <v>146</v>
      </c>
      <c r="D5" s="400"/>
      <c r="E5" s="736">
        <f>SUM(F5:K5)</f>
        <v>502</v>
      </c>
      <c r="F5" s="737">
        <v>3</v>
      </c>
      <c r="G5" s="738">
        <v>58</v>
      </c>
      <c r="H5" s="738">
        <v>161</v>
      </c>
      <c r="I5" s="738">
        <v>75</v>
      </c>
      <c r="J5" s="738">
        <v>185</v>
      </c>
      <c r="K5" s="739">
        <v>20</v>
      </c>
    </row>
    <row r="6" spans="1:12" ht="28.5" customHeight="1">
      <c r="A6" s="26" t="s">
        <v>136</v>
      </c>
      <c r="B6" s="430"/>
      <c r="C6" s="147" t="s">
        <v>147</v>
      </c>
      <c r="D6" s="400"/>
      <c r="E6" s="5">
        <v>89069</v>
      </c>
      <c r="F6" s="740">
        <v>18271</v>
      </c>
      <c r="G6" s="733">
        <v>10858</v>
      </c>
      <c r="H6" s="733">
        <v>19393</v>
      </c>
      <c r="I6" s="733">
        <v>14952</v>
      </c>
      <c r="J6" s="733">
        <v>25595</v>
      </c>
      <c r="K6" s="741">
        <v>0</v>
      </c>
    </row>
    <row r="7" spans="1:12" ht="28.5" customHeight="1">
      <c r="A7" s="77"/>
      <c r="B7" s="76"/>
      <c r="C7" s="147" t="s">
        <v>87</v>
      </c>
      <c r="D7" s="400"/>
      <c r="E7" s="5">
        <v>10859894</v>
      </c>
      <c r="F7" s="740">
        <v>762893</v>
      </c>
      <c r="G7" s="733">
        <v>277249</v>
      </c>
      <c r="H7" s="733">
        <v>2449276</v>
      </c>
      <c r="I7" s="733">
        <v>4334148</v>
      </c>
      <c r="J7" s="733">
        <v>2718872</v>
      </c>
      <c r="K7" s="741">
        <v>31756</v>
      </c>
    </row>
    <row r="8" spans="1:12" ht="28.5" customHeight="1">
      <c r="A8" s="75"/>
      <c r="B8" s="76"/>
      <c r="C8" s="147" t="s">
        <v>146</v>
      </c>
      <c r="D8" s="400"/>
      <c r="E8" s="5">
        <v>201</v>
      </c>
      <c r="F8" s="740">
        <v>0</v>
      </c>
      <c r="G8" s="733">
        <v>20</v>
      </c>
      <c r="H8" s="733">
        <v>93</v>
      </c>
      <c r="I8" s="733">
        <v>21</v>
      </c>
      <c r="J8" s="733">
        <v>67</v>
      </c>
      <c r="K8" s="741">
        <v>0</v>
      </c>
    </row>
    <row r="9" spans="1:12" ht="28.5" customHeight="1">
      <c r="A9" s="26" t="s">
        <v>148</v>
      </c>
      <c r="B9" s="430"/>
      <c r="C9" s="147" t="s">
        <v>147</v>
      </c>
      <c r="D9" s="400"/>
      <c r="E9" s="5">
        <v>5320</v>
      </c>
      <c r="F9" s="740">
        <v>0</v>
      </c>
      <c r="G9" s="733">
        <v>618</v>
      </c>
      <c r="H9" s="733">
        <v>2417</v>
      </c>
      <c r="I9" s="733">
        <v>673</v>
      </c>
      <c r="J9" s="733">
        <v>1612</v>
      </c>
      <c r="K9" s="741">
        <v>0</v>
      </c>
    </row>
    <row r="10" spans="1:12" ht="28.5" customHeight="1">
      <c r="A10" s="77"/>
      <c r="B10" s="76"/>
      <c r="C10" s="147" t="s">
        <v>87</v>
      </c>
      <c r="D10" s="400"/>
      <c r="E10" s="5">
        <v>1154615</v>
      </c>
      <c r="F10" s="740">
        <v>0</v>
      </c>
      <c r="G10" s="733">
        <v>18522</v>
      </c>
      <c r="H10" s="733">
        <v>401189</v>
      </c>
      <c r="I10" s="733">
        <v>29078</v>
      </c>
      <c r="J10" s="733">
        <v>705826</v>
      </c>
      <c r="K10" s="741">
        <v>0</v>
      </c>
    </row>
    <row r="11" spans="1:12" ht="28.5" customHeight="1">
      <c r="A11" s="995" t="s">
        <v>149</v>
      </c>
      <c r="B11" s="430"/>
      <c r="C11" s="147" t="s">
        <v>146</v>
      </c>
      <c r="D11" s="400"/>
      <c r="E11" s="5">
        <v>100</v>
      </c>
      <c r="F11" s="740">
        <v>1</v>
      </c>
      <c r="G11" s="733">
        <v>11</v>
      </c>
      <c r="H11" s="733">
        <v>35</v>
      </c>
      <c r="I11" s="733">
        <v>12</v>
      </c>
      <c r="J11" s="733">
        <v>41</v>
      </c>
      <c r="K11" s="741">
        <v>0</v>
      </c>
    </row>
    <row r="12" spans="1:12" ht="28.5" customHeight="1">
      <c r="A12" s="995"/>
      <c r="B12" s="430"/>
      <c r="C12" s="147" t="s">
        <v>147</v>
      </c>
      <c r="D12" s="400"/>
      <c r="E12" s="5">
        <v>7170</v>
      </c>
      <c r="F12" s="740">
        <v>92</v>
      </c>
      <c r="G12" s="733">
        <v>748</v>
      </c>
      <c r="H12" s="733">
        <v>2491</v>
      </c>
      <c r="I12" s="733">
        <v>930</v>
      </c>
      <c r="J12" s="733">
        <v>2909</v>
      </c>
      <c r="K12" s="741">
        <v>0</v>
      </c>
    </row>
    <row r="13" spans="1:12" ht="28.5" customHeight="1">
      <c r="A13" s="995"/>
      <c r="B13" s="76"/>
      <c r="C13" s="147" t="s">
        <v>87</v>
      </c>
      <c r="D13" s="400"/>
      <c r="E13" s="5">
        <v>549797</v>
      </c>
      <c r="F13" s="740" t="s">
        <v>113</v>
      </c>
      <c r="G13" s="733" t="s">
        <v>113</v>
      </c>
      <c r="H13" s="733">
        <v>175828</v>
      </c>
      <c r="I13" s="733">
        <v>50651</v>
      </c>
      <c r="J13" s="733">
        <v>280391</v>
      </c>
      <c r="K13" s="741">
        <v>0</v>
      </c>
    </row>
    <row r="14" spans="1:12" ht="28.5" customHeight="1">
      <c r="A14" s="995" t="s">
        <v>150</v>
      </c>
      <c r="B14" s="430"/>
      <c r="C14" s="147" t="s">
        <v>146</v>
      </c>
      <c r="D14" s="400"/>
      <c r="E14" s="5">
        <v>77</v>
      </c>
      <c r="F14" s="740">
        <v>0</v>
      </c>
      <c r="G14" s="733">
        <v>21</v>
      </c>
      <c r="H14" s="733">
        <v>23</v>
      </c>
      <c r="I14" s="733">
        <v>11</v>
      </c>
      <c r="J14" s="733">
        <v>22</v>
      </c>
      <c r="K14" s="741">
        <v>0</v>
      </c>
    </row>
    <row r="15" spans="1:12" ht="28.5" customHeight="1">
      <c r="A15" s="995"/>
      <c r="B15" s="430"/>
      <c r="C15" s="147" t="s">
        <v>147</v>
      </c>
      <c r="D15" s="400"/>
      <c r="E15" s="5">
        <v>14719</v>
      </c>
      <c r="F15" s="740">
        <v>0</v>
      </c>
      <c r="G15" s="740">
        <v>4190</v>
      </c>
      <c r="H15" s="733">
        <v>3656</v>
      </c>
      <c r="I15" s="733">
        <v>2105</v>
      </c>
      <c r="J15" s="733">
        <v>4768</v>
      </c>
      <c r="K15" s="741">
        <v>0</v>
      </c>
    </row>
    <row r="16" spans="1:12" ht="28.5" customHeight="1">
      <c r="A16" s="995"/>
      <c r="B16" s="76"/>
      <c r="C16" s="147" t="s">
        <v>87</v>
      </c>
      <c r="D16" s="400"/>
      <c r="E16" s="5">
        <v>1270534</v>
      </c>
      <c r="F16" s="740">
        <v>0</v>
      </c>
      <c r="G16" s="740">
        <v>120160</v>
      </c>
      <c r="H16" s="733" t="s">
        <v>113</v>
      </c>
      <c r="I16" s="733" t="s">
        <v>113</v>
      </c>
      <c r="J16" s="733">
        <v>450269</v>
      </c>
      <c r="K16" s="741">
        <v>0</v>
      </c>
    </row>
    <row r="17" spans="1:12" ht="28.5" customHeight="1">
      <c r="A17" s="995" t="s">
        <v>151</v>
      </c>
      <c r="B17" s="430"/>
      <c r="C17" s="147" t="s">
        <v>146</v>
      </c>
      <c r="D17" s="400"/>
      <c r="E17" s="5">
        <v>24</v>
      </c>
      <c r="F17" s="740">
        <v>0</v>
      </c>
      <c r="G17" s="740">
        <v>6</v>
      </c>
      <c r="H17" s="733">
        <v>8</v>
      </c>
      <c r="I17" s="740">
        <v>1</v>
      </c>
      <c r="J17" s="733">
        <v>9</v>
      </c>
      <c r="K17" s="741">
        <v>0</v>
      </c>
    </row>
    <row r="18" spans="1:12" ht="28.5" customHeight="1">
      <c r="A18" s="995"/>
      <c r="B18" s="430"/>
      <c r="C18" s="147" t="s">
        <v>147</v>
      </c>
      <c r="D18" s="400"/>
      <c r="E18" s="5">
        <v>19231</v>
      </c>
      <c r="F18" s="740">
        <v>0</v>
      </c>
      <c r="G18" s="740">
        <v>5302</v>
      </c>
      <c r="H18" s="733">
        <v>6914</v>
      </c>
      <c r="I18" s="733">
        <v>776</v>
      </c>
      <c r="J18" s="733">
        <v>6239</v>
      </c>
      <c r="K18" s="741">
        <v>0</v>
      </c>
    </row>
    <row r="19" spans="1:12" ht="28.5" customHeight="1">
      <c r="A19" s="995"/>
      <c r="B19" s="76"/>
      <c r="C19" s="147" t="s">
        <v>87</v>
      </c>
      <c r="D19" s="400"/>
      <c r="E19" s="742" t="s">
        <v>113</v>
      </c>
      <c r="F19" s="740">
        <v>0</v>
      </c>
      <c r="G19" s="733" t="s">
        <v>113</v>
      </c>
      <c r="H19" s="733" t="s">
        <v>113</v>
      </c>
      <c r="I19" s="733" t="s">
        <v>113</v>
      </c>
      <c r="J19" s="733">
        <v>312418</v>
      </c>
      <c r="K19" s="741">
        <v>0</v>
      </c>
    </row>
    <row r="20" spans="1:12" ht="28.5" customHeight="1">
      <c r="A20" s="77"/>
      <c r="B20" s="76"/>
      <c r="C20" s="147" t="s">
        <v>146</v>
      </c>
      <c r="D20" s="400"/>
      <c r="E20" s="732">
        <v>11</v>
      </c>
      <c r="F20" s="740">
        <v>2</v>
      </c>
      <c r="G20" s="740">
        <v>0</v>
      </c>
      <c r="H20" s="733">
        <v>2</v>
      </c>
      <c r="I20" s="740">
        <v>3</v>
      </c>
      <c r="J20" s="733">
        <v>4</v>
      </c>
      <c r="K20" s="741">
        <v>0</v>
      </c>
    </row>
    <row r="21" spans="1:12" ht="28.5" customHeight="1">
      <c r="A21" s="26" t="s">
        <v>152</v>
      </c>
      <c r="B21" s="430"/>
      <c r="C21" s="147" t="s">
        <v>147</v>
      </c>
      <c r="D21" s="400"/>
      <c r="E21" s="5">
        <v>42629</v>
      </c>
      <c r="F21" s="740">
        <v>18179</v>
      </c>
      <c r="G21" s="740">
        <v>0</v>
      </c>
      <c r="H21" s="733">
        <v>3915</v>
      </c>
      <c r="I21" s="740">
        <v>10468</v>
      </c>
      <c r="J21" s="733">
        <v>10067</v>
      </c>
      <c r="K21" s="741">
        <v>0</v>
      </c>
    </row>
    <row r="22" spans="1:12" ht="28.5" customHeight="1">
      <c r="A22" s="77"/>
      <c r="B22" s="76"/>
      <c r="C22" s="147" t="s">
        <v>87</v>
      </c>
      <c r="D22" s="400"/>
      <c r="E22" s="742" t="s">
        <v>113</v>
      </c>
      <c r="F22" s="740" t="s">
        <v>113</v>
      </c>
      <c r="G22" s="740">
        <v>0</v>
      </c>
      <c r="H22" s="733" t="s">
        <v>113</v>
      </c>
      <c r="I22" s="740">
        <v>482321</v>
      </c>
      <c r="J22" s="733">
        <v>322757</v>
      </c>
      <c r="K22" s="741">
        <v>0</v>
      </c>
    </row>
    <row r="23" spans="1:12" ht="28.5" customHeight="1">
      <c r="A23" s="75"/>
      <c r="B23" s="76"/>
      <c r="C23" s="147" t="s">
        <v>146</v>
      </c>
      <c r="D23" s="400"/>
      <c r="E23" s="5">
        <v>89</v>
      </c>
      <c r="F23" s="740">
        <v>0</v>
      </c>
      <c r="G23" s="740">
        <v>0</v>
      </c>
      <c r="H23" s="740">
        <v>0</v>
      </c>
      <c r="I23" s="740">
        <v>27</v>
      </c>
      <c r="J23" s="733">
        <v>42</v>
      </c>
      <c r="K23" s="741">
        <v>20</v>
      </c>
    </row>
    <row r="24" spans="1:12" ht="28.5" customHeight="1">
      <c r="A24" s="26" t="s">
        <v>153</v>
      </c>
      <c r="B24" s="430"/>
      <c r="C24" s="147" t="s">
        <v>147</v>
      </c>
      <c r="D24" s="400"/>
      <c r="E24" s="742">
        <v>0</v>
      </c>
      <c r="F24" s="740">
        <v>0</v>
      </c>
      <c r="G24" s="740">
        <v>0</v>
      </c>
      <c r="H24" s="740">
        <v>0</v>
      </c>
      <c r="I24" s="740">
        <v>0</v>
      </c>
      <c r="J24" s="740">
        <v>0</v>
      </c>
      <c r="K24" s="741">
        <v>0</v>
      </c>
    </row>
    <row r="25" spans="1:12" ht="28.5" customHeight="1" thickBot="1">
      <c r="A25" s="78"/>
      <c r="B25" s="79"/>
      <c r="C25" s="148" t="s">
        <v>87</v>
      </c>
      <c r="D25" s="401"/>
      <c r="E25" s="743">
        <v>4546058</v>
      </c>
      <c r="F25" s="744">
        <v>0</v>
      </c>
      <c r="G25" s="744">
        <v>0</v>
      </c>
      <c r="H25" s="744">
        <v>0</v>
      </c>
      <c r="I25" s="745">
        <v>3581391</v>
      </c>
      <c r="J25" s="745">
        <v>647211</v>
      </c>
      <c r="K25" s="746">
        <v>317456</v>
      </c>
    </row>
    <row r="26" spans="1:12" ht="15" customHeight="1">
      <c r="C26" s="12"/>
      <c r="D26" s="12"/>
      <c r="E26" s="12"/>
      <c r="F26" s="12"/>
      <c r="G26" s="12"/>
      <c r="K26" s="3" t="s">
        <v>580</v>
      </c>
      <c r="L26" s="12"/>
    </row>
  </sheetData>
  <sheetProtection selectLockedCells="1" selectUnlockedCells="1"/>
  <mergeCells count="8">
    <mergeCell ref="J3:J4"/>
    <mergeCell ref="A11:A13"/>
    <mergeCell ref="A14:A16"/>
    <mergeCell ref="A17:A19"/>
    <mergeCell ref="A3:D4"/>
    <mergeCell ref="E3:E4"/>
    <mergeCell ref="F3:F4"/>
    <mergeCell ref="H3:H4"/>
  </mergeCells>
  <phoneticPr fontId="18"/>
  <printOptions horizontalCentered="1"/>
  <pageMargins left="0.59055118110236227" right="0.59055118110236227" top="0.59055118110236227" bottom="0.59055118110236227" header="0.39370078740157483" footer="0.39370078740157483"/>
  <pageSetup paperSize="9" firstPageNumber="72" orientation="portrait" useFirstPageNumber="1" verticalDpi="300" r:id="rId1"/>
  <headerFooter scaleWithDoc="0" alignWithMargins="0">
    <oddHeader>&amp;R事業所</oddHeader>
    <oddFooter>&amp;C&amp;12&amp;A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view="pageBreakPreview" topLeftCell="A31" zoomScaleNormal="100" zoomScaleSheetLayoutView="100" workbookViewId="0">
      <selection activeCell="A4" sqref="A4:G4"/>
    </sheetView>
  </sheetViews>
  <sheetFormatPr defaultRowHeight="17.100000000000001" customHeight="1"/>
  <cols>
    <col min="1" max="1" width="13.7109375" style="93" customWidth="1"/>
    <col min="2" max="2" width="12.7109375" style="93" customWidth="1"/>
    <col min="3" max="3" width="11.42578125" style="93" customWidth="1"/>
    <col min="4" max="4" width="13" style="93" customWidth="1"/>
    <col min="5" max="6" width="15.7109375" style="93" customWidth="1"/>
    <col min="7" max="7" width="17.140625" style="93" customWidth="1"/>
    <col min="8" max="8" width="1.140625" style="93" customWidth="1"/>
    <col min="9" max="10" width="16.28515625" style="93" customWidth="1"/>
    <col min="11" max="13" width="16.42578125" style="93" customWidth="1"/>
    <col min="14" max="14" width="17.7109375" style="93" customWidth="1"/>
    <col min="15" max="16384" width="9.140625" style="93"/>
  </cols>
  <sheetData>
    <row r="1" spans="1:16" ht="5.0999999999999996" customHeight="1">
      <c r="B1" s="92" t="s">
        <v>154</v>
      </c>
      <c r="C1" s="92"/>
      <c r="D1" s="92"/>
      <c r="E1" s="92"/>
      <c r="J1" s="92"/>
      <c r="K1" s="92"/>
      <c r="L1" s="92"/>
      <c r="M1" s="92"/>
      <c r="N1" s="92"/>
    </row>
    <row r="2" spans="1:16" ht="15" customHeight="1">
      <c r="A2" s="94" t="s">
        <v>155</v>
      </c>
      <c r="B2" s="92"/>
      <c r="C2" s="92"/>
      <c r="D2" s="92"/>
      <c r="E2" s="92"/>
      <c r="I2" s="998"/>
      <c r="J2" s="998"/>
      <c r="K2" s="998"/>
      <c r="L2" s="998"/>
      <c r="M2" s="998"/>
      <c r="N2" s="998"/>
    </row>
    <row r="3" spans="1:16" ht="5.0999999999999996" customHeight="1">
      <c r="A3" s="94"/>
      <c r="B3" s="92"/>
      <c r="C3" s="92"/>
      <c r="D3" s="92"/>
      <c r="E3" s="92"/>
      <c r="I3" s="92"/>
      <c r="J3" s="92"/>
      <c r="K3" s="92"/>
      <c r="L3" s="92"/>
      <c r="M3" s="92"/>
      <c r="N3" s="92"/>
    </row>
    <row r="4" spans="1:16" ht="45" customHeight="1">
      <c r="A4" s="999" t="s">
        <v>519</v>
      </c>
      <c r="B4" s="1000"/>
      <c r="C4" s="1000"/>
      <c r="D4" s="1000"/>
      <c r="E4" s="1000"/>
      <c r="F4" s="1000"/>
      <c r="G4" s="1000"/>
      <c r="I4" s="1000"/>
      <c r="J4" s="1000"/>
      <c r="K4" s="1000"/>
      <c r="L4" s="1000"/>
      <c r="M4" s="1000"/>
      <c r="N4" s="1000"/>
    </row>
    <row r="5" spans="1:16" ht="15" customHeight="1">
      <c r="A5" s="92"/>
      <c r="B5" s="92"/>
      <c r="C5" s="92"/>
      <c r="D5" s="92"/>
      <c r="E5" s="92"/>
      <c r="F5" s="92"/>
      <c r="G5" s="92"/>
      <c r="H5" s="92"/>
      <c r="I5" s="92"/>
      <c r="J5" s="92"/>
      <c r="K5" s="92"/>
      <c r="L5" s="92"/>
      <c r="M5" s="92"/>
      <c r="N5" s="92"/>
    </row>
    <row r="6" spans="1:16" ht="15" customHeight="1" thickBot="1">
      <c r="A6" s="226" t="s">
        <v>540</v>
      </c>
      <c r="B6" s="92"/>
      <c r="C6" s="92"/>
      <c r="D6" s="92"/>
      <c r="E6" s="92"/>
      <c r="F6" s="92"/>
      <c r="G6" s="92"/>
      <c r="H6" s="92"/>
      <c r="I6" s="92"/>
      <c r="J6" s="92"/>
      <c r="K6" s="92"/>
      <c r="L6" s="92"/>
      <c r="M6" s="1001" t="s">
        <v>156</v>
      </c>
      <c r="N6" s="1001"/>
    </row>
    <row r="7" spans="1:16" ht="21.75" customHeight="1" thickBot="1">
      <c r="A7" s="1002" t="s">
        <v>157</v>
      </c>
      <c r="B7" s="1003"/>
      <c r="C7" s="839" t="s">
        <v>158</v>
      </c>
      <c r="D7" s="839"/>
      <c r="E7" s="839" t="s">
        <v>159</v>
      </c>
      <c r="F7" s="839"/>
      <c r="G7" s="344" t="s">
        <v>160</v>
      </c>
      <c r="H7" s="353"/>
      <c r="I7" s="402" t="s">
        <v>384</v>
      </c>
      <c r="J7" s="1005" t="s">
        <v>161</v>
      </c>
      <c r="K7" s="345" t="s">
        <v>162</v>
      </c>
      <c r="L7" s="402"/>
      <c r="M7" s="403"/>
      <c r="N7" s="1006" t="s">
        <v>163</v>
      </c>
      <c r="O7" s="92"/>
      <c r="P7" s="92"/>
    </row>
    <row r="8" spans="1:16" ht="21.75" customHeight="1">
      <c r="A8" s="1004"/>
      <c r="B8" s="757"/>
      <c r="C8" s="839"/>
      <c r="D8" s="839"/>
      <c r="E8" s="346" t="s">
        <v>164</v>
      </c>
      <c r="F8" s="465" t="s">
        <v>165</v>
      </c>
      <c r="G8" s="465" t="s">
        <v>166</v>
      </c>
      <c r="H8" s="404"/>
      <c r="I8" s="347" t="s">
        <v>167</v>
      </c>
      <c r="J8" s="1005"/>
      <c r="K8" s="80" t="s">
        <v>166</v>
      </c>
      <c r="L8" s="80" t="s">
        <v>168</v>
      </c>
      <c r="M8" s="80" t="s">
        <v>167</v>
      </c>
      <c r="N8" s="1006"/>
      <c r="O8" s="92"/>
      <c r="P8" s="92"/>
    </row>
    <row r="9" spans="1:16" ht="17.100000000000001" customHeight="1">
      <c r="A9" s="1007" t="s">
        <v>169</v>
      </c>
      <c r="B9" s="1007"/>
      <c r="C9" s="1008">
        <f>+C11+C12</f>
        <v>1204</v>
      </c>
      <c r="D9" s="1008"/>
      <c r="E9" s="348">
        <f>+E11+E12</f>
        <v>23977</v>
      </c>
      <c r="F9" s="349">
        <f>E9/C9</f>
        <v>19.914451827242527</v>
      </c>
      <c r="G9" s="348">
        <v>6536411</v>
      </c>
      <c r="H9" s="350"/>
      <c r="I9" s="351">
        <f>G9/E9</f>
        <v>272.61171122325561</v>
      </c>
      <c r="J9" s="348">
        <v>43814230</v>
      </c>
      <c r="K9" s="348">
        <v>62827945</v>
      </c>
      <c r="L9" s="349">
        <f>K9/C9</f>
        <v>52182.678571428572</v>
      </c>
      <c r="M9" s="349">
        <f>K9/E9</f>
        <v>2620.3422029444887</v>
      </c>
      <c r="N9" s="550">
        <v>21986260</v>
      </c>
      <c r="O9" s="92"/>
      <c r="P9" s="92"/>
    </row>
    <row r="10" spans="1:16" ht="12" customHeight="1">
      <c r="A10" s="362"/>
      <c r="B10" s="540"/>
      <c r="C10" s="544"/>
      <c r="D10" s="149"/>
      <c r="E10" s="149"/>
      <c r="F10" s="157"/>
      <c r="G10" s="149"/>
      <c r="H10" s="83"/>
      <c r="I10" s="405"/>
      <c r="J10" s="149"/>
      <c r="K10" s="149"/>
      <c r="L10" s="405"/>
      <c r="M10" s="157"/>
      <c r="N10" s="352"/>
      <c r="O10" s="92"/>
      <c r="P10" s="92"/>
    </row>
    <row r="11" spans="1:16" ht="17.100000000000001" customHeight="1">
      <c r="A11" s="1009" t="s">
        <v>170</v>
      </c>
      <c r="B11" s="1009"/>
      <c r="C11" s="1010">
        <f>SUM(C14:D24)</f>
        <v>840</v>
      </c>
      <c r="D11" s="1010"/>
      <c r="E11" s="149">
        <f>SUM(E14:E24)</f>
        <v>16978</v>
      </c>
      <c r="F11" s="157">
        <f>E11/C11</f>
        <v>20.211904761904762</v>
      </c>
      <c r="G11" s="149">
        <f>SUM(G14:G24)</f>
        <v>4423083</v>
      </c>
      <c r="H11" s="83"/>
      <c r="I11" s="405">
        <f>G11/E11</f>
        <v>260.51849452232301</v>
      </c>
      <c r="J11" s="149">
        <f>SUM(J14:J24)</f>
        <v>17417068</v>
      </c>
      <c r="K11" s="149">
        <f>SUM(K14:K24)</f>
        <v>30695589</v>
      </c>
      <c r="L11" s="157">
        <f>K11/C11</f>
        <v>36542.367857142854</v>
      </c>
      <c r="M11" s="157">
        <f>K11/E11</f>
        <v>1807.9625986570857</v>
      </c>
      <c r="N11" s="352">
        <f>SUM(N14:N24)</f>
        <v>11739581</v>
      </c>
      <c r="O11" s="92"/>
      <c r="P11" s="92"/>
    </row>
    <row r="12" spans="1:16" ht="17.100000000000001" customHeight="1">
      <c r="A12" s="1009" t="s">
        <v>171</v>
      </c>
      <c r="B12" s="1009"/>
      <c r="C12" s="1010">
        <v>364</v>
      </c>
      <c r="D12" s="1010"/>
      <c r="E12" s="149">
        <v>6999</v>
      </c>
      <c r="F12" s="157">
        <f>E12/C12</f>
        <v>19.228021978021978</v>
      </c>
      <c r="G12" s="149">
        <v>2094046</v>
      </c>
      <c r="H12" s="83"/>
      <c r="I12" s="405">
        <f>G12/E12</f>
        <v>299.19217031004428</v>
      </c>
      <c r="J12" s="149">
        <v>26370383</v>
      </c>
      <c r="K12" s="149">
        <v>32055485</v>
      </c>
      <c r="L12" s="157">
        <f t="shared" ref="L12:L24" si="0">K12/C12</f>
        <v>88064.519230769234</v>
      </c>
      <c r="M12" s="157">
        <f>K12/E12</f>
        <v>4580.0092870410062</v>
      </c>
      <c r="N12" s="352">
        <v>3518471</v>
      </c>
      <c r="O12" s="92"/>
      <c r="P12" s="92"/>
    </row>
    <row r="13" spans="1:16" ht="12" customHeight="1">
      <c r="A13" s="1009"/>
      <c r="B13" s="1009"/>
      <c r="C13" s="1010"/>
      <c r="D13" s="1010"/>
      <c r="E13" s="149"/>
      <c r="F13" s="157"/>
      <c r="G13" s="149"/>
      <c r="H13" s="83"/>
      <c r="I13" s="405"/>
      <c r="J13" s="149"/>
      <c r="K13" s="149"/>
      <c r="L13" s="157"/>
      <c r="M13" s="157"/>
      <c r="N13" s="352"/>
      <c r="O13" s="92"/>
      <c r="P13" s="92"/>
    </row>
    <row r="14" spans="1:16" ht="17.100000000000001" customHeight="1">
      <c r="A14" s="1009" t="s">
        <v>172</v>
      </c>
      <c r="B14" s="1009"/>
      <c r="C14" s="1010">
        <v>113</v>
      </c>
      <c r="D14" s="1010"/>
      <c r="E14" s="149">
        <v>1737</v>
      </c>
      <c r="F14" s="157">
        <f t="shared" ref="F14:F24" si="1">E14/C14</f>
        <v>15.371681415929203</v>
      </c>
      <c r="G14" s="149">
        <v>435830</v>
      </c>
      <c r="H14" s="83"/>
      <c r="I14" s="405">
        <f>G14/E14</f>
        <v>250.90961427748994</v>
      </c>
      <c r="J14" s="149">
        <v>1558881</v>
      </c>
      <c r="K14" s="149">
        <v>2850968</v>
      </c>
      <c r="L14" s="157">
        <f t="shared" si="0"/>
        <v>25229.805309734515</v>
      </c>
      <c r="M14" s="157">
        <f t="shared" ref="M14:M24" si="2">K14/E14</f>
        <v>1641.3172135866437</v>
      </c>
      <c r="N14" s="352">
        <v>1173267</v>
      </c>
      <c r="O14" s="92"/>
      <c r="P14" s="92"/>
    </row>
    <row r="15" spans="1:16" ht="17.100000000000001" customHeight="1">
      <c r="A15" s="1009" t="s">
        <v>173</v>
      </c>
      <c r="B15" s="1009"/>
      <c r="C15" s="1010">
        <v>38</v>
      </c>
      <c r="D15" s="1010"/>
      <c r="E15" s="149">
        <v>636</v>
      </c>
      <c r="F15" s="157">
        <f t="shared" si="1"/>
        <v>16.736842105263158</v>
      </c>
      <c r="G15" s="149">
        <v>159902</v>
      </c>
      <c r="H15" s="83"/>
      <c r="I15" s="405">
        <f>G15/E15</f>
        <v>251.4182389937107</v>
      </c>
      <c r="J15" s="149">
        <v>289781</v>
      </c>
      <c r="K15" s="149">
        <v>527349</v>
      </c>
      <c r="L15" s="157">
        <f t="shared" si="0"/>
        <v>13877.605263157895</v>
      </c>
      <c r="M15" s="157">
        <f t="shared" si="2"/>
        <v>829.16509433962267</v>
      </c>
      <c r="N15" s="352">
        <v>226942</v>
      </c>
      <c r="O15" s="92"/>
      <c r="P15" s="92"/>
    </row>
    <row r="16" spans="1:16" ht="17.100000000000001" customHeight="1">
      <c r="A16" s="1009" t="s">
        <v>174</v>
      </c>
      <c r="B16" s="1009"/>
      <c r="C16" s="1010">
        <v>70</v>
      </c>
      <c r="D16" s="1010"/>
      <c r="E16" s="149">
        <v>905</v>
      </c>
      <c r="F16" s="157">
        <f t="shared" si="1"/>
        <v>12.928571428571429</v>
      </c>
      <c r="G16" s="538">
        <v>213286</v>
      </c>
      <c r="H16" s="83"/>
      <c r="I16" s="405">
        <f>G16/E16</f>
        <v>235.67513812154695</v>
      </c>
      <c r="J16" s="149">
        <v>420540</v>
      </c>
      <c r="K16" s="149">
        <v>975182</v>
      </c>
      <c r="L16" s="157">
        <f t="shared" si="0"/>
        <v>13931.171428571428</v>
      </c>
      <c r="M16" s="157">
        <f t="shared" si="2"/>
        <v>1077.5491712707183</v>
      </c>
      <c r="N16" s="352">
        <v>500465</v>
      </c>
      <c r="O16" s="92"/>
      <c r="P16" s="92"/>
    </row>
    <row r="17" spans="1:16" ht="17.100000000000001" customHeight="1">
      <c r="A17" s="1011" t="s">
        <v>175</v>
      </c>
      <c r="B17" s="1011"/>
      <c r="C17" s="1012">
        <v>56</v>
      </c>
      <c r="D17" s="1012"/>
      <c r="E17" s="155">
        <v>2081</v>
      </c>
      <c r="F17" s="156">
        <f t="shared" si="1"/>
        <v>37.160714285714285</v>
      </c>
      <c r="G17" s="539">
        <v>536149</v>
      </c>
      <c r="H17" s="83"/>
      <c r="I17" s="156">
        <f>G17/E17</f>
        <v>257.64007688611247</v>
      </c>
      <c r="J17" s="155">
        <v>3666110</v>
      </c>
      <c r="K17" s="155">
        <v>5681354</v>
      </c>
      <c r="L17" s="156">
        <f>K17/C17</f>
        <v>101452.75</v>
      </c>
      <c r="M17" s="156">
        <f t="shared" si="2"/>
        <v>2730.1076405574245</v>
      </c>
      <c r="N17" s="551">
        <v>1925693</v>
      </c>
      <c r="O17" s="92"/>
      <c r="P17" s="92"/>
    </row>
    <row r="18" spans="1:16" ht="17.100000000000001" customHeight="1">
      <c r="A18" s="1009" t="s">
        <v>176</v>
      </c>
      <c r="B18" s="1009"/>
      <c r="C18" s="1010">
        <v>55</v>
      </c>
      <c r="D18" s="1010"/>
      <c r="E18" s="149">
        <v>1138</v>
      </c>
      <c r="F18" s="157">
        <f t="shared" si="1"/>
        <v>20.690909090909091</v>
      </c>
      <c r="G18" s="538">
        <v>337187</v>
      </c>
      <c r="H18" s="83"/>
      <c r="I18" s="157">
        <f t="shared" ref="I18:I24" si="3">G18/E18</f>
        <v>296.29789103690683</v>
      </c>
      <c r="J18" s="149">
        <v>1325669</v>
      </c>
      <c r="K18" s="149">
        <v>3680938</v>
      </c>
      <c r="L18" s="157">
        <f t="shared" si="0"/>
        <v>66926.145454545462</v>
      </c>
      <c r="M18" s="157">
        <f t="shared" si="2"/>
        <v>3234.5676625659053</v>
      </c>
      <c r="N18" s="352">
        <v>1595826</v>
      </c>
      <c r="O18" s="92"/>
      <c r="P18" s="92"/>
    </row>
    <row r="19" spans="1:16" ht="17.100000000000001" customHeight="1">
      <c r="A19" s="1009" t="s">
        <v>177</v>
      </c>
      <c r="B19" s="1009"/>
      <c r="C19" s="1010">
        <v>114</v>
      </c>
      <c r="D19" s="1010"/>
      <c r="E19" s="149">
        <v>3166</v>
      </c>
      <c r="F19" s="157">
        <f t="shared" si="1"/>
        <v>27.771929824561404</v>
      </c>
      <c r="G19" s="538">
        <v>747669</v>
      </c>
      <c r="H19" s="83"/>
      <c r="I19" s="157">
        <f t="shared" si="3"/>
        <v>236.15571699305116</v>
      </c>
      <c r="J19" s="149">
        <v>1971878</v>
      </c>
      <c r="K19" s="149">
        <v>3844513</v>
      </c>
      <c r="L19" s="157">
        <f t="shared" si="0"/>
        <v>33723.798245614038</v>
      </c>
      <c r="M19" s="157">
        <f t="shared" si="2"/>
        <v>1214.3123815540114</v>
      </c>
      <c r="N19" s="352">
        <v>1750937</v>
      </c>
      <c r="O19" s="92"/>
      <c r="P19" s="92"/>
    </row>
    <row r="20" spans="1:16" s="235" customFormat="1" ht="17.100000000000001" customHeight="1">
      <c r="A20" s="1009" t="s">
        <v>178</v>
      </c>
      <c r="B20" s="1009"/>
      <c r="C20" s="1010">
        <v>94</v>
      </c>
      <c r="D20" s="1010"/>
      <c r="E20" s="149">
        <v>1405</v>
      </c>
      <c r="F20" s="157">
        <f t="shared" si="1"/>
        <v>14.946808510638299</v>
      </c>
      <c r="G20" s="538">
        <v>392750</v>
      </c>
      <c r="H20" s="81"/>
      <c r="I20" s="157">
        <f t="shared" si="3"/>
        <v>279.53736654804271</v>
      </c>
      <c r="J20" s="149">
        <v>2606258</v>
      </c>
      <c r="K20" s="149">
        <v>3626448</v>
      </c>
      <c r="L20" s="157">
        <f t="shared" si="0"/>
        <v>38579.234042553195</v>
      </c>
      <c r="M20" s="157">
        <f t="shared" si="2"/>
        <v>2581.1017793594306</v>
      </c>
      <c r="N20" s="352">
        <v>972074</v>
      </c>
      <c r="O20" s="94"/>
      <c r="P20" s="94"/>
    </row>
    <row r="21" spans="1:16" ht="17.100000000000001" customHeight="1">
      <c r="A21" s="1009" t="s">
        <v>179</v>
      </c>
      <c r="B21" s="1009"/>
      <c r="C21" s="1010">
        <v>46</v>
      </c>
      <c r="D21" s="1010"/>
      <c r="E21" s="149">
        <v>1039</v>
      </c>
      <c r="F21" s="157">
        <f t="shared" si="1"/>
        <v>22.586956521739129</v>
      </c>
      <c r="G21" s="538">
        <v>260733</v>
      </c>
      <c r="H21" s="83"/>
      <c r="I21" s="157">
        <f t="shared" si="3"/>
        <v>250.9461020211742</v>
      </c>
      <c r="J21" s="149">
        <v>1151781</v>
      </c>
      <c r="K21" s="149">
        <v>1725926</v>
      </c>
      <c r="L21" s="157">
        <f t="shared" si="0"/>
        <v>37520.130434782608</v>
      </c>
      <c r="M21" s="157">
        <f t="shared" si="2"/>
        <v>1661.1414821944177</v>
      </c>
      <c r="N21" s="352">
        <v>537249</v>
      </c>
      <c r="O21" s="92"/>
      <c r="P21" s="92"/>
    </row>
    <row r="22" spans="1:16" ht="17.100000000000001" customHeight="1">
      <c r="A22" s="1009" t="s">
        <v>180</v>
      </c>
      <c r="B22" s="1009"/>
      <c r="C22" s="1010">
        <v>145</v>
      </c>
      <c r="D22" s="1010"/>
      <c r="E22" s="149">
        <v>2992</v>
      </c>
      <c r="F22" s="157">
        <f t="shared" si="1"/>
        <v>20.634482758620688</v>
      </c>
      <c r="G22" s="538">
        <v>788724</v>
      </c>
      <c r="H22" s="83"/>
      <c r="I22" s="157">
        <f t="shared" si="3"/>
        <v>263.61096256684493</v>
      </c>
      <c r="J22" s="149">
        <v>2307244</v>
      </c>
      <c r="K22" s="149">
        <v>3952017</v>
      </c>
      <c r="L22" s="157">
        <f t="shared" si="0"/>
        <v>27255.289655172415</v>
      </c>
      <c r="M22" s="157">
        <f t="shared" si="2"/>
        <v>1320.8612967914439</v>
      </c>
      <c r="N22" s="352">
        <v>1562689</v>
      </c>
      <c r="O22" s="92"/>
      <c r="P22" s="92"/>
    </row>
    <row r="23" spans="1:16" ht="17.100000000000001" customHeight="1">
      <c r="A23" s="1009" t="s">
        <v>181</v>
      </c>
      <c r="B23" s="1009"/>
      <c r="C23" s="1010">
        <v>58</v>
      </c>
      <c r="D23" s="1010"/>
      <c r="E23" s="149">
        <v>846</v>
      </c>
      <c r="F23" s="157">
        <f t="shared" si="1"/>
        <v>14.586206896551724</v>
      </c>
      <c r="G23" s="538">
        <v>265531</v>
      </c>
      <c r="H23" s="83"/>
      <c r="I23" s="157">
        <f t="shared" si="3"/>
        <v>313.86643026004731</v>
      </c>
      <c r="J23" s="149">
        <v>579341</v>
      </c>
      <c r="K23" s="149">
        <v>1695323</v>
      </c>
      <c r="L23" s="157">
        <f t="shared" si="0"/>
        <v>29229.706896551725</v>
      </c>
      <c r="M23" s="157">
        <f t="shared" si="2"/>
        <v>2003.9278959810874</v>
      </c>
      <c r="N23" s="352">
        <v>927961</v>
      </c>
      <c r="O23" s="92"/>
      <c r="P23" s="92"/>
    </row>
    <row r="24" spans="1:16" ht="17.100000000000001" customHeight="1" thickBot="1">
      <c r="A24" s="1013" t="s">
        <v>182</v>
      </c>
      <c r="B24" s="1013"/>
      <c r="C24" s="1014">
        <v>51</v>
      </c>
      <c r="D24" s="1014"/>
      <c r="E24" s="406">
        <v>1033</v>
      </c>
      <c r="F24" s="407">
        <f t="shared" si="1"/>
        <v>20.254901960784313</v>
      </c>
      <c r="G24" s="408">
        <v>285322</v>
      </c>
      <c r="H24" s="409"/>
      <c r="I24" s="407">
        <f t="shared" si="3"/>
        <v>276.20716360116165</v>
      </c>
      <c r="J24" s="406">
        <v>1539585</v>
      </c>
      <c r="K24" s="406">
        <v>2135571</v>
      </c>
      <c r="L24" s="407">
        <f t="shared" si="0"/>
        <v>41873.941176470587</v>
      </c>
      <c r="M24" s="407">
        <f t="shared" si="2"/>
        <v>2067.3484995159729</v>
      </c>
      <c r="N24" s="552">
        <v>566478</v>
      </c>
      <c r="O24" s="92"/>
      <c r="P24" s="92"/>
    </row>
    <row r="25" spans="1:16" ht="15" customHeight="1">
      <c r="A25" s="92" t="s">
        <v>298</v>
      </c>
      <c r="B25" s="92"/>
      <c r="C25" s="92"/>
      <c r="D25" s="92"/>
      <c r="E25" s="92"/>
      <c r="F25" s="92"/>
      <c r="I25" s="92"/>
      <c r="J25" s="92"/>
      <c r="L25" s="92"/>
      <c r="M25" s="353"/>
      <c r="N25" s="234" t="s">
        <v>539</v>
      </c>
    </row>
    <row r="26" spans="1:16" ht="15" customHeight="1">
      <c r="A26" s="92"/>
      <c r="B26" s="92"/>
      <c r="C26" s="92"/>
      <c r="D26" s="92"/>
      <c r="E26" s="92"/>
      <c r="F26" s="92"/>
      <c r="G26" s="92"/>
      <c r="H26" s="92"/>
      <c r="I26" s="92"/>
      <c r="K26" s="92"/>
      <c r="L26" s="92"/>
      <c r="M26" s="92"/>
      <c r="N26" s="92"/>
    </row>
    <row r="27" spans="1:16" ht="15" customHeight="1" thickBot="1">
      <c r="A27" s="92" t="s">
        <v>307</v>
      </c>
      <c r="B27" s="92"/>
      <c r="C27" s="92"/>
      <c r="D27" s="92"/>
      <c r="E27" s="92"/>
      <c r="F27" s="92"/>
      <c r="G27" s="92"/>
      <c r="H27" s="92"/>
      <c r="I27" s="92"/>
      <c r="K27" s="92"/>
      <c r="L27" s="92"/>
      <c r="M27" s="1001" t="s">
        <v>156</v>
      </c>
      <c r="N27" s="1001"/>
    </row>
    <row r="28" spans="1:16" ht="21.75" customHeight="1" thickBot="1">
      <c r="A28" s="837" t="s">
        <v>183</v>
      </c>
      <c r="B28" s="839" t="s">
        <v>46</v>
      </c>
      <c r="C28" s="839" t="s">
        <v>102</v>
      </c>
      <c r="D28" s="839"/>
      <c r="E28" s="839" t="s">
        <v>184</v>
      </c>
      <c r="F28" s="839"/>
      <c r="G28" s="805" t="s">
        <v>161</v>
      </c>
      <c r="H28" s="40"/>
      <c r="I28" s="839" t="s">
        <v>185</v>
      </c>
      <c r="J28" s="839"/>
      <c r="K28" s="839"/>
      <c r="L28" s="839" t="s">
        <v>186</v>
      </c>
      <c r="M28" s="839" t="s">
        <v>187</v>
      </c>
      <c r="N28" s="943" t="s">
        <v>163</v>
      </c>
      <c r="O28" s="92"/>
    </row>
    <row r="29" spans="1:16" ht="21.75" customHeight="1">
      <c r="A29" s="837"/>
      <c r="B29" s="839"/>
      <c r="C29" s="229" t="s">
        <v>21</v>
      </c>
      <c r="D29" s="543" t="s">
        <v>165</v>
      </c>
      <c r="E29" s="229" t="s">
        <v>188</v>
      </c>
      <c r="F29" s="229" t="s">
        <v>167</v>
      </c>
      <c r="G29" s="805"/>
      <c r="H29" s="354"/>
      <c r="I29" s="553" t="s">
        <v>189</v>
      </c>
      <c r="J29" s="543" t="s">
        <v>165</v>
      </c>
      <c r="K29" s="541" t="s">
        <v>167</v>
      </c>
      <c r="L29" s="839"/>
      <c r="M29" s="839"/>
      <c r="N29" s="943"/>
      <c r="O29" s="92"/>
    </row>
    <row r="30" spans="1:16" ht="16.5" customHeight="1">
      <c r="A30" s="480" t="s">
        <v>541</v>
      </c>
      <c r="B30" s="83">
        <v>74</v>
      </c>
      <c r="C30" s="83">
        <v>2091</v>
      </c>
      <c r="D30" s="221">
        <v>28.3</v>
      </c>
      <c r="E30" s="83">
        <v>546258</v>
      </c>
      <c r="F30" s="83">
        <v>261</v>
      </c>
      <c r="G30" s="83">
        <v>2971347</v>
      </c>
      <c r="H30" s="83"/>
      <c r="I30" s="467">
        <v>4521592</v>
      </c>
      <c r="J30" s="467">
        <v>61103</v>
      </c>
      <c r="K30" s="467">
        <v>2162</v>
      </c>
      <c r="L30" s="469" t="s">
        <v>113</v>
      </c>
      <c r="M30" s="469" t="s">
        <v>113</v>
      </c>
      <c r="N30" s="468">
        <v>1488626</v>
      </c>
      <c r="O30" s="92"/>
    </row>
    <row r="31" spans="1:16" s="235" customFormat="1" ht="17.100000000000001" customHeight="1">
      <c r="A31" s="356" t="s">
        <v>390</v>
      </c>
      <c r="B31" s="83">
        <v>71</v>
      </c>
      <c r="C31" s="83">
        <v>2167</v>
      </c>
      <c r="D31" s="221">
        <v>30.5</v>
      </c>
      <c r="E31" s="83">
        <v>538189</v>
      </c>
      <c r="F31" s="83">
        <v>248</v>
      </c>
      <c r="G31" s="83">
        <v>3383000</v>
      </c>
      <c r="H31" s="83"/>
      <c r="I31" s="467">
        <v>5028029</v>
      </c>
      <c r="J31" s="467">
        <v>70817</v>
      </c>
      <c r="K31" s="467">
        <v>2320</v>
      </c>
      <c r="L31" s="643">
        <v>3970829</v>
      </c>
      <c r="M31" s="643">
        <v>1109771</v>
      </c>
      <c r="N31" s="468">
        <v>1573115</v>
      </c>
      <c r="P31" s="94"/>
    </row>
    <row r="32" spans="1:16" ht="17.100000000000001" customHeight="1">
      <c r="A32" s="356" t="s">
        <v>465</v>
      </c>
      <c r="B32" s="355">
        <v>69</v>
      </c>
      <c r="C32" s="83">
        <v>2218</v>
      </c>
      <c r="D32" s="221">
        <v>32.1</v>
      </c>
      <c r="E32" s="83">
        <v>546598</v>
      </c>
      <c r="F32" s="83">
        <v>246</v>
      </c>
      <c r="G32" s="83">
        <v>3557468</v>
      </c>
      <c r="H32" s="83"/>
      <c r="I32" s="497">
        <v>5335650</v>
      </c>
      <c r="J32" s="467">
        <v>77328</v>
      </c>
      <c r="K32" s="467">
        <v>2406</v>
      </c>
      <c r="L32" s="643">
        <v>4254527</v>
      </c>
      <c r="M32" s="643">
        <v>1169974</v>
      </c>
      <c r="N32" s="498">
        <v>1703845</v>
      </c>
      <c r="P32" s="92"/>
    </row>
    <row r="33" spans="1:16" s="89" customFormat="1" ht="17.100000000000001" customHeight="1">
      <c r="A33" s="356" t="s">
        <v>542</v>
      </c>
      <c r="B33" s="355">
        <v>62</v>
      </c>
      <c r="C33" s="83">
        <v>2189</v>
      </c>
      <c r="D33" s="221">
        <v>35.299999999999997</v>
      </c>
      <c r="E33" s="83">
        <v>541599</v>
      </c>
      <c r="F33" s="83">
        <v>247</v>
      </c>
      <c r="G33" s="83">
        <v>3180623</v>
      </c>
      <c r="H33" s="83"/>
      <c r="I33" s="497">
        <v>4941902</v>
      </c>
      <c r="J33" s="467">
        <v>79708</v>
      </c>
      <c r="K33" s="467">
        <v>2258</v>
      </c>
      <c r="L33" s="643">
        <v>3932901</v>
      </c>
      <c r="M33" s="643">
        <v>1183158</v>
      </c>
      <c r="N33" s="498">
        <v>1682756</v>
      </c>
      <c r="P33" s="90"/>
    </row>
    <row r="34" spans="1:16" s="89" customFormat="1" ht="17.100000000000001" customHeight="1" thickBot="1">
      <c r="A34" s="357" t="s">
        <v>543</v>
      </c>
      <c r="B34" s="358">
        <f>C17</f>
        <v>56</v>
      </c>
      <c r="C34" s="359">
        <f>E17</f>
        <v>2081</v>
      </c>
      <c r="D34" s="360">
        <f>F17</f>
        <v>37.160714285714285</v>
      </c>
      <c r="E34" s="359">
        <f>G17</f>
        <v>536149</v>
      </c>
      <c r="F34" s="466">
        <f>I17</f>
        <v>257.64007688611247</v>
      </c>
      <c r="G34" s="359">
        <f>J17</f>
        <v>3666110</v>
      </c>
      <c r="H34" s="359"/>
      <c r="I34" s="470">
        <f>K17</f>
        <v>5681354</v>
      </c>
      <c r="J34" s="470">
        <f>L17</f>
        <v>101452.75</v>
      </c>
      <c r="K34" s="470">
        <f>M17</f>
        <v>2730.1076405574245</v>
      </c>
      <c r="L34" s="471">
        <v>4371409</v>
      </c>
      <c r="M34" s="471">
        <v>1491042</v>
      </c>
      <c r="N34" s="472">
        <f>N17</f>
        <v>1925693</v>
      </c>
      <c r="P34" s="90"/>
    </row>
    <row r="35" spans="1:16" ht="15" customHeight="1">
      <c r="A35" s="92" t="s">
        <v>383</v>
      </c>
      <c r="B35" s="92"/>
      <c r="C35" s="92"/>
      <c r="D35" s="92"/>
      <c r="E35" s="92"/>
      <c r="G35" s="92"/>
      <c r="H35" s="92"/>
      <c r="I35" s="353" t="s">
        <v>190</v>
      </c>
      <c r="J35" s="353"/>
      <c r="K35" s="353"/>
      <c r="L35" s="353"/>
      <c r="M35" s="353"/>
      <c r="N35" s="234" t="s">
        <v>539</v>
      </c>
    </row>
    <row r="36" spans="1:16" ht="15" customHeight="1">
      <c r="A36" s="93" t="s">
        <v>191</v>
      </c>
      <c r="B36" s="92"/>
      <c r="C36" s="92"/>
      <c r="D36" s="92"/>
      <c r="E36" s="92"/>
      <c r="G36" s="92"/>
      <c r="H36" s="92"/>
      <c r="I36" s="92"/>
      <c r="J36" s="92"/>
      <c r="K36" s="92"/>
      <c r="L36" s="92"/>
      <c r="M36" s="92"/>
      <c r="N36" s="92"/>
    </row>
    <row r="37" spans="1:16" ht="15" customHeight="1" thickBot="1">
      <c r="A37" s="92" t="s">
        <v>192</v>
      </c>
      <c r="B37" s="92"/>
      <c r="C37" s="92"/>
      <c r="D37" s="92"/>
      <c r="E37" s="92"/>
      <c r="F37" s="92" t="s">
        <v>193</v>
      </c>
      <c r="G37" s="92"/>
      <c r="H37" s="92"/>
      <c r="I37" s="92"/>
      <c r="K37" s="92"/>
      <c r="L37" s="92"/>
      <c r="M37" s="1001" t="s">
        <v>194</v>
      </c>
      <c r="N37" s="1001"/>
    </row>
    <row r="38" spans="1:16" ht="21.75" customHeight="1" thickBot="1">
      <c r="A38" s="837" t="s">
        <v>183</v>
      </c>
      <c r="B38" s="839" t="s">
        <v>462</v>
      </c>
      <c r="C38" s="839"/>
      <c r="D38" s="839"/>
      <c r="E38" s="839"/>
      <c r="F38" s="943" t="s">
        <v>195</v>
      </c>
      <c r="G38" s="943"/>
      <c r="H38" s="943"/>
      <c r="I38" s="943"/>
      <c r="J38" s="943"/>
      <c r="K38" s="943"/>
      <c r="L38" s="943"/>
      <c r="M38" s="943"/>
      <c r="N38" s="943"/>
    </row>
    <row r="39" spans="1:16" ht="21.75" customHeight="1">
      <c r="A39" s="837"/>
      <c r="B39" s="541" t="s">
        <v>46</v>
      </c>
      <c r="C39" s="543" t="s">
        <v>13</v>
      </c>
      <c r="D39" s="543" t="s">
        <v>196</v>
      </c>
      <c r="E39" s="543" t="s">
        <v>197</v>
      </c>
      <c r="F39" s="541" t="s">
        <v>46</v>
      </c>
      <c r="G39" s="541" t="s">
        <v>13</v>
      </c>
      <c r="H39" s="404"/>
      <c r="I39" s="229" t="s">
        <v>198</v>
      </c>
      <c r="J39" s="543" t="s">
        <v>199</v>
      </c>
      <c r="K39" s="543" t="s">
        <v>200</v>
      </c>
      <c r="L39" s="543" t="s">
        <v>201</v>
      </c>
      <c r="M39" s="543" t="s">
        <v>202</v>
      </c>
      <c r="N39" s="542" t="s">
        <v>203</v>
      </c>
    </row>
    <row r="40" spans="1:16" ht="16.5" customHeight="1">
      <c r="A40" s="555" t="s">
        <v>541</v>
      </c>
      <c r="B40" s="585">
        <v>13</v>
      </c>
      <c r="C40" s="585">
        <v>1398</v>
      </c>
      <c r="D40" s="588">
        <v>1557534</v>
      </c>
      <c r="E40" s="585">
        <v>265379</v>
      </c>
      <c r="F40" s="585">
        <v>13</v>
      </c>
      <c r="G40" s="585">
        <v>1398</v>
      </c>
      <c r="H40" s="82"/>
      <c r="I40" s="473">
        <v>204744</v>
      </c>
      <c r="J40" s="473">
        <v>58550</v>
      </c>
      <c r="K40" s="473">
        <v>69587</v>
      </c>
      <c r="L40" s="474">
        <v>0</v>
      </c>
      <c r="M40" s="473">
        <v>1830</v>
      </c>
      <c r="N40" s="475">
        <v>0</v>
      </c>
    </row>
    <row r="41" spans="1:16" ht="17.100000000000001" customHeight="1">
      <c r="A41" s="480" t="s">
        <v>466</v>
      </c>
      <c r="B41" s="233">
        <v>14</v>
      </c>
      <c r="C41" s="585">
        <v>0</v>
      </c>
      <c r="D41" s="588">
        <v>1675575</v>
      </c>
      <c r="E41" s="585">
        <v>122530</v>
      </c>
      <c r="F41" s="585">
        <v>14</v>
      </c>
      <c r="G41" s="585">
        <v>0</v>
      </c>
      <c r="H41" s="82"/>
      <c r="I41" s="473">
        <v>197325</v>
      </c>
      <c r="J41" s="473">
        <v>64628</v>
      </c>
      <c r="K41" s="473">
        <v>76343</v>
      </c>
      <c r="L41" s="474">
        <v>0</v>
      </c>
      <c r="M41" s="473">
        <v>2096</v>
      </c>
      <c r="N41" s="475">
        <v>0</v>
      </c>
    </row>
    <row r="42" spans="1:16" ht="17.100000000000001" customHeight="1">
      <c r="A42" s="356" t="s">
        <v>463</v>
      </c>
      <c r="B42" s="585">
        <v>14</v>
      </c>
      <c r="C42" s="585">
        <v>1536</v>
      </c>
      <c r="D42" s="588">
        <v>1538859</v>
      </c>
      <c r="E42" s="585">
        <v>184253</v>
      </c>
      <c r="F42" s="585">
        <v>14</v>
      </c>
      <c r="G42" s="585">
        <v>1536</v>
      </c>
      <c r="H42" s="82"/>
      <c r="I42" s="473">
        <v>197909</v>
      </c>
      <c r="J42" s="473">
        <v>64834</v>
      </c>
      <c r="K42" s="473">
        <v>76755</v>
      </c>
      <c r="L42" s="474">
        <v>0</v>
      </c>
      <c r="M42" s="473">
        <v>2166</v>
      </c>
      <c r="N42" s="475">
        <v>0</v>
      </c>
    </row>
    <row r="43" spans="1:16" s="89" customFormat="1" ht="17.100000000000001" customHeight="1">
      <c r="A43" s="356" t="s">
        <v>464</v>
      </c>
      <c r="B43" s="545">
        <v>14</v>
      </c>
      <c r="C43" s="545">
        <v>1558</v>
      </c>
      <c r="D43" s="546">
        <v>1683015</v>
      </c>
      <c r="E43" s="545">
        <v>109612</v>
      </c>
      <c r="F43" s="545">
        <v>14</v>
      </c>
      <c r="G43" s="545">
        <v>1558</v>
      </c>
      <c r="H43" s="82"/>
      <c r="I43" s="473">
        <v>233343</v>
      </c>
      <c r="J43" s="473">
        <v>48420</v>
      </c>
      <c r="K43" s="473">
        <v>58108</v>
      </c>
      <c r="L43" s="474">
        <v>0</v>
      </c>
      <c r="M43" s="473">
        <v>1939</v>
      </c>
      <c r="N43" s="475">
        <v>0</v>
      </c>
    </row>
    <row r="44" spans="1:16" s="89" customFormat="1" ht="17.100000000000001" customHeight="1" thickBot="1">
      <c r="A44" s="357" t="s">
        <v>543</v>
      </c>
      <c r="B44" s="554">
        <v>11</v>
      </c>
      <c r="C44" s="91">
        <v>1453</v>
      </c>
      <c r="D44" s="547">
        <v>1380291</v>
      </c>
      <c r="E44" s="91">
        <v>145901</v>
      </c>
      <c r="F44" s="91">
        <v>11</v>
      </c>
      <c r="G44" s="91">
        <v>1453</v>
      </c>
      <c r="H44" s="361"/>
      <c r="I44" s="476">
        <v>186700</v>
      </c>
      <c r="J44" s="476">
        <v>61806</v>
      </c>
      <c r="K44" s="476">
        <v>72409</v>
      </c>
      <c r="L44" s="477">
        <v>0</v>
      </c>
      <c r="M44" s="476">
        <v>1822</v>
      </c>
      <c r="N44" s="475">
        <v>0</v>
      </c>
    </row>
    <row r="45" spans="1:16" ht="15" customHeight="1">
      <c r="A45" s="1016" t="s">
        <v>308</v>
      </c>
      <c r="B45" s="1016"/>
      <c r="C45" s="1016"/>
      <c r="D45" s="1016"/>
      <c r="E45" s="1016"/>
      <c r="F45" s="1016"/>
      <c r="G45" s="1016"/>
      <c r="H45" s="92"/>
      <c r="I45" s="92"/>
      <c r="J45" s="92"/>
      <c r="L45" s="410"/>
      <c r="M45" s="353"/>
      <c r="N45" s="234" t="s">
        <v>539</v>
      </c>
    </row>
    <row r="46" spans="1:16" ht="15" customHeight="1">
      <c r="A46" s="1015" t="s">
        <v>324</v>
      </c>
      <c r="B46" s="1015"/>
      <c r="C46" s="1015"/>
      <c r="D46" s="1015"/>
      <c r="E46" s="1015"/>
      <c r="F46" s="1015"/>
      <c r="G46" s="1015"/>
    </row>
    <row r="47" spans="1:16" ht="17.100000000000001" customHeight="1">
      <c r="A47" s="481"/>
    </row>
  </sheetData>
  <sheetProtection selectLockedCells="1" selectUnlockedCells="1"/>
  <mergeCells count="55">
    <mergeCell ref="A46:G46"/>
    <mergeCell ref="M27:N27"/>
    <mergeCell ref="A28:A29"/>
    <mergeCell ref="B28:B29"/>
    <mergeCell ref="C28:D28"/>
    <mergeCell ref="E28:F28"/>
    <mergeCell ref="G28:G29"/>
    <mergeCell ref="I28:K28"/>
    <mergeCell ref="L28:L29"/>
    <mergeCell ref="M28:M29"/>
    <mergeCell ref="N28:N29"/>
    <mergeCell ref="M37:N37"/>
    <mergeCell ref="A38:A39"/>
    <mergeCell ref="B38:E38"/>
    <mergeCell ref="F38:N38"/>
    <mergeCell ref="A45:G45"/>
    <mergeCell ref="A22:B22"/>
    <mergeCell ref="C22:D22"/>
    <mergeCell ref="A23:B23"/>
    <mergeCell ref="C23:D23"/>
    <mergeCell ref="A24:B24"/>
    <mergeCell ref="C24:D24"/>
    <mergeCell ref="A19:B19"/>
    <mergeCell ref="C19:D19"/>
    <mergeCell ref="A20:B20"/>
    <mergeCell ref="C20:D20"/>
    <mergeCell ref="A21:B21"/>
    <mergeCell ref="C21:D21"/>
    <mergeCell ref="A16:B16"/>
    <mergeCell ref="C16:D16"/>
    <mergeCell ref="A17:B17"/>
    <mergeCell ref="C17:D17"/>
    <mergeCell ref="A18:B18"/>
    <mergeCell ref="C18:D18"/>
    <mergeCell ref="A13:B13"/>
    <mergeCell ref="C13:D13"/>
    <mergeCell ref="A14:B14"/>
    <mergeCell ref="C14:D14"/>
    <mergeCell ref="A15:B15"/>
    <mergeCell ref="C15:D15"/>
    <mergeCell ref="A9:B9"/>
    <mergeCell ref="C9:D9"/>
    <mergeCell ref="A11:B11"/>
    <mergeCell ref="C11:D11"/>
    <mergeCell ref="A12:B12"/>
    <mergeCell ref="C12:D12"/>
    <mergeCell ref="I2:N2"/>
    <mergeCell ref="A4:G4"/>
    <mergeCell ref="I4:N4"/>
    <mergeCell ref="M6:N6"/>
    <mergeCell ref="A7:B8"/>
    <mergeCell ref="C7:D8"/>
    <mergeCell ref="E7:F7"/>
    <mergeCell ref="J7:J8"/>
    <mergeCell ref="N7:N8"/>
  </mergeCells>
  <phoneticPr fontId="18"/>
  <printOptions horizontalCentered="1"/>
  <pageMargins left="0.59055118110236227" right="0.59055118110236227" top="0.59055118110236227" bottom="0.59055118110236227" header="0.39370078740157483" footer="0.39370078740157483"/>
  <pageSetup paperSize="9" firstPageNumber="74" orientation="portrait" useFirstPageNumber="1" verticalDpi="300" r:id="rId1"/>
  <headerFooter scaleWithDoc="0" alignWithMargins="0">
    <oddHeader>&amp;L事業所</oddHeader>
    <oddFooter>&amp;C&amp;12&amp;A</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view="pageBreakPreview" topLeftCell="A40" zoomScaleNormal="100" zoomScaleSheetLayoutView="100" workbookViewId="0">
      <pane xSplit="2" topLeftCell="F1" activePane="topRight" state="frozen"/>
      <selection sqref="A1:XFD1048576"/>
      <selection pane="topRight" activeCell="L26" sqref="L26"/>
    </sheetView>
  </sheetViews>
  <sheetFormatPr defaultRowHeight="17.100000000000001" customHeight="1"/>
  <cols>
    <col min="1" max="1" width="13.7109375" style="93" customWidth="1"/>
    <col min="2" max="2" width="12.7109375" style="93" customWidth="1"/>
    <col min="3" max="3" width="11.42578125" style="93" customWidth="1"/>
    <col min="4" max="4" width="13" style="93" customWidth="1"/>
    <col min="5" max="6" width="15.7109375" style="93" customWidth="1"/>
    <col min="7" max="7" width="17.140625" style="93" customWidth="1"/>
    <col min="8" max="8" width="1.140625" style="93" customWidth="1"/>
    <col min="9" max="10" width="16.28515625" style="93" customWidth="1"/>
    <col min="11" max="13" width="16.42578125" style="93" customWidth="1"/>
    <col min="14" max="14" width="17.7109375" style="93" customWidth="1"/>
    <col min="15" max="16384" width="9.140625" style="93"/>
  </cols>
  <sheetData>
    <row r="1" spans="1:16" ht="5.0999999999999996" customHeight="1">
      <c r="B1" s="92" t="s">
        <v>154</v>
      </c>
      <c r="C1" s="92"/>
      <c r="D1" s="92"/>
      <c r="E1" s="92"/>
      <c r="J1" s="92"/>
      <c r="K1" s="92"/>
      <c r="L1" s="92"/>
      <c r="M1" s="92"/>
      <c r="N1" s="92"/>
    </row>
    <row r="2" spans="1:16" ht="15" customHeight="1">
      <c r="A2" s="94" t="s">
        <v>155</v>
      </c>
      <c r="B2" s="92"/>
      <c r="C2" s="92"/>
      <c r="D2" s="92"/>
      <c r="E2" s="92"/>
      <c r="I2" s="998"/>
      <c r="J2" s="998"/>
      <c r="K2" s="998"/>
      <c r="L2" s="998"/>
      <c r="M2" s="998"/>
      <c r="N2" s="998"/>
    </row>
    <row r="3" spans="1:16" ht="5.0999999999999996" customHeight="1">
      <c r="A3" s="94"/>
      <c r="B3" s="92"/>
      <c r="C3" s="92"/>
      <c r="D3" s="92"/>
      <c r="E3" s="92"/>
      <c r="I3" s="92"/>
      <c r="J3" s="92"/>
      <c r="K3" s="92"/>
      <c r="L3" s="92"/>
      <c r="M3" s="92"/>
      <c r="N3" s="92"/>
    </row>
    <row r="4" spans="1:16" ht="45" customHeight="1">
      <c r="A4" s="999" t="s">
        <v>520</v>
      </c>
      <c r="B4" s="1000"/>
      <c r="C4" s="1000"/>
      <c r="D4" s="1000"/>
      <c r="E4" s="1000"/>
      <c r="F4" s="1000"/>
      <c r="G4" s="1000"/>
      <c r="I4" s="1000"/>
      <c r="J4" s="1000"/>
      <c r="K4" s="1000"/>
      <c r="L4" s="1000"/>
      <c r="M4" s="1000"/>
      <c r="N4" s="1000"/>
    </row>
    <row r="5" spans="1:16" ht="15" customHeight="1">
      <c r="A5" s="92"/>
      <c r="B5" s="92"/>
      <c r="C5" s="92"/>
      <c r="D5" s="92"/>
      <c r="E5" s="92"/>
      <c r="F5" s="92"/>
      <c r="G5" s="92"/>
      <c r="H5" s="92"/>
      <c r="I5" s="92"/>
      <c r="J5" s="92"/>
      <c r="K5" s="92"/>
      <c r="L5" s="92"/>
      <c r="M5" s="92"/>
      <c r="N5" s="92"/>
    </row>
    <row r="6" spans="1:16" ht="15" customHeight="1" thickBot="1">
      <c r="A6" s="226" t="s">
        <v>540</v>
      </c>
      <c r="B6" s="92"/>
      <c r="C6" s="92"/>
      <c r="D6" s="92"/>
      <c r="E6" s="92"/>
      <c r="F6" s="92"/>
      <c r="G6" s="92"/>
      <c r="H6" s="92"/>
      <c r="I6" s="92"/>
      <c r="J6" s="92"/>
      <c r="K6" s="92"/>
      <c r="L6" s="92"/>
      <c r="M6" s="1001" t="s">
        <v>156</v>
      </c>
      <c r="N6" s="1001"/>
    </row>
    <row r="7" spans="1:16" ht="21.75" customHeight="1" thickBot="1">
      <c r="A7" s="1002" t="s">
        <v>157</v>
      </c>
      <c r="B7" s="1003"/>
      <c r="C7" s="839" t="s">
        <v>158</v>
      </c>
      <c r="D7" s="839"/>
      <c r="E7" s="839" t="s">
        <v>159</v>
      </c>
      <c r="F7" s="839"/>
      <c r="G7" s="344" t="s">
        <v>160</v>
      </c>
      <c r="H7" s="353"/>
      <c r="I7" s="402" t="s">
        <v>384</v>
      </c>
      <c r="J7" s="1005" t="s">
        <v>161</v>
      </c>
      <c r="K7" s="345" t="s">
        <v>162</v>
      </c>
      <c r="L7" s="402"/>
      <c r="M7" s="403"/>
      <c r="N7" s="1006" t="s">
        <v>163</v>
      </c>
      <c r="O7" s="92"/>
      <c r="P7" s="92"/>
    </row>
    <row r="8" spans="1:16" ht="21.75" customHeight="1">
      <c r="A8" s="1004"/>
      <c r="B8" s="757"/>
      <c r="C8" s="839"/>
      <c r="D8" s="839"/>
      <c r="E8" s="346" t="s">
        <v>164</v>
      </c>
      <c r="F8" s="574" t="s">
        <v>165</v>
      </c>
      <c r="G8" s="574" t="s">
        <v>166</v>
      </c>
      <c r="H8" s="404"/>
      <c r="I8" s="347" t="s">
        <v>167</v>
      </c>
      <c r="J8" s="1005"/>
      <c r="K8" s="80" t="s">
        <v>166</v>
      </c>
      <c r="L8" s="80" t="s">
        <v>168</v>
      </c>
      <c r="M8" s="80" t="s">
        <v>167</v>
      </c>
      <c r="N8" s="1006"/>
      <c r="O8" s="92"/>
      <c r="P8" s="92"/>
    </row>
    <row r="9" spans="1:16" ht="17.100000000000001" customHeight="1">
      <c r="A9" s="1007" t="s">
        <v>169</v>
      </c>
      <c r="B9" s="1007"/>
      <c r="C9" s="1008">
        <f>+C11+C12</f>
        <v>1204</v>
      </c>
      <c r="D9" s="1008"/>
      <c r="E9" s="348">
        <f>+E11+E12</f>
        <v>23977</v>
      </c>
      <c r="F9" s="349">
        <f>E9/C9</f>
        <v>19.914451827242527</v>
      </c>
      <c r="G9" s="348">
        <v>6536411</v>
      </c>
      <c r="H9" s="350"/>
      <c r="I9" s="351">
        <f>G9/E9</f>
        <v>272.61171122325561</v>
      </c>
      <c r="J9" s="348">
        <v>43814230</v>
      </c>
      <c r="K9" s="348">
        <v>62827945</v>
      </c>
      <c r="L9" s="349">
        <f>K9/C9</f>
        <v>52182.678571428572</v>
      </c>
      <c r="M9" s="349">
        <f>K9/E9</f>
        <v>2620.3422029444887</v>
      </c>
      <c r="N9" s="550">
        <v>15305759</v>
      </c>
      <c r="O9" s="92"/>
      <c r="P9" s="92"/>
    </row>
    <row r="10" spans="1:16" ht="12" customHeight="1">
      <c r="A10" s="362"/>
      <c r="B10" s="571"/>
      <c r="C10" s="583"/>
      <c r="D10" s="149"/>
      <c r="E10" s="149"/>
      <c r="F10" s="157"/>
      <c r="G10" s="149"/>
      <c r="H10" s="83"/>
      <c r="I10" s="405"/>
      <c r="J10" s="149"/>
      <c r="K10" s="149"/>
      <c r="L10" s="405"/>
      <c r="M10" s="157"/>
      <c r="N10" s="352"/>
      <c r="O10" s="92"/>
      <c r="P10" s="92"/>
    </row>
    <row r="11" spans="1:16" ht="17.100000000000001" customHeight="1">
      <c r="A11" s="1009" t="s">
        <v>170</v>
      </c>
      <c r="B11" s="1009"/>
      <c r="C11" s="1010">
        <f>SUM(C14:D24)</f>
        <v>840</v>
      </c>
      <c r="D11" s="1010"/>
      <c r="E11" s="149">
        <f>SUM(E14:E24)</f>
        <v>16978</v>
      </c>
      <c r="F11" s="157">
        <f>E11/C11</f>
        <v>20.211904761904762</v>
      </c>
      <c r="G11" s="149">
        <f>SUM(G14:G24)</f>
        <v>4423083</v>
      </c>
      <c r="H11" s="83"/>
      <c r="I11" s="405">
        <f>G11/E11</f>
        <v>260.51849452232301</v>
      </c>
      <c r="J11" s="149">
        <f>SUM(J14:J24)</f>
        <v>17417068</v>
      </c>
      <c r="K11" s="149">
        <f>SUM(K14:K24)</f>
        <v>30695589</v>
      </c>
      <c r="L11" s="157">
        <f>K11/C11</f>
        <v>36542.367857142854</v>
      </c>
      <c r="M11" s="157">
        <f>K11/E11</f>
        <v>1807.9625986570857</v>
      </c>
      <c r="N11" s="352">
        <f>SUM(N14:N24)</f>
        <v>11739581</v>
      </c>
      <c r="O11" s="92"/>
      <c r="P11" s="92"/>
    </row>
    <row r="12" spans="1:16" ht="17.100000000000001" customHeight="1">
      <c r="A12" s="1009" t="s">
        <v>171</v>
      </c>
      <c r="B12" s="1009"/>
      <c r="C12" s="1010">
        <v>364</v>
      </c>
      <c r="D12" s="1010"/>
      <c r="E12" s="149">
        <v>6999</v>
      </c>
      <c r="F12" s="157">
        <f>E12/C12</f>
        <v>19.228021978021978</v>
      </c>
      <c r="G12" s="149">
        <v>2094046</v>
      </c>
      <c r="H12" s="83"/>
      <c r="I12" s="405">
        <f>G12/E12</f>
        <v>299.19217031004428</v>
      </c>
      <c r="J12" s="149">
        <v>26370383</v>
      </c>
      <c r="K12" s="149">
        <v>32055485</v>
      </c>
      <c r="L12" s="157">
        <f t="shared" ref="L12:L24" si="0">K12/C12</f>
        <v>88064.519230769234</v>
      </c>
      <c r="M12" s="157">
        <f>K12/E12</f>
        <v>4580.0092870410062</v>
      </c>
      <c r="N12" s="352">
        <v>3518471</v>
      </c>
      <c r="O12" s="92"/>
      <c r="P12" s="92"/>
    </row>
    <row r="13" spans="1:16" ht="12" customHeight="1">
      <c r="A13" s="1009"/>
      <c r="B13" s="1009"/>
      <c r="C13" s="1010"/>
      <c r="D13" s="1010"/>
      <c r="E13" s="149"/>
      <c r="F13" s="157"/>
      <c r="G13" s="149"/>
      <c r="H13" s="83"/>
      <c r="I13" s="405"/>
      <c r="J13" s="149"/>
      <c r="K13" s="149"/>
      <c r="L13" s="157"/>
      <c r="M13" s="157"/>
      <c r="N13" s="352"/>
      <c r="O13" s="92"/>
      <c r="P13" s="92"/>
    </row>
    <row r="14" spans="1:16" ht="17.100000000000001" customHeight="1">
      <c r="A14" s="1009" t="s">
        <v>172</v>
      </c>
      <c r="B14" s="1009"/>
      <c r="C14" s="1010">
        <v>113</v>
      </c>
      <c r="D14" s="1010"/>
      <c r="E14" s="149">
        <v>1737</v>
      </c>
      <c r="F14" s="157">
        <f t="shared" ref="F14:F24" si="1">E14/C14</f>
        <v>15.371681415929203</v>
      </c>
      <c r="G14" s="149">
        <v>435830</v>
      </c>
      <c r="H14" s="83"/>
      <c r="I14" s="405">
        <f>G14/E14</f>
        <v>250.90961427748994</v>
      </c>
      <c r="J14" s="149">
        <v>1558881</v>
      </c>
      <c r="K14" s="149">
        <v>2850968</v>
      </c>
      <c r="L14" s="157">
        <f t="shared" si="0"/>
        <v>25229.805309734515</v>
      </c>
      <c r="M14" s="157">
        <f t="shared" ref="M14:M24" si="2">K14/E14</f>
        <v>1641.3172135866437</v>
      </c>
      <c r="N14" s="352">
        <v>1173267</v>
      </c>
      <c r="O14" s="92"/>
      <c r="P14" s="92"/>
    </row>
    <row r="15" spans="1:16" ht="17.100000000000001" customHeight="1">
      <c r="A15" s="1009" t="s">
        <v>173</v>
      </c>
      <c r="B15" s="1009"/>
      <c r="C15" s="1010">
        <v>38</v>
      </c>
      <c r="D15" s="1010"/>
      <c r="E15" s="149">
        <v>636</v>
      </c>
      <c r="F15" s="157">
        <f t="shared" si="1"/>
        <v>16.736842105263158</v>
      </c>
      <c r="G15" s="149">
        <v>159902</v>
      </c>
      <c r="H15" s="83"/>
      <c r="I15" s="405">
        <f>G15/E15</f>
        <v>251.4182389937107</v>
      </c>
      <c r="J15" s="149">
        <v>289781</v>
      </c>
      <c r="K15" s="149">
        <v>527349</v>
      </c>
      <c r="L15" s="157">
        <f t="shared" si="0"/>
        <v>13877.605263157895</v>
      </c>
      <c r="M15" s="157">
        <f t="shared" si="2"/>
        <v>829.16509433962267</v>
      </c>
      <c r="N15" s="352">
        <v>226942</v>
      </c>
      <c r="O15" s="92"/>
      <c r="P15" s="92"/>
    </row>
    <row r="16" spans="1:16" ht="17.100000000000001" customHeight="1">
      <c r="A16" s="1009" t="s">
        <v>174</v>
      </c>
      <c r="B16" s="1009"/>
      <c r="C16" s="1010">
        <v>70</v>
      </c>
      <c r="D16" s="1010"/>
      <c r="E16" s="149">
        <v>905</v>
      </c>
      <c r="F16" s="157">
        <f t="shared" si="1"/>
        <v>12.928571428571429</v>
      </c>
      <c r="G16" s="570">
        <v>213286</v>
      </c>
      <c r="H16" s="83"/>
      <c r="I16" s="405">
        <f>G16/E16</f>
        <v>235.67513812154695</v>
      </c>
      <c r="J16" s="149">
        <v>420540</v>
      </c>
      <c r="K16" s="149">
        <v>975182</v>
      </c>
      <c r="L16" s="157">
        <f t="shared" si="0"/>
        <v>13931.171428571428</v>
      </c>
      <c r="M16" s="157">
        <f t="shared" si="2"/>
        <v>1077.5491712707183</v>
      </c>
      <c r="N16" s="352">
        <v>500465</v>
      </c>
      <c r="O16" s="92"/>
      <c r="P16" s="92"/>
    </row>
    <row r="17" spans="1:16" ht="17.100000000000001" customHeight="1">
      <c r="A17" s="1011" t="s">
        <v>175</v>
      </c>
      <c r="B17" s="1011"/>
      <c r="C17" s="1012">
        <v>56</v>
      </c>
      <c r="D17" s="1012"/>
      <c r="E17" s="155">
        <v>2081</v>
      </c>
      <c r="F17" s="156">
        <f t="shared" si="1"/>
        <v>37.160714285714285</v>
      </c>
      <c r="G17" s="569">
        <v>536149</v>
      </c>
      <c r="H17" s="83"/>
      <c r="I17" s="156">
        <f>G17/E17</f>
        <v>257.64007688611247</v>
      </c>
      <c r="J17" s="155">
        <v>3666110</v>
      </c>
      <c r="K17" s="155">
        <v>5681354</v>
      </c>
      <c r="L17" s="156">
        <f t="shared" si="0"/>
        <v>101452.75</v>
      </c>
      <c r="M17" s="156">
        <f t="shared" si="2"/>
        <v>2730.1076405574245</v>
      </c>
      <c r="N17" s="551">
        <v>1925693</v>
      </c>
      <c r="O17" s="92"/>
      <c r="P17" s="92"/>
    </row>
    <row r="18" spans="1:16" ht="17.100000000000001" customHeight="1">
      <c r="A18" s="1009" t="s">
        <v>176</v>
      </c>
      <c r="B18" s="1009"/>
      <c r="C18" s="1010">
        <v>55</v>
      </c>
      <c r="D18" s="1010"/>
      <c r="E18" s="149">
        <v>1138</v>
      </c>
      <c r="F18" s="157">
        <f t="shared" si="1"/>
        <v>20.690909090909091</v>
      </c>
      <c r="G18" s="570">
        <v>337187</v>
      </c>
      <c r="H18" s="83"/>
      <c r="I18" s="157">
        <f t="shared" ref="I18:I24" si="3">G18/E18</f>
        <v>296.29789103690683</v>
      </c>
      <c r="J18" s="149">
        <v>1325669</v>
      </c>
      <c r="K18" s="149">
        <v>3680938</v>
      </c>
      <c r="L18" s="157">
        <f t="shared" si="0"/>
        <v>66926.145454545462</v>
      </c>
      <c r="M18" s="157">
        <f t="shared" si="2"/>
        <v>3234.5676625659053</v>
      </c>
      <c r="N18" s="352">
        <v>1595826</v>
      </c>
      <c r="O18" s="92"/>
      <c r="P18" s="92"/>
    </row>
    <row r="19" spans="1:16" ht="17.100000000000001" customHeight="1">
      <c r="A19" s="1009" t="s">
        <v>177</v>
      </c>
      <c r="B19" s="1009"/>
      <c r="C19" s="1010">
        <v>114</v>
      </c>
      <c r="D19" s="1010"/>
      <c r="E19" s="149">
        <v>3166</v>
      </c>
      <c r="F19" s="157">
        <f t="shared" si="1"/>
        <v>27.771929824561404</v>
      </c>
      <c r="G19" s="570">
        <v>747669</v>
      </c>
      <c r="H19" s="83"/>
      <c r="I19" s="157">
        <f t="shared" si="3"/>
        <v>236.15571699305116</v>
      </c>
      <c r="J19" s="149">
        <v>1971878</v>
      </c>
      <c r="K19" s="149">
        <v>3844513</v>
      </c>
      <c r="L19" s="157">
        <f t="shared" si="0"/>
        <v>33723.798245614038</v>
      </c>
      <c r="M19" s="157">
        <f t="shared" si="2"/>
        <v>1214.3123815540114</v>
      </c>
      <c r="N19" s="352">
        <v>1750937</v>
      </c>
      <c r="O19" s="92"/>
      <c r="P19" s="92"/>
    </row>
    <row r="20" spans="1:16" s="235" customFormat="1" ht="17.100000000000001" customHeight="1">
      <c r="A20" s="1009" t="s">
        <v>178</v>
      </c>
      <c r="B20" s="1009"/>
      <c r="C20" s="1010">
        <v>94</v>
      </c>
      <c r="D20" s="1010"/>
      <c r="E20" s="149">
        <v>1405</v>
      </c>
      <c r="F20" s="157">
        <f t="shared" si="1"/>
        <v>14.946808510638299</v>
      </c>
      <c r="G20" s="570">
        <v>392750</v>
      </c>
      <c r="H20" s="81"/>
      <c r="I20" s="157">
        <f t="shared" si="3"/>
        <v>279.53736654804271</v>
      </c>
      <c r="J20" s="149">
        <v>2606258</v>
      </c>
      <c r="K20" s="149">
        <v>3626448</v>
      </c>
      <c r="L20" s="157">
        <f t="shared" si="0"/>
        <v>38579.234042553195</v>
      </c>
      <c r="M20" s="157">
        <f t="shared" si="2"/>
        <v>2581.1017793594306</v>
      </c>
      <c r="N20" s="352">
        <v>972074</v>
      </c>
      <c r="O20" s="94"/>
      <c r="P20" s="94"/>
    </row>
    <row r="21" spans="1:16" ht="17.100000000000001" customHeight="1">
      <c r="A21" s="1009" t="s">
        <v>179</v>
      </c>
      <c r="B21" s="1009"/>
      <c r="C21" s="1010">
        <v>46</v>
      </c>
      <c r="D21" s="1010"/>
      <c r="E21" s="149">
        <v>1039</v>
      </c>
      <c r="F21" s="157">
        <f t="shared" si="1"/>
        <v>22.586956521739129</v>
      </c>
      <c r="G21" s="570">
        <v>260733</v>
      </c>
      <c r="H21" s="83"/>
      <c r="I21" s="157">
        <f t="shared" si="3"/>
        <v>250.9461020211742</v>
      </c>
      <c r="J21" s="149">
        <v>1151781</v>
      </c>
      <c r="K21" s="149">
        <v>1725926</v>
      </c>
      <c r="L21" s="157">
        <f t="shared" si="0"/>
        <v>37520.130434782608</v>
      </c>
      <c r="M21" s="157">
        <f t="shared" si="2"/>
        <v>1661.1414821944177</v>
      </c>
      <c r="N21" s="352">
        <v>537249</v>
      </c>
      <c r="O21" s="92"/>
      <c r="P21" s="92"/>
    </row>
    <row r="22" spans="1:16" ht="17.100000000000001" customHeight="1">
      <c r="A22" s="1009" t="s">
        <v>180</v>
      </c>
      <c r="B22" s="1009"/>
      <c r="C22" s="1010">
        <v>145</v>
      </c>
      <c r="D22" s="1010"/>
      <c r="E22" s="149">
        <v>2992</v>
      </c>
      <c r="F22" s="157">
        <f t="shared" si="1"/>
        <v>20.634482758620688</v>
      </c>
      <c r="G22" s="570">
        <v>788724</v>
      </c>
      <c r="H22" s="83"/>
      <c r="I22" s="157">
        <f t="shared" si="3"/>
        <v>263.61096256684493</v>
      </c>
      <c r="J22" s="149">
        <v>2307244</v>
      </c>
      <c r="K22" s="149">
        <v>3952017</v>
      </c>
      <c r="L22" s="157">
        <f t="shared" si="0"/>
        <v>27255.289655172415</v>
      </c>
      <c r="M22" s="157">
        <f t="shared" si="2"/>
        <v>1320.8612967914439</v>
      </c>
      <c r="N22" s="352">
        <v>1562689</v>
      </c>
      <c r="O22" s="92"/>
      <c r="P22" s="92"/>
    </row>
    <row r="23" spans="1:16" ht="17.100000000000001" customHeight="1">
      <c r="A23" s="1009" t="s">
        <v>181</v>
      </c>
      <c r="B23" s="1009"/>
      <c r="C23" s="1010">
        <v>58</v>
      </c>
      <c r="D23" s="1010"/>
      <c r="E23" s="149">
        <v>846</v>
      </c>
      <c r="F23" s="157">
        <f t="shared" si="1"/>
        <v>14.586206896551724</v>
      </c>
      <c r="G23" s="570">
        <v>265531</v>
      </c>
      <c r="H23" s="83"/>
      <c r="I23" s="157">
        <f t="shared" si="3"/>
        <v>313.86643026004731</v>
      </c>
      <c r="J23" s="149">
        <v>579341</v>
      </c>
      <c r="K23" s="149">
        <v>1695323</v>
      </c>
      <c r="L23" s="157">
        <f t="shared" si="0"/>
        <v>29229.706896551725</v>
      </c>
      <c r="M23" s="157">
        <f t="shared" si="2"/>
        <v>2003.9278959810874</v>
      </c>
      <c r="N23" s="352">
        <v>927961</v>
      </c>
      <c r="O23" s="92"/>
      <c r="P23" s="92"/>
    </row>
    <row r="24" spans="1:16" ht="17.100000000000001" customHeight="1" thickBot="1">
      <c r="A24" s="1013" t="s">
        <v>182</v>
      </c>
      <c r="B24" s="1013"/>
      <c r="C24" s="1014">
        <v>51</v>
      </c>
      <c r="D24" s="1014"/>
      <c r="E24" s="406">
        <v>1033</v>
      </c>
      <c r="F24" s="407">
        <f t="shared" si="1"/>
        <v>20.254901960784313</v>
      </c>
      <c r="G24" s="408">
        <v>285322</v>
      </c>
      <c r="H24" s="409"/>
      <c r="I24" s="407">
        <f t="shared" si="3"/>
        <v>276.20716360116165</v>
      </c>
      <c r="J24" s="406">
        <v>1539585</v>
      </c>
      <c r="K24" s="406">
        <v>2135571</v>
      </c>
      <c r="L24" s="407">
        <f t="shared" si="0"/>
        <v>41873.941176470587</v>
      </c>
      <c r="M24" s="407">
        <f t="shared" si="2"/>
        <v>2067.3484995159729</v>
      </c>
      <c r="N24" s="552">
        <v>566478</v>
      </c>
      <c r="O24" s="92"/>
      <c r="P24" s="92"/>
    </row>
    <row r="25" spans="1:16" ht="15" customHeight="1">
      <c r="A25" s="92" t="s">
        <v>298</v>
      </c>
      <c r="B25" s="92"/>
      <c r="C25" s="92"/>
      <c r="D25" s="92"/>
      <c r="E25" s="92"/>
      <c r="F25" s="92"/>
      <c r="I25" s="92"/>
      <c r="J25" s="92"/>
      <c r="L25" s="92"/>
      <c r="M25" s="353"/>
      <c r="N25" s="234" t="s">
        <v>539</v>
      </c>
    </row>
    <row r="26" spans="1:16" ht="15" customHeight="1">
      <c r="A26" s="92"/>
      <c r="B26" s="92"/>
      <c r="C26" s="92"/>
      <c r="D26" s="92"/>
      <c r="E26" s="92"/>
      <c r="F26" s="92"/>
      <c r="G26" s="92"/>
      <c r="H26" s="92"/>
      <c r="I26" s="92"/>
      <c r="K26" s="92"/>
      <c r="L26" s="92"/>
      <c r="M26" s="92"/>
      <c r="N26" s="92"/>
    </row>
    <row r="27" spans="1:16" ht="15" customHeight="1" thickBot="1">
      <c r="A27" s="92" t="s">
        <v>307</v>
      </c>
      <c r="B27" s="92"/>
      <c r="C27" s="92"/>
      <c r="D27" s="92"/>
      <c r="E27" s="92"/>
      <c r="F27" s="92"/>
      <c r="G27" s="92"/>
      <c r="H27" s="92"/>
      <c r="I27" s="92"/>
      <c r="K27" s="92"/>
      <c r="L27" s="92"/>
      <c r="M27" s="1001" t="s">
        <v>156</v>
      </c>
      <c r="N27" s="1001"/>
    </row>
    <row r="28" spans="1:16" ht="21.75" customHeight="1" thickBot="1">
      <c r="A28" s="837" t="s">
        <v>183</v>
      </c>
      <c r="B28" s="839" t="s">
        <v>46</v>
      </c>
      <c r="C28" s="839" t="s">
        <v>102</v>
      </c>
      <c r="D28" s="839"/>
      <c r="E28" s="839" t="s">
        <v>184</v>
      </c>
      <c r="F28" s="839"/>
      <c r="G28" s="805" t="s">
        <v>161</v>
      </c>
      <c r="H28" s="40"/>
      <c r="I28" s="839" t="s">
        <v>185</v>
      </c>
      <c r="J28" s="839"/>
      <c r="K28" s="839"/>
      <c r="L28" s="839" t="s">
        <v>186</v>
      </c>
      <c r="M28" s="839" t="s">
        <v>187</v>
      </c>
      <c r="N28" s="943" t="s">
        <v>163</v>
      </c>
      <c r="O28" s="92"/>
    </row>
    <row r="29" spans="1:16" ht="21.75" customHeight="1">
      <c r="A29" s="837"/>
      <c r="B29" s="839"/>
      <c r="C29" s="229" t="s">
        <v>21</v>
      </c>
      <c r="D29" s="577" t="s">
        <v>165</v>
      </c>
      <c r="E29" s="229" t="s">
        <v>188</v>
      </c>
      <c r="F29" s="229" t="s">
        <v>167</v>
      </c>
      <c r="G29" s="805"/>
      <c r="H29" s="729"/>
      <c r="I29" s="730" t="s">
        <v>189</v>
      </c>
      <c r="J29" s="577" t="s">
        <v>165</v>
      </c>
      <c r="K29" s="574" t="s">
        <v>167</v>
      </c>
      <c r="L29" s="839"/>
      <c r="M29" s="839"/>
      <c r="N29" s="943"/>
      <c r="O29" s="92"/>
    </row>
    <row r="30" spans="1:16" ht="16.5" customHeight="1">
      <c r="A30" s="480" t="s">
        <v>541</v>
      </c>
      <c r="B30" s="83">
        <v>74</v>
      </c>
      <c r="C30" s="83">
        <v>2091</v>
      </c>
      <c r="D30" s="221">
        <v>28.3</v>
      </c>
      <c r="E30" s="83">
        <v>546258</v>
      </c>
      <c r="F30" s="83">
        <v>261</v>
      </c>
      <c r="G30" s="83">
        <v>2971347</v>
      </c>
      <c r="H30" s="83"/>
      <c r="I30" s="467">
        <v>4521592</v>
      </c>
      <c r="J30" s="467">
        <v>61103</v>
      </c>
      <c r="K30" s="467">
        <v>2162</v>
      </c>
      <c r="L30" s="469" t="s">
        <v>113</v>
      </c>
      <c r="M30" s="469" t="s">
        <v>113</v>
      </c>
      <c r="N30" s="468">
        <v>1488626</v>
      </c>
      <c r="O30" s="92"/>
    </row>
    <row r="31" spans="1:16" s="235" customFormat="1" ht="17.100000000000001" customHeight="1">
      <c r="A31" s="356" t="s">
        <v>390</v>
      </c>
      <c r="B31" s="83">
        <v>71</v>
      </c>
      <c r="C31" s="83">
        <v>2167</v>
      </c>
      <c r="D31" s="221">
        <v>30.5</v>
      </c>
      <c r="E31" s="83">
        <v>538189</v>
      </c>
      <c r="F31" s="83">
        <v>248</v>
      </c>
      <c r="G31" s="83">
        <v>3383000</v>
      </c>
      <c r="H31" s="83"/>
      <c r="I31" s="467">
        <v>5028029</v>
      </c>
      <c r="J31" s="467">
        <v>70817</v>
      </c>
      <c r="K31" s="467">
        <v>2320</v>
      </c>
      <c r="L31" s="643">
        <v>3970829</v>
      </c>
      <c r="M31" s="643">
        <v>1109771</v>
      </c>
      <c r="N31" s="468">
        <v>1573115</v>
      </c>
      <c r="P31" s="94"/>
    </row>
    <row r="32" spans="1:16" ht="17.100000000000001" customHeight="1">
      <c r="A32" s="356" t="s">
        <v>465</v>
      </c>
      <c r="B32" s="355">
        <v>69</v>
      </c>
      <c r="C32" s="83">
        <v>2218</v>
      </c>
      <c r="D32" s="221">
        <v>32.1</v>
      </c>
      <c r="E32" s="83">
        <v>546598</v>
      </c>
      <c r="F32" s="83">
        <v>246</v>
      </c>
      <c r="G32" s="83">
        <v>3557468</v>
      </c>
      <c r="H32" s="83"/>
      <c r="I32" s="497">
        <v>5335650</v>
      </c>
      <c r="J32" s="467">
        <v>77328</v>
      </c>
      <c r="K32" s="467">
        <v>2406</v>
      </c>
      <c r="L32" s="643">
        <v>4254527</v>
      </c>
      <c r="M32" s="643">
        <v>1169974</v>
      </c>
      <c r="N32" s="498">
        <v>1703845</v>
      </c>
      <c r="P32" s="92"/>
    </row>
    <row r="33" spans="1:16" s="89" customFormat="1" ht="17.100000000000001" customHeight="1">
      <c r="A33" s="356" t="s">
        <v>542</v>
      </c>
      <c r="B33" s="355">
        <v>62</v>
      </c>
      <c r="C33" s="83">
        <v>2189</v>
      </c>
      <c r="D33" s="221">
        <v>35.299999999999997</v>
      </c>
      <c r="E33" s="83">
        <v>541599</v>
      </c>
      <c r="F33" s="83">
        <v>247</v>
      </c>
      <c r="G33" s="83">
        <v>3180623</v>
      </c>
      <c r="H33" s="83"/>
      <c r="I33" s="497">
        <v>4941902</v>
      </c>
      <c r="J33" s="467">
        <v>79708</v>
      </c>
      <c r="K33" s="467">
        <v>2258</v>
      </c>
      <c r="L33" s="643">
        <v>3932901</v>
      </c>
      <c r="M33" s="643">
        <v>1183158</v>
      </c>
      <c r="N33" s="498">
        <v>1682756</v>
      </c>
      <c r="P33" s="90"/>
    </row>
    <row r="34" spans="1:16" s="89" customFormat="1" ht="17.100000000000001" customHeight="1" thickBot="1">
      <c r="A34" s="357" t="s">
        <v>543</v>
      </c>
      <c r="B34" s="358">
        <f>C17</f>
        <v>56</v>
      </c>
      <c r="C34" s="359">
        <f>E17</f>
        <v>2081</v>
      </c>
      <c r="D34" s="360">
        <f>F17</f>
        <v>37.160714285714285</v>
      </c>
      <c r="E34" s="359">
        <f>G17</f>
        <v>536149</v>
      </c>
      <c r="F34" s="466">
        <f>I17</f>
        <v>257.64007688611247</v>
      </c>
      <c r="G34" s="359">
        <f>J17</f>
        <v>3666110</v>
      </c>
      <c r="H34" s="359"/>
      <c r="I34" s="470">
        <f>K17</f>
        <v>5681354</v>
      </c>
      <c r="J34" s="470">
        <f>L17</f>
        <v>101452.75</v>
      </c>
      <c r="K34" s="470">
        <f>M17</f>
        <v>2730.1076405574245</v>
      </c>
      <c r="L34" s="471">
        <v>4371409</v>
      </c>
      <c r="M34" s="471">
        <v>1491042</v>
      </c>
      <c r="N34" s="472">
        <f>N17</f>
        <v>1925693</v>
      </c>
      <c r="P34" s="90"/>
    </row>
    <row r="35" spans="1:16" ht="15" customHeight="1">
      <c r="A35" s="92" t="s">
        <v>383</v>
      </c>
      <c r="B35" s="92"/>
      <c r="C35" s="92"/>
      <c r="D35" s="92"/>
      <c r="E35" s="92"/>
      <c r="G35" s="92"/>
      <c r="H35" s="92"/>
      <c r="I35" s="353" t="s">
        <v>190</v>
      </c>
      <c r="J35" s="353"/>
      <c r="K35" s="353"/>
      <c r="L35" s="353"/>
      <c r="M35" s="353"/>
      <c r="N35" s="234" t="s">
        <v>539</v>
      </c>
    </row>
    <row r="36" spans="1:16" ht="15" customHeight="1">
      <c r="A36" s="93" t="s">
        <v>191</v>
      </c>
      <c r="B36" s="92"/>
      <c r="C36" s="92"/>
      <c r="D36" s="92"/>
      <c r="E36" s="92"/>
      <c r="G36" s="92"/>
      <c r="H36" s="92"/>
      <c r="I36" s="92"/>
      <c r="J36" s="92"/>
      <c r="K36" s="92"/>
      <c r="L36" s="92"/>
      <c r="M36" s="92"/>
      <c r="N36" s="92"/>
    </row>
    <row r="37" spans="1:16" ht="15" customHeight="1" thickBot="1">
      <c r="A37" s="92" t="s">
        <v>192</v>
      </c>
      <c r="B37" s="92"/>
      <c r="C37" s="92"/>
      <c r="D37" s="92"/>
      <c r="E37" s="92"/>
      <c r="F37" s="92" t="s">
        <v>193</v>
      </c>
      <c r="G37" s="92"/>
      <c r="H37" s="92"/>
      <c r="I37" s="92"/>
      <c r="K37" s="92"/>
      <c r="L37" s="92"/>
      <c r="M37" s="1001" t="s">
        <v>194</v>
      </c>
      <c r="N37" s="1001"/>
    </row>
    <row r="38" spans="1:16" ht="21.75" customHeight="1" thickBot="1">
      <c r="A38" s="837" t="s">
        <v>183</v>
      </c>
      <c r="B38" s="839" t="s">
        <v>462</v>
      </c>
      <c r="C38" s="839"/>
      <c r="D38" s="839"/>
      <c r="E38" s="839"/>
      <c r="F38" s="943" t="s">
        <v>195</v>
      </c>
      <c r="G38" s="943"/>
      <c r="H38" s="943"/>
      <c r="I38" s="943"/>
      <c r="J38" s="943"/>
      <c r="K38" s="943"/>
      <c r="L38" s="943"/>
      <c r="M38" s="943"/>
      <c r="N38" s="943"/>
    </row>
    <row r="39" spans="1:16" ht="21.75" customHeight="1">
      <c r="A39" s="837"/>
      <c r="B39" s="574" t="s">
        <v>46</v>
      </c>
      <c r="C39" s="577" t="s">
        <v>13</v>
      </c>
      <c r="D39" s="577" t="s">
        <v>196</v>
      </c>
      <c r="E39" s="577" t="s">
        <v>197</v>
      </c>
      <c r="F39" s="574" t="s">
        <v>46</v>
      </c>
      <c r="G39" s="574" t="s">
        <v>13</v>
      </c>
      <c r="H39" s="404"/>
      <c r="I39" s="731" t="s">
        <v>198</v>
      </c>
      <c r="J39" s="577" t="s">
        <v>199</v>
      </c>
      <c r="K39" s="577" t="s">
        <v>200</v>
      </c>
      <c r="L39" s="577" t="s">
        <v>201</v>
      </c>
      <c r="M39" s="577" t="s">
        <v>202</v>
      </c>
      <c r="N39" s="578" t="s">
        <v>203</v>
      </c>
    </row>
    <row r="40" spans="1:16" ht="16.5" customHeight="1">
      <c r="A40" s="555" t="s">
        <v>541</v>
      </c>
      <c r="B40" s="585">
        <v>13</v>
      </c>
      <c r="C40" s="585">
        <v>1398</v>
      </c>
      <c r="D40" s="588">
        <v>1557534</v>
      </c>
      <c r="E40" s="585">
        <v>265379</v>
      </c>
      <c r="F40" s="585">
        <v>13</v>
      </c>
      <c r="G40" s="585">
        <v>1398</v>
      </c>
      <c r="H40" s="82"/>
      <c r="I40" s="473">
        <v>204744</v>
      </c>
      <c r="J40" s="473">
        <v>58550</v>
      </c>
      <c r="K40" s="473">
        <v>69587</v>
      </c>
      <c r="L40" s="474">
        <v>0</v>
      </c>
      <c r="M40" s="473">
        <v>1830</v>
      </c>
      <c r="N40" s="475">
        <v>0</v>
      </c>
    </row>
    <row r="41" spans="1:16" ht="17.100000000000001" customHeight="1">
      <c r="A41" s="480" t="s">
        <v>466</v>
      </c>
      <c r="B41" s="233">
        <v>14</v>
      </c>
      <c r="C41" s="585">
        <v>0</v>
      </c>
      <c r="D41" s="588">
        <v>1675575</v>
      </c>
      <c r="E41" s="585">
        <v>122530</v>
      </c>
      <c r="F41" s="585">
        <v>14</v>
      </c>
      <c r="G41" s="585">
        <v>0</v>
      </c>
      <c r="H41" s="82"/>
      <c r="I41" s="473">
        <v>197325</v>
      </c>
      <c r="J41" s="473">
        <v>64628</v>
      </c>
      <c r="K41" s="473">
        <v>76343</v>
      </c>
      <c r="L41" s="474">
        <v>0</v>
      </c>
      <c r="M41" s="473">
        <v>2096</v>
      </c>
      <c r="N41" s="475">
        <v>0</v>
      </c>
    </row>
    <row r="42" spans="1:16" ht="17.100000000000001" customHeight="1">
      <c r="A42" s="356" t="s">
        <v>463</v>
      </c>
      <c r="B42" s="585">
        <v>14</v>
      </c>
      <c r="C42" s="585">
        <v>1536</v>
      </c>
      <c r="D42" s="588">
        <v>1538859</v>
      </c>
      <c r="E42" s="585">
        <v>184253</v>
      </c>
      <c r="F42" s="585">
        <v>14</v>
      </c>
      <c r="G42" s="585">
        <v>1536</v>
      </c>
      <c r="H42" s="82"/>
      <c r="I42" s="473">
        <v>197909</v>
      </c>
      <c r="J42" s="473">
        <v>64834</v>
      </c>
      <c r="K42" s="473">
        <v>76755</v>
      </c>
      <c r="L42" s="474">
        <v>0</v>
      </c>
      <c r="M42" s="473">
        <v>2166</v>
      </c>
      <c r="N42" s="475">
        <v>0</v>
      </c>
    </row>
    <row r="43" spans="1:16" s="89" customFormat="1" ht="17.100000000000001" customHeight="1">
      <c r="A43" s="356" t="s">
        <v>464</v>
      </c>
      <c r="B43" s="585">
        <v>14</v>
      </c>
      <c r="C43" s="585">
        <v>1558</v>
      </c>
      <c r="D43" s="588">
        <v>1683015</v>
      </c>
      <c r="E43" s="585">
        <v>109612</v>
      </c>
      <c r="F43" s="585">
        <v>14</v>
      </c>
      <c r="G43" s="585">
        <v>1558</v>
      </c>
      <c r="H43" s="82"/>
      <c r="I43" s="473">
        <v>233343</v>
      </c>
      <c r="J43" s="473">
        <v>48420</v>
      </c>
      <c r="K43" s="473">
        <v>58108</v>
      </c>
      <c r="L43" s="474">
        <v>0</v>
      </c>
      <c r="M43" s="473">
        <v>1939</v>
      </c>
      <c r="N43" s="475">
        <v>0</v>
      </c>
    </row>
    <row r="44" spans="1:16" s="89" customFormat="1" ht="17.100000000000001" customHeight="1" thickBot="1">
      <c r="A44" s="357" t="s">
        <v>543</v>
      </c>
      <c r="B44" s="554">
        <v>11</v>
      </c>
      <c r="C44" s="91">
        <v>1453</v>
      </c>
      <c r="D44" s="587">
        <v>1380291</v>
      </c>
      <c r="E44" s="91">
        <v>145901</v>
      </c>
      <c r="F44" s="91">
        <v>11</v>
      </c>
      <c r="G44" s="91">
        <v>1453</v>
      </c>
      <c r="H44" s="361"/>
      <c r="I44" s="476">
        <v>186700</v>
      </c>
      <c r="J44" s="476">
        <v>61806</v>
      </c>
      <c r="K44" s="476">
        <v>72409</v>
      </c>
      <c r="L44" s="477">
        <v>0</v>
      </c>
      <c r="M44" s="476">
        <v>1822</v>
      </c>
      <c r="N44" s="475">
        <v>0</v>
      </c>
    </row>
    <row r="45" spans="1:16" ht="15" customHeight="1">
      <c r="A45" s="1016" t="s">
        <v>308</v>
      </c>
      <c r="B45" s="1016"/>
      <c r="C45" s="1016"/>
      <c r="D45" s="1016"/>
      <c r="E45" s="1016"/>
      <c r="F45" s="1016"/>
      <c r="G45" s="1016"/>
      <c r="H45" s="92"/>
      <c r="I45" s="92"/>
      <c r="J45" s="92"/>
      <c r="L45" s="410"/>
      <c r="M45" s="353"/>
      <c r="N45" s="234" t="s">
        <v>539</v>
      </c>
    </row>
    <row r="46" spans="1:16" ht="15" customHeight="1">
      <c r="A46" s="1015" t="s">
        <v>324</v>
      </c>
      <c r="B46" s="1015"/>
      <c r="C46" s="1015"/>
      <c r="D46" s="1015"/>
      <c r="E46" s="1015"/>
      <c r="F46" s="1015"/>
      <c r="G46" s="1015"/>
    </row>
    <row r="47" spans="1:16" ht="17.100000000000001" customHeight="1">
      <c r="A47" s="481"/>
    </row>
  </sheetData>
  <sheetProtection selectLockedCells="1" selectUnlockedCells="1"/>
  <mergeCells count="55">
    <mergeCell ref="J7:J8"/>
    <mergeCell ref="I2:N2"/>
    <mergeCell ref="A4:G4"/>
    <mergeCell ref="I4:N4"/>
    <mergeCell ref="M6:N6"/>
    <mergeCell ref="N7:N8"/>
    <mergeCell ref="A7:B8"/>
    <mergeCell ref="C7:D8"/>
    <mergeCell ref="A16:B16"/>
    <mergeCell ref="C16:D16"/>
    <mergeCell ref="A17:B17"/>
    <mergeCell ref="C17:D17"/>
    <mergeCell ref="E7:F7"/>
    <mergeCell ref="A13:B13"/>
    <mergeCell ref="C13:D13"/>
    <mergeCell ref="A9:B9"/>
    <mergeCell ref="C9:D9"/>
    <mergeCell ref="A11:B11"/>
    <mergeCell ref="C11:D11"/>
    <mergeCell ref="A12:B12"/>
    <mergeCell ref="C12:D12"/>
    <mergeCell ref="A23:B23"/>
    <mergeCell ref="C23:D23"/>
    <mergeCell ref="A22:B22"/>
    <mergeCell ref="C22:D22"/>
    <mergeCell ref="A14:B14"/>
    <mergeCell ref="C14:D14"/>
    <mergeCell ref="A15:B15"/>
    <mergeCell ref="C15:D15"/>
    <mergeCell ref="A21:B21"/>
    <mergeCell ref="A18:B18"/>
    <mergeCell ref="C18:D18"/>
    <mergeCell ref="A19:B19"/>
    <mergeCell ref="C19:D19"/>
    <mergeCell ref="A20:B20"/>
    <mergeCell ref="C20:D20"/>
    <mergeCell ref="C21:D21"/>
    <mergeCell ref="A28:A29"/>
    <mergeCell ref="E28:F28"/>
    <mergeCell ref="C24:D24"/>
    <mergeCell ref="M27:N27"/>
    <mergeCell ref="A24:B24"/>
    <mergeCell ref="B28:B29"/>
    <mergeCell ref="L28:L29"/>
    <mergeCell ref="M28:M29"/>
    <mergeCell ref="N28:N29"/>
    <mergeCell ref="G28:G29"/>
    <mergeCell ref="I28:K28"/>
    <mergeCell ref="C28:D28"/>
    <mergeCell ref="A46:G46"/>
    <mergeCell ref="M37:N37"/>
    <mergeCell ref="A38:A39"/>
    <mergeCell ref="B38:E38"/>
    <mergeCell ref="F38:N38"/>
    <mergeCell ref="A45:G45"/>
  </mergeCells>
  <phoneticPr fontId="18"/>
  <printOptions horizontalCentered="1"/>
  <pageMargins left="0.59055118110236227" right="0.59055118110236227" top="0.59055118110236227" bottom="0.59055118110236227" header="0.39370078740157483" footer="0.39370078740157483"/>
  <pageSetup paperSize="9" firstPageNumber="74" orientation="portrait" useFirstPageNumber="1" verticalDpi="300" r:id="rId1"/>
  <headerFooter scaleWithDoc="0" alignWithMargins="0">
    <oddHeader>&amp;R事業所</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view="pageBreakPreview" zoomScaleNormal="100" zoomScaleSheetLayoutView="100" workbookViewId="0">
      <selection activeCell="H10" sqref="H10"/>
    </sheetView>
  </sheetViews>
  <sheetFormatPr defaultRowHeight="14.45" customHeight="1"/>
  <cols>
    <col min="1" max="1" width="0.85546875" style="21" customWidth="1"/>
    <col min="2" max="2" width="10.28515625" style="21" customWidth="1"/>
    <col min="3" max="3" width="12.28515625" style="21" customWidth="1"/>
    <col min="4" max="4" width="9.42578125" style="21" customWidth="1"/>
    <col min="5" max="5" width="9.5703125" style="21" customWidth="1"/>
    <col min="6" max="6" width="10.42578125" style="21" customWidth="1"/>
    <col min="7" max="7" width="11.42578125" style="21" customWidth="1"/>
    <col min="8" max="8" width="12.85546875" style="21" customWidth="1"/>
    <col min="9" max="9" width="11.140625" style="21" customWidth="1"/>
    <col min="10" max="10" width="12" style="21" customWidth="1"/>
    <col min="11" max="12" width="11.140625" style="21" customWidth="1"/>
    <col min="13" max="13" width="11.28515625" style="21" customWidth="1"/>
    <col min="14" max="14" width="13.28515625" style="21" customWidth="1"/>
    <col min="15" max="15" width="12.42578125" style="21" customWidth="1"/>
    <col min="16" max="16" width="10" style="21" customWidth="1"/>
    <col min="17" max="17" width="2.42578125" style="84" customWidth="1"/>
    <col min="18" max="18" width="12.28515625" style="84" customWidth="1"/>
    <col min="19" max="19" width="4.7109375" style="21" customWidth="1"/>
    <col min="20" max="20" width="7.42578125" style="21" customWidth="1"/>
    <col min="21" max="22" width="10.7109375" style="21" customWidth="1"/>
    <col min="23" max="16384" width="9.140625" style="21"/>
  </cols>
  <sheetData>
    <row r="1" spans="1:21" ht="5.0999999999999996" customHeight="1"/>
    <row r="2" spans="1:21" ht="15" customHeight="1" thickBot="1">
      <c r="A2" s="92" t="s">
        <v>204</v>
      </c>
      <c r="B2" s="93"/>
      <c r="C2" s="93"/>
      <c r="D2" s="92"/>
      <c r="E2" s="92"/>
      <c r="F2" s="92"/>
      <c r="G2" s="92"/>
      <c r="H2" s="92"/>
      <c r="I2" s="92"/>
      <c r="J2" s="92"/>
      <c r="K2" s="92"/>
      <c r="L2" s="92"/>
      <c r="M2" s="92"/>
      <c r="N2" s="92"/>
      <c r="O2" s="92"/>
      <c r="P2" s="92"/>
      <c r="Q2" s="94"/>
      <c r="R2" s="95" t="s">
        <v>156</v>
      </c>
      <c r="S2" s="92"/>
      <c r="T2" s="92"/>
      <c r="U2" s="93"/>
    </row>
    <row r="3" spans="1:21" ht="15" customHeight="1">
      <c r="A3" s="96"/>
      <c r="B3" s="1021" t="s">
        <v>551</v>
      </c>
      <c r="C3" s="1021"/>
      <c r="D3" s="1021"/>
      <c r="E3" s="991" t="s">
        <v>205</v>
      </c>
      <c r="F3" s="1019"/>
      <c r="G3" s="1003"/>
      <c r="H3" s="805" t="s">
        <v>206</v>
      </c>
      <c r="I3" s="806"/>
      <c r="J3" s="807"/>
      <c r="K3" s="806" t="s">
        <v>184</v>
      </c>
      <c r="L3" s="806"/>
      <c r="M3" s="807"/>
      <c r="N3" s="943" t="s">
        <v>207</v>
      </c>
      <c r="O3" s="943"/>
      <c r="P3" s="943"/>
      <c r="Q3" s="943"/>
      <c r="R3" s="1029"/>
      <c r="S3" s="1030"/>
      <c r="T3" s="1030"/>
      <c r="U3" s="1030"/>
    </row>
    <row r="4" spans="1:21" ht="15" customHeight="1">
      <c r="A4" s="77"/>
      <c r="B4" s="1022"/>
      <c r="C4" s="1022"/>
      <c r="D4" s="1022"/>
      <c r="E4" s="595" t="s">
        <v>545</v>
      </c>
      <c r="F4" s="229" t="s">
        <v>546</v>
      </c>
      <c r="G4" s="231" t="s">
        <v>547</v>
      </c>
      <c r="H4" s="644" t="s">
        <v>549</v>
      </c>
      <c r="I4" s="644" t="s">
        <v>550</v>
      </c>
      <c r="J4" s="748" t="s">
        <v>547</v>
      </c>
      <c r="K4" s="747" t="s">
        <v>549</v>
      </c>
      <c r="L4" s="589" t="s">
        <v>550</v>
      </c>
      <c r="M4" s="657" t="s">
        <v>547</v>
      </c>
      <c r="N4" s="589" t="s">
        <v>549</v>
      </c>
      <c r="O4" s="589" t="s">
        <v>550</v>
      </c>
      <c r="P4" s="1031" t="s">
        <v>547</v>
      </c>
      <c r="Q4" s="1032"/>
      <c r="R4" s="1033"/>
      <c r="S4" s="1030"/>
      <c r="T4" s="535"/>
      <c r="U4" s="647"/>
    </row>
    <row r="5" spans="1:21" ht="18" customHeight="1">
      <c r="A5" s="1023" t="s">
        <v>48</v>
      </c>
      <c r="B5" s="1024"/>
      <c r="C5" s="1024"/>
      <c r="D5" s="1024"/>
      <c r="E5" s="653">
        <f>SUM(E6:E29)</f>
        <v>69</v>
      </c>
      <c r="F5" s="97">
        <f>SUM(F6:F29)</f>
        <v>62</v>
      </c>
      <c r="G5" s="97">
        <f>SUM(G6:G29)</f>
        <v>56</v>
      </c>
      <c r="H5" s="97">
        <f>SUM(H6:H29)</f>
        <v>2218</v>
      </c>
      <c r="I5" s="656">
        <f>SUM(I6:I29)</f>
        <v>2189</v>
      </c>
      <c r="J5" s="97">
        <f t="shared" ref="J5" si="0">SUM(J6:J29)</f>
        <v>2081</v>
      </c>
      <c r="K5" s="98">
        <v>546498</v>
      </c>
      <c r="L5" s="98">
        <v>541599</v>
      </c>
      <c r="M5" s="253">
        <v>536149</v>
      </c>
      <c r="N5" s="645">
        <v>5335650</v>
      </c>
      <c r="O5" s="576">
        <v>4941902</v>
      </c>
      <c r="P5" s="801">
        <v>5681354</v>
      </c>
      <c r="Q5" s="1034"/>
      <c r="R5" s="209"/>
      <c r="S5" s="209"/>
      <c r="T5" s="648"/>
      <c r="U5" s="648"/>
    </row>
    <row r="6" spans="1:21" ht="14.1" customHeight="1">
      <c r="A6" s="1020" t="s">
        <v>208</v>
      </c>
      <c r="B6" s="901"/>
      <c r="C6" s="901"/>
      <c r="D6" s="901"/>
      <c r="E6" s="654">
        <v>26</v>
      </c>
      <c r="F6" s="99">
        <v>24</v>
      </c>
      <c r="G6" s="97">
        <v>23</v>
      </c>
      <c r="H6" s="100">
        <v>1357</v>
      </c>
      <c r="I6" s="650">
        <v>1390</v>
      </c>
      <c r="J6" s="97">
        <v>1375</v>
      </c>
      <c r="K6" s="101">
        <v>299691</v>
      </c>
      <c r="L6" s="101">
        <v>295264</v>
      </c>
      <c r="M6" s="264">
        <v>306169</v>
      </c>
      <c r="N6" s="35">
        <v>2656246</v>
      </c>
      <c r="O6" s="588">
        <v>2594285</v>
      </c>
      <c r="P6" s="799">
        <v>2980004</v>
      </c>
      <c r="Q6" s="1055"/>
      <c r="R6" s="35"/>
      <c r="S6" s="35"/>
      <c r="T6" s="588"/>
      <c r="U6" s="586"/>
    </row>
    <row r="7" spans="1:21" ht="14.1" customHeight="1">
      <c r="A7" s="1020" t="s">
        <v>209</v>
      </c>
      <c r="B7" s="901"/>
      <c r="C7" s="901"/>
      <c r="D7" s="901"/>
      <c r="E7" s="654">
        <v>3</v>
      </c>
      <c r="F7" s="99">
        <v>4</v>
      </c>
      <c r="G7" s="97">
        <v>3</v>
      </c>
      <c r="H7" s="100">
        <v>101</v>
      </c>
      <c r="I7" s="650">
        <v>108</v>
      </c>
      <c r="J7" s="97">
        <v>94</v>
      </c>
      <c r="K7" s="99">
        <v>37623</v>
      </c>
      <c r="L7" s="99">
        <v>38038</v>
      </c>
      <c r="M7" s="264">
        <v>49030</v>
      </c>
      <c r="N7" s="128">
        <v>1400815</v>
      </c>
      <c r="O7" s="588">
        <v>1325517</v>
      </c>
      <c r="P7" s="799">
        <v>1621087</v>
      </c>
      <c r="Q7" s="1055"/>
      <c r="R7" s="128"/>
      <c r="S7" s="128"/>
      <c r="T7" s="588"/>
      <c r="U7" s="586"/>
    </row>
    <row r="8" spans="1:21" ht="14.1" customHeight="1">
      <c r="A8" s="1020" t="s">
        <v>299</v>
      </c>
      <c r="B8" s="901"/>
      <c r="C8" s="901"/>
      <c r="D8" s="901"/>
      <c r="E8" s="654">
        <v>3</v>
      </c>
      <c r="F8" s="99">
        <v>2</v>
      </c>
      <c r="G8" s="97">
        <v>2</v>
      </c>
      <c r="H8" s="100">
        <v>23</v>
      </c>
      <c r="I8" s="650">
        <v>21</v>
      </c>
      <c r="J8" s="97">
        <v>18</v>
      </c>
      <c r="K8" s="99">
        <v>2501</v>
      </c>
      <c r="L8" s="99" t="s">
        <v>548</v>
      </c>
      <c r="M8" s="628" t="s">
        <v>552</v>
      </c>
      <c r="N8" s="128">
        <v>5229</v>
      </c>
      <c r="O8" s="588" t="s">
        <v>548</v>
      </c>
      <c r="P8" s="1017" t="s">
        <v>552</v>
      </c>
      <c r="Q8" s="1018"/>
      <c r="R8" s="128"/>
      <c r="S8" s="128"/>
      <c r="T8" s="588"/>
      <c r="U8" s="586"/>
    </row>
    <row r="9" spans="1:21" ht="14.1" customHeight="1">
      <c r="A9" s="1020" t="s">
        <v>480</v>
      </c>
      <c r="B9" s="901"/>
      <c r="C9" s="901"/>
      <c r="D9" s="901"/>
      <c r="E9" s="654" t="s">
        <v>600</v>
      </c>
      <c r="F9" s="99" t="s">
        <v>600</v>
      </c>
      <c r="G9" s="97" t="s">
        <v>600</v>
      </c>
      <c r="H9" s="671" t="s">
        <v>600</v>
      </c>
      <c r="I9" s="671" t="s">
        <v>600</v>
      </c>
      <c r="J9" s="97" t="s">
        <v>600</v>
      </c>
      <c r="K9" s="671" t="s">
        <v>600</v>
      </c>
      <c r="L9" s="671" t="s">
        <v>600</v>
      </c>
      <c r="M9" s="97" t="s">
        <v>600</v>
      </c>
      <c r="N9" s="671" t="s">
        <v>600</v>
      </c>
      <c r="O9" s="671" t="s">
        <v>600</v>
      </c>
      <c r="P9" s="1017" t="s">
        <v>557</v>
      </c>
      <c r="Q9" s="1018" t="s">
        <v>600</v>
      </c>
      <c r="R9" s="128"/>
      <c r="S9" s="128"/>
      <c r="T9" s="588"/>
      <c r="U9" s="586"/>
    </row>
    <row r="10" spans="1:21" ht="14.1" customHeight="1">
      <c r="A10" s="1020" t="s">
        <v>211</v>
      </c>
      <c r="B10" s="901"/>
      <c r="C10" s="901"/>
      <c r="D10" s="901"/>
      <c r="E10" s="654">
        <v>5</v>
      </c>
      <c r="F10" s="99">
        <v>4</v>
      </c>
      <c r="G10" s="97">
        <v>2</v>
      </c>
      <c r="H10" s="100">
        <v>41</v>
      </c>
      <c r="I10" s="650">
        <v>27</v>
      </c>
      <c r="J10" s="97">
        <v>15</v>
      </c>
      <c r="K10" s="99">
        <v>9717</v>
      </c>
      <c r="L10" s="99">
        <v>7285</v>
      </c>
      <c r="M10" s="628" t="s">
        <v>552</v>
      </c>
      <c r="N10" s="128">
        <v>30586</v>
      </c>
      <c r="O10" s="588">
        <v>19008</v>
      </c>
      <c r="P10" s="1017" t="s">
        <v>552</v>
      </c>
      <c r="Q10" s="1018"/>
      <c r="R10" s="128"/>
      <c r="S10" s="128"/>
      <c r="T10" s="588"/>
      <c r="U10" s="586"/>
    </row>
    <row r="11" spans="1:21" ht="14.1" customHeight="1">
      <c r="A11" s="1020" t="s">
        <v>212</v>
      </c>
      <c r="B11" s="901"/>
      <c r="C11" s="901"/>
      <c r="D11" s="901"/>
      <c r="E11" s="654" t="s">
        <v>600</v>
      </c>
      <c r="F11" s="99" t="s">
        <v>600</v>
      </c>
      <c r="G11" s="97" t="s">
        <v>600</v>
      </c>
      <c r="H11" s="671" t="s">
        <v>600</v>
      </c>
      <c r="I11" s="671" t="s">
        <v>600</v>
      </c>
      <c r="J11" s="97" t="s">
        <v>600</v>
      </c>
      <c r="K11" s="671" t="s">
        <v>600</v>
      </c>
      <c r="L11" s="671" t="s">
        <v>600</v>
      </c>
      <c r="M11" s="97" t="s">
        <v>600</v>
      </c>
      <c r="N11" s="671" t="s">
        <v>600</v>
      </c>
      <c r="O11" s="671" t="s">
        <v>600</v>
      </c>
      <c r="P11" s="1017" t="s">
        <v>557</v>
      </c>
      <c r="Q11" s="1018" t="s">
        <v>600</v>
      </c>
      <c r="R11" s="128"/>
      <c r="S11" s="128"/>
      <c r="T11" s="588"/>
      <c r="U11" s="586"/>
    </row>
    <row r="12" spans="1:21" ht="14.1" customHeight="1">
      <c r="A12" s="1020" t="s">
        <v>468</v>
      </c>
      <c r="B12" s="901"/>
      <c r="C12" s="901"/>
      <c r="D12" s="901"/>
      <c r="E12" s="654">
        <v>9</v>
      </c>
      <c r="F12" s="99">
        <v>8</v>
      </c>
      <c r="G12" s="97">
        <v>8</v>
      </c>
      <c r="H12" s="100">
        <v>173</v>
      </c>
      <c r="I12" s="650">
        <v>149</v>
      </c>
      <c r="J12" s="97">
        <v>131</v>
      </c>
      <c r="K12" s="99">
        <v>49171</v>
      </c>
      <c r="L12" s="99">
        <v>45346</v>
      </c>
      <c r="M12" s="264">
        <v>42212</v>
      </c>
      <c r="N12" s="128">
        <v>177144</v>
      </c>
      <c r="O12" s="588">
        <v>181410</v>
      </c>
      <c r="P12" s="799">
        <v>178532</v>
      </c>
      <c r="Q12" s="1055"/>
      <c r="R12" s="128"/>
      <c r="S12" s="128"/>
      <c r="T12" s="588"/>
      <c r="U12" s="586"/>
    </row>
    <row r="13" spans="1:21" ht="14.1" customHeight="1">
      <c r="A13" s="1020" t="s">
        <v>469</v>
      </c>
      <c r="B13" s="901"/>
      <c r="C13" s="901"/>
      <c r="D13" s="901"/>
      <c r="E13" s="654">
        <v>1</v>
      </c>
      <c r="F13" s="99" t="s">
        <v>600</v>
      </c>
      <c r="G13" s="97" t="s">
        <v>600</v>
      </c>
      <c r="H13" s="100">
        <v>6</v>
      </c>
      <c r="I13" s="671" t="s">
        <v>600</v>
      </c>
      <c r="J13" s="97" t="s">
        <v>600</v>
      </c>
      <c r="K13" s="99" t="s">
        <v>113</v>
      </c>
      <c r="L13" s="671" t="s">
        <v>600</v>
      </c>
      <c r="M13" s="97" t="s">
        <v>600</v>
      </c>
      <c r="N13" s="625" t="s">
        <v>113</v>
      </c>
      <c r="O13" s="671" t="s">
        <v>600</v>
      </c>
      <c r="P13" s="1017" t="s">
        <v>557</v>
      </c>
      <c r="Q13" s="1018" t="s">
        <v>600</v>
      </c>
      <c r="R13" s="128"/>
      <c r="S13" s="128"/>
      <c r="T13" s="588"/>
      <c r="U13" s="586"/>
    </row>
    <row r="14" spans="1:21" ht="14.1" customHeight="1">
      <c r="A14" s="1020" t="s">
        <v>213</v>
      </c>
      <c r="B14" s="901"/>
      <c r="C14" s="901"/>
      <c r="D14" s="901"/>
      <c r="E14" s="654" t="s">
        <v>600</v>
      </c>
      <c r="F14" s="99" t="s">
        <v>600</v>
      </c>
      <c r="G14" s="97" t="s">
        <v>600</v>
      </c>
      <c r="H14" s="671" t="s">
        <v>600</v>
      </c>
      <c r="I14" s="671" t="s">
        <v>600</v>
      </c>
      <c r="J14" s="97" t="s">
        <v>600</v>
      </c>
      <c r="K14" s="671" t="s">
        <v>600</v>
      </c>
      <c r="L14" s="671" t="s">
        <v>600</v>
      </c>
      <c r="M14" s="97" t="s">
        <v>600</v>
      </c>
      <c r="N14" s="671" t="s">
        <v>600</v>
      </c>
      <c r="O14" s="671" t="s">
        <v>600</v>
      </c>
      <c r="P14" s="1017" t="s">
        <v>557</v>
      </c>
      <c r="Q14" s="1018" t="s">
        <v>600</v>
      </c>
      <c r="R14" s="128"/>
      <c r="S14" s="128"/>
      <c r="T14" s="588"/>
      <c r="U14" s="586"/>
    </row>
    <row r="15" spans="1:21" ht="14.1" customHeight="1">
      <c r="A15" s="1020" t="s">
        <v>214</v>
      </c>
      <c r="B15" s="901"/>
      <c r="C15" s="901"/>
      <c r="D15" s="901"/>
      <c r="E15" s="654" t="s">
        <v>600</v>
      </c>
      <c r="F15" s="99" t="s">
        <v>600</v>
      </c>
      <c r="G15" s="97" t="s">
        <v>600</v>
      </c>
      <c r="H15" s="671" t="s">
        <v>600</v>
      </c>
      <c r="I15" s="671" t="s">
        <v>600</v>
      </c>
      <c r="J15" s="97" t="s">
        <v>600</v>
      </c>
      <c r="K15" s="671" t="s">
        <v>600</v>
      </c>
      <c r="L15" s="671" t="s">
        <v>600</v>
      </c>
      <c r="M15" s="97" t="s">
        <v>600</v>
      </c>
      <c r="N15" s="671" t="s">
        <v>600</v>
      </c>
      <c r="O15" s="671" t="s">
        <v>600</v>
      </c>
      <c r="P15" s="1017" t="s">
        <v>557</v>
      </c>
      <c r="Q15" s="1018" t="s">
        <v>600</v>
      </c>
      <c r="R15" s="128"/>
      <c r="S15" s="128"/>
      <c r="T15" s="588"/>
      <c r="U15" s="586"/>
    </row>
    <row r="16" spans="1:21" ht="14.1" customHeight="1">
      <c r="A16" s="1020" t="s">
        <v>470</v>
      </c>
      <c r="B16" s="901"/>
      <c r="C16" s="901"/>
      <c r="D16" s="901"/>
      <c r="E16" s="654" t="s">
        <v>600</v>
      </c>
      <c r="F16" s="99" t="s">
        <v>600</v>
      </c>
      <c r="G16" s="97" t="s">
        <v>600</v>
      </c>
      <c r="H16" s="671" t="s">
        <v>600</v>
      </c>
      <c r="I16" s="671" t="s">
        <v>600</v>
      </c>
      <c r="J16" s="97" t="s">
        <v>600</v>
      </c>
      <c r="K16" s="671" t="s">
        <v>600</v>
      </c>
      <c r="L16" s="671" t="s">
        <v>600</v>
      </c>
      <c r="M16" s="97" t="s">
        <v>600</v>
      </c>
      <c r="N16" s="671" t="s">
        <v>600</v>
      </c>
      <c r="O16" s="671" t="s">
        <v>600</v>
      </c>
      <c r="P16" s="1017" t="s">
        <v>557</v>
      </c>
      <c r="Q16" s="1018" t="s">
        <v>600</v>
      </c>
      <c r="R16" s="128"/>
      <c r="S16" s="128"/>
      <c r="T16" s="588"/>
      <c r="U16" s="586"/>
    </row>
    <row r="17" spans="1:22" ht="14.1" customHeight="1">
      <c r="A17" s="1020" t="s">
        <v>478</v>
      </c>
      <c r="B17" s="901"/>
      <c r="C17" s="901"/>
      <c r="D17" s="901"/>
      <c r="E17" s="654">
        <v>1</v>
      </c>
      <c r="F17" s="99">
        <v>1</v>
      </c>
      <c r="G17" s="97">
        <v>1</v>
      </c>
      <c r="H17" s="100">
        <v>4</v>
      </c>
      <c r="I17" s="650">
        <v>4</v>
      </c>
      <c r="J17" s="97">
        <v>4</v>
      </c>
      <c r="K17" s="99" t="s">
        <v>113</v>
      </c>
      <c r="L17" s="99" t="s">
        <v>548</v>
      </c>
      <c r="M17" s="628" t="s">
        <v>552</v>
      </c>
      <c r="N17" s="625" t="s">
        <v>113</v>
      </c>
      <c r="O17" s="588" t="s">
        <v>548</v>
      </c>
      <c r="P17" s="1017" t="s">
        <v>552</v>
      </c>
      <c r="Q17" s="1018"/>
      <c r="R17" s="128"/>
      <c r="S17" s="128"/>
      <c r="T17" s="588"/>
      <c r="U17" s="586"/>
    </row>
    <row r="18" spans="1:22" ht="14.1" customHeight="1">
      <c r="A18" s="1020" t="s">
        <v>215</v>
      </c>
      <c r="B18" s="901"/>
      <c r="C18" s="901"/>
      <c r="D18" s="901"/>
      <c r="E18" s="654">
        <v>5</v>
      </c>
      <c r="F18" s="99">
        <v>5</v>
      </c>
      <c r="G18" s="97">
        <v>5</v>
      </c>
      <c r="H18" s="100">
        <v>87</v>
      </c>
      <c r="I18" s="650">
        <v>87</v>
      </c>
      <c r="J18" s="97">
        <v>65</v>
      </c>
      <c r="K18" s="99">
        <v>27183</v>
      </c>
      <c r="L18" s="99">
        <v>31876</v>
      </c>
      <c r="M18" s="264">
        <v>17881</v>
      </c>
      <c r="N18" s="128">
        <v>319321</v>
      </c>
      <c r="O18" s="588">
        <v>155057</v>
      </c>
      <c r="P18" s="799">
        <v>139253</v>
      </c>
      <c r="Q18" s="1055"/>
      <c r="R18" s="128"/>
      <c r="S18" s="128"/>
      <c r="T18" s="588"/>
      <c r="U18" s="586"/>
    </row>
    <row r="19" spans="1:22" ht="14.1" customHeight="1">
      <c r="A19" s="1020" t="s">
        <v>216</v>
      </c>
      <c r="B19" s="901"/>
      <c r="C19" s="901"/>
      <c r="D19" s="901"/>
      <c r="E19" s="654" t="s">
        <v>600</v>
      </c>
      <c r="F19" s="99">
        <v>1</v>
      </c>
      <c r="G19" s="97">
        <v>1</v>
      </c>
      <c r="H19" s="671" t="s">
        <v>600</v>
      </c>
      <c r="I19" s="650">
        <v>193</v>
      </c>
      <c r="J19" s="97">
        <v>197</v>
      </c>
      <c r="K19" s="99">
        <v>0</v>
      </c>
      <c r="L19" s="99" t="s">
        <v>548</v>
      </c>
      <c r="M19" s="628" t="s">
        <v>552</v>
      </c>
      <c r="N19" s="671" t="s">
        <v>600</v>
      </c>
      <c r="O19" s="588" t="s">
        <v>548</v>
      </c>
      <c r="P19" s="1017" t="s">
        <v>552</v>
      </c>
      <c r="Q19" s="1018"/>
      <c r="R19" s="128"/>
      <c r="S19" s="128"/>
      <c r="T19" s="588"/>
      <c r="U19" s="586"/>
    </row>
    <row r="20" spans="1:22" ht="14.1" customHeight="1">
      <c r="A20" s="1020" t="s">
        <v>471</v>
      </c>
      <c r="B20" s="901"/>
      <c r="C20" s="901"/>
      <c r="D20" s="901"/>
      <c r="E20" s="654">
        <v>1</v>
      </c>
      <c r="F20" s="99" t="s">
        <v>600</v>
      </c>
      <c r="G20" s="97" t="s">
        <v>600</v>
      </c>
      <c r="H20" s="100">
        <v>205</v>
      </c>
      <c r="I20" s="671" t="s">
        <v>600</v>
      </c>
      <c r="J20" s="97" t="s">
        <v>600</v>
      </c>
      <c r="K20" s="99" t="s">
        <v>113</v>
      </c>
      <c r="L20" s="671" t="s">
        <v>600</v>
      </c>
      <c r="M20" s="97" t="s">
        <v>600</v>
      </c>
      <c r="N20" s="625" t="s">
        <v>113</v>
      </c>
      <c r="O20" s="671" t="s">
        <v>600</v>
      </c>
      <c r="P20" s="1017" t="s">
        <v>557</v>
      </c>
      <c r="Q20" s="1018" t="s">
        <v>600</v>
      </c>
      <c r="R20" s="128"/>
      <c r="S20" s="128"/>
      <c r="T20" s="588"/>
      <c r="U20" s="586"/>
    </row>
    <row r="21" spans="1:22" ht="14.1" customHeight="1">
      <c r="A21" s="1020" t="s">
        <v>472</v>
      </c>
      <c r="B21" s="901"/>
      <c r="C21" s="901"/>
      <c r="D21" s="901"/>
      <c r="E21" s="654">
        <v>7</v>
      </c>
      <c r="F21" s="99">
        <v>6</v>
      </c>
      <c r="G21" s="97">
        <v>4</v>
      </c>
      <c r="H21" s="100">
        <v>104</v>
      </c>
      <c r="I21" s="650">
        <v>93</v>
      </c>
      <c r="J21" s="97">
        <v>57</v>
      </c>
      <c r="K21" s="99">
        <v>28937</v>
      </c>
      <c r="L21" s="99">
        <v>27664</v>
      </c>
      <c r="M21" s="264">
        <v>18896</v>
      </c>
      <c r="N21" s="128">
        <v>117879</v>
      </c>
      <c r="O21" s="588">
        <v>107728</v>
      </c>
      <c r="P21" s="799">
        <v>76405</v>
      </c>
      <c r="Q21" s="1055"/>
      <c r="R21" s="128"/>
      <c r="S21" s="128"/>
      <c r="T21" s="588"/>
      <c r="U21" s="586"/>
    </row>
    <row r="22" spans="1:22" ht="14.1" customHeight="1">
      <c r="A22" s="1020" t="s">
        <v>300</v>
      </c>
      <c r="B22" s="901"/>
      <c r="C22" s="901"/>
      <c r="D22" s="901"/>
      <c r="E22" s="654">
        <v>1</v>
      </c>
      <c r="F22" s="99" t="s">
        <v>600</v>
      </c>
      <c r="G22" s="97" t="s">
        <v>600</v>
      </c>
      <c r="H22" s="100">
        <v>6</v>
      </c>
      <c r="I22" s="671" t="s">
        <v>600</v>
      </c>
      <c r="J22" s="97" t="s">
        <v>600</v>
      </c>
      <c r="K22" s="99" t="s">
        <v>113</v>
      </c>
      <c r="L22" s="671" t="s">
        <v>600</v>
      </c>
      <c r="M22" s="97" t="s">
        <v>600</v>
      </c>
      <c r="N22" s="625" t="s">
        <v>113</v>
      </c>
      <c r="O22" s="671" t="s">
        <v>600</v>
      </c>
      <c r="P22" s="1017" t="s">
        <v>557</v>
      </c>
      <c r="Q22" s="1018" t="s">
        <v>600</v>
      </c>
      <c r="R22" s="128"/>
      <c r="S22" s="128"/>
      <c r="T22" s="588"/>
      <c r="U22" s="586"/>
    </row>
    <row r="23" spans="1:22" ht="14.1" customHeight="1">
      <c r="A23" s="1020" t="s">
        <v>301</v>
      </c>
      <c r="B23" s="901"/>
      <c r="C23" s="901"/>
      <c r="D23" s="901"/>
      <c r="E23" s="654" t="s">
        <v>600</v>
      </c>
      <c r="F23" s="99" t="s">
        <v>600</v>
      </c>
      <c r="G23" s="97">
        <v>1</v>
      </c>
      <c r="H23" s="671" t="s">
        <v>600</v>
      </c>
      <c r="I23" s="671" t="s">
        <v>600</v>
      </c>
      <c r="J23" s="97">
        <v>11</v>
      </c>
      <c r="K23" s="671" t="s">
        <v>600</v>
      </c>
      <c r="L23" s="671" t="s">
        <v>600</v>
      </c>
      <c r="M23" s="628" t="s">
        <v>552</v>
      </c>
      <c r="N23" s="671" t="s">
        <v>600</v>
      </c>
      <c r="O23" s="671" t="s">
        <v>600</v>
      </c>
      <c r="P23" s="1017" t="s">
        <v>552</v>
      </c>
      <c r="Q23" s="1018"/>
      <c r="R23" s="128"/>
      <c r="S23" s="128"/>
      <c r="T23" s="588"/>
      <c r="U23" s="586"/>
    </row>
    <row r="24" spans="1:22" ht="14.1" customHeight="1">
      <c r="A24" s="1020" t="s">
        <v>302</v>
      </c>
      <c r="B24" s="901"/>
      <c r="C24" s="901"/>
      <c r="D24" s="901"/>
      <c r="E24" s="654">
        <v>1</v>
      </c>
      <c r="F24" s="99">
        <v>1</v>
      </c>
      <c r="G24" s="97">
        <v>1</v>
      </c>
      <c r="H24" s="100">
        <v>25</v>
      </c>
      <c r="I24" s="650">
        <v>25</v>
      </c>
      <c r="J24" s="97">
        <v>26</v>
      </c>
      <c r="K24" s="99" t="s">
        <v>113</v>
      </c>
      <c r="L24" s="99" t="s">
        <v>548</v>
      </c>
      <c r="M24" s="628" t="s">
        <v>552</v>
      </c>
      <c r="N24" s="625" t="s">
        <v>113</v>
      </c>
      <c r="O24" s="588" t="s">
        <v>548</v>
      </c>
      <c r="P24" s="1017" t="s">
        <v>552</v>
      </c>
      <c r="Q24" s="1018"/>
      <c r="R24" s="128"/>
      <c r="S24" s="128"/>
      <c r="T24" s="588"/>
      <c r="U24" s="586"/>
    </row>
    <row r="25" spans="1:22" s="93" customFormat="1" ht="14.1" customHeight="1">
      <c r="A25" s="1020" t="s">
        <v>479</v>
      </c>
      <c r="B25" s="901"/>
      <c r="C25" s="901"/>
      <c r="D25" s="901"/>
      <c r="E25" s="654" t="s">
        <v>600</v>
      </c>
      <c r="F25" s="99" t="s">
        <v>600</v>
      </c>
      <c r="G25" s="97" t="s">
        <v>600</v>
      </c>
      <c r="H25" s="671" t="s">
        <v>600</v>
      </c>
      <c r="I25" s="671" t="s">
        <v>600</v>
      </c>
      <c r="J25" s="97" t="s">
        <v>600</v>
      </c>
      <c r="K25" s="671" t="s">
        <v>600</v>
      </c>
      <c r="L25" s="671" t="s">
        <v>600</v>
      </c>
      <c r="M25" s="97" t="s">
        <v>600</v>
      </c>
      <c r="N25" s="671" t="s">
        <v>600</v>
      </c>
      <c r="O25" s="671" t="s">
        <v>600</v>
      </c>
      <c r="P25" s="1017" t="s">
        <v>557</v>
      </c>
      <c r="Q25" s="1018" t="s">
        <v>600</v>
      </c>
      <c r="R25" s="128"/>
      <c r="S25" s="128"/>
      <c r="T25" s="588"/>
      <c r="U25" s="586"/>
    </row>
    <row r="26" spans="1:22" ht="14.1" customHeight="1">
      <c r="A26" s="1020" t="s">
        <v>218</v>
      </c>
      <c r="B26" s="901"/>
      <c r="C26" s="901"/>
      <c r="D26" s="901"/>
      <c r="E26" s="654">
        <v>1</v>
      </c>
      <c r="F26" s="99">
        <v>1</v>
      </c>
      <c r="G26" s="97">
        <v>1</v>
      </c>
      <c r="H26" s="100">
        <v>49</v>
      </c>
      <c r="I26" s="650">
        <v>52</v>
      </c>
      <c r="J26" s="97">
        <v>53</v>
      </c>
      <c r="K26" s="99" t="s">
        <v>113</v>
      </c>
      <c r="L26" s="99" t="s">
        <v>548</v>
      </c>
      <c r="M26" s="628" t="s">
        <v>552</v>
      </c>
      <c r="N26" s="625" t="s">
        <v>113</v>
      </c>
      <c r="O26" s="588" t="s">
        <v>548</v>
      </c>
      <c r="P26" s="1017" t="s">
        <v>552</v>
      </c>
      <c r="Q26" s="1018"/>
      <c r="R26" s="128"/>
      <c r="S26" s="128"/>
      <c r="T26" s="588"/>
      <c r="U26" s="586"/>
    </row>
    <row r="27" spans="1:22" ht="14.1" customHeight="1">
      <c r="A27" s="1020" t="s">
        <v>219</v>
      </c>
      <c r="B27" s="901"/>
      <c r="C27" s="901"/>
      <c r="D27" s="901"/>
      <c r="E27" s="654" t="s">
        <v>600</v>
      </c>
      <c r="F27" s="99" t="s">
        <v>600</v>
      </c>
      <c r="G27" s="97" t="s">
        <v>600</v>
      </c>
      <c r="H27" s="671" t="s">
        <v>600</v>
      </c>
      <c r="I27" s="671" t="s">
        <v>600</v>
      </c>
      <c r="J27" s="97" t="s">
        <v>600</v>
      </c>
      <c r="K27" s="671" t="s">
        <v>600</v>
      </c>
      <c r="L27" s="671" t="s">
        <v>600</v>
      </c>
      <c r="M27" s="97" t="s">
        <v>600</v>
      </c>
      <c r="N27" s="671" t="s">
        <v>600</v>
      </c>
      <c r="O27" s="671" t="s">
        <v>600</v>
      </c>
      <c r="P27" s="1017" t="s">
        <v>557</v>
      </c>
      <c r="Q27" s="1018" t="s">
        <v>600</v>
      </c>
      <c r="R27" s="128"/>
      <c r="S27" s="128"/>
      <c r="T27" s="588"/>
      <c r="U27" s="586"/>
    </row>
    <row r="28" spans="1:22" s="93" customFormat="1" ht="14.1" customHeight="1">
      <c r="A28" s="1020" t="s">
        <v>473</v>
      </c>
      <c r="B28" s="901"/>
      <c r="C28" s="901"/>
      <c r="D28" s="901"/>
      <c r="E28" s="654">
        <v>1</v>
      </c>
      <c r="F28" s="99">
        <v>1</v>
      </c>
      <c r="G28" s="97">
        <v>1</v>
      </c>
      <c r="H28" s="100">
        <v>8</v>
      </c>
      <c r="I28" s="650">
        <v>7</v>
      </c>
      <c r="J28" s="97">
        <v>7</v>
      </c>
      <c r="K28" s="99" t="s">
        <v>113</v>
      </c>
      <c r="L28" s="99" t="s">
        <v>548</v>
      </c>
      <c r="M28" s="628" t="s">
        <v>552</v>
      </c>
      <c r="N28" s="625" t="s">
        <v>113</v>
      </c>
      <c r="O28" s="588" t="s">
        <v>548</v>
      </c>
      <c r="P28" s="1017" t="s">
        <v>552</v>
      </c>
      <c r="Q28" s="1018"/>
      <c r="R28" s="128"/>
      <c r="S28" s="128"/>
      <c r="T28" s="588"/>
      <c r="U28" s="586"/>
    </row>
    <row r="29" spans="1:22" ht="14.1" customHeight="1" thickBot="1">
      <c r="A29" s="1043" t="s">
        <v>474</v>
      </c>
      <c r="B29" s="1044"/>
      <c r="C29" s="1044"/>
      <c r="D29" s="1044"/>
      <c r="E29" s="655">
        <v>4</v>
      </c>
      <c r="F29" s="584">
        <v>4</v>
      </c>
      <c r="G29" s="91">
        <v>3</v>
      </c>
      <c r="H29" s="103">
        <v>29</v>
      </c>
      <c r="I29" s="131">
        <v>33</v>
      </c>
      <c r="J29" s="91">
        <v>28</v>
      </c>
      <c r="K29" s="584">
        <v>5655</v>
      </c>
      <c r="L29" s="584">
        <v>6215</v>
      </c>
      <c r="M29" s="651">
        <v>7966</v>
      </c>
      <c r="N29" s="131">
        <v>26434</v>
      </c>
      <c r="O29" s="411">
        <v>29957</v>
      </c>
      <c r="P29" s="1056">
        <v>29082</v>
      </c>
      <c r="Q29" s="1057"/>
      <c r="R29" s="128"/>
      <c r="S29" s="128"/>
      <c r="T29" s="588"/>
      <c r="U29" s="586"/>
    </row>
    <row r="30" spans="1:22" ht="15" customHeight="1">
      <c r="B30" s="92" t="s">
        <v>221</v>
      </c>
      <c r="C30" s="92"/>
      <c r="D30" s="92"/>
      <c r="E30" s="92"/>
      <c r="F30" s="92"/>
      <c r="G30" s="92"/>
      <c r="H30" s="92"/>
      <c r="I30" s="92"/>
      <c r="J30" s="92"/>
      <c r="K30" s="92"/>
      <c r="L30" s="12"/>
      <c r="M30" s="12"/>
      <c r="N30" s="12"/>
      <c r="O30" s="92"/>
      <c r="P30" s="92"/>
      <c r="Q30" s="94"/>
      <c r="R30" s="95" t="s">
        <v>544</v>
      </c>
      <c r="S30" s="92"/>
      <c r="T30" s="92"/>
      <c r="U30" s="581"/>
      <c r="V30" s="646"/>
    </row>
    <row r="31" spans="1:22" ht="15" customHeight="1">
      <c r="B31" s="226" t="s">
        <v>498</v>
      </c>
      <c r="C31" s="226"/>
      <c r="D31" s="92"/>
      <c r="E31" s="92"/>
      <c r="F31" s="92"/>
      <c r="G31" s="92"/>
      <c r="H31" s="92"/>
      <c r="I31" s="92"/>
      <c r="J31" s="92"/>
      <c r="K31" s="92"/>
      <c r="L31" s="12"/>
      <c r="M31" s="12"/>
      <c r="N31" s="12"/>
      <c r="O31" s="12"/>
      <c r="P31" s="12"/>
      <c r="Q31" s="2"/>
      <c r="R31" s="2"/>
      <c r="S31" s="12"/>
      <c r="T31" s="12"/>
      <c r="V31" s="3"/>
    </row>
    <row r="32" spans="1:22" ht="12" customHeight="1">
      <c r="B32" s="12" t="s">
        <v>461</v>
      </c>
      <c r="C32" s="12"/>
      <c r="D32" s="12"/>
      <c r="E32" s="12"/>
      <c r="F32" s="12"/>
      <c r="G32" s="12"/>
      <c r="H32" s="12"/>
      <c r="I32" s="12"/>
      <c r="J32" s="12"/>
      <c r="K32" s="12"/>
      <c r="L32" s="12"/>
      <c r="M32" s="12"/>
      <c r="N32" s="12"/>
      <c r="O32" s="12"/>
      <c r="P32" s="12"/>
      <c r="Q32" s="2"/>
      <c r="R32" s="2"/>
      <c r="S32" s="12"/>
      <c r="T32" s="12"/>
      <c r="V32" s="3"/>
    </row>
    <row r="33" spans="1:22" ht="12" customHeight="1">
      <c r="B33" s="12"/>
      <c r="C33" s="12"/>
      <c r="D33" s="12"/>
      <c r="E33" s="12"/>
      <c r="F33" s="12"/>
      <c r="G33" s="12"/>
      <c r="H33" s="12"/>
      <c r="I33" s="12"/>
      <c r="J33" s="12"/>
      <c r="K33" s="12"/>
      <c r="L33" s="12"/>
      <c r="M33" s="12"/>
      <c r="N33" s="12"/>
      <c r="O33" s="12"/>
      <c r="P33" s="12"/>
      <c r="Q33" s="2"/>
      <c r="R33" s="2"/>
      <c r="S33" s="12"/>
      <c r="T33" s="12"/>
      <c r="U33" s="12"/>
      <c r="V33" s="12"/>
    </row>
    <row r="34" spans="1:22" ht="15" customHeight="1" thickBot="1">
      <c r="A34" s="230" t="s">
        <v>553</v>
      </c>
      <c r="B34" s="232"/>
      <c r="C34" s="232"/>
      <c r="D34" s="232"/>
      <c r="E34" s="232"/>
      <c r="F34" s="232"/>
      <c r="G34" s="232"/>
      <c r="H34" s="232"/>
      <c r="I34" s="232"/>
      <c r="J34" s="232"/>
      <c r="K34" s="232"/>
      <c r="L34" s="12"/>
      <c r="M34" s="12"/>
      <c r="N34" s="12"/>
      <c r="O34" s="12"/>
      <c r="P34" s="2"/>
      <c r="R34" s="3" t="s">
        <v>156</v>
      </c>
      <c r="T34" s="12"/>
      <c r="U34" s="3"/>
    </row>
    <row r="35" spans="1:22" ht="15" customHeight="1" thickBot="1">
      <c r="A35" s="104"/>
      <c r="B35" s="1021" t="s">
        <v>555</v>
      </c>
      <c r="C35" s="1037"/>
      <c r="D35" s="1038"/>
      <c r="E35" s="839" t="s">
        <v>222</v>
      </c>
      <c r="F35" s="839" t="s">
        <v>13</v>
      </c>
      <c r="G35" s="624" t="s">
        <v>223</v>
      </c>
      <c r="H35" s="454" t="s">
        <v>224</v>
      </c>
      <c r="I35" s="1041" t="s">
        <v>306</v>
      </c>
      <c r="J35" s="1042"/>
      <c r="K35" s="412" t="s">
        <v>305</v>
      </c>
      <c r="L35" s="1005" t="s">
        <v>246</v>
      </c>
      <c r="M35" s="1005"/>
      <c r="N35" s="1005"/>
      <c r="O35" s="1025" t="s">
        <v>304</v>
      </c>
      <c r="P35" s="1025"/>
      <c r="Q35" s="1058" t="s">
        <v>225</v>
      </c>
      <c r="R35" s="1058"/>
      <c r="S35" s="413"/>
      <c r="T35" s="414"/>
      <c r="U35" s="414"/>
    </row>
    <row r="36" spans="1:22" ht="15" customHeight="1">
      <c r="A36" s="105"/>
      <c r="B36" s="1039"/>
      <c r="C36" s="1039"/>
      <c r="D36" s="811"/>
      <c r="E36" s="839"/>
      <c r="F36" s="839"/>
      <c r="G36" s="622" t="s">
        <v>226</v>
      </c>
      <c r="H36" s="446" t="s">
        <v>227</v>
      </c>
      <c r="I36" s="442" t="s">
        <v>228</v>
      </c>
      <c r="J36" s="229" t="s">
        <v>229</v>
      </c>
      <c r="K36" s="86" t="s">
        <v>230</v>
      </c>
      <c r="L36" s="80" t="s">
        <v>228</v>
      </c>
      <c r="M36" s="80" t="s">
        <v>229</v>
      </c>
      <c r="N36" s="80" t="s">
        <v>230</v>
      </c>
      <c r="O36" s="1025"/>
      <c r="P36" s="1025"/>
      <c r="Q36" s="1058"/>
      <c r="R36" s="1058"/>
      <c r="S36" s="413"/>
      <c r="T36" s="413"/>
      <c r="U36" s="413"/>
    </row>
    <row r="37" spans="1:22" ht="18" customHeight="1">
      <c r="A37" s="106"/>
      <c r="B37" s="766" t="s">
        <v>48</v>
      </c>
      <c r="C37" s="766"/>
      <c r="D37" s="1040"/>
      <c r="E37" s="23">
        <f>SUM(E38:E51)</f>
        <v>56</v>
      </c>
      <c r="F37" s="107">
        <f>SUM(F38:F51)</f>
        <v>2081</v>
      </c>
      <c r="G37" s="253">
        <v>536149</v>
      </c>
      <c r="H37" s="491">
        <v>3666110</v>
      </c>
      <c r="I37" s="25">
        <v>79866</v>
      </c>
      <c r="J37" s="25">
        <v>106458</v>
      </c>
      <c r="K37" s="6">
        <f>J37-I37</f>
        <v>26592</v>
      </c>
      <c r="L37" s="25">
        <v>680</v>
      </c>
      <c r="M37" s="25">
        <v>425</v>
      </c>
      <c r="N37" s="6">
        <f>M37-L37</f>
        <v>-255</v>
      </c>
      <c r="O37" s="1047">
        <v>5681354</v>
      </c>
      <c r="P37" s="1047"/>
      <c r="Q37" s="1048">
        <v>1925693</v>
      </c>
      <c r="R37" s="1048"/>
      <c r="S37" s="478"/>
      <c r="T37" s="25"/>
      <c r="U37" s="108"/>
    </row>
    <row r="38" spans="1:22" ht="14.1" customHeight="1">
      <c r="A38" s="106"/>
      <c r="B38" s="990" t="s">
        <v>208</v>
      </c>
      <c r="C38" s="990"/>
      <c r="D38" s="1027"/>
      <c r="E38" s="233">
        <v>23</v>
      </c>
      <c r="F38" s="487">
        <v>1375</v>
      </c>
      <c r="G38" s="128">
        <v>306169</v>
      </c>
      <c r="H38" s="489">
        <v>2014641</v>
      </c>
      <c r="I38" s="489">
        <v>15308</v>
      </c>
      <c r="J38" s="489">
        <v>17355</v>
      </c>
      <c r="K38" s="415">
        <f>J38-I38</f>
        <v>2047</v>
      </c>
      <c r="L38" s="625" t="s">
        <v>497</v>
      </c>
      <c r="M38" s="625" t="s">
        <v>497</v>
      </c>
      <c r="N38" s="625" t="s">
        <v>497</v>
      </c>
      <c r="O38" s="1028">
        <v>2980004</v>
      </c>
      <c r="P38" s="1028"/>
      <c r="Q38" s="1059">
        <v>922909</v>
      </c>
      <c r="R38" s="1059"/>
      <c r="S38" s="415"/>
      <c r="T38" s="478"/>
      <c r="U38" s="415"/>
    </row>
    <row r="39" spans="1:22" ht="14.1" customHeight="1">
      <c r="A39" s="106"/>
      <c r="B39" s="1035" t="s">
        <v>209</v>
      </c>
      <c r="C39" s="1035"/>
      <c r="D39" s="1036"/>
      <c r="E39" s="233">
        <v>3</v>
      </c>
      <c r="F39" s="487">
        <v>94</v>
      </c>
      <c r="G39" s="128">
        <v>49030</v>
      </c>
      <c r="H39" s="489">
        <v>936372</v>
      </c>
      <c r="I39" s="625" t="s">
        <v>497</v>
      </c>
      <c r="J39" s="625" t="s">
        <v>497</v>
      </c>
      <c r="K39" s="490" t="s">
        <v>557</v>
      </c>
      <c r="L39" s="415">
        <v>0</v>
      </c>
      <c r="M39" s="415">
        <v>0</v>
      </c>
      <c r="N39" s="489">
        <f>M39-L39</f>
        <v>0</v>
      </c>
      <c r="O39" s="1028">
        <v>1621087</v>
      </c>
      <c r="P39" s="1028"/>
      <c r="Q39" s="1059">
        <v>655089</v>
      </c>
      <c r="R39" s="1060"/>
      <c r="S39" s="415"/>
      <c r="T39" s="478"/>
      <c r="U39" s="415"/>
    </row>
    <row r="40" spans="1:22" ht="14.1" customHeight="1">
      <c r="A40" s="106"/>
      <c r="B40" s="990" t="s">
        <v>210</v>
      </c>
      <c r="C40" s="990"/>
      <c r="D40" s="1027"/>
      <c r="E40" s="233">
        <v>2</v>
      </c>
      <c r="F40" s="487">
        <v>18</v>
      </c>
      <c r="G40" s="625" t="s">
        <v>497</v>
      </c>
      <c r="H40" s="487" t="s">
        <v>497</v>
      </c>
      <c r="I40" s="625">
        <v>0</v>
      </c>
      <c r="J40" s="487">
        <v>0</v>
      </c>
      <c r="K40" s="415">
        <f t="shared" ref="K40:K44" si="1">J40-I40</f>
        <v>0</v>
      </c>
      <c r="L40" s="585">
        <v>0</v>
      </c>
      <c r="M40" s="487">
        <v>0</v>
      </c>
      <c r="N40" s="487">
        <v>0</v>
      </c>
      <c r="O40" s="1028" t="s">
        <v>558</v>
      </c>
      <c r="P40" s="1028"/>
      <c r="Q40" s="1028" t="s">
        <v>558</v>
      </c>
      <c r="R40" s="1049"/>
      <c r="S40" s="478"/>
      <c r="T40" s="478"/>
      <c r="U40" s="415"/>
    </row>
    <row r="41" spans="1:22" ht="14.1" customHeight="1">
      <c r="A41" s="106"/>
      <c r="B41" s="990" t="s">
        <v>211</v>
      </c>
      <c r="C41" s="990"/>
      <c r="D41" s="1027"/>
      <c r="E41" s="233">
        <v>2</v>
      </c>
      <c r="F41" s="487">
        <v>15</v>
      </c>
      <c r="G41" s="625" t="s">
        <v>497</v>
      </c>
      <c r="H41" s="625" t="s">
        <v>497</v>
      </c>
      <c r="I41" s="487">
        <v>0</v>
      </c>
      <c r="J41" s="487">
        <v>0</v>
      </c>
      <c r="K41" s="415">
        <f t="shared" si="1"/>
        <v>0</v>
      </c>
      <c r="L41" s="487">
        <v>0</v>
      </c>
      <c r="M41" s="487">
        <v>0</v>
      </c>
      <c r="N41" s="487">
        <v>0</v>
      </c>
      <c r="O41" s="1028" t="s">
        <v>558</v>
      </c>
      <c r="P41" s="1028"/>
      <c r="Q41" s="1028" t="s">
        <v>558</v>
      </c>
      <c r="R41" s="1049"/>
      <c r="S41" s="479"/>
      <c r="T41" s="478"/>
      <c r="U41" s="415"/>
    </row>
    <row r="42" spans="1:22" ht="14.1" customHeight="1">
      <c r="A42" s="106"/>
      <c r="B42" s="1050" t="s">
        <v>501</v>
      </c>
      <c r="C42" s="990"/>
      <c r="D42" s="1027"/>
      <c r="E42" s="233">
        <v>8</v>
      </c>
      <c r="F42" s="487">
        <v>131</v>
      </c>
      <c r="G42" s="128">
        <v>42212</v>
      </c>
      <c r="H42" s="489">
        <v>88105</v>
      </c>
      <c r="I42" s="489">
        <v>0</v>
      </c>
      <c r="J42" s="489">
        <v>0</v>
      </c>
      <c r="K42" s="415">
        <f t="shared" si="1"/>
        <v>0</v>
      </c>
      <c r="L42" s="625">
        <v>0</v>
      </c>
      <c r="M42" s="625">
        <v>0</v>
      </c>
      <c r="N42" s="490">
        <f>M42-L42</f>
        <v>0</v>
      </c>
      <c r="O42" s="1028">
        <v>178532</v>
      </c>
      <c r="P42" s="1028"/>
      <c r="Q42" s="964">
        <v>86121</v>
      </c>
      <c r="R42" s="1026"/>
      <c r="S42" s="478"/>
      <c r="T42" s="478"/>
      <c r="U42" s="415"/>
    </row>
    <row r="43" spans="1:22" ht="14.1" customHeight="1">
      <c r="A43" s="106"/>
      <c r="B43" s="1050" t="s">
        <v>467</v>
      </c>
      <c r="C43" s="1050"/>
      <c r="D43" s="1051"/>
      <c r="E43" s="233">
        <v>1</v>
      </c>
      <c r="F43" s="487">
        <v>4</v>
      </c>
      <c r="G43" s="625" t="s">
        <v>497</v>
      </c>
      <c r="H43" s="489" t="s">
        <v>497</v>
      </c>
      <c r="I43" s="489">
        <v>0</v>
      </c>
      <c r="J43" s="489">
        <v>0</v>
      </c>
      <c r="K43" s="415">
        <f t="shared" si="1"/>
        <v>0</v>
      </c>
      <c r="L43" s="489">
        <v>0</v>
      </c>
      <c r="M43" s="489">
        <v>0</v>
      </c>
      <c r="N43" s="489">
        <v>0</v>
      </c>
      <c r="O43" s="1028" t="s">
        <v>558</v>
      </c>
      <c r="P43" s="1028"/>
      <c r="Q43" s="1028" t="s">
        <v>558</v>
      </c>
      <c r="R43" s="1049"/>
      <c r="S43" s="479"/>
      <c r="T43" s="478"/>
      <c r="U43" s="415"/>
    </row>
    <row r="44" spans="1:22" ht="14.1" customHeight="1">
      <c r="A44" s="106"/>
      <c r="B44" s="990" t="s">
        <v>215</v>
      </c>
      <c r="C44" s="990"/>
      <c r="D44" s="1027"/>
      <c r="E44" s="233">
        <v>5</v>
      </c>
      <c r="F44" s="487">
        <v>65</v>
      </c>
      <c r="G44" s="128">
        <v>17881</v>
      </c>
      <c r="H44" s="487">
        <v>81242</v>
      </c>
      <c r="I44" s="627">
        <v>0</v>
      </c>
      <c r="J44" s="487">
        <v>0</v>
      </c>
      <c r="K44" s="490">
        <f t="shared" si="1"/>
        <v>0</v>
      </c>
      <c r="L44" s="487">
        <v>0</v>
      </c>
      <c r="M44" s="487">
        <v>0</v>
      </c>
      <c r="N44" s="487">
        <v>0</v>
      </c>
      <c r="O44" s="1028">
        <v>139253</v>
      </c>
      <c r="P44" s="1028"/>
      <c r="Q44" s="964">
        <v>55249</v>
      </c>
      <c r="R44" s="1026"/>
      <c r="S44" s="415"/>
      <c r="T44" s="478"/>
      <c r="U44" s="415"/>
    </row>
    <row r="45" spans="1:22" ht="14.1" customHeight="1">
      <c r="A45" s="106"/>
      <c r="B45" s="1050" t="s">
        <v>476</v>
      </c>
      <c r="C45" s="990"/>
      <c r="D45" s="1027"/>
      <c r="E45" s="233">
        <v>1</v>
      </c>
      <c r="F45" s="487">
        <v>197</v>
      </c>
      <c r="G45" s="625" t="s">
        <v>497</v>
      </c>
      <c r="H45" s="487" t="s">
        <v>497</v>
      </c>
      <c r="I45" s="487" t="s">
        <v>497</v>
      </c>
      <c r="J45" s="487" t="s">
        <v>497</v>
      </c>
      <c r="K45" s="625" t="s">
        <v>497</v>
      </c>
      <c r="L45" s="625">
        <v>0</v>
      </c>
      <c r="M45" s="487">
        <v>0</v>
      </c>
      <c r="N45" s="625">
        <v>0</v>
      </c>
      <c r="O45" s="1028" t="s">
        <v>558</v>
      </c>
      <c r="P45" s="1028"/>
      <c r="Q45" s="1028" t="s">
        <v>558</v>
      </c>
      <c r="R45" s="1049"/>
      <c r="S45" s="415"/>
      <c r="T45" s="478"/>
      <c r="U45" s="415"/>
    </row>
    <row r="46" spans="1:22" ht="14.1" customHeight="1">
      <c r="A46" s="106"/>
      <c r="B46" s="990" t="s">
        <v>231</v>
      </c>
      <c r="C46" s="990"/>
      <c r="D46" s="1027"/>
      <c r="E46" s="233">
        <v>4</v>
      </c>
      <c r="F46" s="487">
        <v>57</v>
      </c>
      <c r="G46" s="128">
        <v>18896</v>
      </c>
      <c r="H46" s="487">
        <v>27283</v>
      </c>
      <c r="I46" s="627">
        <v>0</v>
      </c>
      <c r="J46" s="625">
        <v>0</v>
      </c>
      <c r="K46" s="490">
        <f>J46-I46</f>
        <v>0</v>
      </c>
      <c r="L46" s="625">
        <v>0</v>
      </c>
      <c r="M46" s="625">
        <v>0</v>
      </c>
      <c r="N46" s="625">
        <v>0</v>
      </c>
      <c r="O46" s="1028">
        <v>76405</v>
      </c>
      <c r="P46" s="1028"/>
      <c r="Q46" s="964">
        <v>46782</v>
      </c>
      <c r="R46" s="1026"/>
      <c r="S46" s="478"/>
      <c r="T46" s="478"/>
      <c r="U46" s="415"/>
    </row>
    <row r="47" spans="1:22" ht="14.1" customHeight="1">
      <c r="A47" s="106"/>
      <c r="B47" s="990" t="s">
        <v>556</v>
      </c>
      <c r="C47" s="990"/>
      <c r="D47" s="1027"/>
      <c r="E47" s="233">
        <v>1</v>
      </c>
      <c r="F47" s="625">
        <v>11</v>
      </c>
      <c r="G47" s="625" t="s">
        <v>497</v>
      </c>
      <c r="H47" s="625" t="s">
        <v>497</v>
      </c>
      <c r="I47" s="627">
        <v>0</v>
      </c>
      <c r="J47" s="625">
        <v>0</v>
      </c>
      <c r="K47" s="490">
        <f>J47-I47</f>
        <v>0</v>
      </c>
      <c r="L47" s="625">
        <v>0</v>
      </c>
      <c r="M47" s="625">
        <v>0</v>
      </c>
      <c r="N47" s="625">
        <v>0</v>
      </c>
      <c r="O47" s="1028" t="s">
        <v>558</v>
      </c>
      <c r="P47" s="1028"/>
      <c r="Q47" s="1028" t="s">
        <v>558</v>
      </c>
      <c r="R47" s="1049"/>
      <c r="S47" s="625"/>
      <c r="T47" s="625"/>
      <c r="U47" s="415"/>
    </row>
    <row r="48" spans="1:22" ht="14.1" customHeight="1">
      <c r="A48" s="106"/>
      <c r="B48" s="990" t="s">
        <v>217</v>
      </c>
      <c r="C48" s="990"/>
      <c r="D48" s="1027"/>
      <c r="E48" s="233">
        <v>1</v>
      </c>
      <c r="F48" s="487">
        <v>26</v>
      </c>
      <c r="G48" s="625" t="s">
        <v>497</v>
      </c>
      <c r="H48" s="487" t="s">
        <v>497</v>
      </c>
      <c r="I48" s="549">
        <v>0</v>
      </c>
      <c r="J48" s="487">
        <v>0</v>
      </c>
      <c r="K48" s="478">
        <v>0</v>
      </c>
      <c r="L48" s="487">
        <v>0</v>
      </c>
      <c r="M48" s="487">
        <v>0</v>
      </c>
      <c r="N48" s="487">
        <v>0</v>
      </c>
      <c r="O48" s="1028" t="s">
        <v>558</v>
      </c>
      <c r="P48" s="1028"/>
      <c r="Q48" s="964" t="s">
        <v>559</v>
      </c>
      <c r="R48" s="1026"/>
      <c r="S48" s="479"/>
      <c r="T48" s="478"/>
      <c r="U48" s="415"/>
    </row>
    <row r="49" spans="1:22" ht="14.1" customHeight="1">
      <c r="A49" s="106"/>
      <c r="B49" s="990" t="s">
        <v>303</v>
      </c>
      <c r="C49" s="990"/>
      <c r="D49" s="1027"/>
      <c r="E49" s="233">
        <v>1</v>
      </c>
      <c r="F49" s="487">
        <v>53</v>
      </c>
      <c r="G49" s="625" t="s">
        <v>497</v>
      </c>
      <c r="H49" s="487" t="s">
        <v>497</v>
      </c>
      <c r="I49" s="487" t="s">
        <v>497</v>
      </c>
      <c r="J49" s="487" t="s">
        <v>497</v>
      </c>
      <c r="K49" s="625" t="s">
        <v>497</v>
      </c>
      <c r="L49" s="625" t="s">
        <v>497</v>
      </c>
      <c r="M49" s="625" t="s">
        <v>497</v>
      </c>
      <c r="N49" s="625" t="s">
        <v>497</v>
      </c>
      <c r="O49" s="1028" t="s">
        <v>558</v>
      </c>
      <c r="P49" s="1028"/>
      <c r="Q49" s="964" t="s">
        <v>559</v>
      </c>
      <c r="R49" s="964"/>
      <c r="S49" s="478"/>
      <c r="T49" s="478"/>
      <c r="U49" s="415"/>
    </row>
    <row r="50" spans="1:22" ht="14.1" customHeight="1">
      <c r="A50" s="106"/>
      <c r="B50" s="990" t="s">
        <v>220</v>
      </c>
      <c r="C50" s="990"/>
      <c r="D50" s="1027"/>
      <c r="E50" s="233">
        <v>1</v>
      </c>
      <c r="F50" s="487">
        <v>7</v>
      </c>
      <c r="G50" s="625" t="s">
        <v>497</v>
      </c>
      <c r="H50" s="487" t="s">
        <v>497</v>
      </c>
      <c r="I50" s="548">
        <v>0</v>
      </c>
      <c r="J50" s="487">
        <v>0</v>
      </c>
      <c r="K50" s="478">
        <v>0</v>
      </c>
      <c r="L50" s="487">
        <v>0</v>
      </c>
      <c r="M50" s="487">
        <v>0</v>
      </c>
      <c r="N50" s="487">
        <v>0</v>
      </c>
      <c r="O50" s="1028" t="s">
        <v>558</v>
      </c>
      <c r="P50" s="1028"/>
      <c r="Q50" s="964" t="s">
        <v>558</v>
      </c>
      <c r="R50" s="964"/>
      <c r="S50" s="479"/>
      <c r="T50" s="478"/>
      <c r="U50" s="415"/>
    </row>
    <row r="51" spans="1:22" ht="14.1" customHeight="1" thickBot="1">
      <c r="A51" s="109"/>
      <c r="B51" s="1052" t="s">
        <v>232</v>
      </c>
      <c r="C51" s="1052"/>
      <c r="D51" s="1053"/>
      <c r="E51" s="492">
        <v>3</v>
      </c>
      <c r="F51" s="488">
        <v>28</v>
      </c>
      <c r="G51" s="131">
        <v>7966</v>
      </c>
      <c r="H51" s="488">
        <v>14943</v>
      </c>
      <c r="I51" s="154">
        <v>0</v>
      </c>
      <c r="J51" s="411">
        <v>0</v>
      </c>
      <c r="K51" s="411">
        <v>0</v>
      </c>
      <c r="L51" s="411">
        <v>0</v>
      </c>
      <c r="M51" s="411">
        <v>0</v>
      </c>
      <c r="N51" s="411">
        <v>0</v>
      </c>
      <c r="O51" s="1054">
        <v>29082</v>
      </c>
      <c r="P51" s="1054"/>
      <c r="Q51" s="965">
        <v>13466</v>
      </c>
      <c r="R51" s="965"/>
      <c r="S51" s="660"/>
      <c r="T51" s="478"/>
      <c r="U51" s="415"/>
    </row>
    <row r="52" spans="1:22" ht="15" customHeight="1">
      <c r="B52" s="226" t="s">
        <v>482</v>
      </c>
      <c r="C52" s="92"/>
      <c r="D52" s="92"/>
      <c r="E52" s="92"/>
      <c r="F52" s="92"/>
      <c r="G52" s="92"/>
      <c r="H52" s="92"/>
      <c r="I52" s="92"/>
      <c r="J52" s="92"/>
      <c r="K52" s="92"/>
      <c r="L52" s="478"/>
      <c r="M52" s="478"/>
      <c r="N52" s="478"/>
      <c r="O52" s="1045" t="s">
        <v>554</v>
      </c>
      <c r="P52" s="1045"/>
      <c r="Q52" s="1045"/>
      <c r="R52" s="1045"/>
      <c r="S52" s="1046"/>
      <c r="T52" s="478"/>
      <c r="U52" s="478"/>
      <c r="V52" s="415"/>
    </row>
    <row r="53" spans="1:22" ht="15" customHeight="1">
      <c r="B53" s="226" t="s">
        <v>481</v>
      </c>
      <c r="C53" s="92"/>
      <c r="L53" s="228"/>
      <c r="M53" s="416"/>
      <c r="N53" s="416"/>
      <c r="O53" s="416"/>
      <c r="P53" s="228"/>
      <c r="Q53" s="228"/>
      <c r="R53" s="416"/>
      <c r="S53" s="416"/>
      <c r="T53" s="415"/>
      <c r="U53" s="478"/>
      <c r="V53" s="415"/>
    </row>
    <row r="54" spans="1:22" ht="15" customHeight="1">
      <c r="B54" s="227" t="s">
        <v>499</v>
      </c>
      <c r="C54" s="90"/>
      <c r="L54" s="12"/>
      <c r="M54" s="12"/>
      <c r="N54" s="12"/>
      <c r="O54" s="12"/>
      <c r="P54" s="12"/>
      <c r="Q54" s="12"/>
      <c r="R54" s="12"/>
    </row>
    <row r="55" spans="1:22" ht="14.45" customHeight="1">
      <c r="B55" s="1" t="s">
        <v>500</v>
      </c>
    </row>
  </sheetData>
  <sheetProtection selectLockedCells="1" selectUnlockedCells="1"/>
  <mergeCells count="111">
    <mergeCell ref="A20:D20"/>
    <mergeCell ref="A21:D21"/>
    <mergeCell ref="A22:D22"/>
    <mergeCell ref="A23:D23"/>
    <mergeCell ref="A24:D24"/>
    <mergeCell ref="P6:Q6"/>
    <mergeCell ref="P7:Q7"/>
    <mergeCell ref="P8:Q8"/>
    <mergeCell ref="P10:Q10"/>
    <mergeCell ref="P12:Q12"/>
    <mergeCell ref="P17:Q17"/>
    <mergeCell ref="A13:D13"/>
    <mergeCell ref="A14:D14"/>
    <mergeCell ref="A15:D15"/>
    <mergeCell ref="P22:Q22"/>
    <mergeCell ref="O42:P42"/>
    <mergeCell ref="Q51:R51"/>
    <mergeCell ref="O49:P49"/>
    <mergeCell ref="Q49:R49"/>
    <mergeCell ref="O50:P50"/>
    <mergeCell ref="P18:Q18"/>
    <mergeCell ref="P19:Q19"/>
    <mergeCell ref="P21:Q21"/>
    <mergeCell ref="P24:Q24"/>
    <mergeCell ref="P26:Q26"/>
    <mergeCell ref="P28:Q28"/>
    <mergeCell ref="P29:Q29"/>
    <mergeCell ref="Q50:R50"/>
    <mergeCell ref="O48:P48"/>
    <mergeCell ref="Q48:R48"/>
    <mergeCell ref="P23:Q23"/>
    <mergeCell ref="O47:P47"/>
    <mergeCell ref="Q47:R47"/>
    <mergeCell ref="Q35:R36"/>
    <mergeCell ref="O41:P41"/>
    <mergeCell ref="Q38:R38"/>
    <mergeCell ref="Q39:R39"/>
    <mergeCell ref="O40:P40"/>
    <mergeCell ref="P20:Q20"/>
    <mergeCell ref="O52:S52"/>
    <mergeCell ref="Q46:R46"/>
    <mergeCell ref="O46:P46"/>
    <mergeCell ref="O37:P37"/>
    <mergeCell ref="Q37:R37"/>
    <mergeCell ref="Q40:R40"/>
    <mergeCell ref="B43:D43"/>
    <mergeCell ref="B44:D44"/>
    <mergeCell ref="B46:D46"/>
    <mergeCell ref="B42:D42"/>
    <mergeCell ref="B45:D45"/>
    <mergeCell ref="B48:D48"/>
    <mergeCell ref="B49:D49"/>
    <mergeCell ref="B50:D50"/>
    <mergeCell ref="B51:D51"/>
    <mergeCell ref="O51:P51"/>
    <mergeCell ref="O45:P45"/>
    <mergeCell ref="Q45:R45"/>
    <mergeCell ref="O38:P38"/>
    <mergeCell ref="Q41:R41"/>
    <mergeCell ref="O43:P43"/>
    <mergeCell ref="Q43:R43"/>
    <mergeCell ref="Q44:R44"/>
    <mergeCell ref="O44:P44"/>
    <mergeCell ref="L35:N35"/>
    <mergeCell ref="O35:P36"/>
    <mergeCell ref="Q42:R42"/>
    <mergeCell ref="B47:D47"/>
    <mergeCell ref="O39:P39"/>
    <mergeCell ref="N3:Q3"/>
    <mergeCell ref="R3:U3"/>
    <mergeCell ref="P4:Q4"/>
    <mergeCell ref="R4:S4"/>
    <mergeCell ref="P5:Q5"/>
    <mergeCell ref="B38:D38"/>
    <mergeCell ref="B39:D39"/>
    <mergeCell ref="B40:D40"/>
    <mergeCell ref="B41:D41"/>
    <mergeCell ref="B35:D36"/>
    <mergeCell ref="B37:D37"/>
    <mergeCell ref="I35:J35"/>
    <mergeCell ref="E35:E36"/>
    <mergeCell ref="F35:F36"/>
    <mergeCell ref="A25:D25"/>
    <mergeCell ref="A26:D26"/>
    <mergeCell ref="A27:D27"/>
    <mergeCell ref="A28:D28"/>
    <mergeCell ref="A29:D29"/>
    <mergeCell ref="P25:Q25"/>
    <mergeCell ref="P27:Q27"/>
    <mergeCell ref="E3:G3"/>
    <mergeCell ref="H3:J3"/>
    <mergeCell ref="K3:M3"/>
    <mergeCell ref="A16:D16"/>
    <mergeCell ref="A17:D17"/>
    <mergeCell ref="P9:Q9"/>
    <mergeCell ref="P11:Q11"/>
    <mergeCell ref="P13:Q13"/>
    <mergeCell ref="P14:Q14"/>
    <mergeCell ref="P15:Q15"/>
    <mergeCell ref="P16:Q16"/>
    <mergeCell ref="B3:D4"/>
    <mergeCell ref="A5:D5"/>
    <mergeCell ref="A6:D6"/>
    <mergeCell ref="A7:D7"/>
    <mergeCell ref="A8:D8"/>
    <mergeCell ref="A9:D9"/>
    <mergeCell ref="A10:D10"/>
    <mergeCell ref="A11:D11"/>
    <mergeCell ref="A12:D12"/>
    <mergeCell ref="A18:D18"/>
    <mergeCell ref="A19:D19"/>
  </mergeCells>
  <phoneticPr fontId="18"/>
  <printOptions horizontalCentered="1"/>
  <pageMargins left="0.59055118110236227" right="0.59055118110236227" top="0.59055118110236227" bottom="0.59055118110236227" header="0.39370078740157483" footer="0.39370078740157483"/>
  <pageSetup paperSize="9" firstPageNumber="76" orientation="portrait" useFirstPageNumber="1" verticalDpi="300" r:id="rId1"/>
  <headerFooter scaleWithDoc="0" alignWithMargins="0">
    <oddHeader>&amp;L事業所</oddHeader>
    <oddFooter>&amp;C&amp;12&amp;A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view="pageBreakPreview" topLeftCell="I1" zoomScaleNormal="100" zoomScaleSheetLayoutView="100" workbookViewId="0">
      <selection activeCell="V5" sqref="V5"/>
    </sheetView>
  </sheetViews>
  <sheetFormatPr defaultRowHeight="14.45" customHeight="1"/>
  <cols>
    <col min="1" max="1" width="0.85546875" style="21" customWidth="1"/>
    <col min="2" max="2" width="10.28515625" style="21" customWidth="1"/>
    <col min="3" max="3" width="12.28515625" style="21" customWidth="1"/>
    <col min="4" max="4" width="9.42578125" style="21" customWidth="1"/>
    <col min="5" max="5" width="9.5703125" style="21" customWidth="1"/>
    <col min="6" max="6" width="10.42578125" style="21" customWidth="1"/>
    <col min="7" max="7" width="11.42578125" style="21" customWidth="1"/>
    <col min="8" max="8" width="12.85546875" style="21" customWidth="1"/>
    <col min="9" max="9" width="11.140625" style="21" customWidth="1"/>
    <col min="10" max="10" width="12" style="21" customWidth="1"/>
    <col min="11" max="12" width="11.140625" style="21" customWidth="1"/>
    <col min="13" max="13" width="11.28515625" style="21" customWidth="1"/>
    <col min="14" max="14" width="13.28515625" style="21" customWidth="1"/>
    <col min="15" max="15" width="12.42578125" style="21" customWidth="1"/>
    <col min="16" max="16" width="10" style="21" customWidth="1"/>
    <col min="17" max="17" width="2.42578125" style="84" customWidth="1"/>
    <col min="18" max="18" width="12.28515625" style="84" customWidth="1"/>
    <col min="19" max="19" width="4.7109375" style="21" customWidth="1"/>
    <col min="20" max="20" width="7.140625" style="21" customWidth="1"/>
    <col min="21" max="21" width="4.42578125" style="21" customWidth="1"/>
    <col min="22" max="22" width="10.7109375" style="21" customWidth="1"/>
    <col min="23" max="16384" width="9.140625" style="21"/>
  </cols>
  <sheetData>
    <row r="1" spans="1:21" ht="5.0999999999999996" customHeight="1"/>
    <row r="2" spans="1:21" ht="15" customHeight="1" thickBot="1">
      <c r="A2" s="92" t="s">
        <v>204</v>
      </c>
      <c r="B2" s="93"/>
      <c r="C2" s="93"/>
      <c r="D2" s="92"/>
      <c r="E2" s="92"/>
      <c r="F2" s="92"/>
      <c r="G2" s="92"/>
      <c r="H2" s="92"/>
      <c r="I2" s="92"/>
      <c r="J2" s="92"/>
      <c r="K2" s="92"/>
      <c r="L2" s="92"/>
      <c r="M2" s="92"/>
      <c r="N2" s="92"/>
      <c r="O2" s="92"/>
      <c r="P2" s="94"/>
      <c r="Q2" s="95" t="s">
        <v>156</v>
      </c>
      <c r="R2" s="92"/>
      <c r="S2" s="92"/>
      <c r="T2" s="93"/>
    </row>
    <row r="3" spans="1:21" ht="15" customHeight="1">
      <c r="A3" s="96"/>
      <c r="B3" s="1021" t="s">
        <v>551</v>
      </c>
      <c r="C3" s="1021"/>
      <c r="D3" s="1021"/>
      <c r="E3" s="991" t="s">
        <v>205</v>
      </c>
      <c r="F3" s="1019"/>
      <c r="G3" s="1003"/>
      <c r="H3" s="805" t="s">
        <v>206</v>
      </c>
      <c r="I3" s="806"/>
      <c r="J3" s="806"/>
      <c r="K3" s="805" t="s">
        <v>184</v>
      </c>
      <c r="L3" s="806"/>
      <c r="M3" s="807"/>
      <c r="N3" s="943" t="s">
        <v>207</v>
      </c>
      <c r="O3" s="943"/>
      <c r="P3" s="943"/>
      <c r="Q3" s="943"/>
      <c r="R3" s="1029"/>
      <c r="S3" s="1030"/>
      <c r="T3" s="1030"/>
      <c r="U3" s="1030"/>
    </row>
    <row r="4" spans="1:21" ht="15" customHeight="1">
      <c r="A4" s="77"/>
      <c r="B4" s="1022"/>
      <c r="C4" s="1022"/>
      <c r="D4" s="1022"/>
      <c r="E4" s="620" t="s">
        <v>545</v>
      </c>
      <c r="F4" s="229" t="s">
        <v>546</v>
      </c>
      <c r="G4" s="231" t="s">
        <v>547</v>
      </c>
      <c r="H4" s="644" t="s">
        <v>549</v>
      </c>
      <c r="I4" s="644" t="s">
        <v>550</v>
      </c>
      <c r="J4" s="630" t="s">
        <v>547</v>
      </c>
      <c r="K4" s="631" t="s">
        <v>549</v>
      </c>
      <c r="L4" s="631" t="s">
        <v>550</v>
      </c>
      <c r="M4" s="630" t="s">
        <v>547</v>
      </c>
      <c r="N4" s="631" t="s">
        <v>549</v>
      </c>
      <c r="O4" s="631" t="s">
        <v>550</v>
      </c>
      <c r="P4" s="1031" t="s">
        <v>547</v>
      </c>
      <c r="Q4" s="1032"/>
      <c r="R4" s="1033"/>
      <c r="S4" s="1030"/>
      <c r="T4" s="649"/>
      <c r="U4" s="647"/>
    </row>
    <row r="5" spans="1:21" ht="18" customHeight="1">
      <c r="A5" s="1023" t="s">
        <v>48</v>
      </c>
      <c r="B5" s="1024"/>
      <c r="C5" s="1024"/>
      <c r="D5" s="1024"/>
      <c r="E5" s="653">
        <f>SUM(E6:E29)</f>
        <v>69</v>
      </c>
      <c r="F5" s="97">
        <f>SUM(F6:F29)</f>
        <v>62</v>
      </c>
      <c r="G5" s="97">
        <f>SUM(G6:G29)</f>
        <v>56</v>
      </c>
      <c r="H5" s="97">
        <f>SUM(H6:H29)</f>
        <v>2218</v>
      </c>
      <c r="I5" s="656">
        <f>SUM(I6:I29)</f>
        <v>2189</v>
      </c>
      <c r="J5" s="97">
        <f t="shared" ref="J5" si="0">SUM(J6:J29)</f>
        <v>2081</v>
      </c>
      <c r="K5" s="98">
        <v>546498</v>
      </c>
      <c r="L5" s="98">
        <v>541599</v>
      </c>
      <c r="M5" s="253">
        <v>536149</v>
      </c>
      <c r="N5" s="645">
        <v>5335650</v>
      </c>
      <c r="O5" s="664">
        <v>4941902</v>
      </c>
      <c r="P5" s="801">
        <v>5681354</v>
      </c>
      <c r="Q5" s="1034"/>
      <c r="R5" s="209"/>
      <c r="S5" s="209"/>
      <c r="T5" s="648"/>
      <c r="U5" s="648"/>
    </row>
    <row r="6" spans="1:21" ht="14.1" customHeight="1">
      <c r="A6" s="1020" t="s">
        <v>208</v>
      </c>
      <c r="B6" s="901"/>
      <c r="C6" s="901"/>
      <c r="D6" s="901"/>
      <c r="E6" s="654">
        <v>26</v>
      </c>
      <c r="F6" s="99">
        <v>24</v>
      </c>
      <c r="G6" s="97">
        <v>23</v>
      </c>
      <c r="H6" s="100">
        <v>1357</v>
      </c>
      <c r="I6" s="650">
        <v>1390</v>
      </c>
      <c r="J6" s="97">
        <v>1375</v>
      </c>
      <c r="K6" s="101">
        <v>299691</v>
      </c>
      <c r="L6" s="101">
        <v>295264</v>
      </c>
      <c r="M6" s="264">
        <v>306169</v>
      </c>
      <c r="N6" s="35">
        <v>2656246</v>
      </c>
      <c r="O6" s="627">
        <v>2594285</v>
      </c>
      <c r="P6" s="799">
        <v>2980004</v>
      </c>
      <c r="Q6" s="1055"/>
      <c r="R6" s="35"/>
      <c r="S6" s="35"/>
      <c r="T6" s="627"/>
      <c r="U6" s="628"/>
    </row>
    <row r="7" spans="1:21" ht="14.1" customHeight="1">
      <c r="A7" s="1020" t="s">
        <v>209</v>
      </c>
      <c r="B7" s="901"/>
      <c r="C7" s="901"/>
      <c r="D7" s="901"/>
      <c r="E7" s="654">
        <v>3</v>
      </c>
      <c r="F7" s="99">
        <v>4</v>
      </c>
      <c r="G7" s="97">
        <v>3</v>
      </c>
      <c r="H7" s="100">
        <v>101</v>
      </c>
      <c r="I7" s="650">
        <v>108</v>
      </c>
      <c r="J7" s="97">
        <v>94</v>
      </c>
      <c r="K7" s="99">
        <v>37623</v>
      </c>
      <c r="L7" s="99">
        <v>38038</v>
      </c>
      <c r="M7" s="264">
        <v>49030</v>
      </c>
      <c r="N7" s="128">
        <v>1400815</v>
      </c>
      <c r="O7" s="627">
        <v>1325517</v>
      </c>
      <c r="P7" s="799">
        <v>1621087</v>
      </c>
      <c r="Q7" s="1055"/>
      <c r="R7" s="128"/>
      <c r="S7" s="128"/>
      <c r="T7" s="627"/>
      <c r="U7" s="628"/>
    </row>
    <row r="8" spans="1:21" ht="14.1" customHeight="1">
      <c r="A8" s="1020" t="s">
        <v>299</v>
      </c>
      <c r="B8" s="901"/>
      <c r="C8" s="901"/>
      <c r="D8" s="901"/>
      <c r="E8" s="654">
        <v>3</v>
      </c>
      <c r="F8" s="99">
        <v>2</v>
      </c>
      <c r="G8" s="97">
        <v>2</v>
      </c>
      <c r="H8" s="100">
        <v>23</v>
      </c>
      <c r="I8" s="650">
        <v>21</v>
      </c>
      <c r="J8" s="97">
        <v>18</v>
      </c>
      <c r="K8" s="99">
        <v>2501</v>
      </c>
      <c r="L8" s="671" t="s">
        <v>113</v>
      </c>
      <c r="M8" s="673" t="s">
        <v>518</v>
      </c>
      <c r="N8" s="128">
        <v>5229</v>
      </c>
      <c r="O8" s="671" t="s">
        <v>113</v>
      </c>
      <c r="P8" s="1017" t="s">
        <v>518</v>
      </c>
      <c r="Q8" s="1018"/>
      <c r="R8" s="128"/>
      <c r="S8" s="128"/>
      <c r="T8" s="627"/>
      <c r="U8" s="628"/>
    </row>
    <row r="9" spans="1:21" ht="14.1" customHeight="1">
      <c r="A9" s="1020" t="s">
        <v>480</v>
      </c>
      <c r="B9" s="901"/>
      <c r="C9" s="901"/>
      <c r="D9" s="901"/>
      <c r="E9" s="654" t="s">
        <v>600</v>
      </c>
      <c r="F9" s="99" t="s">
        <v>600</v>
      </c>
      <c r="G9" s="97" t="s">
        <v>600</v>
      </c>
      <c r="H9" s="671" t="s">
        <v>600</v>
      </c>
      <c r="I9" s="671" t="s">
        <v>600</v>
      </c>
      <c r="J9" s="97" t="s">
        <v>600</v>
      </c>
      <c r="K9" s="671" t="s">
        <v>600</v>
      </c>
      <c r="L9" s="671" t="s">
        <v>600</v>
      </c>
      <c r="M9" s="97" t="s">
        <v>600</v>
      </c>
      <c r="N9" s="671" t="s">
        <v>600</v>
      </c>
      <c r="O9" s="671" t="s">
        <v>600</v>
      </c>
      <c r="P9" s="1017" t="s">
        <v>557</v>
      </c>
      <c r="Q9" s="1018" t="s">
        <v>600</v>
      </c>
      <c r="R9" s="128"/>
      <c r="S9" s="128"/>
      <c r="T9" s="627"/>
      <c r="U9" s="628"/>
    </row>
    <row r="10" spans="1:21" ht="14.1" customHeight="1">
      <c r="A10" s="1020" t="s">
        <v>211</v>
      </c>
      <c r="B10" s="901"/>
      <c r="C10" s="901"/>
      <c r="D10" s="901"/>
      <c r="E10" s="654">
        <v>5</v>
      </c>
      <c r="F10" s="99">
        <v>4</v>
      </c>
      <c r="G10" s="97">
        <v>2</v>
      </c>
      <c r="H10" s="100">
        <v>41</v>
      </c>
      <c r="I10" s="650">
        <v>27</v>
      </c>
      <c r="J10" s="97">
        <v>15</v>
      </c>
      <c r="K10" s="99">
        <v>9717</v>
      </c>
      <c r="L10" s="99">
        <v>7285</v>
      </c>
      <c r="M10" s="673" t="s">
        <v>518</v>
      </c>
      <c r="N10" s="128">
        <v>30586</v>
      </c>
      <c r="O10" s="627">
        <v>19008</v>
      </c>
      <c r="P10" s="1017" t="s">
        <v>518</v>
      </c>
      <c r="Q10" s="1018"/>
      <c r="R10" s="128"/>
      <c r="S10" s="128"/>
      <c r="T10" s="627"/>
      <c r="U10" s="628"/>
    </row>
    <row r="11" spans="1:21" ht="14.1" customHeight="1">
      <c r="A11" s="1020" t="s">
        <v>212</v>
      </c>
      <c r="B11" s="901"/>
      <c r="C11" s="901"/>
      <c r="D11" s="901"/>
      <c r="E11" s="654" t="s">
        <v>600</v>
      </c>
      <c r="F11" s="99" t="s">
        <v>600</v>
      </c>
      <c r="G11" s="97" t="s">
        <v>600</v>
      </c>
      <c r="H11" s="671" t="s">
        <v>600</v>
      </c>
      <c r="I11" s="671" t="s">
        <v>600</v>
      </c>
      <c r="J11" s="97" t="s">
        <v>600</v>
      </c>
      <c r="K11" s="671" t="s">
        <v>600</v>
      </c>
      <c r="L11" s="671" t="s">
        <v>600</v>
      </c>
      <c r="M11" s="97" t="s">
        <v>600</v>
      </c>
      <c r="N11" s="671" t="s">
        <v>600</v>
      </c>
      <c r="O11" s="671" t="s">
        <v>600</v>
      </c>
      <c r="P11" s="1017" t="s">
        <v>557</v>
      </c>
      <c r="Q11" s="1018" t="s">
        <v>600</v>
      </c>
      <c r="R11" s="128"/>
      <c r="S11" s="128"/>
      <c r="T11" s="627"/>
      <c r="U11" s="628"/>
    </row>
    <row r="12" spans="1:21" ht="14.1" customHeight="1">
      <c r="A12" s="1020" t="s">
        <v>468</v>
      </c>
      <c r="B12" s="901"/>
      <c r="C12" s="901"/>
      <c r="D12" s="901"/>
      <c r="E12" s="654">
        <v>9</v>
      </c>
      <c r="F12" s="99">
        <v>8</v>
      </c>
      <c r="G12" s="97">
        <v>8</v>
      </c>
      <c r="H12" s="100">
        <v>173</v>
      </c>
      <c r="I12" s="650">
        <v>149</v>
      </c>
      <c r="J12" s="97">
        <v>131</v>
      </c>
      <c r="K12" s="99">
        <v>49171</v>
      </c>
      <c r="L12" s="99">
        <v>45346</v>
      </c>
      <c r="M12" s="264">
        <v>42212</v>
      </c>
      <c r="N12" s="128">
        <v>177144</v>
      </c>
      <c r="O12" s="627">
        <v>181410</v>
      </c>
      <c r="P12" s="799">
        <v>178532</v>
      </c>
      <c r="Q12" s="1055"/>
      <c r="R12" s="128"/>
      <c r="S12" s="128"/>
      <c r="T12" s="627"/>
      <c r="U12" s="628"/>
    </row>
    <row r="13" spans="1:21" ht="14.1" customHeight="1">
      <c r="A13" s="1020" t="s">
        <v>469</v>
      </c>
      <c r="B13" s="901"/>
      <c r="C13" s="901"/>
      <c r="D13" s="901"/>
      <c r="E13" s="654">
        <v>1</v>
      </c>
      <c r="F13" s="99" t="s">
        <v>600</v>
      </c>
      <c r="G13" s="97" t="s">
        <v>600</v>
      </c>
      <c r="H13" s="100">
        <v>6</v>
      </c>
      <c r="I13" s="671" t="s">
        <v>600</v>
      </c>
      <c r="J13" s="97" t="s">
        <v>600</v>
      </c>
      <c r="K13" s="99" t="s">
        <v>113</v>
      </c>
      <c r="L13" s="671" t="s">
        <v>600</v>
      </c>
      <c r="M13" s="97" t="s">
        <v>600</v>
      </c>
      <c r="N13" s="671" t="s">
        <v>113</v>
      </c>
      <c r="O13" s="671" t="s">
        <v>600</v>
      </c>
      <c r="P13" s="1017" t="s">
        <v>557</v>
      </c>
      <c r="Q13" s="1018" t="s">
        <v>600</v>
      </c>
      <c r="R13" s="128"/>
      <c r="S13" s="128"/>
      <c r="T13" s="627"/>
      <c r="U13" s="628"/>
    </row>
    <row r="14" spans="1:21" ht="14.1" customHeight="1">
      <c r="A14" s="1020" t="s">
        <v>213</v>
      </c>
      <c r="B14" s="901"/>
      <c r="C14" s="901"/>
      <c r="D14" s="901"/>
      <c r="E14" s="654" t="s">
        <v>600</v>
      </c>
      <c r="F14" s="99" t="s">
        <v>600</v>
      </c>
      <c r="G14" s="97" t="s">
        <v>600</v>
      </c>
      <c r="H14" s="671" t="s">
        <v>600</v>
      </c>
      <c r="I14" s="671" t="s">
        <v>600</v>
      </c>
      <c r="J14" s="97" t="s">
        <v>600</v>
      </c>
      <c r="K14" s="671" t="s">
        <v>600</v>
      </c>
      <c r="L14" s="671" t="s">
        <v>600</v>
      </c>
      <c r="M14" s="97" t="s">
        <v>600</v>
      </c>
      <c r="N14" s="671" t="s">
        <v>600</v>
      </c>
      <c r="O14" s="671" t="s">
        <v>600</v>
      </c>
      <c r="P14" s="1017" t="s">
        <v>557</v>
      </c>
      <c r="Q14" s="1018" t="s">
        <v>600</v>
      </c>
      <c r="R14" s="128"/>
      <c r="S14" s="128"/>
      <c r="T14" s="627"/>
      <c r="U14" s="628"/>
    </row>
    <row r="15" spans="1:21" ht="14.1" customHeight="1">
      <c r="A15" s="1020" t="s">
        <v>214</v>
      </c>
      <c r="B15" s="901"/>
      <c r="C15" s="901"/>
      <c r="D15" s="901"/>
      <c r="E15" s="654" t="s">
        <v>600</v>
      </c>
      <c r="F15" s="99" t="s">
        <v>600</v>
      </c>
      <c r="G15" s="97" t="s">
        <v>600</v>
      </c>
      <c r="H15" s="671" t="s">
        <v>600</v>
      </c>
      <c r="I15" s="671" t="s">
        <v>600</v>
      </c>
      <c r="J15" s="97" t="s">
        <v>600</v>
      </c>
      <c r="K15" s="671" t="s">
        <v>600</v>
      </c>
      <c r="L15" s="671" t="s">
        <v>600</v>
      </c>
      <c r="M15" s="97" t="s">
        <v>600</v>
      </c>
      <c r="N15" s="671" t="s">
        <v>600</v>
      </c>
      <c r="O15" s="671" t="s">
        <v>600</v>
      </c>
      <c r="P15" s="1017" t="s">
        <v>557</v>
      </c>
      <c r="Q15" s="1018" t="s">
        <v>600</v>
      </c>
      <c r="R15" s="128"/>
      <c r="S15" s="128"/>
      <c r="T15" s="627"/>
      <c r="U15" s="628"/>
    </row>
    <row r="16" spans="1:21" ht="14.1" customHeight="1">
      <c r="A16" s="1020" t="s">
        <v>470</v>
      </c>
      <c r="B16" s="901"/>
      <c r="C16" s="901"/>
      <c r="D16" s="901"/>
      <c r="E16" s="654" t="s">
        <v>600</v>
      </c>
      <c r="F16" s="99" t="s">
        <v>600</v>
      </c>
      <c r="G16" s="97" t="s">
        <v>600</v>
      </c>
      <c r="H16" s="671" t="s">
        <v>600</v>
      </c>
      <c r="I16" s="671" t="s">
        <v>600</v>
      </c>
      <c r="J16" s="97" t="s">
        <v>600</v>
      </c>
      <c r="K16" s="671" t="s">
        <v>600</v>
      </c>
      <c r="L16" s="671" t="s">
        <v>600</v>
      </c>
      <c r="M16" s="97" t="s">
        <v>600</v>
      </c>
      <c r="N16" s="671" t="s">
        <v>600</v>
      </c>
      <c r="O16" s="671" t="s">
        <v>600</v>
      </c>
      <c r="P16" s="1017" t="s">
        <v>557</v>
      </c>
      <c r="Q16" s="1018" t="s">
        <v>600</v>
      </c>
      <c r="R16" s="128"/>
      <c r="S16" s="128"/>
      <c r="T16" s="627"/>
      <c r="U16" s="628"/>
    </row>
    <row r="17" spans="1:22" ht="14.1" customHeight="1">
      <c r="A17" s="1020" t="s">
        <v>478</v>
      </c>
      <c r="B17" s="901"/>
      <c r="C17" s="901"/>
      <c r="D17" s="901"/>
      <c r="E17" s="654">
        <v>1</v>
      </c>
      <c r="F17" s="99">
        <v>1</v>
      </c>
      <c r="G17" s="97">
        <v>1</v>
      </c>
      <c r="H17" s="100">
        <v>4</v>
      </c>
      <c r="I17" s="650">
        <v>4</v>
      </c>
      <c r="J17" s="97">
        <v>4</v>
      </c>
      <c r="K17" s="99" t="s">
        <v>113</v>
      </c>
      <c r="L17" s="671" t="s">
        <v>113</v>
      </c>
      <c r="M17" s="673" t="s">
        <v>518</v>
      </c>
      <c r="N17" s="671" t="s">
        <v>113</v>
      </c>
      <c r="O17" s="671" t="s">
        <v>113</v>
      </c>
      <c r="P17" s="1017" t="s">
        <v>518</v>
      </c>
      <c r="Q17" s="1018"/>
      <c r="R17" s="128"/>
      <c r="S17" s="128"/>
      <c r="T17" s="627"/>
      <c r="U17" s="628"/>
    </row>
    <row r="18" spans="1:22" ht="14.1" customHeight="1">
      <c r="A18" s="1020" t="s">
        <v>215</v>
      </c>
      <c r="B18" s="901"/>
      <c r="C18" s="901"/>
      <c r="D18" s="901"/>
      <c r="E18" s="654">
        <v>5</v>
      </c>
      <c r="F18" s="99">
        <v>5</v>
      </c>
      <c r="G18" s="97">
        <v>5</v>
      </c>
      <c r="H18" s="100">
        <v>87</v>
      </c>
      <c r="I18" s="650">
        <v>87</v>
      </c>
      <c r="J18" s="97">
        <v>65</v>
      </c>
      <c r="K18" s="99">
        <v>27183</v>
      </c>
      <c r="L18" s="99">
        <v>31876</v>
      </c>
      <c r="M18" s="264">
        <v>17881</v>
      </c>
      <c r="N18" s="128">
        <v>319321</v>
      </c>
      <c r="O18" s="627">
        <v>155057</v>
      </c>
      <c r="P18" s="799">
        <v>139253</v>
      </c>
      <c r="Q18" s="1055"/>
      <c r="R18" s="128"/>
      <c r="S18" s="128"/>
      <c r="T18" s="627"/>
      <c r="U18" s="628"/>
    </row>
    <row r="19" spans="1:22" ht="14.1" customHeight="1">
      <c r="A19" s="1020" t="s">
        <v>216</v>
      </c>
      <c r="B19" s="901"/>
      <c r="C19" s="901"/>
      <c r="D19" s="901"/>
      <c r="E19" s="654" t="s">
        <v>600</v>
      </c>
      <c r="F19" s="99">
        <v>1</v>
      </c>
      <c r="G19" s="97">
        <v>1</v>
      </c>
      <c r="H19" s="671" t="s">
        <v>600</v>
      </c>
      <c r="I19" s="650">
        <v>193</v>
      </c>
      <c r="J19" s="97">
        <v>197</v>
      </c>
      <c r="K19" s="99">
        <v>0</v>
      </c>
      <c r="L19" s="671" t="s">
        <v>113</v>
      </c>
      <c r="M19" s="673" t="s">
        <v>518</v>
      </c>
      <c r="N19" s="671" t="s">
        <v>600</v>
      </c>
      <c r="O19" s="671" t="s">
        <v>113</v>
      </c>
      <c r="P19" s="1017" t="s">
        <v>518</v>
      </c>
      <c r="Q19" s="1018"/>
      <c r="R19" s="128"/>
      <c r="S19" s="128"/>
      <c r="T19" s="627"/>
      <c r="U19" s="628"/>
    </row>
    <row r="20" spans="1:22" ht="14.1" customHeight="1">
      <c r="A20" s="1020" t="s">
        <v>471</v>
      </c>
      <c r="B20" s="901"/>
      <c r="C20" s="901"/>
      <c r="D20" s="901"/>
      <c r="E20" s="654">
        <v>1</v>
      </c>
      <c r="F20" s="99" t="s">
        <v>600</v>
      </c>
      <c r="G20" s="97" t="s">
        <v>600</v>
      </c>
      <c r="H20" s="100">
        <v>205</v>
      </c>
      <c r="I20" s="671" t="s">
        <v>600</v>
      </c>
      <c r="J20" s="97" t="s">
        <v>600</v>
      </c>
      <c r="K20" s="99" t="s">
        <v>113</v>
      </c>
      <c r="L20" s="671" t="s">
        <v>600</v>
      </c>
      <c r="M20" s="97" t="s">
        <v>600</v>
      </c>
      <c r="N20" s="671" t="s">
        <v>113</v>
      </c>
      <c r="O20" s="671" t="s">
        <v>600</v>
      </c>
      <c r="P20" s="1017" t="s">
        <v>557</v>
      </c>
      <c r="Q20" s="1018" t="s">
        <v>600</v>
      </c>
      <c r="R20" s="128"/>
      <c r="S20" s="128"/>
      <c r="T20" s="627"/>
      <c r="U20" s="628"/>
    </row>
    <row r="21" spans="1:22" ht="14.1" customHeight="1">
      <c r="A21" s="1020" t="s">
        <v>472</v>
      </c>
      <c r="B21" s="901"/>
      <c r="C21" s="901"/>
      <c r="D21" s="901"/>
      <c r="E21" s="654">
        <v>7</v>
      </c>
      <c r="F21" s="99">
        <v>6</v>
      </c>
      <c r="G21" s="97">
        <v>4</v>
      </c>
      <c r="H21" s="100">
        <v>104</v>
      </c>
      <c r="I21" s="650">
        <v>93</v>
      </c>
      <c r="J21" s="97">
        <v>57</v>
      </c>
      <c r="K21" s="99">
        <v>28937</v>
      </c>
      <c r="L21" s="99">
        <v>27664</v>
      </c>
      <c r="M21" s="264">
        <v>18896</v>
      </c>
      <c r="N21" s="128">
        <v>117879</v>
      </c>
      <c r="O21" s="627">
        <v>107728</v>
      </c>
      <c r="P21" s="799">
        <v>76405</v>
      </c>
      <c r="Q21" s="1055"/>
      <c r="R21" s="128"/>
      <c r="S21" s="128"/>
      <c r="T21" s="627"/>
      <c r="U21" s="628"/>
    </row>
    <row r="22" spans="1:22" ht="14.1" customHeight="1">
      <c r="A22" s="1020" t="s">
        <v>300</v>
      </c>
      <c r="B22" s="901"/>
      <c r="C22" s="901"/>
      <c r="D22" s="901"/>
      <c r="E22" s="654">
        <v>1</v>
      </c>
      <c r="F22" s="99" t="s">
        <v>600</v>
      </c>
      <c r="G22" s="97" t="s">
        <v>600</v>
      </c>
      <c r="H22" s="100">
        <v>6</v>
      </c>
      <c r="I22" s="671" t="s">
        <v>600</v>
      </c>
      <c r="J22" s="97" t="s">
        <v>600</v>
      </c>
      <c r="K22" s="99" t="s">
        <v>113</v>
      </c>
      <c r="L22" s="671" t="s">
        <v>600</v>
      </c>
      <c r="M22" s="97" t="s">
        <v>600</v>
      </c>
      <c r="N22" s="671" t="s">
        <v>113</v>
      </c>
      <c r="O22" s="671" t="s">
        <v>600</v>
      </c>
      <c r="P22" s="1017" t="s">
        <v>557</v>
      </c>
      <c r="Q22" s="1018" t="s">
        <v>600</v>
      </c>
      <c r="R22" s="128"/>
      <c r="S22" s="128"/>
      <c r="T22" s="627"/>
      <c r="U22" s="628"/>
    </row>
    <row r="23" spans="1:22" ht="14.1" customHeight="1">
      <c r="A23" s="1020" t="s">
        <v>301</v>
      </c>
      <c r="B23" s="901"/>
      <c r="C23" s="901"/>
      <c r="D23" s="901"/>
      <c r="E23" s="654" t="s">
        <v>600</v>
      </c>
      <c r="F23" s="99" t="s">
        <v>600</v>
      </c>
      <c r="G23" s="97">
        <v>1</v>
      </c>
      <c r="H23" s="671" t="s">
        <v>600</v>
      </c>
      <c r="I23" s="671" t="s">
        <v>600</v>
      </c>
      <c r="J23" s="97">
        <v>11</v>
      </c>
      <c r="K23" s="671" t="s">
        <v>600</v>
      </c>
      <c r="L23" s="671" t="s">
        <v>600</v>
      </c>
      <c r="M23" s="673" t="s">
        <v>518</v>
      </c>
      <c r="N23" s="671" t="s">
        <v>600</v>
      </c>
      <c r="O23" s="671" t="s">
        <v>600</v>
      </c>
      <c r="P23" s="1017" t="s">
        <v>518</v>
      </c>
      <c r="Q23" s="1018"/>
      <c r="R23" s="128"/>
      <c r="S23" s="128"/>
      <c r="T23" s="627"/>
      <c r="U23" s="628"/>
    </row>
    <row r="24" spans="1:22" ht="14.1" customHeight="1">
      <c r="A24" s="1020" t="s">
        <v>302</v>
      </c>
      <c r="B24" s="901"/>
      <c r="C24" s="901"/>
      <c r="D24" s="901"/>
      <c r="E24" s="654">
        <v>1</v>
      </c>
      <c r="F24" s="99">
        <v>1</v>
      </c>
      <c r="G24" s="97">
        <v>1</v>
      </c>
      <c r="H24" s="100">
        <v>25</v>
      </c>
      <c r="I24" s="650">
        <v>25</v>
      </c>
      <c r="J24" s="97">
        <v>26</v>
      </c>
      <c r="K24" s="99" t="s">
        <v>113</v>
      </c>
      <c r="L24" s="671" t="s">
        <v>113</v>
      </c>
      <c r="M24" s="673" t="s">
        <v>518</v>
      </c>
      <c r="N24" s="671" t="s">
        <v>113</v>
      </c>
      <c r="O24" s="671" t="s">
        <v>113</v>
      </c>
      <c r="P24" s="1017" t="s">
        <v>518</v>
      </c>
      <c r="Q24" s="1018"/>
      <c r="R24" s="128"/>
      <c r="S24" s="128"/>
      <c r="T24" s="627"/>
      <c r="U24" s="628"/>
    </row>
    <row r="25" spans="1:22" s="93" customFormat="1" ht="14.1" customHeight="1">
      <c r="A25" s="1020" t="s">
        <v>479</v>
      </c>
      <c r="B25" s="901"/>
      <c r="C25" s="901"/>
      <c r="D25" s="901"/>
      <c r="E25" s="654" t="s">
        <v>600</v>
      </c>
      <c r="F25" s="99" t="s">
        <v>600</v>
      </c>
      <c r="G25" s="97" t="s">
        <v>600</v>
      </c>
      <c r="H25" s="671" t="s">
        <v>600</v>
      </c>
      <c r="I25" s="671" t="s">
        <v>600</v>
      </c>
      <c r="J25" s="97" t="s">
        <v>600</v>
      </c>
      <c r="K25" s="671" t="s">
        <v>600</v>
      </c>
      <c r="L25" s="671" t="s">
        <v>600</v>
      </c>
      <c r="M25" s="97" t="s">
        <v>600</v>
      </c>
      <c r="N25" s="671" t="s">
        <v>600</v>
      </c>
      <c r="O25" s="671" t="s">
        <v>600</v>
      </c>
      <c r="P25" s="1017" t="s">
        <v>557</v>
      </c>
      <c r="Q25" s="1018" t="s">
        <v>600</v>
      </c>
      <c r="R25" s="128"/>
      <c r="S25" s="128"/>
      <c r="T25" s="627"/>
      <c r="U25" s="628"/>
    </row>
    <row r="26" spans="1:22" ht="14.1" customHeight="1">
      <c r="A26" s="1020" t="s">
        <v>218</v>
      </c>
      <c r="B26" s="901"/>
      <c r="C26" s="901"/>
      <c r="D26" s="901"/>
      <c r="E26" s="654">
        <v>1</v>
      </c>
      <c r="F26" s="99">
        <v>1</v>
      </c>
      <c r="G26" s="97">
        <v>1</v>
      </c>
      <c r="H26" s="100">
        <v>49</v>
      </c>
      <c r="I26" s="650">
        <v>52</v>
      </c>
      <c r="J26" s="97">
        <v>53</v>
      </c>
      <c r="K26" s="99" t="s">
        <v>113</v>
      </c>
      <c r="L26" s="671" t="s">
        <v>113</v>
      </c>
      <c r="M26" s="673" t="s">
        <v>518</v>
      </c>
      <c r="N26" s="671" t="s">
        <v>113</v>
      </c>
      <c r="O26" s="671" t="s">
        <v>113</v>
      </c>
      <c r="P26" s="1017" t="s">
        <v>518</v>
      </c>
      <c r="Q26" s="1018"/>
      <c r="R26" s="128"/>
      <c r="S26" s="128"/>
      <c r="T26" s="627"/>
      <c r="U26" s="628"/>
    </row>
    <row r="27" spans="1:22" ht="14.1" customHeight="1">
      <c r="A27" s="1020" t="s">
        <v>219</v>
      </c>
      <c r="B27" s="901"/>
      <c r="C27" s="901"/>
      <c r="D27" s="901"/>
      <c r="E27" s="654" t="s">
        <v>600</v>
      </c>
      <c r="F27" s="99" t="s">
        <v>600</v>
      </c>
      <c r="G27" s="97" t="s">
        <v>600</v>
      </c>
      <c r="H27" s="671" t="s">
        <v>600</v>
      </c>
      <c r="I27" s="671" t="s">
        <v>600</v>
      </c>
      <c r="J27" s="97" t="s">
        <v>600</v>
      </c>
      <c r="K27" s="671" t="s">
        <v>600</v>
      </c>
      <c r="L27" s="671" t="s">
        <v>600</v>
      </c>
      <c r="M27" s="97" t="s">
        <v>600</v>
      </c>
      <c r="N27" s="671" t="s">
        <v>600</v>
      </c>
      <c r="O27" s="671" t="s">
        <v>600</v>
      </c>
      <c r="P27" s="1017" t="s">
        <v>557</v>
      </c>
      <c r="Q27" s="1018" t="s">
        <v>600</v>
      </c>
      <c r="R27" s="128"/>
      <c r="S27" s="128"/>
      <c r="T27" s="627"/>
      <c r="U27" s="628"/>
    </row>
    <row r="28" spans="1:22" s="93" customFormat="1" ht="14.1" customHeight="1">
      <c r="A28" s="1020" t="s">
        <v>473</v>
      </c>
      <c r="B28" s="901"/>
      <c r="C28" s="901"/>
      <c r="D28" s="901"/>
      <c r="E28" s="654">
        <v>1</v>
      </c>
      <c r="F28" s="99">
        <v>1</v>
      </c>
      <c r="G28" s="97">
        <v>1</v>
      </c>
      <c r="H28" s="100">
        <v>8</v>
      </c>
      <c r="I28" s="650">
        <v>7</v>
      </c>
      <c r="J28" s="97">
        <v>7</v>
      </c>
      <c r="K28" s="99" t="s">
        <v>113</v>
      </c>
      <c r="L28" s="671" t="s">
        <v>113</v>
      </c>
      <c r="M28" s="673" t="s">
        <v>518</v>
      </c>
      <c r="N28" s="671" t="s">
        <v>113</v>
      </c>
      <c r="O28" s="671" t="s">
        <v>113</v>
      </c>
      <c r="P28" s="1017" t="s">
        <v>518</v>
      </c>
      <c r="Q28" s="1018"/>
      <c r="R28" s="128"/>
      <c r="S28" s="128"/>
      <c r="T28" s="627"/>
      <c r="U28" s="628"/>
    </row>
    <row r="29" spans="1:22" ht="14.1" customHeight="1" thickBot="1">
      <c r="A29" s="1043" t="s">
        <v>474</v>
      </c>
      <c r="B29" s="1044"/>
      <c r="C29" s="1044"/>
      <c r="D29" s="1044"/>
      <c r="E29" s="655">
        <v>4</v>
      </c>
      <c r="F29" s="672">
        <v>4</v>
      </c>
      <c r="G29" s="91">
        <v>3</v>
      </c>
      <c r="H29" s="103">
        <v>29</v>
      </c>
      <c r="I29" s="131">
        <v>33</v>
      </c>
      <c r="J29" s="91">
        <v>28</v>
      </c>
      <c r="K29" s="672">
        <v>5655</v>
      </c>
      <c r="L29" s="672">
        <v>6215</v>
      </c>
      <c r="M29" s="651">
        <v>7966</v>
      </c>
      <c r="N29" s="131">
        <v>26434</v>
      </c>
      <c r="O29" s="411">
        <v>29957</v>
      </c>
      <c r="P29" s="1056">
        <v>29082</v>
      </c>
      <c r="Q29" s="1057"/>
      <c r="R29" s="128"/>
      <c r="S29" s="128"/>
      <c r="T29" s="627"/>
      <c r="U29" s="628"/>
    </row>
    <row r="30" spans="1:22" ht="15" customHeight="1">
      <c r="B30" s="92" t="s">
        <v>221</v>
      </c>
      <c r="C30" s="92"/>
      <c r="D30" s="92"/>
      <c r="E30" s="92"/>
      <c r="F30" s="92"/>
      <c r="G30" s="92"/>
      <c r="H30" s="92"/>
      <c r="I30" s="92"/>
      <c r="J30" s="92"/>
      <c r="K30" s="92"/>
      <c r="L30" s="12"/>
      <c r="M30" s="12"/>
      <c r="N30" s="12"/>
      <c r="O30" s="92"/>
      <c r="P30" s="94"/>
      <c r="Q30" s="95" t="s">
        <v>544</v>
      </c>
      <c r="R30" s="92"/>
      <c r="S30" s="92"/>
      <c r="T30" s="623"/>
      <c r="U30" s="646"/>
    </row>
    <row r="31" spans="1:22" ht="15" customHeight="1">
      <c r="B31" s="226" t="s">
        <v>498</v>
      </c>
      <c r="C31" s="226"/>
      <c r="D31" s="92"/>
      <c r="E31" s="92"/>
      <c r="F31" s="92"/>
      <c r="G31" s="92"/>
      <c r="H31" s="92"/>
      <c r="I31" s="92"/>
      <c r="J31" s="92"/>
      <c r="K31" s="92"/>
      <c r="L31" s="12"/>
      <c r="M31" s="12"/>
      <c r="N31" s="12"/>
      <c r="O31" s="12"/>
      <c r="P31" s="12"/>
      <c r="Q31" s="2"/>
      <c r="R31" s="2"/>
      <c r="S31" s="12"/>
      <c r="T31" s="12"/>
      <c r="V31" s="3"/>
    </row>
    <row r="32" spans="1:22" ht="12" customHeight="1">
      <c r="B32" s="12" t="s">
        <v>461</v>
      </c>
      <c r="C32" s="12"/>
      <c r="D32" s="12"/>
      <c r="E32" s="12"/>
      <c r="F32" s="12"/>
      <c r="G32" s="12"/>
      <c r="H32" s="12"/>
      <c r="I32" s="12"/>
      <c r="J32" s="12"/>
      <c r="K32" s="12"/>
      <c r="L32" s="12"/>
      <c r="M32" s="12"/>
      <c r="N32" s="12"/>
      <c r="O32" s="12"/>
      <c r="P32" s="12"/>
      <c r="Q32" s="2"/>
      <c r="R32" s="2"/>
      <c r="S32" s="12"/>
      <c r="T32" s="12"/>
      <c r="V32" s="3"/>
    </row>
    <row r="33" spans="1:22" ht="12" customHeight="1">
      <c r="B33" s="12"/>
      <c r="C33" s="12"/>
      <c r="D33" s="12"/>
      <c r="E33" s="12"/>
      <c r="F33" s="12"/>
      <c r="G33" s="12"/>
      <c r="H33" s="12"/>
      <c r="I33" s="12"/>
      <c r="J33" s="12"/>
      <c r="K33" s="12"/>
      <c r="L33" s="12"/>
      <c r="M33" s="12"/>
      <c r="N33" s="12"/>
      <c r="O33" s="12"/>
      <c r="P33" s="12"/>
      <c r="Q33" s="2"/>
      <c r="R33" s="2"/>
      <c r="S33" s="12"/>
      <c r="T33" s="12"/>
      <c r="U33" s="12"/>
      <c r="V33" s="12"/>
    </row>
    <row r="34" spans="1:22" ht="15" customHeight="1" thickBot="1">
      <c r="A34" s="230" t="s">
        <v>553</v>
      </c>
      <c r="B34" s="232"/>
      <c r="C34" s="232"/>
      <c r="D34" s="232"/>
      <c r="E34" s="232"/>
      <c r="F34" s="232"/>
      <c r="G34" s="232"/>
      <c r="H34" s="232"/>
      <c r="I34" s="232"/>
      <c r="J34" s="232"/>
      <c r="K34" s="232"/>
      <c r="L34" s="12"/>
      <c r="M34" s="12"/>
      <c r="N34" s="12"/>
      <c r="O34" s="12"/>
      <c r="P34" s="2"/>
      <c r="R34" s="3" t="s">
        <v>156</v>
      </c>
      <c r="T34" s="12"/>
      <c r="U34" s="3"/>
    </row>
    <row r="35" spans="1:22" ht="15" customHeight="1" thickBot="1">
      <c r="A35" s="104"/>
      <c r="B35" s="1021" t="s">
        <v>555</v>
      </c>
      <c r="C35" s="1037"/>
      <c r="D35" s="1038"/>
      <c r="E35" s="839" t="s">
        <v>222</v>
      </c>
      <c r="F35" s="839" t="s">
        <v>13</v>
      </c>
      <c r="G35" s="624" t="s">
        <v>223</v>
      </c>
      <c r="H35" s="624" t="s">
        <v>224</v>
      </c>
      <c r="I35" s="1041" t="s">
        <v>306</v>
      </c>
      <c r="J35" s="1042"/>
      <c r="K35" s="412" t="s">
        <v>305</v>
      </c>
      <c r="L35" s="1005" t="s">
        <v>246</v>
      </c>
      <c r="M35" s="1005"/>
      <c r="N35" s="1005"/>
      <c r="O35" s="1025" t="s">
        <v>304</v>
      </c>
      <c r="P35" s="1025"/>
      <c r="Q35" s="1058" t="s">
        <v>225</v>
      </c>
      <c r="R35" s="1058"/>
      <c r="S35" s="413"/>
      <c r="T35" s="414"/>
      <c r="U35" s="414"/>
    </row>
    <row r="36" spans="1:22" ht="15" customHeight="1">
      <c r="A36" s="105"/>
      <c r="B36" s="1039"/>
      <c r="C36" s="1039"/>
      <c r="D36" s="811"/>
      <c r="E36" s="839"/>
      <c r="F36" s="839"/>
      <c r="G36" s="622" t="s">
        <v>226</v>
      </c>
      <c r="H36" s="622" t="s">
        <v>227</v>
      </c>
      <c r="I36" s="621" t="s">
        <v>228</v>
      </c>
      <c r="J36" s="229" t="s">
        <v>229</v>
      </c>
      <c r="K36" s="86" t="s">
        <v>230</v>
      </c>
      <c r="L36" s="80" t="s">
        <v>228</v>
      </c>
      <c r="M36" s="80" t="s">
        <v>229</v>
      </c>
      <c r="N36" s="80" t="s">
        <v>230</v>
      </c>
      <c r="O36" s="1025"/>
      <c r="P36" s="1025"/>
      <c r="Q36" s="1058"/>
      <c r="R36" s="1058"/>
      <c r="S36" s="413"/>
      <c r="T36" s="413"/>
      <c r="U36" s="413"/>
    </row>
    <row r="37" spans="1:22" ht="18" customHeight="1">
      <c r="A37" s="106"/>
      <c r="B37" s="766" t="s">
        <v>48</v>
      </c>
      <c r="C37" s="766"/>
      <c r="D37" s="1040"/>
      <c r="E37" s="23">
        <f>SUM(E38:E51)</f>
        <v>56</v>
      </c>
      <c r="F37" s="107">
        <f>SUM(F38:F51)</f>
        <v>2081</v>
      </c>
      <c r="G37" s="253">
        <v>536149</v>
      </c>
      <c r="H37" s="491">
        <v>3666110</v>
      </c>
      <c r="I37" s="25">
        <v>79866</v>
      </c>
      <c r="J37" s="25">
        <v>106458</v>
      </c>
      <c r="K37" s="6">
        <f>J37-I37</f>
        <v>26592</v>
      </c>
      <c r="L37" s="25">
        <v>680</v>
      </c>
      <c r="M37" s="25">
        <v>425</v>
      </c>
      <c r="N37" s="6">
        <f>M37-L37</f>
        <v>-255</v>
      </c>
      <c r="O37" s="1047">
        <v>5681354</v>
      </c>
      <c r="P37" s="1047"/>
      <c r="Q37" s="1048">
        <v>1925693</v>
      </c>
      <c r="R37" s="1048"/>
      <c r="S37" s="625"/>
      <c r="T37" s="25"/>
      <c r="U37" s="108"/>
    </row>
    <row r="38" spans="1:22" ht="14.1" customHeight="1">
      <c r="A38" s="106"/>
      <c r="B38" s="990" t="s">
        <v>208</v>
      </c>
      <c r="C38" s="990"/>
      <c r="D38" s="1027"/>
      <c r="E38" s="233">
        <v>23</v>
      </c>
      <c r="F38" s="625">
        <v>1375</v>
      </c>
      <c r="G38" s="128">
        <v>306169</v>
      </c>
      <c r="H38" s="627">
        <v>2014641</v>
      </c>
      <c r="I38" s="627">
        <v>15308</v>
      </c>
      <c r="J38" s="627">
        <v>17355</v>
      </c>
      <c r="K38" s="415">
        <f>J38-I38</f>
        <v>2047</v>
      </c>
      <c r="L38" s="625" t="s">
        <v>497</v>
      </c>
      <c r="M38" s="625" t="s">
        <v>497</v>
      </c>
      <c r="N38" s="625" t="s">
        <v>497</v>
      </c>
      <c r="O38" s="1028">
        <v>2980004</v>
      </c>
      <c r="P38" s="1028"/>
      <c r="Q38" s="1059">
        <v>922909</v>
      </c>
      <c r="R38" s="1059"/>
      <c r="S38" s="415"/>
      <c r="T38" s="625"/>
      <c r="U38" s="415"/>
    </row>
    <row r="39" spans="1:22" ht="14.1" customHeight="1">
      <c r="A39" s="106"/>
      <c r="B39" s="1035" t="s">
        <v>209</v>
      </c>
      <c r="C39" s="1035"/>
      <c r="D39" s="1036"/>
      <c r="E39" s="233">
        <v>3</v>
      </c>
      <c r="F39" s="625">
        <v>94</v>
      </c>
      <c r="G39" s="128">
        <v>49030</v>
      </c>
      <c r="H39" s="627">
        <v>936372</v>
      </c>
      <c r="I39" s="625" t="s">
        <v>497</v>
      </c>
      <c r="J39" s="625" t="s">
        <v>497</v>
      </c>
      <c r="K39" s="625" t="s">
        <v>497</v>
      </c>
      <c r="L39" s="415">
        <v>0</v>
      </c>
      <c r="M39" s="415">
        <v>0</v>
      </c>
      <c r="N39" s="627">
        <f>M39-L39</f>
        <v>0</v>
      </c>
      <c r="O39" s="1028">
        <v>1621087</v>
      </c>
      <c r="P39" s="1028"/>
      <c r="Q39" s="1059">
        <v>655089</v>
      </c>
      <c r="R39" s="1060"/>
      <c r="S39" s="415"/>
      <c r="T39" s="625"/>
      <c r="U39" s="415"/>
    </row>
    <row r="40" spans="1:22" ht="14.1" customHeight="1">
      <c r="A40" s="106"/>
      <c r="B40" s="990" t="s">
        <v>210</v>
      </c>
      <c r="C40" s="990"/>
      <c r="D40" s="1027"/>
      <c r="E40" s="233">
        <v>2</v>
      </c>
      <c r="F40" s="625">
        <v>18</v>
      </c>
      <c r="G40" s="625" t="s">
        <v>497</v>
      </c>
      <c r="H40" s="625" t="s">
        <v>497</v>
      </c>
      <c r="I40" s="625">
        <v>0</v>
      </c>
      <c r="J40" s="625">
        <v>0</v>
      </c>
      <c r="K40" s="415">
        <f t="shared" ref="K40:K44" si="1">J40-I40</f>
        <v>0</v>
      </c>
      <c r="L40" s="625">
        <v>0</v>
      </c>
      <c r="M40" s="625">
        <v>0</v>
      </c>
      <c r="N40" s="625">
        <v>0</v>
      </c>
      <c r="O40" s="1028" t="s">
        <v>558</v>
      </c>
      <c r="P40" s="1028"/>
      <c r="Q40" s="1028" t="s">
        <v>558</v>
      </c>
      <c r="R40" s="1049"/>
      <c r="S40" s="625"/>
      <c r="T40" s="625"/>
      <c r="U40" s="415"/>
    </row>
    <row r="41" spans="1:22" ht="14.1" customHeight="1">
      <c r="A41" s="106"/>
      <c r="B41" s="990" t="s">
        <v>211</v>
      </c>
      <c r="C41" s="990"/>
      <c r="D41" s="1027"/>
      <c r="E41" s="233">
        <v>2</v>
      </c>
      <c r="F41" s="625">
        <v>15</v>
      </c>
      <c r="G41" s="625" t="s">
        <v>497</v>
      </c>
      <c r="H41" s="625" t="s">
        <v>497</v>
      </c>
      <c r="I41" s="625">
        <v>0</v>
      </c>
      <c r="J41" s="625">
        <v>0</v>
      </c>
      <c r="K41" s="415">
        <f t="shared" si="1"/>
        <v>0</v>
      </c>
      <c r="L41" s="625">
        <v>0</v>
      </c>
      <c r="M41" s="625">
        <v>0</v>
      </c>
      <c r="N41" s="625">
        <v>0</v>
      </c>
      <c r="O41" s="1028" t="s">
        <v>558</v>
      </c>
      <c r="P41" s="1028"/>
      <c r="Q41" s="1028" t="s">
        <v>558</v>
      </c>
      <c r="R41" s="1049"/>
      <c r="S41" s="627"/>
      <c r="T41" s="625"/>
      <c r="U41" s="415"/>
    </row>
    <row r="42" spans="1:22" ht="14.1" customHeight="1">
      <c r="A42" s="106"/>
      <c r="B42" s="1050" t="s">
        <v>501</v>
      </c>
      <c r="C42" s="990"/>
      <c r="D42" s="1027"/>
      <c r="E42" s="233">
        <v>8</v>
      </c>
      <c r="F42" s="625">
        <v>131</v>
      </c>
      <c r="G42" s="128">
        <v>42212</v>
      </c>
      <c r="H42" s="627">
        <v>88105</v>
      </c>
      <c r="I42" s="627">
        <v>0</v>
      </c>
      <c r="J42" s="627">
        <v>0</v>
      </c>
      <c r="K42" s="415">
        <f t="shared" si="1"/>
        <v>0</v>
      </c>
      <c r="L42" s="625">
        <v>0</v>
      </c>
      <c r="M42" s="625">
        <v>0</v>
      </c>
      <c r="N42" s="490">
        <f>M42-L42</f>
        <v>0</v>
      </c>
      <c r="O42" s="1028">
        <v>178532</v>
      </c>
      <c r="P42" s="1028"/>
      <c r="Q42" s="964">
        <v>86121</v>
      </c>
      <c r="R42" s="1026"/>
      <c r="S42" s="625"/>
      <c r="T42" s="625"/>
      <c r="U42" s="415"/>
    </row>
    <row r="43" spans="1:22" ht="14.1" customHeight="1">
      <c r="A43" s="106"/>
      <c r="B43" s="1050" t="s">
        <v>467</v>
      </c>
      <c r="C43" s="1050"/>
      <c r="D43" s="1051"/>
      <c r="E43" s="233">
        <v>1</v>
      </c>
      <c r="F43" s="625">
        <v>4</v>
      </c>
      <c r="G43" s="625" t="s">
        <v>497</v>
      </c>
      <c r="H43" s="627" t="s">
        <v>497</v>
      </c>
      <c r="I43" s="627">
        <v>0</v>
      </c>
      <c r="J43" s="627">
        <v>0</v>
      </c>
      <c r="K43" s="415">
        <f t="shared" si="1"/>
        <v>0</v>
      </c>
      <c r="L43" s="627">
        <v>0</v>
      </c>
      <c r="M43" s="627">
        <v>0</v>
      </c>
      <c r="N43" s="627">
        <v>0</v>
      </c>
      <c r="O43" s="1028" t="s">
        <v>558</v>
      </c>
      <c r="P43" s="1028"/>
      <c r="Q43" s="1028" t="s">
        <v>558</v>
      </c>
      <c r="R43" s="1049"/>
      <c r="S43" s="627"/>
      <c r="T43" s="625"/>
      <c r="U43" s="415"/>
    </row>
    <row r="44" spans="1:22" ht="14.1" customHeight="1">
      <c r="A44" s="106"/>
      <c r="B44" s="990" t="s">
        <v>215</v>
      </c>
      <c r="C44" s="990"/>
      <c r="D44" s="1027"/>
      <c r="E44" s="233">
        <v>5</v>
      </c>
      <c r="F44" s="625">
        <v>65</v>
      </c>
      <c r="G44" s="128">
        <v>17881</v>
      </c>
      <c r="H44" s="625">
        <v>81242</v>
      </c>
      <c r="I44" s="627">
        <v>0</v>
      </c>
      <c r="J44" s="625">
        <v>0</v>
      </c>
      <c r="K44" s="490">
        <f t="shared" si="1"/>
        <v>0</v>
      </c>
      <c r="L44" s="625">
        <v>0</v>
      </c>
      <c r="M44" s="625">
        <v>0</v>
      </c>
      <c r="N44" s="625">
        <v>0</v>
      </c>
      <c r="O44" s="1028">
        <v>139253</v>
      </c>
      <c r="P44" s="1028"/>
      <c r="Q44" s="964">
        <v>55249</v>
      </c>
      <c r="R44" s="1026"/>
      <c r="S44" s="415"/>
      <c r="T44" s="625"/>
      <c r="U44" s="415"/>
    </row>
    <row r="45" spans="1:22" ht="14.1" customHeight="1">
      <c r="A45" s="106"/>
      <c r="B45" s="1050" t="s">
        <v>476</v>
      </c>
      <c r="C45" s="990"/>
      <c r="D45" s="1027"/>
      <c r="E45" s="233">
        <v>1</v>
      </c>
      <c r="F45" s="625">
        <v>197</v>
      </c>
      <c r="G45" s="625" t="s">
        <v>497</v>
      </c>
      <c r="H45" s="625" t="s">
        <v>497</v>
      </c>
      <c r="I45" s="625" t="s">
        <v>497</v>
      </c>
      <c r="J45" s="625" t="s">
        <v>497</v>
      </c>
      <c r="K45" s="625" t="s">
        <v>497</v>
      </c>
      <c r="L45" s="625">
        <v>0</v>
      </c>
      <c r="M45" s="625">
        <v>0</v>
      </c>
      <c r="N45" s="625">
        <v>0</v>
      </c>
      <c r="O45" s="1028" t="s">
        <v>558</v>
      </c>
      <c r="P45" s="1028"/>
      <c r="Q45" s="1028" t="s">
        <v>558</v>
      </c>
      <c r="R45" s="1049"/>
      <c r="S45" s="415"/>
      <c r="T45" s="625"/>
      <c r="U45" s="415"/>
    </row>
    <row r="46" spans="1:22" ht="14.1" customHeight="1">
      <c r="A46" s="106"/>
      <c r="B46" s="990" t="s">
        <v>231</v>
      </c>
      <c r="C46" s="990"/>
      <c r="D46" s="1027"/>
      <c r="E46" s="233">
        <v>4</v>
      </c>
      <c r="F46" s="625">
        <v>57</v>
      </c>
      <c r="G46" s="128">
        <v>18896</v>
      </c>
      <c r="H46" s="625">
        <v>27283</v>
      </c>
      <c r="I46" s="627">
        <v>0</v>
      </c>
      <c r="J46" s="625">
        <v>0</v>
      </c>
      <c r="K46" s="490">
        <f>J46-I46</f>
        <v>0</v>
      </c>
      <c r="L46" s="625">
        <v>0</v>
      </c>
      <c r="M46" s="625">
        <v>0</v>
      </c>
      <c r="N46" s="625">
        <v>0</v>
      </c>
      <c r="O46" s="1028">
        <v>76405</v>
      </c>
      <c r="P46" s="1028"/>
      <c r="Q46" s="964">
        <v>46782</v>
      </c>
      <c r="R46" s="1026"/>
      <c r="S46" s="625"/>
      <c r="T46" s="625"/>
      <c r="U46" s="415"/>
    </row>
    <row r="47" spans="1:22" ht="14.1" customHeight="1">
      <c r="A47" s="106"/>
      <c r="B47" s="990" t="s">
        <v>556</v>
      </c>
      <c r="C47" s="990"/>
      <c r="D47" s="1027"/>
      <c r="E47" s="233">
        <v>1</v>
      </c>
      <c r="F47" s="625">
        <v>11</v>
      </c>
      <c r="G47" s="625" t="s">
        <v>497</v>
      </c>
      <c r="H47" s="625" t="s">
        <v>497</v>
      </c>
      <c r="I47" s="627">
        <v>0</v>
      </c>
      <c r="J47" s="625">
        <v>0</v>
      </c>
      <c r="K47" s="490">
        <f>J47-I47</f>
        <v>0</v>
      </c>
      <c r="L47" s="625">
        <v>0</v>
      </c>
      <c r="M47" s="625">
        <v>0</v>
      </c>
      <c r="N47" s="625">
        <v>0</v>
      </c>
      <c r="O47" s="1028" t="s">
        <v>558</v>
      </c>
      <c r="P47" s="1028"/>
      <c r="Q47" s="1028" t="s">
        <v>558</v>
      </c>
      <c r="R47" s="1049"/>
      <c r="S47" s="625"/>
      <c r="T47" s="625"/>
      <c r="U47" s="415"/>
    </row>
    <row r="48" spans="1:22" ht="14.1" customHeight="1">
      <c r="A48" s="106"/>
      <c r="B48" s="990" t="s">
        <v>217</v>
      </c>
      <c r="C48" s="990"/>
      <c r="D48" s="1027"/>
      <c r="E48" s="233">
        <v>1</v>
      </c>
      <c r="F48" s="625">
        <v>26</v>
      </c>
      <c r="G48" s="625" t="s">
        <v>497</v>
      </c>
      <c r="H48" s="625" t="s">
        <v>497</v>
      </c>
      <c r="I48" s="627">
        <v>0</v>
      </c>
      <c r="J48" s="625">
        <v>0</v>
      </c>
      <c r="K48" s="625">
        <v>0</v>
      </c>
      <c r="L48" s="625">
        <v>0</v>
      </c>
      <c r="M48" s="625">
        <v>0</v>
      </c>
      <c r="N48" s="625">
        <v>0</v>
      </c>
      <c r="O48" s="1028" t="s">
        <v>558</v>
      </c>
      <c r="P48" s="1028"/>
      <c r="Q48" s="964" t="s">
        <v>559</v>
      </c>
      <c r="R48" s="1026"/>
      <c r="S48" s="627"/>
      <c r="T48" s="625"/>
      <c r="U48" s="415"/>
    </row>
    <row r="49" spans="1:22" ht="14.1" customHeight="1">
      <c r="A49" s="106"/>
      <c r="B49" s="990" t="s">
        <v>303</v>
      </c>
      <c r="C49" s="990"/>
      <c r="D49" s="1027"/>
      <c r="E49" s="233">
        <v>1</v>
      </c>
      <c r="F49" s="625">
        <v>53</v>
      </c>
      <c r="G49" s="625" t="s">
        <v>497</v>
      </c>
      <c r="H49" s="625" t="s">
        <v>497</v>
      </c>
      <c r="I49" s="625" t="s">
        <v>497</v>
      </c>
      <c r="J49" s="625" t="s">
        <v>497</v>
      </c>
      <c r="K49" s="625" t="s">
        <v>497</v>
      </c>
      <c r="L49" s="625" t="s">
        <v>497</v>
      </c>
      <c r="M49" s="625" t="s">
        <v>497</v>
      </c>
      <c r="N49" s="625" t="s">
        <v>497</v>
      </c>
      <c r="O49" s="1028" t="s">
        <v>558</v>
      </c>
      <c r="P49" s="1028"/>
      <c r="Q49" s="964" t="s">
        <v>559</v>
      </c>
      <c r="R49" s="964"/>
      <c r="S49" s="625"/>
      <c r="T49" s="625"/>
      <c r="U49" s="415"/>
    </row>
    <row r="50" spans="1:22" ht="14.1" customHeight="1">
      <c r="A50" s="106"/>
      <c r="B50" s="990" t="s">
        <v>220</v>
      </c>
      <c r="C50" s="990"/>
      <c r="D50" s="1027"/>
      <c r="E50" s="233">
        <v>1</v>
      </c>
      <c r="F50" s="625">
        <v>7</v>
      </c>
      <c r="G50" s="625" t="s">
        <v>497</v>
      </c>
      <c r="H50" s="625" t="s">
        <v>497</v>
      </c>
      <c r="I50" s="625">
        <v>0</v>
      </c>
      <c r="J50" s="625">
        <v>0</v>
      </c>
      <c r="K50" s="625">
        <v>0</v>
      </c>
      <c r="L50" s="625">
        <v>0</v>
      </c>
      <c r="M50" s="625">
        <v>0</v>
      </c>
      <c r="N50" s="625">
        <v>0</v>
      </c>
      <c r="O50" s="1028" t="s">
        <v>558</v>
      </c>
      <c r="P50" s="1028"/>
      <c r="Q50" s="964" t="s">
        <v>558</v>
      </c>
      <c r="R50" s="964"/>
      <c r="S50" s="627"/>
      <c r="T50" s="625"/>
      <c r="U50" s="415"/>
    </row>
    <row r="51" spans="1:22" ht="14.1" customHeight="1" thickBot="1">
      <c r="A51" s="109"/>
      <c r="B51" s="1052" t="s">
        <v>232</v>
      </c>
      <c r="C51" s="1052"/>
      <c r="D51" s="1053"/>
      <c r="E51" s="492">
        <v>3</v>
      </c>
      <c r="F51" s="626">
        <v>28</v>
      </c>
      <c r="G51" s="131">
        <v>7966</v>
      </c>
      <c r="H51" s="626">
        <v>14943</v>
      </c>
      <c r="I51" s="154">
        <v>0</v>
      </c>
      <c r="J51" s="411">
        <v>0</v>
      </c>
      <c r="K51" s="411">
        <v>0</v>
      </c>
      <c r="L51" s="411">
        <v>0</v>
      </c>
      <c r="M51" s="411">
        <v>0</v>
      </c>
      <c r="N51" s="411">
        <v>0</v>
      </c>
      <c r="O51" s="1054">
        <v>29082</v>
      </c>
      <c r="P51" s="1054"/>
      <c r="Q51" s="965">
        <v>13466</v>
      </c>
      <c r="R51" s="965"/>
      <c r="S51" s="660"/>
      <c r="T51" s="625"/>
      <c r="U51" s="415"/>
    </row>
    <row r="52" spans="1:22" ht="15" customHeight="1">
      <c r="B52" s="226" t="s">
        <v>482</v>
      </c>
      <c r="C52" s="92"/>
      <c r="D52" s="92"/>
      <c r="E52" s="92"/>
      <c r="F52" s="92"/>
      <c r="G52" s="92"/>
      <c r="H52" s="92"/>
      <c r="I52" s="92"/>
      <c r="J52" s="92"/>
      <c r="K52" s="92"/>
      <c r="L52" s="625"/>
      <c r="M52" s="625"/>
      <c r="N52" s="625"/>
      <c r="O52" s="658"/>
      <c r="P52" s="658"/>
      <c r="Q52" s="658"/>
      <c r="R52" s="629" t="s">
        <v>554</v>
      </c>
      <c r="S52" s="659"/>
      <c r="T52" s="625"/>
      <c r="U52" s="625"/>
      <c r="V52" s="415"/>
    </row>
    <row r="53" spans="1:22" ht="15" customHeight="1">
      <c r="B53" s="226" t="s">
        <v>481</v>
      </c>
      <c r="C53" s="92"/>
      <c r="L53" s="228"/>
      <c r="M53" s="416"/>
      <c r="N53" s="416"/>
      <c r="O53" s="416"/>
      <c r="P53" s="228"/>
      <c r="Q53" s="228"/>
      <c r="R53" s="416"/>
      <c r="S53" s="416"/>
      <c r="T53" s="415"/>
      <c r="U53" s="625"/>
      <c r="V53" s="415"/>
    </row>
    <row r="54" spans="1:22" ht="15" customHeight="1">
      <c r="B54" s="227" t="s">
        <v>499</v>
      </c>
      <c r="C54" s="90"/>
      <c r="L54" s="12"/>
      <c r="M54" s="12"/>
      <c r="N54" s="12"/>
      <c r="O54" s="12"/>
      <c r="P54" s="12"/>
      <c r="Q54" s="12"/>
      <c r="R54" s="12"/>
    </row>
    <row r="55" spans="1:22" ht="14.45" customHeight="1">
      <c r="B55" s="1" t="s">
        <v>500</v>
      </c>
    </row>
  </sheetData>
  <sheetProtection selectLockedCells="1" selectUnlockedCells="1"/>
  <mergeCells count="110">
    <mergeCell ref="B51:D51"/>
    <mergeCell ref="O51:P51"/>
    <mergeCell ref="Q51:R51"/>
    <mergeCell ref="P20:Q20"/>
    <mergeCell ref="P23:Q23"/>
    <mergeCell ref="B49:D49"/>
    <mergeCell ref="O49:P49"/>
    <mergeCell ref="Q49:R49"/>
    <mergeCell ref="B50:D50"/>
    <mergeCell ref="O50:P50"/>
    <mergeCell ref="Q50:R50"/>
    <mergeCell ref="B47:D47"/>
    <mergeCell ref="O47:P47"/>
    <mergeCell ref="Q47:R47"/>
    <mergeCell ref="B48:D48"/>
    <mergeCell ref="O48:P48"/>
    <mergeCell ref="Q48:R48"/>
    <mergeCell ref="B45:D45"/>
    <mergeCell ref="O45:P45"/>
    <mergeCell ref="Q45:R45"/>
    <mergeCell ref="B46:D46"/>
    <mergeCell ref="O46:P46"/>
    <mergeCell ref="Q46:R46"/>
    <mergeCell ref="B43:D43"/>
    <mergeCell ref="O43:P43"/>
    <mergeCell ref="Q43:R43"/>
    <mergeCell ref="B44:D44"/>
    <mergeCell ref="O44:P44"/>
    <mergeCell ref="Q44:R44"/>
    <mergeCell ref="B41:D41"/>
    <mergeCell ref="O41:P41"/>
    <mergeCell ref="Q41:R41"/>
    <mergeCell ref="B42:D42"/>
    <mergeCell ref="O42:P42"/>
    <mergeCell ref="Q42:R42"/>
    <mergeCell ref="B39:D39"/>
    <mergeCell ref="O39:P39"/>
    <mergeCell ref="Q39:R39"/>
    <mergeCell ref="B40:D40"/>
    <mergeCell ref="O40:P40"/>
    <mergeCell ref="Q40:R40"/>
    <mergeCell ref="B37:D37"/>
    <mergeCell ref="O37:P37"/>
    <mergeCell ref="Q37:R37"/>
    <mergeCell ref="B38:D38"/>
    <mergeCell ref="O38:P38"/>
    <mergeCell ref="Q38:R38"/>
    <mergeCell ref="A29:D29"/>
    <mergeCell ref="P29:Q29"/>
    <mergeCell ref="B35:D36"/>
    <mergeCell ref="E35:E36"/>
    <mergeCell ref="F35:F36"/>
    <mergeCell ref="I35:J35"/>
    <mergeCell ref="L35:N35"/>
    <mergeCell ref="O35:P36"/>
    <mergeCell ref="Q35:R36"/>
    <mergeCell ref="A25:D25"/>
    <mergeCell ref="A26:D26"/>
    <mergeCell ref="P26:Q26"/>
    <mergeCell ref="A27:D27"/>
    <mergeCell ref="A28:D28"/>
    <mergeCell ref="P28:Q28"/>
    <mergeCell ref="A20:D20"/>
    <mergeCell ref="A21:D21"/>
    <mergeCell ref="P21:Q21"/>
    <mergeCell ref="A22:D22"/>
    <mergeCell ref="A23:D23"/>
    <mergeCell ref="A24:D24"/>
    <mergeCell ref="P24:Q24"/>
    <mergeCell ref="P22:Q22"/>
    <mergeCell ref="P25:Q25"/>
    <mergeCell ref="P27:Q27"/>
    <mergeCell ref="A17:D17"/>
    <mergeCell ref="P17:Q17"/>
    <mergeCell ref="A18:D18"/>
    <mergeCell ref="P18:Q18"/>
    <mergeCell ref="A19:D19"/>
    <mergeCell ref="P19:Q19"/>
    <mergeCell ref="A12:D12"/>
    <mergeCell ref="P12:Q12"/>
    <mergeCell ref="A13:D13"/>
    <mergeCell ref="A14:D14"/>
    <mergeCell ref="A15:D15"/>
    <mergeCell ref="A16:D16"/>
    <mergeCell ref="P13:Q13"/>
    <mergeCell ref="P14:Q14"/>
    <mergeCell ref="P15:Q15"/>
    <mergeCell ref="P16:Q16"/>
    <mergeCell ref="A9:D9"/>
    <mergeCell ref="A10:D10"/>
    <mergeCell ref="P10:Q10"/>
    <mergeCell ref="A11:D11"/>
    <mergeCell ref="A5:D5"/>
    <mergeCell ref="P5:Q5"/>
    <mergeCell ref="A6:D6"/>
    <mergeCell ref="P6:Q6"/>
    <mergeCell ref="A7:D7"/>
    <mergeCell ref="P7:Q7"/>
    <mergeCell ref="P9:Q9"/>
    <mergeCell ref="P11:Q11"/>
    <mergeCell ref="B3:D4"/>
    <mergeCell ref="E3:G3"/>
    <mergeCell ref="H3:J3"/>
    <mergeCell ref="K3:M3"/>
    <mergeCell ref="N3:Q3"/>
    <mergeCell ref="R3:U3"/>
    <mergeCell ref="P4:Q4"/>
    <mergeCell ref="R4:S4"/>
    <mergeCell ref="A8:D8"/>
    <mergeCell ref="P8:Q8"/>
  </mergeCells>
  <phoneticPr fontId="18"/>
  <printOptions horizontalCentered="1"/>
  <pageMargins left="0.59055118110236227" right="0.59055118110236227" top="0.59055118110236227" bottom="0.59055118110236227" header="0.39370078740157483" footer="0.39370078740157483"/>
  <pageSetup paperSize="9" firstPageNumber="76" orientation="portrait" useFirstPageNumber="1" verticalDpi="300" r:id="rId1"/>
  <headerFooter scaleWithDoc="0" alignWithMargins="0">
    <oddHeader>&amp;R事業所</oddHeader>
    <oddFooter>&amp;C&amp;12&amp;A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7"/>
  <sheetViews>
    <sheetView tabSelected="1" view="pageBreakPreview" zoomScaleNormal="100" zoomScaleSheetLayoutView="100" workbookViewId="0">
      <selection activeCell="N41" sqref="N41"/>
    </sheetView>
  </sheetViews>
  <sheetFormatPr defaultRowHeight="12"/>
  <cols>
    <col min="1" max="6" width="16.5703125" customWidth="1"/>
    <col min="7" max="7" width="1.28515625" customWidth="1"/>
    <col min="8" max="8" width="11.7109375" customWidth="1"/>
    <col min="9" max="9" width="8.28515625" customWidth="1"/>
    <col min="10" max="10" width="7.28515625" style="159" customWidth="1"/>
    <col min="11" max="11" width="13.85546875" customWidth="1"/>
    <col min="12" max="12" width="11.85546875" customWidth="1"/>
    <col min="13" max="13" width="13.7109375" customWidth="1"/>
    <col min="14" max="14" width="11.85546875" customWidth="1"/>
    <col min="15" max="15" width="14.85546875" customWidth="1"/>
    <col min="16" max="16" width="11.85546875" customWidth="1"/>
  </cols>
  <sheetData>
    <row r="1" spans="1:17" ht="17.25">
      <c r="A1" s="1061" t="s">
        <v>233</v>
      </c>
      <c r="B1" s="1061"/>
      <c r="C1" s="1061"/>
      <c r="D1" s="1061"/>
      <c r="E1" s="1061"/>
      <c r="F1" s="1061"/>
      <c r="H1" s="482" t="s">
        <v>483</v>
      </c>
    </row>
    <row r="2" spans="1:17">
      <c r="A2" s="1"/>
      <c r="H2" s="236" t="s">
        <v>601</v>
      </c>
      <c r="I2" s="110"/>
    </row>
    <row r="3" spans="1:17">
      <c r="A3" s="1"/>
      <c r="H3" s="307" t="s">
        <v>235</v>
      </c>
      <c r="I3" s="313">
        <f>‐63‐!G13</f>
        <v>17995</v>
      </c>
      <c r="J3" s="160"/>
      <c r="Q3" s="13"/>
    </row>
    <row r="4" spans="1:17">
      <c r="A4" s="1"/>
      <c r="H4" s="307" t="s">
        <v>173</v>
      </c>
      <c r="I4" s="313">
        <f>‐63‐!G14</f>
        <v>3709</v>
      </c>
      <c r="J4" s="160"/>
      <c r="Q4" s="58"/>
    </row>
    <row r="5" spans="1:17">
      <c r="A5" s="1"/>
      <c r="B5" s="214" t="s">
        <v>318</v>
      </c>
      <c r="D5" s="10"/>
      <c r="E5" s="214" t="s">
        <v>316</v>
      </c>
      <c r="H5" s="307" t="s">
        <v>236</v>
      </c>
      <c r="I5" s="313">
        <f>‐63‐!G15</f>
        <v>3070</v>
      </c>
      <c r="J5" s="160"/>
      <c r="Q5" s="58"/>
    </row>
    <row r="6" spans="1:17">
      <c r="A6" s="1"/>
      <c r="E6" s="214" t="s">
        <v>317</v>
      </c>
      <c r="H6" s="308" t="s">
        <v>237</v>
      </c>
      <c r="I6" s="314">
        <f>‐63‐!G16</f>
        <v>5254</v>
      </c>
      <c r="J6" s="161"/>
    </row>
    <row r="7" spans="1:17" ht="12" customHeight="1">
      <c r="A7" s="1"/>
      <c r="H7" s="307" t="s">
        <v>238</v>
      </c>
      <c r="I7" s="313">
        <f>‐63‐!G17</f>
        <v>2929</v>
      </c>
      <c r="J7" s="160"/>
    </row>
    <row r="8" spans="1:17">
      <c r="A8" s="1"/>
      <c r="H8" s="307" t="s">
        <v>239</v>
      </c>
      <c r="I8" s="313">
        <f>‐63‐!G18</f>
        <v>2343</v>
      </c>
      <c r="J8" s="160"/>
    </row>
    <row r="9" spans="1:17">
      <c r="A9" s="1"/>
      <c r="H9" s="307" t="s">
        <v>240</v>
      </c>
      <c r="I9" s="313">
        <f>‐63‐!G19</f>
        <v>5453</v>
      </c>
      <c r="J9" s="162"/>
    </row>
    <row r="10" spans="1:17">
      <c r="A10" s="1"/>
      <c r="H10" s="307" t="s">
        <v>179</v>
      </c>
      <c r="I10" s="313">
        <f>‐63‐!G20</f>
        <v>2093</v>
      </c>
      <c r="J10" s="160"/>
    </row>
    <row r="11" spans="1:17">
      <c r="A11" s="1"/>
      <c r="H11" s="307" t="s">
        <v>180</v>
      </c>
      <c r="I11" s="313">
        <f>‐63‐!G21</f>
        <v>4436</v>
      </c>
      <c r="J11" s="160"/>
    </row>
    <row r="12" spans="1:17">
      <c r="A12" s="1"/>
      <c r="H12" s="307" t="s">
        <v>181</v>
      </c>
      <c r="I12" s="313">
        <f>‐63‐!G22</f>
        <v>2877</v>
      </c>
      <c r="J12" s="160"/>
    </row>
    <row r="13" spans="1:17">
      <c r="A13" s="1"/>
      <c r="H13" s="307" t="s">
        <v>241</v>
      </c>
      <c r="I13" s="313">
        <f>‐63‐!G23</f>
        <v>1315</v>
      </c>
      <c r="J13" s="160"/>
    </row>
    <row r="14" spans="1:17">
      <c r="A14" s="1"/>
      <c r="H14" s="309"/>
      <c r="I14" s="111"/>
    </row>
    <row r="15" spans="1:17">
      <c r="A15" s="1"/>
      <c r="H15" s="310" t="s">
        <v>234</v>
      </c>
      <c r="I15" s="482" t="s">
        <v>483</v>
      </c>
      <c r="J15"/>
    </row>
    <row r="16" spans="1:17">
      <c r="A16" s="1"/>
      <c r="H16" s="311"/>
      <c r="I16" s="315" t="str">
        <f>‐66‐!E3</f>
        <v>平成13年</v>
      </c>
      <c r="J16" s="315" t="s">
        <v>375</v>
      </c>
      <c r="K16" s="315" t="s">
        <v>325</v>
      </c>
      <c r="L16" s="315" t="s">
        <v>602</v>
      </c>
      <c r="M16" s="315" t="s">
        <v>603</v>
      </c>
    </row>
    <row r="17" spans="1:13">
      <c r="A17" s="1"/>
      <c r="H17" s="312" t="s">
        <v>46</v>
      </c>
      <c r="I17" s="306">
        <f>+‐66‐!E5</f>
        <v>5704</v>
      </c>
      <c r="J17" s="306">
        <f>+‐66‐!G5</f>
        <v>5486</v>
      </c>
      <c r="K17" s="306">
        <f>+‐67‐!K5</f>
        <v>5324</v>
      </c>
      <c r="L17" s="306">
        <f>‐67‐!O5</f>
        <v>4840</v>
      </c>
      <c r="M17" s="306">
        <f>+‐67‐!Q5</f>
        <v>5254</v>
      </c>
    </row>
    <row r="18" spans="1:13">
      <c r="A18" s="1"/>
      <c r="H18" s="312" t="s">
        <v>13</v>
      </c>
      <c r="I18" s="306">
        <f>+‐66‐!F5</f>
        <v>51850</v>
      </c>
      <c r="J18" s="306">
        <f>+‐66‐!H5</f>
        <v>52615</v>
      </c>
      <c r="K18" s="306">
        <f>‐67‐!L5</f>
        <v>56570</v>
      </c>
      <c r="L18" s="306">
        <f>+‐67‐!P5</f>
        <v>53339</v>
      </c>
      <c r="M18" s="306">
        <f>+‐67‐!R5</f>
        <v>55002</v>
      </c>
    </row>
    <row r="19" spans="1:13">
      <c r="A19" s="1"/>
    </row>
    <row r="20" spans="1:13">
      <c r="A20" s="1"/>
      <c r="J20" s="163"/>
    </row>
    <row r="21" spans="1:13">
      <c r="A21" s="1"/>
    </row>
    <row r="22" spans="1:13">
      <c r="A22" s="1"/>
    </row>
    <row r="23" spans="1:13">
      <c r="A23" s="1"/>
    </row>
    <row r="24" spans="1:13">
      <c r="A24" s="1"/>
    </row>
    <row r="25" spans="1:13">
      <c r="A25" s="1"/>
    </row>
    <row r="26" spans="1:13">
      <c r="A26" s="1"/>
    </row>
    <row r="27" spans="1:13">
      <c r="A27" s="1"/>
    </row>
    <row r="28" spans="1:13">
      <c r="A28" s="1"/>
    </row>
    <row r="29" spans="1:13">
      <c r="A29" s="1"/>
    </row>
    <row r="30" spans="1:13">
      <c r="A30" s="1"/>
      <c r="H30" s="22"/>
    </row>
    <row r="31" spans="1:13" ht="12.75" customHeight="1"/>
    <row r="32" spans="1:13">
      <c r="A32" s="1"/>
      <c r="J32" s="164"/>
    </row>
    <row r="33" spans="1:13">
      <c r="A33" s="1"/>
      <c r="J33" s="164"/>
    </row>
    <row r="34" spans="1:13">
      <c r="A34" s="1"/>
      <c r="J34" s="164"/>
    </row>
    <row r="35" spans="1:13">
      <c r="A35" s="1"/>
      <c r="J35" s="164"/>
    </row>
    <row r="36" spans="1:13" ht="12" customHeight="1">
      <c r="A36" s="1"/>
      <c r="J36" s="164"/>
    </row>
    <row r="37" spans="1:13" ht="12" customHeight="1">
      <c r="A37" s="1"/>
      <c r="J37" s="164"/>
    </row>
    <row r="38" spans="1:13">
      <c r="A38" s="1"/>
      <c r="B38" s="214" t="s">
        <v>322</v>
      </c>
      <c r="E38" s="214" t="s">
        <v>323</v>
      </c>
      <c r="J38" s="164"/>
    </row>
    <row r="39" spans="1:13">
      <c r="A39" s="1"/>
      <c r="J39" s="164"/>
    </row>
    <row r="40" spans="1:13" ht="12.75" customHeight="1">
      <c r="A40" s="1"/>
      <c r="H40" s="483" t="s">
        <v>484</v>
      </c>
      <c r="J40" s="164"/>
      <c r="K40" s="483" t="s">
        <v>484</v>
      </c>
    </row>
    <row r="41" spans="1:13" ht="12" customHeight="1">
      <c r="A41" s="1"/>
      <c r="H41" s="112" t="s">
        <v>242</v>
      </c>
      <c r="K41" s="165" t="s">
        <v>297</v>
      </c>
    </row>
    <row r="42" spans="1:13">
      <c r="A42" s="1"/>
      <c r="H42" s="297" t="s">
        <v>378</v>
      </c>
      <c r="I42" s="85" t="s">
        <v>46</v>
      </c>
      <c r="J42" s="159" t="s">
        <v>377</v>
      </c>
      <c r="K42" s="297" t="s">
        <v>378</v>
      </c>
      <c r="L42" s="237" t="s">
        <v>13</v>
      </c>
    </row>
    <row r="43" spans="1:13">
      <c r="A43" s="1"/>
      <c r="H43" s="325" t="s">
        <v>279</v>
      </c>
      <c r="I43" s="316">
        <f>+‐66‐!C31</f>
        <v>0</v>
      </c>
      <c r="J43" s="317">
        <f>+I43/$I$60*100</f>
        <v>0</v>
      </c>
      <c r="K43" s="191" t="s">
        <v>376</v>
      </c>
      <c r="L43" s="321">
        <f>+‐66‐!D31</f>
        <v>0</v>
      </c>
      <c r="M43" s="317">
        <f>+L43/$L$60*100</f>
        <v>0</v>
      </c>
    </row>
    <row r="44" spans="1:13" ht="12.75" customHeight="1">
      <c r="A44" s="1"/>
      <c r="H44" s="734" t="s">
        <v>362</v>
      </c>
      <c r="I44" s="316">
        <f>+‐66‐!C33</f>
        <v>1</v>
      </c>
      <c r="J44" s="317">
        <f t="shared" ref="J44:J59" si="0">+I44/$I$60*100</f>
        <v>1.9033117624666921E-2</v>
      </c>
      <c r="K44" s="298" t="s">
        <v>362</v>
      </c>
      <c r="L44" s="321">
        <f>+‐66‐!D33</f>
        <v>0</v>
      </c>
      <c r="M44" s="417">
        <f t="shared" ref="M44:M59" si="1">+L44/$L$60*100</f>
        <v>0</v>
      </c>
    </row>
    <row r="45" spans="1:13">
      <c r="A45" s="1"/>
      <c r="H45" s="299" t="s">
        <v>50</v>
      </c>
      <c r="I45" s="316">
        <f>+‐66‐!C34</f>
        <v>391</v>
      </c>
      <c r="J45" s="317">
        <f t="shared" si="0"/>
        <v>7.4419489912447663</v>
      </c>
      <c r="K45" s="299" t="s">
        <v>50</v>
      </c>
      <c r="L45" s="321">
        <f>+‐66‐!D34</f>
        <v>4354</v>
      </c>
      <c r="M45" s="317">
        <f t="shared" si="1"/>
        <v>7.91607577906258</v>
      </c>
    </row>
    <row r="46" spans="1:13">
      <c r="A46" s="1"/>
      <c r="H46" s="298" t="s">
        <v>51</v>
      </c>
      <c r="I46" s="316">
        <f>+‐66‐!C35</f>
        <v>164</v>
      </c>
      <c r="J46" s="317">
        <f t="shared" si="0"/>
        <v>3.1214312904453747</v>
      </c>
      <c r="K46" s="298" t="s">
        <v>51</v>
      </c>
      <c r="L46" s="321">
        <f>+‐66‐!D35</f>
        <v>3138</v>
      </c>
      <c r="M46" s="317">
        <f t="shared" si="1"/>
        <v>5.705247081924294</v>
      </c>
    </row>
    <row r="47" spans="1:13">
      <c r="A47" s="1"/>
      <c r="H47" s="326" t="s">
        <v>283</v>
      </c>
      <c r="I47" s="318">
        <f>+‐66‐!C37</f>
        <v>5</v>
      </c>
      <c r="J47" s="317">
        <f t="shared" si="0"/>
        <v>9.5165588123334602E-2</v>
      </c>
      <c r="K47" s="300" t="s">
        <v>283</v>
      </c>
      <c r="L47" s="321">
        <f>+‐66‐!D37</f>
        <v>1084</v>
      </c>
      <c r="M47" s="317">
        <f t="shared" si="1"/>
        <v>1.9708374240936695</v>
      </c>
    </row>
    <row r="48" spans="1:13" ht="12" customHeight="1">
      <c r="A48" s="1"/>
      <c r="H48" s="493" t="s">
        <v>351</v>
      </c>
      <c r="I48" s="318">
        <f>+‐66‐!C38</f>
        <v>83</v>
      </c>
      <c r="J48" s="317">
        <f t="shared" si="0"/>
        <v>1.5797487628473543</v>
      </c>
      <c r="K48" s="301" t="s">
        <v>351</v>
      </c>
      <c r="L48" s="321">
        <f>+‐66‐!D38</f>
        <v>1441</v>
      </c>
      <c r="M48" s="317">
        <f t="shared" si="1"/>
        <v>2.6199047307370642</v>
      </c>
    </row>
    <row r="49" spans="1:13" ht="12" customHeight="1">
      <c r="A49" s="1"/>
      <c r="H49" s="493" t="s">
        <v>350</v>
      </c>
      <c r="I49" s="318">
        <f>+‐66‐!C39</f>
        <v>112</v>
      </c>
      <c r="J49" s="317">
        <f t="shared" si="0"/>
        <v>2.1317091739626948</v>
      </c>
      <c r="K49" s="301" t="s">
        <v>350</v>
      </c>
      <c r="L49" s="321">
        <f>+‐66‐!D39</f>
        <v>3125</v>
      </c>
      <c r="M49" s="317">
        <f t="shared" si="1"/>
        <v>5.6816115777608092</v>
      </c>
    </row>
    <row r="50" spans="1:13" ht="12" customHeight="1">
      <c r="A50" s="1"/>
      <c r="H50" s="493" t="s">
        <v>363</v>
      </c>
      <c r="I50" s="318">
        <f>+‐66‐!C40</f>
        <v>1240</v>
      </c>
      <c r="J50" s="317">
        <f t="shared" si="0"/>
        <v>23.601065854586981</v>
      </c>
      <c r="K50" s="301" t="s">
        <v>363</v>
      </c>
      <c r="L50" s="321">
        <f>+‐66‐!D40</f>
        <v>15116</v>
      </c>
      <c r="M50" s="317">
        <f t="shared" si="1"/>
        <v>27.48263699501836</v>
      </c>
    </row>
    <row r="51" spans="1:13" ht="12" customHeight="1">
      <c r="A51" s="1"/>
      <c r="H51" s="493" t="s">
        <v>285</v>
      </c>
      <c r="I51" s="318">
        <f>+‐66‐!C41</f>
        <v>93</v>
      </c>
      <c r="J51" s="317">
        <f t="shared" si="0"/>
        <v>1.7700799390940234</v>
      </c>
      <c r="K51" s="301" t="s">
        <v>285</v>
      </c>
      <c r="L51" s="321">
        <f>+‐66‐!D41</f>
        <v>928</v>
      </c>
      <c r="M51" s="317">
        <f t="shared" si="1"/>
        <v>1.6872113741318497</v>
      </c>
    </row>
    <row r="52" spans="1:13" ht="12" customHeight="1">
      <c r="A52" s="1"/>
      <c r="H52" s="494" t="s">
        <v>357</v>
      </c>
      <c r="I52" s="318">
        <f>+‐66‐!C42</f>
        <v>647</v>
      </c>
      <c r="J52" s="317">
        <f t="shared" si="0"/>
        <v>12.314427103159497</v>
      </c>
      <c r="K52" s="300" t="s">
        <v>357</v>
      </c>
      <c r="L52" s="321">
        <f>+‐66‐!D42</f>
        <v>1692</v>
      </c>
      <c r="M52" s="317">
        <f t="shared" si="1"/>
        <v>3.076251772662812</v>
      </c>
    </row>
    <row r="53" spans="1:13" ht="12" customHeight="1">
      <c r="A53" s="1"/>
      <c r="H53" s="495" t="s">
        <v>291</v>
      </c>
      <c r="I53" s="318">
        <f>+‐66‐!C43</f>
        <v>282</v>
      </c>
      <c r="J53" s="317">
        <f t="shared" si="0"/>
        <v>5.3673391701560718</v>
      </c>
      <c r="K53" s="302" t="s">
        <v>291</v>
      </c>
      <c r="L53" s="321">
        <f>+‐66‐!D43</f>
        <v>2278</v>
      </c>
      <c r="M53" s="317">
        <f t="shared" si="1"/>
        <v>4.1416675757245187</v>
      </c>
    </row>
    <row r="54" spans="1:13" ht="12" customHeight="1">
      <c r="A54" s="1"/>
      <c r="H54" s="496" t="s">
        <v>292</v>
      </c>
      <c r="I54" s="318">
        <f>+‐66‐!C44</f>
        <v>721</v>
      </c>
      <c r="J54" s="317">
        <f t="shared" si="0"/>
        <v>13.722877807384851</v>
      </c>
      <c r="K54" s="300" t="s">
        <v>292</v>
      </c>
      <c r="L54" s="321">
        <f>+‐66‐!D44</f>
        <v>4025</v>
      </c>
      <c r="M54" s="317">
        <f t="shared" si="1"/>
        <v>7.317915712155922</v>
      </c>
    </row>
    <row r="55" spans="1:13" ht="12" customHeight="1">
      <c r="A55" s="1"/>
      <c r="H55" s="324" t="s">
        <v>352</v>
      </c>
      <c r="I55" s="318">
        <f>+‐66‐!C45</f>
        <v>430</v>
      </c>
      <c r="J55" s="317">
        <f t="shared" si="0"/>
        <v>8.1842405786067758</v>
      </c>
      <c r="K55" s="303" t="s">
        <v>352</v>
      </c>
      <c r="L55" s="321">
        <f>+‐66‐!D45</f>
        <v>1781</v>
      </c>
      <c r="M55" s="317">
        <f t="shared" si="1"/>
        <v>3.2380640703974404</v>
      </c>
    </row>
    <row r="56" spans="1:13" ht="12" customHeight="1">
      <c r="A56" s="1"/>
      <c r="H56" s="496" t="s">
        <v>288</v>
      </c>
      <c r="I56" s="318">
        <f>+‐66‐!C46</f>
        <v>237</v>
      </c>
      <c r="J56" s="317">
        <f t="shared" si="0"/>
        <v>4.51084887704606</v>
      </c>
      <c r="K56" s="300" t="s">
        <v>288</v>
      </c>
      <c r="L56" s="321">
        <f>+‐66‐!D46</f>
        <v>1172</v>
      </c>
      <c r="M56" s="317">
        <f t="shared" si="1"/>
        <v>2.1308316061234138</v>
      </c>
    </row>
    <row r="57" spans="1:13" ht="12" customHeight="1">
      <c r="A57" s="1"/>
      <c r="H57" s="496" t="s">
        <v>289</v>
      </c>
      <c r="I57" s="318">
        <f>+‐66‐!C47</f>
        <v>462</v>
      </c>
      <c r="J57" s="317">
        <f t="shared" si="0"/>
        <v>8.7933003425961171</v>
      </c>
      <c r="K57" s="300" t="s">
        <v>289</v>
      </c>
      <c r="L57" s="321">
        <f>+‐66‐!D47</f>
        <v>8255</v>
      </c>
      <c r="M57" s="317">
        <f t="shared" si="1"/>
        <v>15.008545143812951</v>
      </c>
    </row>
    <row r="58" spans="1:13" ht="12" customHeight="1">
      <c r="A58" s="1"/>
      <c r="H58" s="496" t="s">
        <v>353</v>
      </c>
      <c r="I58" s="318">
        <f>+‐66‐!C48</f>
        <v>24</v>
      </c>
      <c r="J58" s="317">
        <f t="shared" si="0"/>
        <v>0.45679482299200608</v>
      </c>
      <c r="K58" s="300" t="s">
        <v>353</v>
      </c>
      <c r="L58" s="321">
        <f>+‐66‐!D48</f>
        <v>394</v>
      </c>
      <c r="M58" s="317">
        <f t="shared" si="1"/>
        <v>0.71633758772408274</v>
      </c>
    </row>
    <row r="59" spans="1:13" ht="12" customHeight="1" thickBot="1">
      <c r="A59" s="1"/>
      <c r="H59" s="324" t="s">
        <v>380</v>
      </c>
      <c r="I59" s="319">
        <f>+‐66‐!C49</f>
        <v>362</v>
      </c>
      <c r="J59" s="317">
        <f t="shared" si="0"/>
        <v>6.8899885801294243</v>
      </c>
      <c r="K59" s="304" t="s">
        <v>354</v>
      </c>
      <c r="L59" s="322">
        <f>+‐66‐!D49</f>
        <v>6219</v>
      </c>
      <c r="M59" s="317">
        <f t="shared" si="1"/>
        <v>11.306861568670231</v>
      </c>
    </row>
    <row r="60" spans="1:13" ht="12" customHeight="1" thickBot="1">
      <c r="A60" s="1"/>
      <c r="H60" s="305" t="s">
        <v>379</v>
      </c>
      <c r="I60" s="320">
        <f>SUM(I43:I59)</f>
        <v>5254</v>
      </c>
      <c r="J60" s="296">
        <f>SUM(J43:J59)</f>
        <v>100</v>
      </c>
      <c r="K60" s="305" t="s">
        <v>379</v>
      </c>
      <c r="L60" s="323">
        <f>SUM(L43:L59)</f>
        <v>55002</v>
      </c>
      <c r="M60" s="317">
        <f>SUM(M43:M59)</f>
        <v>99.999999999999986</v>
      </c>
    </row>
    <row r="61" spans="1:13" ht="12" customHeight="1">
      <c r="A61" s="1"/>
      <c r="J61" s="200"/>
      <c r="M61" s="201"/>
    </row>
    <row r="62" spans="1:13" ht="12" customHeight="1">
      <c r="A62" s="1"/>
      <c r="J62"/>
    </row>
    <row r="63" spans="1:13">
      <c r="A63" s="1"/>
      <c r="B63" s="214" t="s">
        <v>313</v>
      </c>
      <c r="E63" s="214" t="s">
        <v>315</v>
      </c>
      <c r="H63" s="199"/>
      <c r="I63" s="111"/>
    </row>
    <row r="64" spans="1:13">
      <c r="A64" s="1"/>
      <c r="B64" s="214" t="s">
        <v>314</v>
      </c>
      <c r="H64" s="88"/>
      <c r="I64" s="151"/>
    </row>
    <row r="65" spans="1:13" ht="12.75" thickBot="1">
      <c r="A65" s="1"/>
      <c r="H65" s="165" t="s">
        <v>0</v>
      </c>
      <c r="I65" s="482" t="s">
        <v>483</v>
      </c>
    </row>
    <row r="66" spans="1:13">
      <c r="A66" s="1"/>
      <c r="H66" s="171" t="s">
        <v>243</v>
      </c>
      <c r="I66" s="172" t="s">
        <v>606</v>
      </c>
      <c r="J66" s="172" t="s">
        <v>247</v>
      </c>
      <c r="K66" s="172" t="s">
        <v>248</v>
      </c>
      <c r="L66" s="172" t="s">
        <v>249</v>
      </c>
      <c r="M66" s="173" t="s">
        <v>607</v>
      </c>
    </row>
    <row r="67" spans="1:13">
      <c r="A67" s="1"/>
      <c r="H67" s="169" t="s">
        <v>528</v>
      </c>
      <c r="I67" s="174">
        <f>‐69‐!D8</f>
        <v>1562</v>
      </c>
      <c r="J67" s="113">
        <f>‐69‐!E8</f>
        <v>1596</v>
      </c>
      <c r="K67" s="174">
        <f>‐69‐!G8</f>
        <v>1443</v>
      </c>
      <c r="L67" s="174">
        <f>‐69‐!H8</f>
        <v>1231</v>
      </c>
      <c r="M67" s="175">
        <f>‐69‐!I8</f>
        <v>809</v>
      </c>
    </row>
    <row r="68" spans="1:13">
      <c r="A68" s="1"/>
      <c r="H68" s="169" t="s">
        <v>250</v>
      </c>
      <c r="I68" s="113">
        <f>‐69‐!D13</f>
        <v>14687</v>
      </c>
      <c r="J68" s="113">
        <f>‐69‐!E13</f>
        <v>13681</v>
      </c>
      <c r="K68" s="113">
        <f>‐69‐!G13</f>
        <v>14869</v>
      </c>
      <c r="L68" s="113">
        <f>‐69‐!H13</f>
        <v>14132</v>
      </c>
      <c r="M68" s="176">
        <f>‐69‐!I13</f>
        <v>10620</v>
      </c>
    </row>
    <row r="69" spans="1:13" ht="12.75" thickBot="1">
      <c r="A69" s="1"/>
      <c r="H69" s="170" t="s">
        <v>251</v>
      </c>
      <c r="I69" s="418">
        <f>‐69‐!D18</f>
        <v>59401448</v>
      </c>
      <c r="J69" s="418">
        <f>‐69‐!E18</f>
        <v>59381725</v>
      </c>
      <c r="K69" s="177">
        <f>‐69‐!G18</f>
        <v>63499645</v>
      </c>
      <c r="L69" s="177">
        <f>‐69‐!H18</f>
        <v>58150659</v>
      </c>
      <c r="M69" s="178">
        <f>‐69‐!I18</f>
        <v>50171554</v>
      </c>
    </row>
    <row r="70" spans="1:13" ht="12" customHeight="1">
      <c r="A70" s="1"/>
      <c r="J70"/>
    </row>
    <row r="71" spans="1:13">
      <c r="A71" s="1"/>
      <c r="J71"/>
    </row>
    <row r="72" spans="1:13" ht="12.75" thickBot="1">
      <c r="A72" s="1"/>
      <c r="H72" s="165" t="s">
        <v>252</v>
      </c>
      <c r="I72" s="482" t="s">
        <v>483</v>
      </c>
      <c r="J72"/>
    </row>
    <row r="73" spans="1:13">
      <c r="A73" s="1"/>
      <c r="H73" s="179" t="s">
        <v>253</v>
      </c>
      <c r="I73" s="180">
        <f>‐70‐!D17</f>
        <v>3</v>
      </c>
      <c r="J73" s="339">
        <f t="shared" ref="J73:J78" si="2">+I73/$I$79</f>
        <v>5.9760956175298804E-3</v>
      </c>
    </row>
    <row r="74" spans="1:13">
      <c r="A74" s="1"/>
      <c r="H74" s="181" t="s">
        <v>608</v>
      </c>
      <c r="I74" s="182">
        <f>‐70‐!D18</f>
        <v>58</v>
      </c>
      <c r="J74" s="339">
        <f t="shared" si="2"/>
        <v>0.11553784860557768</v>
      </c>
    </row>
    <row r="75" spans="1:13">
      <c r="A75" s="1"/>
      <c r="H75" s="181" t="s">
        <v>255</v>
      </c>
      <c r="I75" s="182">
        <f>‐70‐!D19</f>
        <v>161</v>
      </c>
      <c r="J75" s="339">
        <f t="shared" si="2"/>
        <v>0.32071713147410358</v>
      </c>
    </row>
    <row r="76" spans="1:13">
      <c r="A76" s="1"/>
      <c r="H76" s="181" t="s">
        <v>256</v>
      </c>
      <c r="I76" s="182">
        <f>‐70‐!D20</f>
        <v>75</v>
      </c>
      <c r="J76" s="339">
        <f t="shared" si="2"/>
        <v>0.14940239043824702</v>
      </c>
    </row>
    <row r="77" spans="1:13" ht="13.5" customHeight="1">
      <c r="A77" s="1"/>
      <c r="H77" s="181" t="s">
        <v>257</v>
      </c>
      <c r="I77" s="182">
        <f>‐70‐!D21</f>
        <v>185</v>
      </c>
      <c r="J77" s="339">
        <f t="shared" si="2"/>
        <v>0.36852589641434264</v>
      </c>
    </row>
    <row r="78" spans="1:13" ht="12.75" thickBot="1">
      <c r="A78" s="1"/>
      <c r="H78" s="183" t="s">
        <v>258</v>
      </c>
      <c r="I78" s="184">
        <f>‐70‐!D22</f>
        <v>20</v>
      </c>
      <c r="J78" s="339">
        <f t="shared" si="2"/>
        <v>3.9840637450199202E-2</v>
      </c>
    </row>
    <row r="79" spans="1:13" ht="13.5" customHeight="1">
      <c r="A79" s="1"/>
      <c r="H79" s="340" t="s">
        <v>382</v>
      </c>
      <c r="I79" s="335">
        <f>SUM(I73:I78)</f>
        <v>502</v>
      </c>
      <c r="J79" s="342">
        <f>SUM(J73:J78)</f>
        <v>1</v>
      </c>
    </row>
    <row r="80" spans="1:13">
      <c r="A80" s="1"/>
      <c r="J80"/>
    </row>
    <row r="81" spans="1:10">
      <c r="A81" s="1"/>
      <c r="J81"/>
    </row>
    <row r="82" spans="1:10">
      <c r="A82" s="1"/>
      <c r="J82"/>
    </row>
    <row r="83" spans="1:10">
      <c r="A83" s="1"/>
      <c r="J83"/>
    </row>
    <row r="84" spans="1:10">
      <c r="A84" s="1"/>
      <c r="J84"/>
    </row>
    <row r="85" spans="1:10">
      <c r="J85"/>
    </row>
    <row r="86" spans="1:10">
      <c r="A86" s="1"/>
      <c r="J86"/>
    </row>
    <row r="87" spans="1:10" ht="13.5" customHeight="1">
      <c r="A87" s="1"/>
      <c r="J87"/>
    </row>
    <row r="88" spans="1:10">
      <c r="J88"/>
    </row>
    <row r="89" spans="1:10">
      <c r="A89" s="1"/>
      <c r="J89"/>
    </row>
    <row r="90" spans="1:10">
      <c r="A90" s="1"/>
      <c r="J90"/>
    </row>
    <row r="91" spans="1:10">
      <c r="A91" s="1"/>
      <c r="J91"/>
    </row>
    <row r="92" spans="1:10">
      <c r="J92"/>
    </row>
    <row r="93" spans="1:10">
      <c r="J93"/>
    </row>
    <row r="94" spans="1:10">
      <c r="J94"/>
    </row>
    <row r="95" spans="1:10">
      <c r="A95" s="1"/>
      <c r="J95"/>
    </row>
    <row r="96" spans="1:10">
      <c r="A96" s="1"/>
      <c r="B96" s="214" t="s">
        <v>320</v>
      </c>
      <c r="E96" s="214" t="s">
        <v>319</v>
      </c>
      <c r="J96"/>
    </row>
    <row r="97" spans="1:10">
      <c r="A97" s="1"/>
      <c r="I97" s="111"/>
      <c r="J97" s="111"/>
    </row>
    <row r="98" spans="1:10">
      <c r="A98" s="1"/>
      <c r="I98" s="111"/>
      <c r="J98" s="111"/>
    </row>
    <row r="99" spans="1:10" ht="12.75" thickBot="1">
      <c r="A99" s="1"/>
      <c r="H99" s="165" t="s">
        <v>1</v>
      </c>
      <c r="I99" s="484" t="s">
        <v>484</v>
      </c>
      <c r="J99"/>
    </row>
    <row r="100" spans="1:10">
      <c r="A100" s="1"/>
      <c r="H100" s="179" t="s">
        <v>253</v>
      </c>
      <c r="I100" s="180">
        <f>‐70‐!D9</f>
        <v>1</v>
      </c>
      <c r="J100" s="339">
        <f t="shared" ref="J100:J105" si="3">+I100/$I$106</f>
        <v>3.2573289902280132E-3</v>
      </c>
    </row>
    <row r="101" spans="1:10">
      <c r="A101" s="1"/>
      <c r="H101" s="181" t="s">
        <v>254</v>
      </c>
      <c r="I101" s="185">
        <f>‐70‐!D10</f>
        <v>6</v>
      </c>
      <c r="J101" s="339">
        <f t="shared" si="3"/>
        <v>1.9543973941368076E-2</v>
      </c>
    </row>
    <row r="102" spans="1:10">
      <c r="A102" s="1"/>
      <c r="H102" s="181" t="s">
        <v>255</v>
      </c>
      <c r="I102" s="185">
        <f>‐70‐!D11</f>
        <v>81</v>
      </c>
      <c r="J102" s="339">
        <f t="shared" si="3"/>
        <v>0.26384364820846906</v>
      </c>
    </row>
    <row r="103" spans="1:10">
      <c r="A103" s="1"/>
      <c r="H103" s="181" t="s">
        <v>262</v>
      </c>
      <c r="I103" s="185">
        <f>‐70‐!D12</f>
        <v>48</v>
      </c>
      <c r="J103" s="343">
        <f t="shared" si="3"/>
        <v>0.15635179153094461</v>
      </c>
    </row>
    <row r="104" spans="1:10">
      <c r="A104" s="1"/>
      <c r="H104" s="181" t="s">
        <v>264</v>
      </c>
      <c r="I104" s="185">
        <f>‐70‐!D13</f>
        <v>102</v>
      </c>
      <c r="J104" s="339">
        <f t="shared" si="3"/>
        <v>0.33224755700325731</v>
      </c>
    </row>
    <row r="105" spans="1:10" ht="12.75" thickBot="1">
      <c r="A105" s="1"/>
      <c r="H105" s="183" t="s">
        <v>258</v>
      </c>
      <c r="I105" s="186">
        <f>‐70‐!D14</f>
        <v>69</v>
      </c>
      <c r="J105" s="339">
        <f t="shared" si="3"/>
        <v>0.22475570032573289</v>
      </c>
    </row>
    <row r="106" spans="1:10">
      <c r="A106" s="1"/>
      <c r="H106" s="340" t="s">
        <v>382</v>
      </c>
      <c r="I106" s="337">
        <f>SUM(I100:I105)</f>
        <v>307</v>
      </c>
      <c r="J106" s="341">
        <f>SUM(J100:J105)</f>
        <v>0.99999999999999989</v>
      </c>
    </row>
    <row r="107" spans="1:10">
      <c r="A107" s="1"/>
      <c r="H107" s="336"/>
      <c r="I107" s="337"/>
      <c r="J107"/>
    </row>
    <row r="108" spans="1:10">
      <c r="A108" s="1"/>
      <c r="J108"/>
    </row>
    <row r="109" spans="1:10">
      <c r="A109" s="1"/>
      <c r="J109"/>
    </row>
    <row r="110" spans="1:10" ht="12.75" thickBot="1">
      <c r="A110" s="1"/>
      <c r="H110" s="165" t="s">
        <v>2</v>
      </c>
      <c r="I110" s="483" t="s">
        <v>484</v>
      </c>
      <c r="J110"/>
    </row>
    <row r="111" spans="1:10">
      <c r="A111" s="1"/>
      <c r="H111" s="241" t="s">
        <v>259</v>
      </c>
      <c r="I111" s="242">
        <f>‐71‐!M31</f>
        <v>7656</v>
      </c>
      <c r="J111" s="339">
        <f>+I111/$I$115</f>
        <v>0.54174922162468153</v>
      </c>
    </row>
    <row r="112" spans="1:10">
      <c r="A112" s="1"/>
      <c r="H112" s="243" t="s">
        <v>260</v>
      </c>
      <c r="I112" s="244">
        <f>‐71‐!M39</f>
        <v>4528</v>
      </c>
      <c r="J112" s="339">
        <f>+I112/$I$115</f>
        <v>0.32040758562128502</v>
      </c>
    </row>
    <row r="113" spans="1:14">
      <c r="A113" s="1"/>
      <c r="H113" s="243" t="s">
        <v>261</v>
      </c>
      <c r="I113" s="244">
        <f>‐71‐!O31</f>
        <v>257</v>
      </c>
      <c r="J113" s="339">
        <f>+I113/$I$115</f>
        <v>1.8185677894140957E-2</v>
      </c>
    </row>
    <row r="114" spans="1:14" ht="12.75" thickBot="1">
      <c r="A114" s="1"/>
      <c r="H114" s="245" t="s">
        <v>263</v>
      </c>
      <c r="I114" s="246">
        <f>‐71‐!O39</f>
        <v>1691</v>
      </c>
      <c r="J114" s="339">
        <f>+I114/$I$115</f>
        <v>0.11965751485989244</v>
      </c>
    </row>
    <row r="115" spans="1:14">
      <c r="A115" s="1"/>
      <c r="H115" s="340" t="s">
        <v>382</v>
      </c>
      <c r="I115" s="335">
        <f>SUM(I111:I114)</f>
        <v>14132</v>
      </c>
      <c r="J115" s="339">
        <f>SUM(J111:J114)</f>
        <v>0.99999999999999989</v>
      </c>
    </row>
    <row r="116" spans="1:14">
      <c r="A116" s="1"/>
      <c r="H116" s="338"/>
      <c r="I116" s="335"/>
      <c r="J116" s="239"/>
    </row>
    <row r="117" spans="1:14">
      <c r="J117"/>
    </row>
    <row r="118" spans="1:14">
      <c r="A118" s="1"/>
      <c r="J118"/>
    </row>
    <row r="119" spans="1:14">
      <c r="A119" s="1"/>
      <c r="J119"/>
    </row>
    <row r="120" spans="1:14">
      <c r="A120" s="1"/>
      <c r="J120"/>
    </row>
    <row r="121" spans="1:14">
      <c r="A121" s="1"/>
      <c r="J121"/>
    </row>
    <row r="122" spans="1:14">
      <c r="A122" s="1"/>
      <c r="J122"/>
    </row>
    <row r="123" spans="1:14">
      <c r="A123" s="1"/>
      <c r="J123"/>
    </row>
    <row r="124" spans="1:14">
      <c r="A124" s="10"/>
      <c r="B124" s="117" t="s">
        <v>321</v>
      </c>
      <c r="D124" s="10" t="s">
        <v>312</v>
      </c>
      <c r="J124"/>
    </row>
    <row r="125" spans="1:14">
      <c r="A125" s="1"/>
      <c r="J125"/>
      <c r="M125" s="111"/>
      <c r="N125" s="111"/>
    </row>
    <row r="126" spans="1:14">
      <c r="A126" s="1"/>
      <c r="J126"/>
      <c r="M126" s="111"/>
      <c r="N126" s="111"/>
    </row>
    <row r="127" spans="1:14">
      <c r="J127"/>
      <c r="M127" s="22"/>
      <c r="N127" s="116"/>
    </row>
    <row r="128" spans="1:14">
      <c r="A128" s="1"/>
      <c r="H128" s="419" t="s">
        <v>391</v>
      </c>
      <c r="J128"/>
      <c r="M128" s="22"/>
      <c r="N128" s="116"/>
    </row>
    <row r="129" spans="1:14">
      <c r="A129" s="1"/>
      <c r="H129" s="165" t="s">
        <v>3</v>
      </c>
      <c r="M129" s="22"/>
      <c r="N129" s="116"/>
    </row>
    <row r="130" spans="1:14">
      <c r="H130" s="168" t="s">
        <v>183</v>
      </c>
      <c r="I130" s="168" t="s">
        <v>265</v>
      </c>
      <c r="J130" s="167" t="s">
        <v>266</v>
      </c>
      <c r="K130" s="167" t="s">
        <v>267</v>
      </c>
    </row>
    <row r="131" spans="1:14">
      <c r="H131" s="168" t="str">
        <f>‐74‐!A31</f>
        <v>平成21年</v>
      </c>
      <c r="I131" s="188">
        <f>‐74‐!B31</f>
        <v>71</v>
      </c>
      <c r="J131" s="188">
        <f>‐74‐!C31</f>
        <v>2167</v>
      </c>
      <c r="K131" s="485">
        <f>‐75‐!I31</f>
        <v>5028029</v>
      </c>
    </row>
    <row r="132" spans="1:14">
      <c r="A132" s="1"/>
      <c r="H132" s="168" t="str">
        <f>‐74‐!A32</f>
        <v>平成22年</v>
      </c>
      <c r="I132" s="188">
        <f>‐74‐!B32</f>
        <v>69</v>
      </c>
      <c r="J132" s="188">
        <f>‐74‐!C32</f>
        <v>2218</v>
      </c>
      <c r="K132" s="485">
        <f>‐75‐!I32</f>
        <v>5335650</v>
      </c>
    </row>
    <row r="133" spans="1:14">
      <c r="A133" s="1"/>
      <c r="H133" s="168" t="str">
        <f>‐74‐!A33</f>
        <v>平成24年</v>
      </c>
      <c r="I133" s="188">
        <f>‐74‐!B33</f>
        <v>62</v>
      </c>
      <c r="J133" s="188">
        <f>‐74‐!C33</f>
        <v>2189</v>
      </c>
      <c r="K133" s="485">
        <f>‐75‐!I33</f>
        <v>4941902</v>
      </c>
      <c r="N133" s="115"/>
    </row>
    <row r="134" spans="1:14">
      <c r="A134" s="1"/>
      <c r="H134" s="168" t="str">
        <f>‐74‐!A34</f>
        <v>平成25年</v>
      </c>
      <c r="I134" s="188">
        <f>‐74‐!B34</f>
        <v>56</v>
      </c>
      <c r="J134" s="188">
        <f>‐74‐!C34</f>
        <v>2081</v>
      </c>
      <c r="K134" s="485">
        <f>‐75‐!I34</f>
        <v>5681354</v>
      </c>
      <c r="N134" s="202"/>
    </row>
    <row r="135" spans="1:14">
      <c r="A135" s="1"/>
      <c r="N135" s="202"/>
    </row>
    <row r="136" spans="1:14">
      <c r="A136" s="1"/>
      <c r="H136" s="165" t="s">
        <v>268</v>
      </c>
      <c r="I136" s="327" t="s">
        <v>381</v>
      </c>
      <c r="N136" s="202"/>
    </row>
    <row r="137" spans="1:14">
      <c r="A137" s="1"/>
      <c r="H137" s="166"/>
      <c r="I137" s="168" t="str">
        <f>‐76‐!G4</f>
        <v>平成25年</v>
      </c>
      <c r="N137" s="202"/>
    </row>
    <row r="138" spans="1:14" ht="12" customHeight="1">
      <c r="A138" s="1"/>
      <c r="H138" s="189" t="s">
        <v>269</v>
      </c>
      <c r="I138" s="168">
        <f>‐76‐!E38</f>
        <v>23</v>
      </c>
      <c r="J138" s="239">
        <f>I138/I150</f>
        <v>0.4107142857142857</v>
      </c>
      <c r="N138" s="202"/>
    </row>
    <row r="139" spans="1:14" ht="12" customHeight="1">
      <c r="A139" s="1"/>
      <c r="H139" s="194" t="s">
        <v>273</v>
      </c>
      <c r="I139" s="168">
        <f>‐76‐!E39</f>
        <v>3</v>
      </c>
      <c r="J139" s="239">
        <f>I139/I150</f>
        <v>5.3571428571428568E-2</v>
      </c>
      <c r="N139" s="202"/>
    </row>
    <row r="140" spans="1:14" ht="12" customHeight="1">
      <c r="A140" s="1"/>
      <c r="H140" s="189" t="s">
        <v>270</v>
      </c>
      <c r="I140" s="168">
        <f>‐76‐!E40</f>
        <v>2</v>
      </c>
      <c r="J140" s="239">
        <f>I140/I150</f>
        <v>3.5714285714285712E-2</v>
      </c>
      <c r="N140" s="202"/>
    </row>
    <row r="141" spans="1:14" ht="12" customHeight="1">
      <c r="A141" s="1"/>
      <c r="H141" s="191" t="s">
        <v>274</v>
      </c>
      <c r="I141" s="168">
        <f>‐76‐!E41</f>
        <v>2</v>
      </c>
      <c r="J141" s="239">
        <f>I141/I150</f>
        <v>3.5714285714285712E-2</v>
      </c>
      <c r="N141" s="202"/>
    </row>
    <row r="142" spans="1:14" ht="12" customHeight="1">
      <c r="A142" s="1"/>
      <c r="H142" s="191" t="s">
        <v>309</v>
      </c>
      <c r="I142" s="168">
        <f>‐76‐!E42</f>
        <v>8</v>
      </c>
      <c r="J142" s="239">
        <f>I142/I150</f>
        <v>0.14285714285714285</v>
      </c>
      <c r="N142" s="202"/>
    </row>
    <row r="143" spans="1:14" ht="12" customHeight="1">
      <c r="A143" s="1"/>
      <c r="H143" s="191" t="s">
        <v>275</v>
      </c>
      <c r="I143" s="168">
        <f>‐76‐!E43</f>
        <v>1</v>
      </c>
      <c r="J143" s="239">
        <f>I143/I150</f>
        <v>1.7857142857142856E-2</v>
      </c>
      <c r="N143" s="202"/>
    </row>
    <row r="144" spans="1:14" ht="12" customHeight="1">
      <c r="A144" s="1"/>
      <c r="H144" s="189" t="s">
        <v>271</v>
      </c>
      <c r="I144" s="168">
        <f>‐76‐!E44</f>
        <v>5</v>
      </c>
      <c r="J144" s="239">
        <f>I144/I150</f>
        <v>8.9285714285714288E-2</v>
      </c>
      <c r="N144" s="202"/>
    </row>
    <row r="145" spans="1:15" ht="12" customHeight="1">
      <c r="A145" s="1"/>
      <c r="H145" s="191" t="s">
        <v>476</v>
      </c>
      <c r="I145" s="168">
        <f>‐76‐!E45</f>
        <v>1</v>
      </c>
      <c r="J145" s="239">
        <f>I145/I150</f>
        <v>1.7857142857142856E-2</v>
      </c>
      <c r="N145" s="202"/>
    </row>
    <row r="146" spans="1:15" ht="12" customHeight="1">
      <c r="A146" s="1"/>
      <c r="H146" s="191" t="s">
        <v>8</v>
      </c>
      <c r="I146" s="168">
        <f>‐76‐!E46</f>
        <v>4</v>
      </c>
      <c r="J146" s="239">
        <f>I146/I150</f>
        <v>7.1428571428571425E-2</v>
      </c>
      <c r="N146" s="202"/>
    </row>
    <row r="147" spans="1:15" ht="12" customHeight="1">
      <c r="A147" s="1"/>
      <c r="H147" s="735" t="s">
        <v>609</v>
      </c>
      <c r="I147" s="168">
        <f>‐76‐!E47+‐76‐!E48+‐76‐!E49+‐76‐!E50</f>
        <v>4</v>
      </c>
      <c r="J147" s="239">
        <f>I147/I150</f>
        <v>7.1428571428571425E-2</v>
      </c>
      <c r="K147" s="165"/>
      <c r="N147" s="202"/>
    </row>
    <row r="148" spans="1:15" ht="12" customHeight="1">
      <c r="A148" s="1"/>
      <c r="H148" s="189" t="s">
        <v>272</v>
      </c>
      <c r="I148" s="168">
        <f>‐76‐!E51</f>
        <v>3</v>
      </c>
      <c r="J148" s="239">
        <f>I148/I150</f>
        <v>5.3571428571428568E-2</v>
      </c>
      <c r="K148" s="165"/>
      <c r="N148" s="111"/>
    </row>
    <row r="149" spans="1:15" ht="12" customHeight="1">
      <c r="A149" s="1"/>
      <c r="I149" s="168"/>
      <c r="J149" s="239">
        <f>I149/I150</f>
        <v>0</v>
      </c>
      <c r="K149" s="165"/>
    </row>
    <row r="150" spans="1:15" ht="12" customHeight="1">
      <c r="A150" s="1"/>
      <c r="H150" s="334" t="s">
        <v>382</v>
      </c>
      <c r="I150" s="335">
        <f>SUM(I138:I149)</f>
        <v>56</v>
      </c>
      <c r="J150" s="239">
        <f>SUM(J138:J149)</f>
        <v>1</v>
      </c>
      <c r="K150" s="165"/>
      <c r="M150" s="114"/>
    </row>
    <row r="151" spans="1:15" ht="12" customHeight="1">
      <c r="A151" s="1"/>
      <c r="H151" s="336"/>
      <c r="I151" s="335"/>
      <c r="J151" s="239"/>
      <c r="K151" s="165"/>
      <c r="M151" s="114"/>
    </row>
    <row r="152" spans="1:15">
      <c r="A152" s="1"/>
      <c r="J152"/>
      <c r="K152" s="165"/>
      <c r="M152" s="114"/>
    </row>
    <row r="153" spans="1:15">
      <c r="A153" s="1"/>
      <c r="H153" s="165" t="s">
        <v>6</v>
      </c>
      <c r="I153" s="482" t="s">
        <v>485</v>
      </c>
      <c r="J153"/>
      <c r="M153" s="114"/>
    </row>
    <row r="154" spans="1:15">
      <c r="A154" s="1"/>
      <c r="H154" s="168"/>
      <c r="I154" s="205" t="str">
        <f>‐76‐!J4</f>
        <v>平成25年</v>
      </c>
      <c r="J154"/>
      <c r="N154" s="150"/>
      <c r="O154" s="190"/>
    </row>
    <row r="155" spans="1:15">
      <c r="A155" s="1" t="s">
        <v>4</v>
      </c>
      <c r="D155" t="s">
        <v>5</v>
      </c>
      <c r="H155" s="191" t="s">
        <v>486</v>
      </c>
      <c r="I155" s="205">
        <f>‐76‐!F38</f>
        <v>1375</v>
      </c>
      <c r="J155" s="332">
        <f>+I155/$I$167</f>
        <v>0.66074002883229221</v>
      </c>
      <c r="N155" s="192"/>
      <c r="O155" s="193"/>
    </row>
    <row r="156" spans="1:15">
      <c r="A156" s="1"/>
      <c r="H156" s="191" t="s">
        <v>487</v>
      </c>
      <c r="I156" s="205">
        <f>‐76‐!F39</f>
        <v>94</v>
      </c>
      <c r="J156" s="332">
        <f t="shared" ref="J156:J166" si="4">+I156/$I$167</f>
        <v>4.517059106198943E-2</v>
      </c>
      <c r="N156" s="158"/>
      <c r="O156" s="193"/>
    </row>
    <row r="157" spans="1:15">
      <c r="H157" s="191" t="s">
        <v>488</v>
      </c>
      <c r="I157" s="205">
        <f>‐76‐!F40</f>
        <v>18</v>
      </c>
      <c r="J157" s="332">
        <f t="shared" si="4"/>
        <v>8.649687650168188E-3</v>
      </c>
      <c r="N157" s="158"/>
      <c r="O157" s="195"/>
    </row>
    <row r="158" spans="1:15">
      <c r="A158" s="1"/>
      <c r="B158" s="111"/>
      <c r="H158" s="191" t="s">
        <v>489</v>
      </c>
      <c r="I158" s="205">
        <f>‐76‐!F41</f>
        <v>15</v>
      </c>
      <c r="J158" s="332">
        <f t="shared" si="4"/>
        <v>7.2080730418068234E-3</v>
      </c>
      <c r="N158" s="196"/>
      <c r="O158" s="193"/>
    </row>
    <row r="159" spans="1:15">
      <c r="A159" s="1"/>
      <c r="H159" s="191" t="s">
        <v>475</v>
      </c>
      <c r="I159" s="205">
        <f>‐76‐!F42</f>
        <v>131</v>
      </c>
      <c r="J159" s="332">
        <f t="shared" si="4"/>
        <v>6.2950504565112933E-2</v>
      </c>
      <c r="M159" s="197"/>
      <c r="N159" s="102"/>
      <c r="O159" s="195"/>
    </row>
    <row r="160" spans="1:15">
      <c r="H160" s="191" t="s">
        <v>490</v>
      </c>
      <c r="I160" s="205">
        <f>‐76‐!F43</f>
        <v>4</v>
      </c>
      <c r="J160" s="332">
        <f t="shared" si="4"/>
        <v>1.9221528111484864E-3</v>
      </c>
      <c r="N160" s="192"/>
      <c r="O160" s="193"/>
    </row>
    <row r="161" spans="7:15">
      <c r="H161" s="191" t="s">
        <v>491</v>
      </c>
      <c r="I161" s="205">
        <f>‐76‐!F44</f>
        <v>65</v>
      </c>
      <c r="J161" s="332">
        <f t="shared" si="4"/>
        <v>3.1234983181162902E-2</v>
      </c>
      <c r="M161" s="197"/>
      <c r="N161" s="192"/>
      <c r="O161" s="195"/>
    </row>
    <row r="162" spans="7:15">
      <c r="G162" s="111"/>
      <c r="H162" s="191" t="s">
        <v>492</v>
      </c>
      <c r="I162" s="205">
        <f>‐76‐!F45</f>
        <v>197</v>
      </c>
      <c r="J162" s="332">
        <f t="shared" si="4"/>
        <v>9.4666025949062954E-2</v>
      </c>
      <c r="N162" s="192"/>
      <c r="O162" s="195"/>
    </row>
    <row r="163" spans="7:15">
      <c r="H163" s="191"/>
      <c r="I163" s="205"/>
      <c r="J163" s="332">
        <f t="shared" si="4"/>
        <v>0</v>
      </c>
      <c r="M163" s="197"/>
      <c r="N163" s="192"/>
      <c r="O163" s="195"/>
    </row>
    <row r="164" spans="7:15">
      <c r="H164" s="191" t="s">
        <v>477</v>
      </c>
      <c r="I164" s="205">
        <f>‐76‐!F46</f>
        <v>57</v>
      </c>
      <c r="J164" s="332">
        <f t="shared" si="4"/>
        <v>2.7390677558865931E-2</v>
      </c>
      <c r="N164" s="192"/>
      <c r="O164" s="195"/>
    </row>
    <row r="165" spans="7:15">
      <c r="H165" s="191" t="s">
        <v>310</v>
      </c>
      <c r="I165" s="206">
        <f>+‐76‐!F47+‐76‐!F48+‐76‐!F49+‐76‐!F50</f>
        <v>97</v>
      </c>
      <c r="J165" s="332">
        <f t="shared" si="4"/>
        <v>4.6612205670350793E-2</v>
      </c>
      <c r="N165" s="158"/>
      <c r="O165" s="195"/>
    </row>
    <row r="166" spans="7:15">
      <c r="H166" s="191" t="s">
        <v>276</v>
      </c>
      <c r="I166" s="206">
        <f>‐76‐!F51</f>
        <v>28</v>
      </c>
      <c r="J166" s="332">
        <f t="shared" si="4"/>
        <v>1.3455069678039404E-2</v>
      </c>
      <c r="N166" s="192"/>
      <c r="O166" s="195"/>
    </row>
    <row r="167" spans="7:15">
      <c r="H167" s="329" t="s">
        <v>277</v>
      </c>
      <c r="I167" s="333">
        <f>SUM(I155:I166)</f>
        <v>2081</v>
      </c>
      <c r="J167" s="238">
        <f>SUM(J155:J166)</f>
        <v>1</v>
      </c>
      <c r="K167" s="197"/>
      <c r="N167" s="192"/>
      <c r="O167" s="195"/>
    </row>
    <row r="168" spans="7:15">
      <c r="H168" s="203"/>
      <c r="I168" s="204"/>
      <c r="J168" s="238"/>
      <c r="L168" s="207"/>
      <c r="N168" s="192"/>
      <c r="O168" s="195"/>
    </row>
    <row r="169" spans="7:15">
      <c r="H169" s="208" t="s">
        <v>7</v>
      </c>
      <c r="I169" s="486" t="s">
        <v>496</v>
      </c>
      <c r="J169" s="238"/>
      <c r="K169" s="197"/>
      <c r="L169" s="207"/>
      <c r="N169" s="192"/>
      <c r="O169" s="195"/>
    </row>
    <row r="170" spans="7:15">
      <c r="H170" s="166"/>
      <c r="I170" s="166" t="s">
        <v>610</v>
      </c>
      <c r="J170" s="238"/>
      <c r="L170" s="207"/>
      <c r="N170" s="192"/>
      <c r="O170" s="195"/>
    </row>
    <row r="171" spans="7:15">
      <c r="H171" s="191" t="s">
        <v>493</v>
      </c>
      <c r="I171" s="328">
        <f>'‐77‐ '!O38</f>
        <v>2980004</v>
      </c>
      <c r="J171" s="238">
        <f>I171/$I$184</f>
        <v>0.52452355547638818</v>
      </c>
      <c r="K171" s="187"/>
      <c r="L171" s="198"/>
      <c r="N171" s="192"/>
      <c r="O171" s="195"/>
    </row>
    <row r="172" spans="7:15">
      <c r="H172" s="194" t="s">
        <v>494</v>
      </c>
      <c r="I172" s="328">
        <f>'‐77‐ '!O39</f>
        <v>1621087</v>
      </c>
      <c r="J172" s="238">
        <f t="shared" ref="J172:J182" si="5">I172/$I$184</f>
        <v>0.28533462269733589</v>
      </c>
      <c r="N172" s="192"/>
      <c r="O172" s="195"/>
    </row>
    <row r="173" spans="7:15">
      <c r="H173" s="191" t="s">
        <v>611</v>
      </c>
      <c r="I173" s="328" t="str">
        <f>'‐77‐ '!O40</f>
        <v>ｘ</v>
      </c>
      <c r="J173" s="238" t="e">
        <f t="shared" si="5"/>
        <v>#VALUE!</v>
      </c>
      <c r="N173" s="192"/>
      <c r="O173" s="195"/>
    </row>
    <row r="174" spans="7:15">
      <c r="H174" s="191" t="s">
        <v>495</v>
      </c>
      <c r="I174" s="328" t="str">
        <f>'‐77‐ '!O41</f>
        <v>ｘ</v>
      </c>
      <c r="J174" s="238" t="e">
        <f t="shared" si="5"/>
        <v>#VALUE!</v>
      </c>
      <c r="N174" s="192"/>
      <c r="O174" s="195"/>
    </row>
    <row r="175" spans="7:15">
      <c r="H175" s="191" t="s">
        <v>309</v>
      </c>
      <c r="I175" s="328">
        <f>'‐77‐ '!O42</f>
        <v>178532</v>
      </c>
      <c r="J175" s="238">
        <f t="shared" si="5"/>
        <v>3.1424199231380408E-2</v>
      </c>
      <c r="N175" s="192"/>
      <c r="O175" s="195"/>
    </row>
    <row r="176" spans="7:15">
      <c r="H176" s="191" t="s">
        <v>612</v>
      </c>
      <c r="I176" s="328" t="str">
        <f>'‐77‐ '!O43</f>
        <v>ｘ</v>
      </c>
      <c r="J176" s="238" t="e">
        <f t="shared" si="5"/>
        <v>#VALUE!</v>
      </c>
      <c r="N176" s="192"/>
      <c r="O176" s="195"/>
    </row>
    <row r="177" spans="8:15">
      <c r="H177" s="191" t="s">
        <v>613</v>
      </c>
      <c r="I177" s="328">
        <f>'‐77‐ '!O44</f>
        <v>139253</v>
      </c>
      <c r="J177" s="238">
        <f t="shared" si="5"/>
        <v>2.4510530412292564E-2</v>
      </c>
      <c r="N177" s="192"/>
      <c r="O177" s="195"/>
    </row>
    <row r="178" spans="8:15">
      <c r="H178" s="191" t="s">
        <v>476</v>
      </c>
      <c r="I178" s="328" t="str">
        <f>'‐77‐ '!O45</f>
        <v>ｘ</v>
      </c>
      <c r="J178" s="238" t="e">
        <f t="shared" si="5"/>
        <v>#VALUE!</v>
      </c>
      <c r="N178" s="192"/>
      <c r="O178" s="193"/>
    </row>
    <row r="179" spans="8:15">
      <c r="H179" s="191" t="s">
        <v>477</v>
      </c>
      <c r="I179" s="328">
        <f>'‐77‐ '!O46</f>
        <v>76405</v>
      </c>
      <c r="J179" s="238">
        <f t="shared" si="5"/>
        <v>1.3448378678744538E-2</v>
      </c>
      <c r="N179" s="111"/>
      <c r="O179" s="111"/>
    </row>
    <row r="180" spans="8:15">
      <c r="H180" s="191" t="s">
        <v>614</v>
      </c>
      <c r="I180" s="328" t="str">
        <f>'‐77‐ '!O47</f>
        <v>ｘ</v>
      </c>
      <c r="J180" s="238" t="e">
        <f t="shared" si="5"/>
        <v>#VALUE!</v>
      </c>
      <c r="K180" s="240" t="s">
        <v>311</v>
      </c>
    </row>
    <row r="181" spans="8:15">
      <c r="H181" s="191" t="s">
        <v>615</v>
      </c>
      <c r="I181" s="328">
        <f>'‐77‐ '!O51</f>
        <v>29082</v>
      </c>
      <c r="J181" s="238">
        <f t="shared" si="5"/>
        <v>5.1188501895850884E-3</v>
      </c>
      <c r="K181" s="331">
        <f>SUM(I171:I178)</f>
        <v>4918876</v>
      </c>
    </row>
    <row r="182" spans="8:15">
      <c r="H182" s="191" t="s">
        <v>616</v>
      </c>
      <c r="I182" s="328">
        <v>656991</v>
      </c>
      <c r="J182" s="238">
        <f t="shared" si="5"/>
        <v>0.11563986331427333</v>
      </c>
    </row>
    <row r="183" spans="8:15">
      <c r="H183" s="191"/>
      <c r="I183" s="328"/>
    </row>
    <row r="184" spans="8:15">
      <c r="H184" s="329" t="s">
        <v>277</v>
      </c>
      <c r="I184" s="330">
        <f>'‐77‐ '!O37</f>
        <v>5681354</v>
      </c>
      <c r="J184" s="239"/>
    </row>
    <row r="187" spans="8:15">
      <c r="J187" s="239" t="e">
        <f>SUM(J174:J184)</f>
        <v>#VALUE!</v>
      </c>
    </row>
  </sheetData>
  <sheetProtection selectLockedCells="1" selectUnlockedCells="1"/>
  <mergeCells count="1">
    <mergeCell ref="A1:F1"/>
  </mergeCells>
  <phoneticPr fontId="18"/>
  <printOptions horizontalCentered="1" verticalCentered="1"/>
  <pageMargins left="0.59055118110236227" right="0.59055118110236227" top="0.19685039370078741" bottom="0.59055118110236227" header="0.39370078740157483" footer="0.39370078740157483"/>
  <pageSetup paperSize="9" scale="95" firstPageNumber="9" orientation="portrait" useFirstPageNumber="1" verticalDpi="300" r:id="rId1"/>
  <headerFooter scaleWithDoc="0" alignWithMargins="0">
    <oddFooter>&amp;C&amp;11－&amp;12&amp;P&amp;11－</oddFooter>
  </headerFooter>
  <rowBreaks count="2" manualBreakCount="2">
    <brk id="61" max="6" man="1"/>
    <brk id="121" max="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56"/>
  <sheetViews>
    <sheetView view="pageBreakPreview" topLeftCell="N1" zoomScaleNormal="100" zoomScaleSheetLayoutView="100" workbookViewId="0">
      <selection activeCell="AH6" sqref="AH6"/>
    </sheetView>
  </sheetViews>
  <sheetFormatPr defaultRowHeight="15" customHeight="1"/>
  <cols>
    <col min="1" max="1" width="10.5703125" style="12" customWidth="1"/>
    <col min="2" max="2" width="7.7109375" style="12" customWidth="1"/>
    <col min="3" max="3" width="8.7109375" style="12" customWidth="1"/>
    <col min="4" max="4" width="4.85546875" style="12" customWidth="1"/>
    <col min="5" max="5" width="5.42578125" style="12" customWidth="1"/>
    <col min="6" max="7" width="7" style="12" hidden="1" customWidth="1"/>
    <col min="8" max="8" width="5.140625" style="12" customWidth="1"/>
    <col min="9" max="9" width="5.5703125" style="12" customWidth="1"/>
    <col min="10" max="10" width="7" style="12" customWidth="1"/>
    <col min="11" max="11" width="8.42578125" style="12" customWidth="1"/>
    <col min="12" max="12" width="5.7109375" style="12" customWidth="1"/>
    <col min="13" max="13" width="9.42578125" style="12" customWidth="1"/>
    <col min="14" max="14" width="5.5703125" style="12" customWidth="1"/>
    <col min="15" max="15" width="7.7109375" style="12" customWidth="1"/>
    <col min="16" max="16" width="5.28515625" style="12" customWidth="1"/>
    <col min="17" max="17" width="7.85546875" style="12" customWidth="1"/>
    <col min="18" max="18" width="6.28515625" style="12" customWidth="1"/>
    <col min="19" max="20" width="7.7109375" style="12" customWidth="1"/>
    <col min="21" max="21" width="8.7109375" style="12" customWidth="1"/>
    <col min="22" max="22" width="5.140625" style="12" customWidth="1"/>
    <col min="23" max="23" width="6.85546875" style="12" customWidth="1"/>
    <col min="24" max="24" width="6.5703125" style="12" customWidth="1"/>
    <col min="25" max="25" width="7" style="12" customWidth="1"/>
    <col min="26" max="27" width="7.140625" style="12" customWidth="1"/>
    <col min="28" max="29" width="6.85546875" style="12" customWidth="1"/>
    <col min="30" max="30" width="7.140625" style="12" customWidth="1"/>
    <col min="31" max="31" width="7.7109375" style="12" customWidth="1"/>
    <col min="32" max="32" width="7.28515625" style="12" customWidth="1"/>
    <col min="33" max="33" width="7.7109375" style="12" customWidth="1"/>
    <col min="34" max="34" width="7" style="12" customWidth="1"/>
    <col min="35" max="35" width="8.7109375" style="12" customWidth="1"/>
    <col min="36" max="36" width="5.7109375" style="12" customWidth="1"/>
    <col min="37" max="37" width="7.5703125" style="12" customWidth="1"/>
    <col min="38" max="38" width="7.7109375" style="12" bestFit="1" customWidth="1"/>
    <col min="39" max="39" width="7.5703125" style="12" customWidth="1"/>
    <col min="40" max="16384" width="9.140625" style="11"/>
  </cols>
  <sheetData>
    <row r="1" spans="1:39" ht="5.0999999999999996" customHeight="1"/>
    <row r="2" spans="1:39" ht="15" customHeight="1" thickBot="1">
      <c r="A2" s="836" t="s">
        <v>343</v>
      </c>
      <c r="B2" s="836"/>
      <c r="C2" s="836"/>
      <c r="D2" s="836"/>
      <c r="E2" s="836"/>
      <c r="F2" s="836"/>
      <c r="G2" s="836"/>
      <c r="H2" s="836"/>
      <c r="I2" s="836"/>
      <c r="J2" s="836"/>
      <c r="K2" s="836"/>
      <c r="L2" s="836"/>
      <c r="AK2" s="3" t="s">
        <v>10</v>
      </c>
      <c r="AM2" s="3" t="s">
        <v>10</v>
      </c>
    </row>
    <row r="3" spans="1:39" ht="14.25" customHeight="1" thickBot="1">
      <c r="A3" s="837" t="s">
        <v>17</v>
      </c>
      <c r="B3" s="838" t="s">
        <v>329</v>
      </c>
      <c r="C3" s="839"/>
      <c r="D3" s="838" t="s">
        <v>393</v>
      </c>
      <c r="E3" s="839"/>
      <c r="F3" s="254"/>
      <c r="G3" s="255"/>
      <c r="H3" s="805" t="s">
        <v>394</v>
      </c>
      <c r="I3" s="806"/>
      <c r="J3" s="806"/>
      <c r="K3" s="806"/>
      <c r="L3" s="806"/>
      <c r="M3" s="807"/>
      <c r="N3" s="805" t="s">
        <v>20</v>
      </c>
      <c r="O3" s="806"/>
      <c r="P3" s="806"/>
      <c r="Q3" s="806"/>
      <c r="R3" s="806"/>
      <c r="S3" s="806"/>
      <c r="T3" s="806"/>
      <c r="U3" s="806"/>
      <c r="V3" s="806"/>
      <c r="W3" s="806"/>
      <c r="X3" s="806"/>
      <c r="Y3" s="806"/>
      <c r="Z3" s="806"/>
      <c r="AA3" s="806"/>
      <c r="AB3" s="806"/>
      <c r="AC3" s="806"/>
      <c r="AD3" s="806"/>
      <c r="AE3" s="806"/>
      <c r="AF3" s="806"/>
      <c r="AG3" s="806"/>
      <c r="AH3" s="806"/>
      <c r="AI3" s="806"/>
      <c r="AJ3" s="806"/>
      <c r="AK3" s="806"/>
      <c r="AL3" s="806"/>
      <c r="AM3" s="841"/>
    </row>
    <row r="4" spans="1:39" ht="28.5" customHeight="1" thickBot="1">
      <c r="A4" s="837"/>
      <c r="B4" s="839"/>
      <c r="C4" s="839"/>
      <c r="D4" s="839"/>
      <c r="E4" s="839"/>
      <c r="F4" s="804" t="s">
        <v>18</v>
      </c>
      <c r="G4" s="804"/>
      <c r="H4" s="803" t="s">
        <v>330</v>
      </c>
      <c r="I4" s="804"/>
      <c r="J4" s="803" t="s">
        <v>395</v>
      </c>
      <c r="K4" s="804"/>
      <c r="L4" s="840" t="s">
        <v>396</v>
      </c>
      <c r="M4" s="835"/>
      <c r="N4" s="819" t="s">
        <v>505</v>
      </c>
      <c r="O4" s="820"/>
      <c r="P4" s="808" t="s">
        <v>336</v>
      </c>
      <c r="Q4" s="820"/>
      <c r="R4" s="819" t="s">
        <v>506</v>
      </c>
      <c r="S4" s="820"/>
      <c r="T4" s="808" t="s">
        <v>333</v>
      </c>
      <c r="U4" s="820"/>
      <c r="V4" s="808" t="s">
        <v>334</v>
      </c>
      <c r="W4" s="820"/>
      <c r="X4" s="808" t="s">
        <v>335</v>
      </c>
      <c r="Y4" s="809"/>
      <c r="Z4" s="808" t="s">
        <v>337</v>
      </c>
      <c r="AA4" s="809"/>
      <c r="AB4" s="808" t="s">
        <v>338</v>
      </c>
      <c r="AC4" s="809"/>
      <c r="AD4" s="808" t="s">
        <v>339</v>
      </c>
      <c r="AE4" s="809"/>
      <c r="AF4" s="808" t="s">
        <v>340</v>
      </c>
      <c r="AG4" s="809"/>
      <c r="AH4" s="818" t="s">
        <v>504</v>
      </c>
      <c r="AI4" s="818"/>
      <c r="AJ4" s="812" t="s">
        <v>341</v>
      </c>
      <c r="AK4" s="835"/>
      <c r="AL4" s="812" t="s">
        <v>342</v>
      </c>
      <c r="AM4" s="813"/>
    </row>
    <row r="5" spans="1:39" ht="28.5" customHeight="1" thickBot="1">
      <c r="A5" s="837"/>
      <c r="B5" s="839"/>
      <c r="C5" s="839"/>
      <c r="D5" s="839"/>
      <c r="E5" s="839"/>
      <c r="F5" s="804"/>
      <c r="G5" s="804"/>
      <c r="H5" s="804"/>
      <c r="I5" s="804"/>
      <c r="J5" s="804"/>
      <c r="K5" s="804"/>
      <c r="L5" s="835"/>
      <c r="M5" s="835"/>
      <c r="N5" s="821"/>
      <c r="O5" s="757"/>
      <c r="P5" s="821"/>
      <c r="Q5" s="757"/>
      <c r="R5" s="821"/>
      <c r="S5" s="757"/>
      <c r="T5" s="821"/>
      <c r="U5" s="757"/>
      <c r="V5" s="821"/>
      <c r="W5" s="757"/>
      <c r="X5" s="810"/>
      <c r="Y5" s="811"/>
      <c r="Z5" s="810"/>
      <c r="AA5" s="811"/>
      <c r="AB5" s="810"/>
      <c r="AC5" s="811"/>
      <c r="AD5" s="810"/>
      <c r="AE5" s="811"/>
      <c r="AF5" s="810"/>
      <c r="AG5" s="811"/>
      <c r="AH5" s="818"/>
      <c r="AI5" s="818"/>
      <c r="AJ5" s="813"/>
      <c r="AK5" s="835"/>
      <c r="AL5" s="813"/>
      <c r="AM5" s="813"/>
    </row>
    <row r="6" spans="1:39" ht="15" customHeight="1">
      <c r="A6" s="837"/>
      <c r="B6" s="122" t="s">
        <v>12</v>
      </c>
      <c r="C6" s="123" t="s">
        <v>23</v>
      </c>
      <c r="D6" s="122" t="s">
        <v>12</v>
      </c>
      <c r="E6" s="122" t="s">
        <v>23</v>
      </c>
      <c r="F6" s="122" t="s">
        <v>12</v>
      </c>
      <c r="G6" s="122" t="s">
        <v>23</v>
      </c>
      <c r="H6" s="122" t="s">
        <v>12</v>
      </c>
      <c r="I6" s="122" t="s">
        <v>23</v>
      </c>
      <c r="J6" s="122" t="s">
        <v>12</v>
      </c>
      <c r="K6" s="122" t="s">
        <v>23</v>
      </c>
      <c r="L6" s="122" t="s">
        <v>12</v>
      </c>
      <c r="M6" s="122" t="s">
        <v>23</v>
      </c>
      <c r="N6" s="122" t="s">
        <v>12</v>
      </c>
      <c r="O6" s="122" t="s">
        <v>23</v>
      </c>
      <c r="P6" s="122" t="s">
        <v>12</v>
      </c>
      <c r="Q6" s="122" t="s">
        <v>23</v>
      </c>
      <c r="R6" s="122" t="s">
        <v>12</v>
      </c>
      <c r="S6" s="122" t="s">
        <v>23</v>
      </c>
      <c r="T6" s="122" t="s">
        <v>12</v>
      </c>
      <c r="U6" s="461" t="s">
        <v>23</v>
      </c>
      <c r="V6" s="460" t="s">
        <v>12</v>
      </c>
      <c r="W6" s="122" t="s">
        <v>23</v>
      </c>
      <c r="X6" s="122" t="s">
        <v>12</v>
      </c>
      <c r="Y6" s="122" t="s">
        <v>23</v>
      </c>
      <c r="Z6" s="122" t="s">
        <v>12</v>
      </c>
      <c r="AA6" s="122" t="s">
        <v>23</v>
      </c>
      <c r="AB6" s="122" t="s">
        <v>12</v>
      </c>
      <c r="AC6" s="122" t="s">
        <v>23</v>
      </c>
      <c r="AD6" s="122" t="s">
        <v>12</v>
      </c>
      <c r="AE6" s="122" t="s">
        <v>23</v>
      </c>
      <c r="AF6" s="122" t="s">
        <v>12</v>
      </c>
      <c r="AG6" s="122" t="s">
        <v>23</v>
      </c>
      <c r="AH6" s="122" t="s">
        <v>12</v>
      </c>
      <c r="AI6" s="122" t="s">
        <v>23</v>
      </c>
      <c r="AJ6" s="122" t="s">
        <v>397</v>
      </c>
      <c r="AK6" s="122" t="s">
        <v>23</v>
      </c>
      <c r="AL6" s="122" t="s">
        <v>397</v>
      </c>
      <c r="AM6" s="124" t="s">
        <v>23</v>
      </c>
    </row>
    <row r="7" spans="1:39" s="257" customFormat="1" ht="22.5" customHeight="1">
      <c r="A7" s="136" t="s">
        <v>398</v>
      </c>
      <c r="B7" s="247">
        <f t="shared" ref="B7:M7" si="0">SUM(B8:B27)</f>
        <v>4840</v>
      </c>
      <c r="C7" s="253">
        <f t="shared" si="0"/>
        <v>53339</v>
      </c>
      <c r="D7" s="253">
        <f t="shared" si="0"/>
        <v>3</v>
      </c>
      <c r="E7" s="253">
        <f t="shared" si="0"/>
        <v>31</v>
      </c>
      <c r="F7" s="253">
        <f t="shared" si="0"/>
        <v>517</v>
      </c>
      <c r="G7" s="253">
        <f t="shared" si="0"/>
        <v>7486</v>
      </c>
      <c r="H7" s="253">
        <f t="shared" si="0"/>
        <v>3</v>
      </c>
      <c r="I7" s="253">
        <f t="shared" si="0"/>
        <v>18</v>
      </c>
      <c r="J7" s="253">
        <f t="shared" si="0"/>
        <v>353</v>
      </c>
      <c r="K7" s="253">
        <f t="shared" si="0"/>
        <v>4139</v>
      </c>
      <c r="L7" s="253">
        <f t="shared" si="0"/>
        <v>161</v>
      </c>
      <c r="M7" s="253">
        <f t="shared" si="0"/>
        <v>3329</v>
      </c>
      <c r="N7" s="253">
        <f>SUM(N8:N27)</f>
        <v>4</v>
      </c>
      <c r="O7" s="253">
        <f>SUM(O8:O27)</f>
        <v>1076</v>
      </c>
      <c r="P7" s="253">
        <f t="shared" ref="P7:AM7" si="1">SUM(P8:P27)</f>
        <v>88</v>
      </c>
      <c r="Q7" s="253">
        <f t="shared" si="1"/>
        <v>3042</v>
      </c>
      <c r="R7" s="253">
        <f t="shared" si="1"/>
        <v>104</v>
      </c>
      <c r="S7" s="253">
        <f t="shared" si="1"/>
        <v>3108</v>
      </c>
      <c r="T7" s="253">
        <f t="shared" si="1"/>
        <v>1152</v>
      </c>
      <c r="U7" s="253">
        <f t="shared" si="1"/>
        <v>14204</v>
      </c>
      <c r="V7" s="253">
        <f t="shared" si="1"/>
        <v>81</v>
      </c>
      <c r="W7" s="253">
        <f t="shared" si="1"/>
        <v>981</v>
      </c>
      <c r="X7" s="253">
        <f t="shared" si="1"/>
        <v>628</v>
      </c>
      <c r="Y7" s="253">
        <f t="shared" si="1"/>
        <v>1725</v>
      </c>
      <c r="Z7" s="253">
        <f t="shared" si="1"/>
        <v>248</v>
      </c>
      <c r="AA7" s="253">
        <f t="shared" si="1"/>
        <v>1873</v>
      </c>
      <c r="AB7" s="253">
        <f t="shared" si="1"/>
        <v>662</v>
      </c>
      <c r="AC7" s="253">
        <f t="shared" si="1"/>
        <v>3681</v>
      </c>
      <c r="AD7" s="253">
        <f t="shared" si="1"/>
        <v>407</v>
      </c>
      <c r="AE7" s="253">
        <f t="shared" si="1"/>
        <v>2161</v>
      </c>
      <c r="AF7" s="253">
        <f t="shared" si="1"/>
        <v>209</v>
      </c>
      <c r="AG7" s="253">
        <f t="shared" si="1"/>
        <v>1260</v>
      </c>
      <c r="AH7" s="253">
        <f t="shared" si="1"/>
        <v>371</v>
      </c>
      <c r="AI7" s="253">
        <f t="shared" si="1"/>
        <v>7177</v>
      </c>
      <c r="AJ7" s="253">
        <f t="shared" si="1"/>
        <v>22</v>
      </c>
      <c r="AK7" s="253">
        <f t="shared" si="1"/>
        <v>198</v>
      </c>
      <c r="AL7" s="253">
        <f t="shared" si="1"/>
        <v>344</v>
      </c>
      <c r="AM7" s="248">
        <f t="shared" si="1"/>
        <v>5336</v>
      </c>
    </row>
    <row r="8" spans="1:39" s="126" customFormat="1" ht="22.5" customHeight="1">
      <c r="A8" s="371" t="s">
        <v>399</v>
      </c>
      <c r="B8" s="127">
        <v>206</v>
      </c>
      <c r="C8" s="128">
        <v>1485</v>
      </c>
      <c r="D8" s="128">
        <v>1</v>
      </c>
      <c r="E8" s="128">
        <v>3</v>
      </c>
      <c r="F8" s="128">
        <f>+H8+J8+L8</f>
        <v>24</v>
      </c>
      <c r="G8" s="128">
        <f>+I8+K8+M8</f>
        <v>141</v>
      </c>
      <c r="H8" s="128">
        <v>0</v>
      </c>
      <c r="I8" s="128">
        <v>0</v>
      </c>
      <c r="J8" s="128">
        <v>20</v>
      </c>
      <c r="K8" s="128">
        <v>125</v>
      </c>
      <c r="L8" s="128">
        <v>4</v>
      </c>
      <c r="M8" s="128">
        <v>16</v>
      </c>
      <c r="N8" s="128">
        <v>0</v>
      </c>
      <c r="O8" s="128">
        <v>0</v>
      </c>
      <c r="P8" s="35">
        <v>3</v>
      </c>
      <c r="Q8" s="35">
        <v>14</v>
      </c>
      <c r="R8" s="35">
        <v>3</v>
      </c>
      <c r="S8" s="35">
        <v>190</v>
      </c>
      <c r="T8" s="35">
        <v>39</v>
      </c>
      <c r="U8" s="35">
        <v>466</v>
      </c>
      <c r="V8" s="35">
        <v>0</v>
      </c>
      <c r="W8" s="35">
        <v>0</v>
      </c>
      <c r="X8" s="35">
        <v>42</v>
      </c>
      <c r="Y8" s="35">
        <v>62</v>
      </c>
      <c r="Z8" s="35">
        <v>10</v>
      </c>
      <c r="AA8" s="35">
        <v>50</v>
      </c>
      <c r="AB8" s="35">
        <v>19</v>
      </c>
      <c r="AC8" s="35">
        <v>98</v>
      </c>
      <c r="AD8" s="35">
        <v>16</v>
      </c>
      <c r="AE8" s="35">
        <v>93</v>
      </c>
      <c r="AF8" s="35">
        <v>13</v>
      </c>
      <c r="AG8" s="35">
        <v>28</v>
      </c>
      <c r="AH8" s="35">
        <v>20</v>
      </c>
      <c r="AI8" s="35">
        <v>191</v>
      </c>
      <c r="AJ8" s="35">
        <v>1</v>
      </c>
      <c r="AK8" s="35">
        <v>52</v>
      </c>
      <c r="AL8" s="35">
        <v>15</v>
      </c>
      <c r="AM8" s="129">
        <v>97</v>
      </c>
    </row>
    <row r="9" spans="1:39" s="126" customFormat="1" ht="22.5" customHeight="1">
      <c r="A9" s="371" t="s">
        <v>400</v>
      </c>
      <c r="B9" s="127">
        <v>182</v>
      </c>
      <c r="C9" s="128">
        <v>812</v>
      </c>
      <c r="D9" s="128">
        <v>0</v>
      </c>
      <c r="E9" s="128">
        <v>0</v>
      </c>
      <c r="F9" s="128">
        <f t="shared" ref="F9:G26" si="2">+H9+J9+L9</f>
        <v>27</v>
      </c>
      <c r="G9" s="128">
        <f t="shared" si="2"/>
        <v>195</v>
      </c>
      <c r="H9" s="128">
        <v>0</v>
      </c>
      <c r="I9" s="128">
        <v>0</v>
      </c>
      <c r="J9" s="128">
        <v>19</v>
      </c>
      <c r="K9" s="128">
        <v>148</v>
      </c>
      <c r="L9" s="128">
        <v>8</v>
      </c>
      <c r="M9" s="128">
        <v>47</v>
      </c>
      <c r="N9" s="128">
        <v>0</v>
      </c>
      <c r="O9" s="128">
        <v>0</v>
      </c>
      <c r="P9" s="35">
        <v>6</v>
      </c>
      <c r="Q9" s="35">
        <v>42</v>
      </c>
      <c r="R9" s="35">
        <v>5</v>
      </c>
      <c r="S9" s="35">
        <v>5</v>
      </c>
      <c r="T9" s="35">
        <v>29</v>
      </c>
      <c r="U9" s="35">
        <v>79</v>
      </c>
      <c r="V9" s="35">
        <v>4</v>
      </c>
      <c r="W9" s="35">
        <v>53</v>
      </c>
      <c r="X9" s="35">
        <v>25</v>
      </c>
      <c r="Y9" s="35">
        <v>39</v>
      </c>
      <c r="Z9" s="35">
        <v>15</v>
      </c>
      <c r="AA9" s="35">
        <v>61</v>
      </c>
      <c r="AB9" s="35">
        <v>27</v>
      </c>
      <c r="AC9" s="35">
        <v>74</v>
      </c>
      <c r="AD9" s="35">
        <v>11</v>
      </c>
      <c r="AE9" s="35">
        <v>16</v>
      </c>
      <c r="AF9" s="35">
        <v>11</v>
      </c>
      <c r="AG9" s="35">
        <v>23</v>
      </c>
      <c r="AH9" s="35">
        <v>12</v>
      </c>
      <c r="AI9" s="35">
        <v>104</v>
      </c>
      <c r="AJ9" s="35">
        <v>1</v>
      </c>
      <c r="AK9" s="35">
        <v>47</v>
      </c>
      <c r="AL9" s="35">
        <v>9</v>
      </c>
      <c r="AM9" s="129">
        <v>74</v>
      </c>
    </row>
    <row r="10" spans="1:39" s="126" customFormat="1" ht="22.5" customHeight="1">
      <c r="A10" s="371" t="s">
        <v>245</v>
      </c>
      <c r="B10" s="127">
        <v>429</v>
      </c>
      <c r="C10" s="128">
        <v>4604</v>
      </c>
      <c r="D10" s="128">
        <v>0</v>
      </c>
      <c r="E10" s="128">
        <v>0</v>
      </c>
      <c r="F10" s="128">
        <f t="shared" si="2"/>
        <v>45</v>
      </c>
      <c r="G10" s="128">
        <f t="shared" si="2"/>
        <v>478</v>
      </c>
      <c r="H10" s="128">
        <v>0</v>
      </c>
      <c r="I10" s="128">
        <v>0</v>
      </c>
      <c r="J10" s="128">
        <v>33</v>
      </c>
      <c r="K10" s="128">
        <v>367</v>
      </c>
      <c r="L10" s="128">
        <v>12</v>
      </c>
      <c r="M10" s="128">
        <v>111</v>
      </c>
      <c r="N10" s="128">
        <v>0</v>
      </c>
      <c r="O10" s="128">
        <v>0</v>
      </c>
      <c r="P10" s="35">
        <v>6</v>
      </c>
      <c r="Q10" s="35">
        <v>102</v>
      </c>
      <c r="R10" s="35">
        <v>4</v>
      </c>
      <c r="S10" s="35">
        <v>124</v>
      </c>
      <c r="T10" s="35">
        <v>95</v>
      </c>
      <c r="U10" s="35">
        <v>837</v>
      </c>
      <c r="V10" s="35">
        <v>7</v>
      </c>
      <c r="W10" s="35">
        <v>35</v>
      </c>
      <c r="X10" s="35">
        <v>61</v>
      </c>
      <c r="Y10" s="35">
        <v>183</v>
      </c>
      <c r="Z10" s="35">
        <v>30</v>
      </c>
      <c r="AA10" s="35">
        <v>251</v>
      </c>
      <c r="AB10" s="35">
        <v>51</v>
      </c>
      <c r="AC10" s="35">
        <v>527</v>
      </c>
      <c r="AD10" s="35">
        <v>43</v>
      </c>
      <c r="AE10" s="35">
        <v>185</v>
      </c>
      <c r="AF10" s="35">
        <v>18</v>
      </c>
      <c r="AG10" s="35">
        <v>145</v>
      </c>
      <c r="AH10" s="35">
        <v>46</v>
      </c>
      <c r="AI10" s="35">
        <v>1575</v>
      </c>
      <c r="AJ10" s="35">
        <v>2</v>
      </c>
      <c r="AK10" s="35">
        <v>9</v>
      </c>
      <c r="AL10" s="35">
        <v>21</v>
      </c>
      <c r="AM10" s="129">
        <v>153</v>
      </c>
    </row>
    <row r="11" spans="1:39" s="126" customFormat="1" ht="22.5" customHeight="1">
      <c r="A11" s="371" t="s">
        <v>401</v>
      </c>
      <c r="B11" s="127">
        <v>565</v>
      </c>
      <c r="C11" s="128">
        <v>9421</v>
      </c>
      <c r="D11" s="128">
        <v>2</v>
      </c>
      <c r="E11" s="128">
        <v>28</v>
      </c>
      <c r="F11" s="128">
        <f t="shared" si="2"/>
        <v>68</v>
      </c>
      <c r="G11" s="128">
        <f t="shared" si="2"/>
        <v>1340</v>
      </c>
      <c r="H11" s="128">
        <v>0</v>
      </c>
      <c r="I11" s="128">
        <v>0</v>
      </c>
      <c r="J11" s="128">
        <v>49</v>
      </c>
      <c r="K11" s="128">
        <v>1012</v>
      </c>
      <c r="L11" s="128">
        <v>19</v>
      </c>
      <c r="M11" s="128">
        <v>328</v>
      </c>
      <c r="N11" s="128">
        <v>4</v>
      </c>
      <c r="O11" s="35">
        <v>1076</v>
      </c>
      <c r="P11" s="35">
        <v>13</v>
      </c>
      <c r="Q11" s="35">
        <v>293</v>
      </c>
      <c r="R11" s="35">
        <v>7</v>
      </c>
      <c r="S11" s="35">
        <v>141</v>
      </c>
      <c r="T11" s="35">
        <v>145</v>
      </c>
      <c r="U11" s="35">
        <v>2150</v>
      </c>
      <c r="V11" s="35">
        <v>12</v>
      </c>
      <c r="W11" s="35">
        <v>254</v>
      </c>
      <c r="X11" s="35">
        <v>39</v>
      </c>
      <c r="Y11" s="35">
        <v>306</v>
      </c>
      <c r="Z11" s="35">
        <v>33</v>
      </c>
      <c r="AA11" s="35">
        <v>240</v>
      </c>
      <c r="AB11" s="35">
        <v>81</v>
      </c>
      <c r="AC11" s="35">
        <v>568</v>
      </c>
      <c r="AD11" s="35">
        <v>44</v>
      </c>
      <c r="AE11" s="35">
        <v>261</v>
      </c>
      <c r="AF11" s="35">
        <v>22</v>
      </c>
      <c r="AG11" s="35">
        <v>171</v>
      </c>
      <c r="AH11" s="35">
        <v>41</v>
      </c>
      <c r="AI11" s="35">
        <v>1071</v>
      </c>
      <c r="AJ11" s="35">
        <v>3</v>
      </c>
      <c r="AK11" s="35">
        <v>25</v>
      </c>
      <c r="AL11" s="35">
        <v>51</v>
      </c>
      <c r="AM11" s="129">
        <v>1497</v>
      </c>
    </row>
    <row r="12" spans="1:39" s="126" customFormat="1" ht="22.5" customHeight="1">
      <c r="A12" s="371" t="s">
        <v>402</v>
      </c>
      <c r="B12" s="127">
        <v>254</v>
      </c>
      <c r="C12" s="128">
        <v>3100</v>
      </c>
      <c r="D12" s="128">
        <v>0</v>
      </c>
      <c r="E12" s="128">
        <v>0</v>
      </c>
      <c r="F12" s="128">
        <f t="shared" si="2"/>
        <v>31</v>
      </c>
      <c r="G12" s="128">
        <f t="shared" si="2"/>
        <v>571</v>
      </c>
      <c r="H12" s="128">
        <v>0</v>
      </c>
      <c r="I12" s="128">
        <v>0</v>
      </c>
      <c r="J12" s="128">
        <v>17</v>
      </c>
      <c r="K12" s="128">
        <v>181</v>
      </c>
      <c r="L12" s="128">
        <v>14</v>
      </c>
      <c r="M12" s="128">
        <v>390</v>
      </c>
      <c r="N12" s="128">
        <v>0</v>
      </c>
      <c r="O12" s="128">
        <v>0</v>
      </c>
      <c r="P12" s="35">
        <v>5</v>
      </c>
      <c r="Q12" s="35">
        <v>80</v>
      </c>
      <c r="R12" s="35">
        <v>2</v>
      </c>
      <c r="S12" s="35">
        <v>76</v>
      </c>
      <c r="T12" s="35">
        <v>58</v>
      </c>
      <c r="U12" s="35">
        <v>1020</v>
      </c>
      <c r="V12" s="35">
        <v>11</v>
      </c>
      <c r="W12" s="35">
        <v>154</v>
      </c>
      <c r="X12" s="35">
        <v>11</v>
      </c>
      <c r="Y12" s="35">
        <v>44</v>
      </c>
      <c r="Z12" s="35">
        <v>21</v>
      </c>
      <c r="AA12" s="35">
        <v>149</v>
      </c>
      <c r="AB12" s="35">
        <v>35</v>
      </c>
      <c r="AC12" s="35">
        <v>220</v>
      </c>
      <c r="AD12" s="35">
        <v>15</v>
      </c>
      <c r="AE12" s="35">
        <v>117</v>
      </c>
      <c r="AF12" s="35">
        <v>14</v>
      </c>
      <c r="AG12" s="35">
        <v>60</v>
      </c>
      <c r="AH12" s="35">
        <v>15</v>
      </c>
      <c r="AI12" s="35">
        <v>192</v>
      </c>
      <c r="AJ12" s="35">
        <v>0</v>
      </c>
      <c r="AK12" s="35">
        <v>0</v>
      </c>
      <c r="AL12" s="35">
        <v>36</v>
      </c>
      <c r="AM12" s="129">
        <v>417</v>
      </c>
    </row>
    <row r="13" spans="1:39" s="126" customFormat="1" ht="22.5" customHeight="1">
      <c r="A13" s="371" t="s">
        <v>403</v>
      </c>
      <c r="B13" s="127">
        <v>429</v>
      </c>
      <c r="C13" s="128">
        <v>5455</v>
      </c>
      <c r="D13" s="128">
        <v>0</v>
      </c>
      <c r="E13" s="128">
        <v>0</v>
      </c>
      <c r="F13" s="128">
        <f t="shared" si="2"/>
        <v>26</v>
      </c>
      <c r="G13" s="128">
        <f t="shared" si="2"/>
        <v>404</v>
      </c>
      <c r="H13" s="128">
        <v>0</v>
      </c>
      <c r="I13" s="128">
        <v>0</v>
      </c>
      <c r="J13" s="128">
        <v>19</v>
      </c>
      <c r="K13" s="128">
        <v>244</v>
      </c>
      <c r="L13" s="128">
        <v>7</v>
      </c>
      <c r="M13" s="128">
        <v>160</v>
      </c>
      <c r="N13" s="128">
        <v>0</v>
      </c>
      <c r="O13" s="128">
        <v>0</v>
      </c>
      <c r="P13" s="35">
        <v>10</v>
      </c>
      <c r="Q13" s="35">
        <v>1542</v>
      </c>
      <c r="R13" s="35">
        <v>11</v>
      </c>
      <c r="S13" s="35">
        <v>208</v>
      </c>
      <c r="T13" s="35">
        <v>111</v>
      </c>
      <c r="U13" s="35">
        <v>1258</v>
      </c>
      <c r="V13" s="35">
        <v>9</v>
      </c>
      <c r="W13" s="35">
        <v>107</v>
      </c>
      <c r="X13" s="35">
        <v>51</v>
      </c>
      <c r="Y13" s="35">
        <v>150</v>
      </c>
      <c r="Z13" s="35">
        <v>20</v>
      </c>
      <c r="AA13" s="35">
        <v>201</v>
      </c>
      <c r="AB13" s="35">
        <v>69</v>
      </c>
      <c r="AC13" s="35">
        <v>395</v>
      </c>
      <c r="AD13" s="35">
        <v>56</v>
      </c>
      <c r="AE13" s="35">
        <v>344</v>
      </c>
      <c r="AF13" s="35">
        <v>23</v>
      </c>
      <c r="AG13" s="35">
        <v>193</v>
      </c>
      <c r="AH13" s="35">
        <v>23</v>
      </c>
      <c r="AI13" s="35">
        <v>476</v>
      </c>
      <c r="AJ13" s="35">
        <v>3</v>
      </c>
      <c r="AK13" s="35">
        <v>13</v>
      </c>
      <c r="AL13" s="35">
        <v>17</v>
      </c>
      <c r="AM13" s="129">
        <v>164</v>
      </c>
    </row>
    <row r="14" spans="1:39" s="126" customFormat="1" ht="22.5" customHeight="1">
      <c r="A14" s="371" t="s">
        <v>404</v>
      </c>
      <c r="B14" s="127">
        <v>341</v>
      </c>
      <c r="C14" s="128">
        <v>1767</v>
      </c>
      <c r="D14" s="128">
        <v>0</v>
      </c>
      <c r="E14" s="128">
        <v>0</v>
      </c>
      <c r="F14" s="128">
        <f t="shared" si="2"/>
        <v>13</v>
      </c>
      <c r="G14" s="128">
        <f t="shared" si="2"/>
        <v>91</v>
      </c>
      <c r="H14" s="128">
        <v>0</v>
      </c>
      <c r="I14" s="128">
        <v>0</v>
      </c>
      <c r="J14" s="128">
        <v>10</v>
      </c>
      <c r="K14" s="128">
        <v>64</v>
      </c>
      <c r="L14" s="128">
        <v>3</v>
      </c>
      <c r="M14" s="128">
        <v>27</v>
      </c>
      <c r="N14" s="128">
        <v>0</v>
      </c>
      <c r="O14" s="128">
        <v>0</v>
      </c>
      <c r="P14" s="35">
        <v>4</v>
      </c>
      <c r="Q14" s="35">
        <v>28</v>
      </c>
      <c r="R14" s="35">
        <v>4</v>
      </c>
      <c r="S14" s="35">
        <v>326</v>
      </c>
      <c r="T14" s="35">
        <v>45</v>
      </c>
      <c r="U14" s="35">
        <v>134</v>
      </c>
      <c r="V14" s="35">
        <v>7</v>
      </c>
      <c r="W14" s="35">
        <v>75</v>
      </c>
      <c r="X14" s="35">
        <v>30</v>
      </c>
      <c r="Y14" s="35">
        <v>130</v>
      </c>
      <c r="Z14" s="35">
        <v>13</v>
      </c>
      <c r="AA14" s="35">
        <v>86</v>
      </c>
      <c r="AB14" s="35">
        <v>147</v>
      </c>
      <c r="AC14" s="35">
        <v>402</v>
      </c>
      <c r="AD14" s="35">
        <v>34</v>
      </c>
      <c r="AE14" s="35">
        <v>128</v>
      </c>
      <c r="AF14" s="35">
        <v>13</v>
      </c>
      <c r="AG14" s="35">
        <v>40</v>
      </c>
      <c r="AH14" s="35">
        <v>17</v>
      </c>
      <c r="AI14" s="35">
        <v>154</v>
      </c>
      <c r="AJ14" s="35">
        <v>1</v>
      </c>
      <c r="AK14" s="35">
        <v>5</v>
      </c>
      <c r="AL14" s="35">
        <v>13</v>
      </c>
      <c r="AM14" s="129">
        <v>168</v>
      </c>
    </row>
    <row r="15" spans="1:39" s="126" customFormat="1" ht="22.5" customHeight="1">
      <c r="A15" s="371" t="s">
        <v>405</v>
      </c>
      <c r="B15" s="127">
        <v>424</v>
      </c>
      <c r="C15" s="128">
        <v>2551</v>
      </c>
      <c r="D15" s="128">
        <v>0</v>
      </c>
      <c r="E15" s="128">
        <v>0</v>
      </c>
      <c r="F15" s="128">
        <f t="shared" si="2"/>
        <v>38</v>
      </c>
      <c r="G15" s="128">
        <f t="shared" si="2"/>
        <v>327</v>
      </c>
      <c r="H15" s="128">
        <v>0</v>
      </c>
      <c r="I15" s="128">
        <v>0</v>
      </c>
      <c r="J15" s="128">
        <v>25</v>
      </c>
      <c r="K15" s="128">
        <v>152</v>
      </c>
      <c r="L15" s="128">
        <v>13</v>
      </c>
      <c r="M15" s="128">
        <v>175</v>
      </c>
      <c r="N15" s="128">
        <v>0</v>
      </c>
      <c r="O15" s="128">
        <v>0</v>
      </c>
      <c r="P15" s="35">
        <v>9</v>
      </c>
      <c r="Q15" s="35">
        <v>75</v>
      </c>
      <c r="R15" s="35">
        <v>4</v>
      </c>
      <c r="S15" s="35">
        <v>127</v>
      </c>
      <c r="T15" s="35">
        <v>91</v>
      </c>
      <c r="U15" s="35">
        <v>631</v>
      </c>
      <c r="V15" s="35">
        <v>5</v>
      </c>
      <c r="W15" s="35">
        <v>44</v>
      </c>
      <c r="X15" s="35">
        <v>98</v>
      </c>
      <c r="Y15" s="35">
        <v>185</v>
      </c>
      <c r="Z15" s="35">
        <v>25</v>
      </c>
      <c r="AA15" s="35">
        <v>157</v>
      </c>
      <c r="AB15" s="35">
        <v>24</v>
      </c>
      <c r="AC15" s="35">
        <v>120</v>
      </c>
      <c r="AD15" s="35">
        <v>52</v>
      </c>
      <c r="AE15" s="35">
        <v>162</v>
      </c>
      <c r="AF15" s="35">
        <v>21</v>
      </c>
      <c r="AG15" s="35">
        <v>131</v>
      </c>
      <c r="AH15" s="35">
        <v>41</v>
      </c>
      <c r="AI15" s="35">
        <v>525</v>
      </c>
      <c r="AJ15" s="35">
        <v>2</v>
      </c>
      <c r="AK15" s="35">
        <v>10</v>
      </c>
      <c r="AL15" s="35">
        <v>14</v>
      </c>
      <c r="AM15" s="129">
        <v>57</v>
      </c>
    </row>
    <row r="16" spans="1:39" s="126" customFormat="1" ht="22.5" customHeight="1">
      <c r="A16" s="371" t="s">
        <v>406</v>
      </c>
      <c r="B16" s="127">
        <v>121</v>
      </c>
      <c r="C16" s="128">
        <v>727</v>
      </c>
      <c r="D16" s="128">
        <v>0</v>
      </c>
      <c r="E16" s="128">
        <v>0</v>
      </c>
      <c r="F16" s="128">
        <f t="shared" si="2"/>
        <v>13</v>
      </c>
      <c r="G16" s="128">
        <f t="shared" si="2"/>
        <v>91</v>
      </c>
      <c r="H16" s="128">
        <v>0</v>
      </c>
      <c r="I16" s="128">
        <v>0</v>
      </c>
      <c r="J16" s="128">
        <v>5</v>
      </c>
      <c r="K16" s="128">
        <v>44</v>
      </c>
      <c r="L16" s="128">
        <v>8</v>
      </c>
      <c r="M16" s="128">
        <v>47</v>
      </c>
      <c r="N16" s="128">
        <v>0</v>
      </c>
      <c r="O16" s="128">
        <v>0</v>
      </c>
      <c r="P16" s="35">
        <v>3</v>
      </c>
      <c r="Q16" s="35">
        <v>11</v>
      </c>
      <c r="R16" s="35">
        <v>2</v>
      </c>
      <c r="S16" s="35">
        <v>28</v>
      </c>
      <c r="T16" s="35">
        <v>33</v>
      </c>
      <c r="U16" s="35">
        <v>261</v>
      </c>
      <c r="V16" s="35">
        <v>1</v>
      </c>
      <c r="W16" s="35">
        <v>12</v>
      </c>
      <c r="X16" s="35">
        <v>22</v>
      </c>
      <c r="Y16" s="35">
        <v>47</v>
      </c>
      <c r="Z16" s="35">
        <v>4</v>
      </c>
      <c r="AA16" s="35">
        <v>32</v>
      </c>
      <c r="AB16" s="35">
        <v>13</v>
      </c>
      <c r="AC16" s="35">
        <v>37</v>
      </c>
      <c r="AD16" s="35">
        <v>5</v>
      </c>
      <c r="AE16" s="35">
        <v>6</v>
      </c>
      <c r="AF16" s="35">
        <v>5</v>
      </c>
      <c r="AG16" s="35">
        <v>35</v>
      </c>
      <c r="AH16" s="35">
        <v>10</v>
      </c>
      <c r="AI16" s="35">
        <v>87</v>
      </c>
      <c r="AJ16" s="35">
        <v>0</v>
      </c>
      <c r="AK16" s="35">
        <v>0</v>
      </c>
      <c r="AL16" s="35">
        <v>10</v>
      </c>
      <c r="AM16" s="129">
        <v>80</v>
      </c>
    </row>
    <row r="17" spans="1:39" s="126" customFormat="1" ht="22.5" customHeight="1">
      <c r="A17" s="371" t="s">
        <v>407</v>
      </c>
      <c r="B17" s="127">
        <v>4</v>
      </c>
      <c r="C17" s="128">
        <v>145</v>
      </c>
      <c r="D17" s="128">
        <v>0</v>
      </c>
      <c r="E17" s="128">
        <v>0</v>
      </c>
      <c r="F17" s="128">
        <f t="shared" si="2"/>
        <v>0</v>
      </c>
      <c r="G17" s="128">
        <f t="shared" si="2"/>
        <v>0</v>
      </c>
      <c r="H17" s="128">
        <v>0</v>
      </c>
      <c r="I17" s="128">
        <v>0</v>
      </c>
      <c r="J17" s="128">
        <v>0</v>
      </c>
      <c r="K17" s="128">
        <v>0</v>
      </c>
      <c r="L17" s="128">
        <v>0</v>
      </c>
      <c r="M17" s="128">
        <v>0</v>
      </c>
      <c r="N17" s="128">
        <v>0</v>
      </c>
      <c r="O17" s="128">
        <v>0</v>
      </c>
      <c r="P17" s="35">
        <v>2</v>
      </c>
      <c r="Q17" s="35">
        <v>31</v>
      </c>
      <c r="R17" s="35">
        <v>1</v>
      </c>
      <c r="S17" s="35">
        <v>103</v>
      </c>
      <c r="T17" s="35">
        <v>1</v>
      </c>
      <c r="U17" s="35">
        <v>11</v>
      </c>
      <c r="V17" s="35">
        <v>0</v>
      </c>
      <c r="W17" s="35">
        <v>0</v>
      </c>
      <c r="X17" s="126">
        <v>0</v>
      </c>
      <c r="Y17" s="35">
        <v>0</v>
      </c>
      <c r="Z17" s="35">
        <v>0</v>
      </c>
      <c r="AA17" s="35">
        <v>0</v>
      </c>
      <c r="AB17" s="126">
        <v>0</v>
      </c>
      <c r="AC17" s="35">
        <v>0</v>
      </c>
      <c r="AD17" s="35">
        <v>0</v>
      </c>
      <c r="AE17" s="35">
        <v>0</v>
      </c>
      <c r="AF17" s="35">
        <v>0</v>
      </c>
      <c r="AG17" s="35">
        <v>0</v>
      </c>
      <c r="AH17" s="126">
        <v>0</v>
      </c>
      <c r="AI17" s="35">
        <v>0</v>
      </c>
      <c r="AJ17" s="35">
        <v>0</v>
      </c>
      <c r="AK17" s="35">
        <v>0</v>
      </c>
      <c r="AL17" s="35">
        <v>0</v>
      </c>
      <c r="AM17" s="129">
        <v>0</v>
      </c>
    </row>
    <row r="18" spans="1:39" s="126" customFormat="1" ht="22.5" customHeight="1">
      <c r="A18" s="371" t="s">
        <v>408</v>
      </c>
      <c r="B18" s="127">
        <v>255</v>
      </c>
      <c r="C18" s="128">
        <v>5082</v>
      </c>
      <c r="D18" s="128">
        <v>0</v>
      </c>
      <c r="E18" s="128">
        <v>0</v>
      </c>
      <c r="F18" s="128">
        <f t="shared" si="2"/>
        <v>31</v>
      </c>
      <c r="G18" s="128">
        <f t="shared" si="2"/>
        <v>1366</v>
      </c>
      <c r="H18" s="128">
        <v>2</v>
      </c>
      <c r="I18" s="128">
        <v>16</v>
      </c>
      <c r="J18" s="128">
        <v>14</v>
      </c>
      <c r="K18" s="128">
        <v>289</v>
      </c>
      <c r="L18" s="128">
        <v>15</v>
      </c>
      <c r="M18" s="128">
        <v>1061</v>
      </c>
      <c r="N18" s="128">
        <v>0</v>
      </c>
      <c r="O18" s="128">
        <v>0</v>
      </c>
      <c r="P18" s="35">
        <v>11</v>
      </c>
      <c r="Q18" s="35">
        <v>275</v>
      </c>
      <c r="R18" s="35">
        <v>5</v>
      </c>
      <c r="S18" s="35">
        <v>179</v>
      </c>
      <c r="T18" s="35">
        <v>71</v>
      </c>
      <c r="U18" s="35">
        <v>1153</v>
      </c>
      <c r="V18" s="35">
        <v>2</v>
      </c>
      <c r="W18" s="35">
        <v>13</v>
      </c>
      <c r="X18" s="35">
        <v>38</v>
      </c>
      <c r="Y18" s="35">
        <v>99</v>
      </c>
      <c r="Z18" s="35">
        <v>19</v>
      </c>
      <c r="AA18" s="35">
        <v>334</v>
      </c>
      <c r="AB18" s="35">
        <v>21</v>
      </c>
      <c r="AC18" s="35">
        <v>102</v>
      </c>
      <c r="AD18" s="35">
        <v>15</v>
      </c>
      <c r="AE18" s="35">
        <v>91</v>
      </c>
      <c r="AF18" s="35">
        <v>9</v>
      </c>
      <c r="AG18" s="35">
        <v>95</v>
      </c>
      <c r="AH18" s="35">
        <v>10</v>
      </c>
      <c r="AI18" s="35">
        <v>88</v>
      </c>
      <c r="AJ18" s="35">
        <v>1</v>
      </c>
      <c r="AK18" s="35">
        <v>4</v>
      </c>
      <c r="AL18" s="35">
        <v>22</v>
      </c>
      <c r="AM18" s="129">
        <v>1283</v>
      </c>
    </row>
    <row r="19" spans="1:39" s="126" customFormat="1" ht="22.5" customHeight="1">
      <c r="A19" s="371" t="s">
        <v>409</v>
      </c>
      <c r="B19" s="127">
        <v>279</v>
      </c>
      <c r="C19" s="128">
        <v>1812</v>
      </c>
      <c r="D19" s="128">
        <v>0</v>
      </c>
      <c r="E19" s="128">
        <v>0</v>
      </c>
      <c r="F19" s="128">
        <f t="shared" si="2"/>
        <v>13</v>
      </c>
      <c r="G19" s="128">
        <f t="shared" si="2"/>
        <v>118</v>
      </c>
      <c r="H19" s="128">
        <v>0</v>
      </c>
      <c r="I19" s="128">
        <v>0</v>
      </c>
      <c r="J19" s="128">
        <v>9</v>
      </c>
      <c r="K19" s="128">
        <v>94</v>
      </c>
      <c r="L19" s="128">
        <v>4</v>
      </c>
      <c r="M19" s="128">
        <v>24</v>
      </c>
      <c r="N19" s="128">
        <v>0</v>
      </c>
      <c r="O19" s="128">
        <v>0</v>
      </c>
      <c r="P19" s="35">
        <v>2</v>
      </c>
      <c r="Q19" s="35">
        <v>135</v>
      </c>
      <c r="R19" s="35">
        <v>2</v>
      </c>
      <c r="S19" s="35">
        <v>75</v>
      </c>
      <c r="T19" s="35">
        <v>57</v>
      </c>
      <c r="U19" s="35">
        <v>379</v>
      </c>
      <c r="V19" s="35">
        <v>5</v>
      </c>
      <c r="W19" s="35">
        <v>123</v>
      </c>
      <c r="X19" s="35">
        <v>48</v>
      </c>
      <c r="Y19" s="35">
        <v>81</v>
      </c>
      <c r="Z19" s="35">
        <v>9</v>
      </c>
      <c r="AA19" s="35">
        <v>17</v>
      </c>
      <c r="AB19" s="35">
        <v>54</v>
      </c>
      <c r="AC19" s="35">
        <v>225</v>
      </c>
      <c r="AD19" s="35">
        <v>30</v>
      </c>
      <c r="AE19" s="35">
        <v>65</v>
      </c>
      <c r="AF19" s="35">
        <v>14</v>
      </c>
      <c r="AG19" s="35">
        <v>34</v>
      </c>
      <c r="AH19" s="35">
        <v>23</v>
      </c>
      <c r="AI19" s="35">
        <v>317</v>
      </c>
      <c r="AJ19" s="35">
        <v>2</v>
      </c>
      <c r="AK19" s="35">
        <v>9</v>
      </c>
      <c r="AL19" s="35">
        <v>20</v>
      </c>
      <c r="AM19" s="129">
        <v>234</v>
      </c>
    </row>
    <row r="20" spans="1:39" s="126" customFormat="1" ht="22.5" customHeight="1">
      <c r="A20" s="371" t="s">
        <v>410</v>
      </c>
      <c r="B20" s="127">
        <v>71</v>
      </c>
      <c r="C20" s="128">
        <v>988</v>
      </c>
      <c r="D20" s="128">
        <v>0</v>
      </c>
      <c r="E20" s="128">
        <v>0</v>
      </c>
      <c r="F20" s="128">
        <f t="shared" si="2"/>
        <v>15</v>
      </c>
      <c r="G20" s="128">
        <f t="shared" si="2"/>
        <v>136</v>
      </c>
      <c r="H20" s="128">
        <v>0</v>
      </c>
      <c r="I20" s="128">
        <v>0</v>
      </c>
      <c r="J20" s="128">
        <v>11</v>
      </c>
      <c r="K20" s="128">
        <v>89</v>
      </c>
      <c r="L20" s="128">
        <v>4</v>
      </c>
      <c r="M20" s="128">
        <v>47</v>
      </c>
      <c r="N20" s="128">
        <v>0</v>
      </c>
      <c r="O20" s="128">
        <v>0</v>
      </c>
      <c r="P20" s="35">
        <v>2</v>
      </c>
      <c r="Q20" s="35">
        <v>281</v>
      </c>
      <c r="R20" s="35">
        <v>2</v>
      </c>
      <c r="S20" s="35">
        <v>14</v>
      </c>
      <c r="T20" s="35">
        <v>6</v>
      </c>
      <c r="U20" s="35">
        <v>73</v>
      </c>
      <c r="V20" s="35">
        <v>0</v>
      </c>
      <c r="W20" s="35">
        <v>0</v>
      </c>
      <c r="X20" s="35">
        <v>6</v>
      </c>
      <c r="Y20" s="35">
        <v>11</v>
      </c>
      <c r="Z20" s="35">
        <v>2</v>
      </c>
      <c r="AA20" s="35">
        <v>12</v>
      </c>
      <c r="AB20" s="35">
        <v>6</v>
      </c>
      <c r="AC20" s="35">
        <v>54</v>
      </c>
      <c r="AD20" s="35">
        <v>3</v>
      </c>
      <c r="AE20" s="35">
        <v>87</v>
      </c>
      <c r="AF20" s="35">
        <v>1</v>
      </c>
      <c r="AG20" s="35">
        <v>110</v>
      </c>
      <c r="AH20" s="35">
        <v>11</v>
      </c>
      <c r="AI20" s="35">
        <v>138</v>
      </c>
      <c r="AJ20" s="35">
        <v>1</v>
      </c>
      <c r="AK20" s="35">
        <v>4</v>
      </c>
      <c r="AL20" s="35">
        <v>16</v>
      </c>
      <c r="AM20" s="129">
        <v>68</v>
      </c>
    </row>
    <row r="21" spans="1:39" s="126" customFormat="1" ht="22.5" customHeight="1">
      <c r="A21" s="371" t="s">
        <v>411</v>
      </c>
      <c r="B21" s="127">
        <v>186</v>
      </c>
      <c r="C21" s="128">
        <v>2231</v>
      </c>
      <c r="D21" s="128">
        <v>0</v>
      </c>
      <c r="E21" s="128">
        <v>0</v>
      </c>
      <c r="F21" s="128">
        <f t="shared" si="2"/>
        <v>16</v>
      </c>
      <c r="G21" s="128">
        <f t="shared" si="2"/>
        <v>217</v>
      </c>
      <c r="H21" s="128">
        <v>0</v>
      </c>
      <c r="I21" s="128">
        <v>0</v>
      </c>
      <c r="J21" s="128">
        <v>15</v>
      </c>
      <c r="K21" s="128">
        <v>215</v>
      </c>
      <c r="L21" s="128">
        <v>1</v>
      </c>
      <c r="M21" s="128">
        <v>2</v>
      </c>
      <c r="N21" s="128">
        <v>0</v>
      </c>
      <c r="O21" s="128">
        <v>0</v>
      </c>
      <c r="P21" s="35">
        <v>0</v>
      </c>
      <c r="Q21" s="35">
        <v>0</v>
      </c>
      <c r="R21" s="35">
        <v>1</v>
      </c>
      <c r="S21" s="35">
        <v>20</v>
      </c>
      <c r="T21" s="35">
        <v>57</v>
      </c>
      <c r="U21" s="35">
        <v>872</v>
      </c>
      <c r="V21" s="35">
        <v>5</v>
      </c>
      <c r="W21" s="35">
        <v>20</v>
      </c>
      <c r="X21" s="35">
        <v>20</v>
      </c>
      <c r="Y21" s="35">
        <v>33</v>
      </c>
      <c r="Z21" s="35">
        <v>6</v>
      </c>
      <c r="AA21" s="35">
        <v>20</v>
      </c>
      <c r="AB21" s="35">
        <v>26</v>
      </c>
      <c r="AC21" s="35">
        <v>187</v>
      </c>
      <c r="AD21" s="35">
        <v>18</v>
      </c>
      <c r="AE21" s="35">
        <v>50</v>
      </c>
      <c r="AF21" s="35">
        <v>3</v>
      </c>
      <c r="AG21" s="35">
        <v>17</v>
      </c>
      <c r="AH21" s="35">
        <v>25</v>
      </c>
      <c r="AI21" s="35">
        <v>751</v>
      </c>
      <c r="AJ21" s="35">
        <v>1</v>
      </c>
      <c r="AK21" s="35">
        <v>4</v>
      </c>
      <c r="AL21" s="35">
        <v>8</v>
      </c>
      <c r="AM21" s="129">
        <v>40</v>
      </c>
    </row>
    <row r="22" spans="1:39" s="126" customFormat="1" ht="22.5" customHeight="1">
      <c r="A22" s="371" t="s">
        <v>412</v>
      </c>
      <c r="B22" s="127">
        <v>287</v>
      </c>
      <c r="C22" s="128">
        <v>2610</v>
      </c>
      <c r="D22" s="128">
        <v>0</v>
      </c>
      <c r="E22" s="128">
        <v>0</v>
      </c>
      <c r="F22" s="128">
        <f t="shared" si="2"/>
        <v>42</v>
      </c>
      <c r="G22" s="128">
        <f t="shared" si="2"/>
        <v>556</v>
      </c>
      <c r="H22" s="128">
        <v>0</v>
      </c>
      <c r="I22" s="128">
        <v>0</v>
      </c>
      <c r="J22" s="128">
        <v>34</v>
      </c>
      <c r="K22" s="128">
        <v>419</v>
      </c>
      <c r="L22" s="128">
        <v>8</v>
      </c>
      <c r="M22" s="128">
        <v>137</v>
      </c>
      <c r="N22" s="128">
        <v>0</v>
      </c>
      <c r="O22" s="128">
        <v>0</v>
      </c>
      <c r="P22" s="35">
        <v>3</v>
      </c>
      <c r="Q22" s="35">
        <v>41</v>
      </c>
      <c r="R22" s="35">
        <v>6</v>
      </c>
      <c r="S22" s="35">
        <v>190</v>
      </c>
      <c r="T22" s="35">
        <v>61</v>
      </c>
      <c r="U22" s="35">
        <v>441</v>
      </c>
      <c r="V22" s="35">
        <v>1</v>
      </c>
      <c r="W22" s="35">
        <v>6</v>
      </c>
      <c r="X22" s="35">
        <v>25</v>
      </c>
      <c r="Y22" s="35">
        <v>80</v>
      </c>
      <c r="Z22" s="35">
        <v>16</v>
      </c>
      <c r="AA22" s="35">
        <v>108</v>
      </c>
      <c r="AB22" s="35">
        <v>33</v>
      </c>
      <c r="AC22" s="35">
        <v>137</v>
      </c>
      <c r="AD22" s="35">
        <v>25</v>
      </c>
      <c r="AE22" s="35">
        <v>76</v>
      </c>
      <c r="AF22" s="35">
        <v>18</v>
      </c>
      <c r="AG22" s="35">
        <v>91</v>
      </c>
      <c r="AH22" s="35">
        <v>28</v>
      </c>
      <c r="AI22" s="35">
        <v>597</v>
      </c>
      <c r="AJ22" s="35">
        <v>1</v>
      </c>
      <c r="AK22" s="35">
        <v>4</v>
      </c>
      <c r="AL22" s="35">
        <v>28</v>
      </c>
      <c r="AM22" s="129">
        <v>283</v>
      </c>
    </row>
    <row r="23" spans="1:39" s="126" customFormat="1" ht="22.5" customHeight="1">
      <c r="A23" s="371" t="s">
        <v>413</v>
      </c>
      <c r="B23" s="127">
        <v>280</v>
      </c>
      <c r="C23" s="128">
        <v>2553</v>
      </c>
      <c r="D23" s="128">
        <v>0</v>
      </c>
      <c r="E23" s="128">
        <v>0</v>
      </c>
      <c r="F23" s="128">
        <f t="shared" si="2"/>
        <v>51</v>
      </c>
      <c r="G23" s="128">
        <f t="shared" si="2"/>
        <v>620</v>
      </c>
      <c r="H23" s="128">
        <v>0</v>
      </c>
      <c r="I23" s="128">
        <v>0</v>
      </c>
      <c r="J23" s="128">
        <v>39</v>
      </c>
      <c r="K23" s="128">
        <v>434</v>
      </c>
      <c r="L23" s="128">
        <v>12</v>
      </c>
      <c r="M23" s="128">
        <v>186</v>
      </c>
      <c r="N23" s="128">
        <v>0</v>
      </c>
      <c r="O23" s="128">
        <v>0</v>
      </c>
      <c r="P23" s="35">
        <v>1</v>
      </c>
      <c r="Q23" s="35">
        <v>5</v>
      </c>
      <c r="R23" s="35">
        <v>10</v>
      </c>
      <c r="S23" s="35">
        <v>272</v>
      </c>
      <c r="T23" s="35">
        <v>61</v>
      </c>
      <c r="U23" s="35">
        <v>489</v>
      </c>
      <c r="V23" s="35">
        <v>1</v>
      </c>
      <c r="W23" s="35">
        <v>2</v>
      </c>
      <c r="X23" s="35">
        <v>51</v>
      </c>
      <c r="Y23" s="35">
        <v>93</v>
      </c>
      <c r="Z23" s="35">
        <v>8</v>
      </c>
      <c r="AA23" s="35">
        <v>40</v>
      </c>
      <c r="AB23" s="35">
        <v>19</v>
      </c>
      <c r="AC23" s="35">
        <v>134</v>
      </c>
      <c r="AD23" s="35">
        <v>21</v>
      </c>
      <c r="AE23" s="35">
        <v>424</v>
      </c>
      <c r="AF23" s="35">
        <v>8</v>
      </c>
      <c r="AG23" s="35">
        <v>30</v>
      </c>
      <c r="AH23" s="35">
        <v>16</v>
      </c>
      <c r="AI23" s="35">
        <v>251</v>
      </c>
      <c r="AJ23" s="35">
        <v>2</v>
      </c>
      <c r="AK23" s="35">
        <v>9</v>
      </c>
      <c r="AL23" s="35">
        <v>31</v>
      </c>
      <c r="AM23" s="129">
        <v>184</v>
      </c>
    </row>
    <row r="24" spans="1:39" s="126" customFormat="1" ht="22.5" customHeight="1">
      <c r="A24" s="371" t="s">
        <v>414</v>
      </c>
      <c r="B24" s="127">
        <v>162</v>
      </c>
      <c r="C24" s="128">
        <v>1504</v>
      </c>
      <c r="D24" s="128">
        <v>0</v>
      </c>
      <c r="E24" s="128">
        <v>0</v>
      </c>
      <c r="F24" s="128">
        <f t="shared" si="2"/>
        <v>19</v>
      </c>
      <c r="G24" s="128">
        <f t="shared" si="2"/>
        <v>116</v>
      </c>
      <c r="H24" s="128">
        <v>0</v>
      </c>
      <c r="I24" s="128">
        <v>0</v>
      </c>
      <c r="J24" s="128">
        <v>12</v>
      </c>
      <c r="K24" s="128">
        <v>63</v>
      </c>
      <c r="L24" s="128">
        <v>7</v>
      </c>
      <c r="M24" s="128">
        <v>53</v>
      </c>
      <c r="N24" s="128">
        <v>0</v>
      </c>
      <c r="O24" s="128">
        <v>0</v>
      </c>
      <c r="P24" s="35">
        <v>3</v>
      </c>
      <c r="Q24" s="35">
        <v>24</v>
      </c>
      <c r="R24" s="35">
        <v>2</v>
      </c>
      <c r="S24" s="35">
        <v>69</v>
      </c>
      <c r="T24" s="35">
        <v>48</v>
      </c>
      <c r="U24" s="35">
        <v>491</v>
      </c>
      <c r="V24" s="128">
        <v>1</v>
      </c>
      <c r="W24" s="128">
        <v>4</v>
      </c>
      <c r="X24" s="35">
        <v>24</v>
      </c>
      <c r="Y24" s="35">
        <v>101</v>
      </c>
      <c r="Z24" s="35">
        <v>2</v>
      </c>
      <c r="AA24" s="35">
        <v>16</v>
      </c>
      <c r="AB24" s="35">
        <v>21</v>
      </c>
      <c r="AC24" s="35">
        <v>321</v>
      </c>
      <c r="AD24" s="35">
        <v>7</v>
      </c>
      <c r="AE24" s="35">
        <v>20</v>
      </c>
      <c r="AF24" s="35">
        <v>9</v>
      </c>
      <c r="AG24" s="35">
        <v>33</v>
      </c>
      <c r="AH24" s="35">
        <v>14</v>
      </c>
      <c r="AI24" s="35">
        <v>241</v>
      </c>
      <c r="AJ24" s="35">
        <v>0</v>
      </c>
      <c r="AK24" s="35">
        <v>0</v>
      </c>
      <c r="AL24" s="35">
        <v>12</v>
      </c>
      <c r="AM24" s="129">
        <v>68</v>
      </c>
    </row>
    <row r="25" spans="1:39" s="126" customFormat="1" ht="22.5" customHeight="1">
      <c r="A25" s="371" t="s">
        <v>415</v>
      </c>
      <c r="B25" s="127">
        <v>188</v>
      </c>
      <c r="C25" s="128">
        <v>1761</v>
      </c>
      <c r="D25" s="128">
        <v>0</v>
      </c>
      <c r="E25" s="128">
        <v>0</v>
      </c>
      <c r="F25" s="128">
        <f t="shared" si="2"/>
        <v>31</v>
      </c>
      <c r="G25" s="128">
        <f t="shared" si="2"/>
        <v>276</v>
      </c>
      <c r="H25" s="128">
        <v>0</v>
      </c>
      <c r="I25" s="128">
        <v>0</v>
      </c>
      <c r="J25" s="128">
        <v>19</v>
      </c>
      <c r="K25" s="128">
        <v>169</v>
      </c>
      <c r="L25" s="128">
        <v>12</v>
      </c>
      <c r="M25" s="128">
        <v>107</v>
      </c>
      <c r="N25" s="128">
        <v>0</v>
      </c>
      <c r="O25" s="128">
        <v>0</v>
      </c>
      <c r="P25" s="35">
        <v>3</v>
      </c>
      <c r="Q25" s="35">
        <v>10</v>
      </c>
      <c r="R25" s="35">
        <v>3</v>
      </c>
      <c r="S25" s="35">
        <v>4</v>
      </c>
      <c r="T25" s="35">
        <v>42</v>
      </c>
      <c r="U25" s="35">
        <v>410</v>
      </c>
      <c r="V25" s="35">
        <v>2</v>
      </c>
      <c r="W25" s="35">
        <v>6</v>
      </c>
      <c r="X25" s="35">
        <v>31</v>
      </c>
      <c r="Y25" s="35">
        <v>59</v>
      </c>
      <c r="Z25" s="35">
        <v>14</v>
      </c>
      <c r="AA25" s="35">
        <v>88</v>
      </c>
      <c r="AB25" s="35">
        <v>14</v>
      </c>
      <c r="AC25" s="35">
        <v>72</v>
      </c>
      <c r="AD25" s="35">
        <v>12</v>
      </c>
      <c r="AE25" s="35">
        <v>36</v>
      </c>
      <c r="AF25" s="35">
        <v>7</v>
      </c>
      <c r="AG25" s="35">
        <v>24</v>
      </c>
      <c r="AH25" s="35">
        <v>19</v>
      </c>
      <c r="AI25" s="35">
        <v>419</v>
      </c>
      <c r="AJ25" s="35">
        <v>0</v>
      </c>
      <c r="AK25" s="35">
        <v>0</v>
      </c>
      <c r="AL25" s="35">
        <v>10</v>
      </c>
      <c r="AM25" s="129">
        <v>357</v>
      </c>
    </row>
    <row r="26" spans="1:39" s="126" customFormat="1" ht="22.5" customHeight="1">
      <c r="A26" s="371" t="s">
        <v>416</v>
      </c>
      <c r="B26" s="127">
        <v>90</v>
      </c>
      <c r="C26" s="128">
        <v>3424</v>
      </c>
      <c r="D26" s="128">
        <v>0</v>
      </c>
      <c r="E26" s="128">
        <v>0</v>
      </c>
      <c r="F26" s="128">
        <f t="shared" si="2"/>
        <v>3</v>
      </c>
      <c r="G26" s="128">
        <f t="shared" si="2"/>
        <v>350</v>
      </c>
      <c r="H26" s="128">
        <v>0</v>
      </c>
      <c r="I26" s="128">
        <v>0</v>
      </c>
      <c r="J26" s="128">
        <v>0</v>
      </c>
      <c r="K26" s="128">
        <v>0</v>
      </c>
      <c r="L26" s="128">
        <v>3</v>
      </c>
      <c r="M26" s="128">
        <v>350</v>
      </c>
      <c r="N26" s="128">
        <v>0</v>
      </c>
      <c r="O26" s="128">
        <v>0</v>
      </c>
      <c r="P26" s="35">
        <v>1</v>
      </c>
      <c r="Q26" s="35">
        <v>28</v>
      </c>
      <c r="R26" s="35">
        <v>20</v>
      </c>
      <c r="S26" s="35">
        <v>619</v>
      </c>
      <c r="T26" s="35">
        <v>53</v>
      </c>
      <c r="U26" s="35">
        <v>2334</v>
      </c>
      <c r="V26" s="35">
        <v>4</v>
      </c>
      <c r="W26" s="35">
        <v>61</v>
      </c>
      <c r="X26" s="35">
        <v>5</v>
      </c>
      <c r="Y26" s="35">
        <v>17</v>
      </c>
      <c r="Z26" s="35">
        <v>0</v>
      </c>
      <c r="AA26" s="35">
        <v>0</v>
      </c>
      <c r="AB26" s="35">
        <v>0</v>
      </c>
      <c r="AC26" s="35">
        <v>0</v>
      </c>
      <c r="AD26" s="35">
        <v>0</v>
      </c>
      <c r="AE26" s="35">
        <v>0</v>
      </c>
      <c r="AF26" s="35">
        <v>0</v>
      </c>
      <c r="AG26" s="35">
        <v>0</v>
      </c>
      <c r="AH26" s="35">
        <v>0</v>
      </c>
      <c r="AI26" s="35">
        <v>0</v>
      </c>
      <c r="AJ26" s="35">
        <v>0</v>
      </c>
      <c r="AK26" s="35">
        <v>0</v>
      </c>
      <c r="AL26" s="35">
        <v>4</v>
      </c>
      <c r="AM26" s="129">
        <v>15</v>
      </c>
    </row>
    <row r="27" spans="1:39" s="126" customFormat="1" ht="22.5" customHeight="1" thickBot="1">
      <c r="A27" s="137" t="s">
        <v>43</v>
      </c>
      <c r="B27" s="130">
        <v>87</v>
      </c>
      <c r="C27" s="131">
        <v>1307</v>
      </c>
      <c r="D27" s="131">
        <v>0</v>
      </c>
      <c r="E27" s="131">
        <v>0</v>
      </c>
      <c r="F27" s="131">
        <f>+H27+J27+L27</f>
        <v>11</v>
      </c>
      <c r="G27" s="131">
        <f>+I27+K27+M27</f>
        <v>93</v>
      </c>
      <c r="H27" s="131">
        <v>1</v>
      </c>
      <c r="I27" s="131">
        <v>2</v>
      </c>
      <c r="J27" s="131">
        <v>3</v>
      </c>
      <c r="K27" s="131">
        <v>30</v>
      </c>
      <c r="L27" s="131">
        <v>7</v>
      </c>
      <c r="M27" s="131">
        <v>61</v>
      </c>
      <c r="N27" s="131">
        <v>0</v>
      </c>
      <c r="O27" s="131">
        <v>0</v>
      </c>
      <c r="P27" s="38">
        <v>1</v>
      </c>
      <c r="Q27" s="38">
        <v>25</v>
      </c>
      <c r="R27" s="38">
        <v>10</v>
      </c>
      <c r="S27" s="38">
        <v>338</v>
      </c>
      <c r="T27" s="38">
        <v>49</v>
      </c>
      <c r="U27" s="38">
        <v>715</v>
      </c>
      <c r="V27" s="38">
        <v>4</v>
      </c>
      <c r="W27" s="38">
        <v>12</v>
      </c>
      <c r="X27" s="38">
        <v>1</v>
      </c>
      <c r="Y27" s="38">
        <v>5</v>
      </c>
      <c r="Z27" s="38">
        <v>1</v>
      </c>
      <c r="AA27" s="38">
        <v>11</v>
      </c>
      <c r="AB27" s="38">
        <v>2</v>
      </c>
      <c r="AC27" s="38">
        <v>8</v>
      </c>
      <c r="AD27" s="38">
        <v>0</v>
      </c>
      <c r="AE27" s="38">
        <v>0</v>
      </c>
      <c r="AF27" s="38">
        <v>0</v>
      </c>
      <c r="AG27" s="38">
        <v>0</v>
      </c>
      <c r="AH27" s="38">
        <v>0</v>
      </c>
      <c r="AI27" s="38">
        <v>0</v>
      </c>
      <c r="AJ27" s="38">
        <v>1</v>
      </c>
      <c r="AK27" s="38">
        <v>3</v>
      </c>
      <c r="AL27" s="38">
        <v>7</v>
      </c>
      <c r="AM27" s="132">
        <v>97</v>
      </c>
    </row>
    <row r="28" spans="1:39" s="126" customFormat="1" ht="15" customHeight="1">
      <c r="A28" s="133" t="s">
        <v>344</v>
      </c>
      <c r="B28" s="133"/>
      <c r="C28" s="133"/>
      <c r="D28" s="133"/>
      <c r="E28" s="133"/>
      <c r="F28" s="133"/>
      <c r="G28" s="133"/>
      <c r="H28" s="133"/>
      <c r="I28" s="133"/>
      <c r="J28" s="133"/>
      <c r="K28" s="133"/>
      <c r="L28" s="133"/>
      <c r="M28" s="133"/>
      <c r="N28" s="133"/>
      <c r="O28" s="133"/>
      <c r="P28" s="133"/>
      <c r="Q28" s="133"/>
      <c r="R28" s="133"/>
      <c r="S28" s="134"/>
      <c r="T28" s="134"/>
      <c r="U28" s="134"/>
      <c r="V28" s="134"/>
      <c r="W28" s="134"/>
      <c r="X28" s="268"/>
      <c r="Y28" s="268"/>
      <c r="Z28" s="268"/>
      <c r="AA28" s="268"/>
      <c r="AB28" s="268"/>
      <c r="AC28" s="268"/>
      <c r="AD28" s="268"/>
      <c r="AE28" s="268"/>
      <c r="AF28" s="268"/>
      <c r="AG28" s="268"/>
      <c r="AH28" s="268"/>
      <c r="AI28" s="268"/>
      <c r="AJ28" s="268"/>
      <c r="AK28" s="268"/>
      <c r="AM28" s="463" t="s">
        <v>345</v>
      </c>
    </row>
    <row r="29" spans="1:39" s="126" customFormat="1" ht="12" customHeight="1">
      <c r="A29" s="133"/>
      <c r="B29" s="133"/>
      <c r="C29" s="133"/>
      <c r="D29" s="133"/>
      <c r="E29" s="133"/>
      <c r="F29" s="133"/>
      <c r="G29" s="133"/>
      <c r="H29" s="133"/>
      <c r="I29" s="133"/>
      <c r="J29" s="133"/>
      <c r="K29" s="133"/>
      <c r="L29" s="133"/>
      <c r="M29" s="133"/>
      <c r="N29" s="133"/>
      <c r="O29" s="133"/>
      <c r="P29" s="133"/>
      <c r="Q29" s="133"/>
      <c r="R29" s="133"/>
      <c r="S29" s="134"/>
      <c r="T29" s="134"/>
      <c r="U29" s="134"/>
      <c r="V29" s="134"/>
      <c r="W29" s="134"/>
      <c r="X29" s="134"/>
      <c r="Y29" s="134"/>
      <c r="Z29" s="134"/>
      <c r="AA29" s="134"/>
      <c r="AB29" s="134"/>
      <c r="AC29" s="134"/>
      <c r="AD29" s="134"/>
      <c r="AE29" s="134"/>
      <c r="AF29" s="134"/>
      <c r="AG29" s="134"/>
      <c r="AH29" s="134"/>
      <c r="AI29" s="134"/>
      <c r="AJ29" s="134"/>
      <c r="AK29" s="134"/>
      <c r="AL29" s="134"/>
      <c r="AM29" s="134"/>
    </row>
    <row r="30" spans="1:39" s="126" customFormat="1" ht="15" customHeight="1" thickBot="1">
      <c r="A30" s="134" t="s">
        <v>355</v>
      </c>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817"/>
      <c r="Z30" s="817"/>
      <c r="AA30" s="817"/>
      <c r="AB30" s="817"/>
      <c r="AC30" s="817"/>
      <c r="AD30" s="817"/>
      <c r="AE30" s="817"/>
      <c r="AF30" s="817"/>
      <c r="AG30" s="817"/>
      <c r="AH30" s="817"/>
      <c r="AI30" s="817"/>
      <c r="AJ30" s="134"/>
      <c r="AK30" s="134"/>
      <c r="AL30" s="134"/>
      <c r="AM30" s="134"/>
    </row>
    <row r="31" spans="1:39" s="126" customFormat="1" ht="14.25" customHeight="1">
      <c r="A31" s="814" t="s">
        <v>17</v>
      </c>
      <c r="B31" s="785" t="s">
        <v>417</v>
      </c>
      <c r="C31" s="786"/>
      <c r="D31" s="786"/>
      <c r="E31" s="265"/>
      <c r="F31" s="265"/>
      <c r="G31" s="265"/>
      <c r="H31" s="265"/>
      <c r="I31" s="265"/>
      <c r="J31" s="265"/>
      <c r="K31" s="135"/>
      <c r="L31" s="135"/>
      <c r="M31" s="265"/>
      <c r="N31" s="265"/>
      <c r="O31" s="265"/>
      <c r="P31" s="265"/>
      <c r="Q31" s="265"/>
      <c r="R31" s="265"/>
      <c r="S31" s="265"/>
      <c r="T31" s="265"/>
      <c r="U31" s="266"/>
      <c r="V31" s="128"/>
      <c r="W31" s="128"/>
      <c r="X31" s="258"/>
      <c r="Y31" s="258"/>
      <c r="Z31" s="258"/>
      <c r="AA31" s="258"/>
      <c r="AB31" s="258"/>
      <c r="AC31" s="258"/>
      <c r="AD31" s="258"/>
      <c r="AE31" s="258"/>
      <c r="AF31" s="258"/>
      <c r="AG31" s="258"/>
      <c r="AH31" s="128"/>
      <c r="AI31" s="128"/>
      <c r="AJ31" s="128"/>
      <c r="AK31" s="128"/>
      <c r="AL31" s="128"/>
      <c r="AM31" s="128"/>
    </row>
    <row r="32" spans="1:39" s="126" customFormat="1" ht="13.5" customHeight="1">
      <c r="A32" s="815"/>
      <c r="B32" s="787"/>
      <c r="C32" s="788"/>
      <c r="D32" s="788"/>
      <c r="E32" s="827" t="s">
        <v>418</v>
      </c>
      <c r="F32" s="828"/>
      <c r="G32" s="828"/>
      <c r="H32" s="828"/>
      <c r="I32" s="828"/>
      <c r="J32" s="829"/>
      <c r="K32" s="831" t="s">
        <v>419</v>
      </c>
      <c r="L32" s="832"/>
      <c r="M32" s="832"/>
      <c r="N32" s="832"/>
      <c r="O32" s="263"/>
      <c r="P32" s="260"/>
      <c r="Q32" s="260"/>
      <c r="R32" s="261"/>
      <c r="S32" s="261"/>
      <c r="T32" s="261"/>
      <c r="U32" s="267"/>
      <c r="V32" s="133"/>
      <c r="W32" s="133"/>
      <c r="X32" s="128"/>
      <c r="Y32" s="128"/>
      <c r="Z32" s="128"/>
      <c r="AA32" s="128"/>
      <c r="AB32" s="128"/>
      <c r="AC32" s="128"/>
      <c r="AD32" s="128"/>
      <c r="AE32" s="128"/>
      <c r="AF32" s="128"/>
      <c r="AG32" s="128"/>
      <c r="AH32" s="128"/>
      <c r="AI32" s="128"/>
      <c r="AJ32" s="128"/>
      <c r="AK32" s="128"/>
    </row>
    <row r="33" spans="1:39" s="126" customFormat="1" ht="13.5" customHeight="1">
      <c r="A33" s="815"/>
      <c r="B33" s="789"/>
      <c r="C33" s="790"/>
      <c r="D33" s="790"/>
      <c r="E33" s="787"/>
      <c r="F33" s="788"/>
      <c r="G33" s="788"/>
      <c r="H33" s="788"/>
      <c r="I33" s="788"/>
      <c r="J33" s="830"/>
      <c r="K33" s="833"/>
      <c r="L33" s="834"/>
      <c r="M33" s="834"/>
      <c r="N33" s="834"/>
      <c r="O33" s="825" t="s">
        <v>420</v>
      </c>
      <c r="P33" s="825"/>
      <c r="Q33" s="825"/>
      <c r="R33" s="825"/>
      <c r="S33" s="825" t="s">
        <v>348</v>
      </c>
      <c r="T33" s="825"/>
      <c r="U33" s="826"/>
      <c r="V33" s="133"/>
      <c r="W33" s="133"/>
      <c r="X33" s="128"/>
      <c r="Y33" s="128"/>
      <c r="Z33" s="128"/>
      <c r="AA33" s="128"/>
      <c r="AB33" s="128"/>
      <c r="AC33" s="128"/>
      <c r="AD33" s="128"/>
      <c r="AE33" s="128"/>
      <c r="AF33" s="128"/>
      <c r="AG33" s="128"/>
      <c r="AH33" s="128"/>
      <c r="AI33" s="128"/>
      <c r="AJ33" s="128"/>
      <c r="AK33" s="128"/>
    </row>
    <row r="34" spans="1:39" s="126" customFormat="1" ht="15" customHeight="1">
      <c r="A34" s="816"/>
      <c r="B34" s="462" t="s">
        <v>12</v>
      </c>
      <c r="C34" s="791" t="s">
        <v>23</v>
      </c>
      <c r="D34" s="791"/>
      <c r="E34" s="791" t="s">
        <v>12</v>
      </c>
      <c r="F34" s="791"/>
      <c r="G34" s="791"/>
      <c r="H34" s="791"/>
      <c r="I34" s="792" t="s">
        <v>346</v>
      </c>
      <c r="J34" s="793"/>
      <c r="K34" s="794" t="s">
        <v>347</v>
      </c>
      <c r="L34" s="793"/>
      <c r="M34" s="794" t="s">
        <v>346</v>
      </c>
      <c r="N34" s="792"/>
      <c r="O34" s="791" t="s">
        <v>347</v>
      </c>
      <c r="P34" s="791"/>
      <c r="Q34" s="791" t="s">
        <v>346</v>
      </c>
      <c r="R34" s="791"/>
      <c r="S34" s="262" t="s">
        <v>347</v>
      </c>
      <c r="T34" s="791" t="s">
        <v>346</v>
      </c>
      <c r="U34" s="824"/>
      <c r="V34" s="35"/>
      <c r="W34" s="35"/>
      <c r="X34" s="259"/>
      <c r="Y34" s="35"/>
      <c r="Z34" s="35"/>
      <c r="AA34" s="35"/>
      <c r="AB34" s="35"/>
      <c r="AC34" s="35"/>
      <c r="AD34" s="35"/>
      <c r="AE34" s="35"/>
      <c r="AF34" s="35"/>
      <c r="AG34" s="35"/>
      <c r="AH34" s="35"/>
      <c r="AI34" s="35"/>
      <c r="AJ34" s="35"/>
      <c r="AK34" s="35"/>
      <c r="AL34" s="35"/>
      <c r="AM34" s="35"/>
    </row>
    <row r="35" spans="1:39" s="126" customFormat="1" ht="20.25" customHeight="1">
      <c r="A35" s="138" t="s">
        <v>398</v>
      </c>
      <c r="B35" s="264">
        <f>SUM(B36:B55)</f>
        <v>4840</v>
      </c>
      <c r="C35" s="799">
        <f>SUM(C36:C55)</f>
        <v>53339</v>
      </c>
      <c r="D35" s="799"/>
      <c r="E35" s="800">
        <f>SUM(E36:H55)</f>
        <v>2439</v>
      </c>
      <c r="F35" s="800"/>
      <c r="G35" s="800"/>
      <c r="H35" s="800"/>
      <c r="I35" s="801">
        <f>SUM(I36:J55)</f>
        <v>7324</v>
      </c>
      <c r="J35" s="801"/>
      <c r="K35" s="802">
        <f>SUM(K36:L55)</f>
        <v>2324</v>
      </c>
      <c r="L35" s="802"/>
      <c r="M35" s="802">
        <f>SUM(M36:M55)</f>
        <v>45757</v>
      </c>
      <c r="N35" s="802"/>
      <c r="O35" s="802">
        <f>SUM(O36:O55)</f>
        <v>2060</v>
      </c>
      <c r="P35" s="802"/>
      <c r="Q35" s="802">
        <f>SUM(Q36:Q55)</f>
        <v>38739</v>
      </c>
      <c r="R35" s="802"/>
      <c r="S35" s="264">
        <f>SUM(S36:S55)</f>
        <v>264</v>
      </c>
      <c r="T35" s="822">
        <f>SUM(T36:T55)</f>
        <v>7018</v>
      </c>
      <c r="U35" s="823"/>
      <c r="V35" s="35"/>
      <c r="W35" s="35"/>
      <c r="X35" s="35"/>
      <c r="Y35" s="35"/>
      <c r="Z35" s="35"/>
      <c r="AA35" s="35"/>
      <c r="AB35" s="35"/>
      <c r="AC35" s="35"/>
      <c r="AD35" s="35"/>
      <c r="AE35" s="35"/>
      <c r="AF35" s="35"/>
      <c r="AG35" s="35"/>
      <c r="AH35" s="35"/>
      <c r="AI35" s="35"/>
      <c r="AJ35" s="35"/>
      <c r="AK35" s="35"/>
      <c r="AL35" s="35"/>
      <c r="AM35" s="35"/>
    </row>
    <row r="36" spans="1:39" s="126" customFormat="1" ht="22.5" customHeight="1">
      <c r="A36" s="139" t="s">
        <v>24</v>
      </c>
      <c r="B36" s="32">
        <v>206</v>
      </c>
      <c r="C36" s="782">
        <v>1485</v>
      </c>
      <c r="D36" s="782"/>
      <c r="E36" s="784">
        <v>120</v>
      </c>
      <c r="F36" s="784"/>
      <c r="G36" s="784"/>
      <c r="H36" s="784"/>
      <c r="I36" s="782">
        <v>314</v>
      </c>
      <c r="J36" s="782"/>
      <c r="K36" s="782">
        <v>76</v>
      </c>
      <c r="L36" s="782"/>
      <c r="M36" s="782">
        <v>1117</v>
      </c>
      <c r="N36" s="782"/>
      <c r="O36" s="782">
        <v>58</v>
      </c>
      <c r="P36" s="782"/>
      <c r="Q36" s="782">
        <v>889</v>
      </c>
      <c r="R36" s="782"/>
      <c r="S36" s="35">
        <v>18</v>
      </c>
      <c r="T36" s="782">
        <v>228</v>
      </c>
      <c r="U36" s="783"/>
      <c r="V36" s="35"/>
      <c r="W36" s="35"/>
      <c r="X36" s="35"/>
      <c r="Y36" s="35"/>
      <c r="Z36" s="35"/>
      <c r="AA36" s="35"/>
      <c r="AB36" s="35"/>
      <c r="AC36" s="35"/>
      <c r="AD36" s="35"/>
      <c r="AE36" s="35"/>
      <c r="AF36" s="35"/>
      <c r="AG36" s="35"/>
      <c r="AH36" s="35"/>
      <c r="AI36" s="35"/>
      <c r="AJ36" s="35"/>
      <c r="AK36" s="35"/>
      <c r="AL36" s="35"/>
      <c r="AM36" s="35"/>
    </row>
    <row r="37" spans="1:39" s="126" customFormat="1" ht="22.5" customHeight="1">
      <c r="A37" s="139" t="s">
        <v>25</v>
      </c>
      <c r="B37" s="32">
        <v>182</v>
      </c>
      <c r="C37" s="782">
        <v>812</v>
      </c>
      <c r="D37" s="782"/>
      <c r="E37" s="784">
        <v>105</v>
      </c>
      <c r="F37" s="784"/>
      <c r="G37" s="784"/>
      <c r="H37" s="784"/>
      <c r="I37" s="782">
        <v>271</v>
      </c>
      <c r="J37" s="782"/>
      <c r="K37" s="782">
        <v>72</v>
      </c>
      <c r="L37" s="782"/>
      <c r="M37" s="782">
        <v>530</v>
      </c>
      <c r="N37" s="782"/>
      <c r="O37" s="782">
        <v>64</v>
      </c>
      <c r="P37" s="782"/>
      <c r="Q37" s="782">
        <v>419</v>
      </c>
      <c r="R37" s="782"/>
      <c r="S37" s="35">
        <v>8</v>
      </c>
      <c r="T37" s="782">
        <v>111</v>
      </c>
      <c r="U37" s="783"/>
      <c r="V37" s="35"/>
      <c r="W37" s="35"/>
      <c r="X37" s="35"/>
      <c r="Y37" s="35"/>
      <c r="Z37" s="35"/>
      <c r="AA37" s="35"/>
      <c r="AB37" s="35"/>
      <c r="AC37" s="35"/>
      <c r="AD37" s="35"/>
      <c r="AE37" s="35"/>
      <c r="AF37" s="35"/>
      <c r="AG37" s="35"/>
      <c r="AH37" s="35"/>
      <c r="AI37" s="35"/>
      <c r="AJ37" s="35"/>
      <c r="AK37" s="35"/>
      <c r="AL37" s="35"/>
      <c r="AM37" s="35"/>
    </row>
    <row r="38" spans="1:39" s="126" customFormat="1" ht="22.5" customHeight="1">
      <c r="A38" s="139" t="s">
        <v>26</v>
      </c>
      <c r="B38" s="32">
        <v>429</v>
      </c>
      <c r="C38" s="782">
        <v>4604</v>
      </c>
      <c r="D38" s="782"/>
      <c r="E38" s="784">
        <v>204</v>
      </c>
      <c r="F38" s="784"/>
      <c r="G38" s="784"/>
      <c r="H38" s="784"/>
      <c r="I38" s="782">
        <v>810</v>
      </c>
      <c r="J38" s="782"/>
      <c r="K38" s="782">
        <v>220</v>
      </c>
      <c r="L38" s="782"/>
      <c r="M38" s="782">
        <v>3781</v>
      </c>
      <c r="N38" s="782"/>
      <c r="O38" s="782">
        <v>193</v>
      </c>
      <c r="P38" s="782"/>
      <c r="Q38" s="782">
        <v>2308</v>
      </c>
      <c r="R38" s="782"/>
      <c r="S38" s="35">
        <v>27</v>
      </c>
      <c r="T38" s="782">
        <v>1473</v>
      </c>
      <c r="U38" s="783"/>
      <c r="V38" s="35"/>
      <c r="W38" s="35"/>
      <c r="X38" s="35"/>
      <c r="Y38" s="35"/>
      <c r="Z38" s="35"/>
      <c r="AA38" s="35"/>
      <c r="AB38" s="35"/>
      <c r="AC38" s="35"/>
      <c r="AD38" s="35"/>
      <c r="AE38" s="35"/>
      <c r="AF38" s="35"/>
      <c r="AG38" s="35"/>
      <c r="AH38" s="35"/>
      <c r="AI38" s="35"/>
      <c r="AJ38" s="35"/>
      <c r="AK38" s="35"/>
      <c r="AL38" s="35"/>
      <c r="AM38" s="35"/>
    </row>
    <row r="39" spans="1:39" s="126" customFormat="1" ht="22.5" customHeight="1">
      <c r="A39" s="139" t="s">
        <v>27</v>
      </c>
      <c r="B39" s="32">
        <v>565</v>
      </c>
      <c r="C39" s="782">
        <v>9421</v>
      </c>
      <c r="D39" s="782"/>
      <c r="E39" s="784">
        <v>218</v>
      </c>
      <c r="F39" s="784"/>
      <c r="G39" s="784"/>
      <c r="H39" s="784"/>
      <c r="I39" s="782">
        <v>733</v>
      </c>
      <c r="J39" s="782"/>
      <c r="K39" s="782">
        <v>338</v>
      </c>
      <c r="L39" s="782"/>
      <c r="M39" s="782">
        <v>8664</v>
      </c>
      <c r="N39" s="782"/>
      <c r="O39" s="782">
        <v>296</v>
      </c>
      <c r="P39" s="782"/>
      <c r="Q39" s="782">
        <v>7464</v>
      </c>
      <c r="R39" s="782"/>
      <c r="S39" s="35">
        <v>42</v>
      </c>
      <c r="T39" s="782">
        <v>1200</v>
      </c>
      <c r="U39" s="783"/>
      <c r="V39" s="35"/>
      <c r="W39" s="35"/>
      <c r="X39" s="35"/>
      <c r="Y39" s="35"/>
      <c r="Z39" s="35"/>
      <c r="AA39" s="35"/>
      <c r="AB39" s="35"/>
      <c r="AC39" s="35"/>
      <c r="AD39" s="35"/>
      <c r="AE39" s="35"/>
      <c r="AF39" s="35"/>
      <c r="AG39" s="35"/>
      <c r="AH39" s="35"/>
      <c r="AI39" s="35"/>
      <c r="AJ39" s="35"/>
      <c r="AK39" s="35"/>
      <c r="AL39" s="35"/>
      <c r="AM39" s="35"/>
    </row>
    <row r="40" spans="1:39" s="126" customFormat="1" ht="22.5" customHeight="1">
      <c r="A40" s="139" t="s">
        <v>28</v>
      </c>
      <c r="B40" s="32">
        <v>254</v>
      </c>
      <c r="C40" s="782">
        <v>3100</v>
      </c>
      <c r="D40" s="782"/>
      <c r="E40" s="784">
        <v>110</v>
      </c>
      <c r="F40" s="784"/>
      <c r="G40" s="784"/>
      <c r="H40" s="784"/>
      <c r="I40" s="782">
        <v>370</v>
      </c>
      <c r="J40" s="782"/>
      <c r="K40" s="782">
        <v>139</v>
      </c>
      <c r="L40" s="782"/>
      <c r="M40" s="782">
        <v>2693</v>
      </c>
      <c r="N40" s="782"/>
      <c r="O40" s="782">
        <v>117</v>
      </c>
      <c r="P40" s="782"/>
      <c r="Q40" s="782">
        <v>2413</v>
      </c>
      <c r="R40" s="782"/>
      <c r="S40" s="35">
        <v>22</v>
      </c>
      <c r="T40" s="782">
        <v>280</v>
      </c>
      <c r="U40" s="783"/>
      <c r="V40" s="35"/>
      <c r="W40" s="35"/>
      <c r="X40" s="35"/>
      <c r="Y40" s="35"/>
      <c r="Z40" s="35"/>
      <c r="AA40" s="35"/>
      <c r="AB40" s="35"/>
      <c r="AC40" s="35"/>
      <c r="AD40" s="35"/>
      <c r="AE40" s="35"/>
      <c r="AF40" s="35"/>
      <c r="AG40" s="35"/>
      <c r="AH40" s="35"/>
      <c r="AI40" s="35"/>
      <c r="AJ40" s="35"/>
      <c r="AK40" s="35"/>
      <c r="AL40" s="35"/>
      <c r="AM40" s="35"/>
    </row>
    <row r="41" spans="1:39" s="126" customFormat="1" ht="22.5" customHeight="1">
      <c r="A41" s="139" t="s">
        <v>29</v>
      </c>
      <c r="B41" s="32">
        <v>429</v>
      </c>
      <c r="C41" s="782">
        <v>5455</v>
      </c>
      <c r="D41" s="782"/>
      <c r="E41" s="784">
        <v>217</v>
      </c>
      <c r="F41" s="784"/>
      <c r="G41" s="784"/>
      <c r="H41" s="784"/>
      <c r="I41" s="782">
        <v>653</v>
      </c>
      <c r="J41" s="782"/>
      <c r="K41" s="782">
        <v>208</v>
      </c>
      <c r="L41" s="782"/>
      <c r="M41" s="782">
        <v>4797</v>
      </c>
      <c r="N41" s="782"/>
      <c r="O41" s="782">
        <v>195</v>
      </c>
      <c r="P41" s="782"/>
      <c r="Q41" s="782">
        <v>4398</v>
      </c>
      <c r="R41" s="782"/>
      <c r="S41" s="35">
        <v>13</v>
      </c>
      <c r="T41" s="782">
        <v>399</v>
      </c>
      <c r="U41" s="783"/>
      <c r="V41" s="35"/>
      <c r="W41" s="35"/>
      <c r="X41" s="35"/>
      <c r="Y41" s="35"/>
      <c r="Z41" s="35"/>
      <c r="AA41" s="35"/>
      <c r="AB41" s="35"/>
      <c r="AC41" s="35"/>
      <c r="AD41" s="35"/>
      <c r="AE41" s="35"/>
      <c r="AF41" s="35"/>
      <c r="AG41" s="35"/>
      <c r="AH41" s="35"/>
      <c r="AI41" s="35"/>
      <c r="AJ41" s="35"/>
      <c r="AK41" s="35"/>
      <c r="AL41" s="35"/>
      <c r="AM41" s="35"/>
    </row>
    <row r="42" spans="1:39" s="126" customFormat="1" ht="22.5" customHeight="1">
      <c r="A42" s="139" t="s">
        <v>30</v>
      </c>
      <c r="B42" s="32">
        <v>341</v>
      </c>
      <c r="C42" s="782">
        <v>1767</v>
      </c>
      <c r="D42" s="782"/>
      <c r="E42" s="784">
        <v>259</v>
      </c>
      <c r="F42" s="784"/>
      <c r="G42" s="784"/>
      <c r="H42" s="784"/>
      <c r="I42" s="782">
        <v>628</v>
      </c>
      <c r="J42" s="782"/>
      <c r="K42" s="782">
        <v>78</v>
      </c>
      <c r="L42" s="782"/>
      <c r="M42" s="782">
        <v>1130</v>
      </c>
      <c r="N42" s="782"/>
      <c r="O42" s="782">
        <v>71</v>
      </c>
      <c r="P42" s="782"/>
      <c r="Q42" s="782">
        <v>1066</v>
      </c>
      <c r="R42" s="782"/>
      <c r="S42" s="35">
        <v>7</v>
      </c>
      <c r="T42" s="782">
        <v>64</v>
      </c>
      <c r="U42" s="783"/>
      <c r="V42" s="35"/>
      <c r="W42" s="35"/>
      <c r="X42" s="35"/>
      <c r="Y42" s="35"/>
      <c r="Z42" s="35"/>
      <c r="AA42" s="35"/>
      <c r="AB42" s="35"/>
      <c r="AC42" s="35"/>
      <c r="AD42" s="35"/>
      <c r="AE42" s="35"/>
      <c r="AF42" s="35"/>
      <c r="AG42" s="35"/>
      <c r="AH42" s="35"/>
      <c r="AI42" s="35"/>
      <c r="AJ42" s="35"/>
      <c r="AK42" s="35"/>
      <c r="AL42" s="35"/>
      <c r="AM42" s="35"/>
    </row>
    <row r="43" spans="1:39" s="126" customFormat="1" ht="22.5" customHeight="1">
      <c r="A43" s="139" t="s">
        <v>31</v>
      </c>
      <c r="B43" s="32">
        <v>424</v>
      </c>
      <c r="C43" s="782">
        <v>2551</v>
      </c>
      <c r="D43" s="782"/>
      <c r="E43" s="784">
        <v>261</v>
      </c>
      <c r="F43" s="784"/>
      <c r="G43" s="784"/>
      <c r="H43" s="784"/>
      <c r="I43" s="782">
        <v>714</v>
      </c>
      <c r="J43" s="782"/>
      <c r="K43" s="782">
        <v>157</v>
      </c>
      <c r="L43" s="782"/>
      <c r="M43" s="782">
        <v>1824</v>
      </c>
      <c r="N43" s="782"/>
      <c r="O43" s="782">
        <v>134</v>
      </c>
      <c r="P43" s="782"/>
      <c r="Q43" s="782">
        <v>1388</v>
      </c>
      <c r="R43" s="782"/>
      <c r="S43" s="35">
        <v>23</v>
      </c>
      <c r="T43" s="782">
        <v>436</v>
      </c>
      <c r="U43" s="783"/>
      <c r="V43" s="35"/>
      <c r="W43" s="35"/>
      <c r="X43" s="35"/>
      <c r="Y43" s="35"/>
      <c r="Z43" s="35"/>
      <c r="AA43" s="35"/>
      <c r="AB43" s="35"/>
      <c r="AC43" s="35"/>
      <c r="AD43" s="35"/>
      <c r="AE43" s="35"/>
      <c r="AF43" s="35"/>
      <c r="AG43" s="35"/>
      <c r="AH43" s="35"/>
      <c r="AI43" s="35"/>
      <c r="AJ43" s="35"/>
      <c r="AK43" s="35"/>
      <c r="AL43" s="35"/>
      <c r="AM43" s="35"/>
    </row>
    <row r="44" spans="1:39" s="126" customFormat="1" ht="22.5" customHeight="1">
      <c r="A44" s="139" t="s">
        <v>32</v>
      </c>
      <c r="B44" s="32">
        <v>121</v>
      </c>
      <c r="C44" s="782">
        <v>727</v>
      </c>
      <c r="D44" s="782"/>
      <c r="E44" s="784">
        <v>64</v>
      </c>
      <c r="F44" s="784"/>
      <c r="G44" s="784"/>
      <c r="H44" s="784"/>
      <c r="I44" s="782">
        <v>156</v>
      </c>
      <c r="J44" s="782"/>
      <c r="K44" s="782">
        <v>57</v>
      </c>
      <c r="L44" s="782"/>
      <c r="M44" s="782">
        <v>571</v>
      </c>
      <c r="N44" s="782"/>
      <c r="O44" s="782">
        <v>53</v>
      </c>
      <c r="P44" s="782"/>
      <c r="Q44" s="782">
        <v>515</v>
      </c>
      <c r="R44" s="782"/>
      <c r="S44" s="35">
        <v>4</v>
      </c>
      <c r="T44" s="782">
        <v>56</v>
      </c>
      <c r="U44" s="783"/>
      <c r="V44" s="35"/>
      <c r="W44" s="35"/>
      <c r="X44" s="35"/>
      <c r="Y44" s="35"/>
      <c r="Z44" s="35"/>
      <c r="AA44" s="35"/>
      <c r="AB44" s="35"/>
      <c r="AC44" s="35"/>
      <c r="AD44" s="35"/>
      <c r="AE44" s="35"/>
      <c r="AF44" s="35"/>
      <c r="AG44" s="35"/>
      <c r="AH44" s="35"/>
      <c r="AI44" s="35"/>
      <c r="AJ44" s="35"/>
      <c r="AK44" s="35"/>
      <c r="AL44" s="35"/>
      <c r="AM44" s="35"/>
    </row>
    <row r="45" spans="1:39" s="126" customFormat="1" ht="22.5" customHeight="1">
      <c r="A45" s="139" t="s">
        <v>33</v>
      </c>
      <c r="B45" s="32">
        <v>4</v>
      </c>
      <c r="C45" s="782">
        <v>145</v>
      </c>
      <c r="D45" s="782"/>
      <c r="E45" s="784">
        <v>0</v>
      </c>
      <c r="F45" s="784"/>
      <c r="G45" s="784"/>
      <c r="H45" s="784"/>
      <c r="I45" s="782">
        <v>0</v>
      </c>
      <c r="J45" s="782"/>
      <c r="K45" s="782">
        <v>4</v>
      </c>
      <c r="L45" s="782"/>
      <c r="M45" s="782">
        <v>145</v>
      </c>
      <c r="N45" s="782"/>
      <c r="O45" s="782">
        <v>4</v>
      </c>
      <c r="P45" s="782"/>
      <c r="Q45" s="782">
        <v>145</v>
      </c>
      <c r="R45" s="782"/>
      <c r="S45" s="35">
        <v>0</v>
      </c>
      <c r="T45" s="782">
        <v>0</v>
      </c>
      <c r="U45" s="783"/>
      <c r="V45" s="35"/>
      <c r="W45" s="35"/>
      <c r="X45" s="35"/>
      <c r="Y45" s="35"/>
      <c r="Z45" s="35"/>
      <c r="AA45" s="35"/>
      <c r="AB45" s="35"/>
      <c r="AC45" s="35"/>
      <c r="AD45" s="35"/>
      <c r="AE45" s="35"/>
      <c r="AF45" s="35"/>
      <c r="AG45" s="35"/>
      <c r="AH45" s="35"/>
      <c r="AI45" s="35"/>
      <c r="AJ45" s="35"/>
      <c r="AK45" s="35"/>
      <c r="AL45" s="35"/>
      <c r="AM45" s="35"/>
    </row>
    <row r="46" spans="1:39" s="126" customFormat="1" ht="22.5" customHeight="1">
      <c r="A46" s="139" t="s">
        <v>34</v>
      </c>
      <c r="B46" s="32">
        <v>255</v>
      </c>
      <c r="C46" s="782">
        <v>5082</v>
      </c>
      <c r="D46" s="782"/>
      <c r="E46" s="784">
        <v>99</v>
      </c>
      <c r="F46" s="784"/>
      <c r="G46" s="784"/>
      <c r="H46" s="784"/>
      <c r="I46" s="782">
        <v>270</v>
      </c>
      <c r="J46" s="782"/>
      <c r="K46" s="782">
        <v>150</v>
      </c>
      <c r="L46" s="782"/>
      <c r="M46" s="782">
        <v>4801</v>
      </c>
      <c r="N46" s="782"/>
      <c r="O46" s="782">
        <v>139</v>
      </c>
      <c r="P46" s="782"/>
      <c r="Q46" s="782">
        <v>4618</v>
      </c>
      <c r="R46" s="782"/>
      <c r="S46" s="35">
        <v>11</v>
      </c>
      <c r="T46" s="782">
        <v>183</v>
      </c>
      <c r="U46" s="783"/>
      <c r="V46" s="35"/>
      <c r="W46" s="35"/>
      <c r="X46" s="35"/>
      <c r="Y46" s="35"/>
      <c r="Z46" s="35"/>
      <c r="AA46" s="35"/>
      <c r="AB46" s="35"/>
      <c r="AC46" s="35"/>
      <c r="AD46" s="35"/>
      <c r="AE46" s="35"/>
      <c r="AF46" s="35"/>
      <c r="AG46" s="35"/>
      <c r="AH46" s="35"/>
      <c r="AI46" s="35"/>
      <c r="AJ46" s="35"/>
      <c r="AK46" s="35"/>
      <c r="AL46" s="35"/>
      <c r="AM46" s="35"/>
    </row>
    <row r="47" spans="1:39" s="126" customFormat="1" ht="22.5" customHeight="1">
      <c r="A47" s="139" t="s">
        <v>35</v>
      </c>
      <c r="B47" s="32">
        <v>279</v>
      </c>
      <c r="C47" s="782">
        <v>1812</v>
      </c>
      <c r="D47" s="782"/>
      <c r="E47" s="784">
        <v>179</v>
      </c>
      <c r="F47" s="784"/>
      <c r="G47" s="784"/>
      <c r="H47" s="784"/>
      <c r="I47" s="782">
        <v>437</v>
      </c>
      <c r="J47" s="782"/>
      <c r="K47" s="782">
        <v>96</v>
      </c>
      <c r="L47" s="782"/>
      <c r="M47" s="782">
        <v>1368</v>
      </c>
      <c r="N47" s="782"/>
      <c r="O47" s="782">
        <v>88</v>
      </c>
      <c r="P47" s="782"/>
      <c r="Q47" s="782">
        <v>1182</v>
      </c>
      <c r="R47" s="782"/>
      <c r="S47" s="35">
        <v>8</v>
      </c>
      <c r="T47" s="782">
        <v>186</v>
      </c>
      <c r="U47" s="783"/>
      <c r="V47" s="35"/>
      <c r="W47" s="35"/>
      <c r="X47" s="35"/>
      <c r="Y47" s="35"/>
      <c r="Z47" s="35"/>
      <c r="AA47" s="35"/>
      <c r="AB47" s="35"/>
      <c r="AC47" s="35"/>
      <c r="AD47" s="35"/>
      <c r="AE47" s="35"/>
      <c r="AF47" s="35"/>
      <c r="AG47" s="35"/>
      <c r="AH47" s="35"/>
      <c r="AI47" s="35"/>
      <c r="AJ47" s="35"/>
      <c r="AK47" s="35"/>
      <c r="AL47" s="35"/>
      <c r="AM47" s="35"/>
    </row>
    <row r="48" spans="1:39" s="126" customFormat="1" ht="22.5" customHeight="1">
      <c r="A48" s="139" t="s">
        <v>36</v>
      </c>
      <c r="B48" s="32">
        <v>71</v>
      </c>
      <c r="C48" s="782">
        <v>988</v>
      </c>
      <c r="D48" s="782"/>
      <c r="E48" s="784">
        <v>30</v>
      </c>
      <c r="F48" s="784"/>
      <c r="G48" s="784"/>
      <c r="H48" s="784"/>
      <c r="I48" s="782">
        <v>130</v>
      </c>
      <c r="J48" s="782"/>
      <c r="K48" s="782">
        <v>37</v>
      </c>
      <c r="L48" s="782"/>
      <c r="M48" s="782">
        <v>843</v>
      </c>
      <c r="N48" s="782"/>
      <c r="O48" s="782">
        <v>32</v>
      </c>
      <c r="P48" s="782"/>
      <c r="Q48" s="782">
        <v>673</v>
      </c>
      <c r="R48" s="782"/>
      <c r="S48" s="35">
        <v>5</v>
      </c>
      <c r="T48" s="782">
        <v>170</v>
      </c>
      <c r="U48" s="783"/>
      <c r="V48" s="35"/>
      <c r="W48" s="35"/>
      <c r="X48" s="35"/>
      <c r="Y48" s="35"/>
      <c r="Z48" s="35"/>
      <c r="AA48" s="35"/>
      <c r="AB48" s="35"/>
      <c r="AC48" s="35"/>
      <c r="AD48" s="35"/>
      <c r="AE48" s="35"/>
      <c r="AF48" s="35"/>
      <c r="AG48" s="35"/>
      <c r="AH48" s="35"/>
      <c r="AI48" s="35"/>
      <c r="AJ48" s="35"/>
      <c r="AK48" s="35"/>
      <c r="AL48" s="35"/>
      <c r="AM48" s="35"/>
    </row>
    <row r="49" spans="1:39" s="126" customFormat="1" ht="22.5" customHeight="1">
      <c r="A49" s="139" t="s">
        <v>37</v>
      </c>
      <c r="B49" s="32">
        <v>186</v>
      </c>
      <c r="C49" s="782">
        <v>2231</v>
      </c>
      <c r="D49" s="782"/>
      <c r="E49" s="784">
        <v>86</v>
      </c>
      <c r="F49" s="784"/>
      <c r="G49" s="784"/>
      <c r="H49" s="784"/>
      <c r="I49" s="782">
        <v>393</v>
      </c>
      <c r="J49" s="782"/>
      <c r="K49" s="782">
        <v>98</v>
      </c>
      <c r="L49" s="782"/>
      <c r="M49" s="782">
        <v>1818</v>
      </c>
      <c r="N49" s="782"/>
      <c r="O49" s="782">
        <v>84</v>
      </c>
      <c r="P49" s="782"/>
      <c r="Q49" s="782">
        <v>1167</v>
      </c>
      <c r="R49" s="782"/>
      <c r="S49" s="35">
        <v>14</v>
      </c>
      <c r="T49" s="782">
        <v>651</v>
      </c>
      <c r="U49" s="783"/>
      <c r="V49" s="35"/>
      <c r="W49" s="35"/>
      <c r="X49" s="35"/>
      <c r="Y49" s="35"/>
      <c r="Z49" s="35"/>
      <c r="AA49" s="35"/>
      <c r="AB49" s="35"/>
      <c r="AC49" s="35"/>
      <c r="AD49" s="35"/>
      <c r="AE49" s="35"/>
      <c r="AF49" s="35"/>
      <c r="AG49" s="35"/>
      <c r="AH49" s="35"/>
      <c r="AI49" s="35"/>
      <c r="AJ49" s="35"/>
      <c r="AK49" s="35"/>
      <c r="AL49" s="35"/>
      <c r="AM49" s="35"/>
    </row>
    <row r="50" spans="1:39" s="126" customFormat="1" ht="22.5" customHeight="1">
      <c r="A50" s="139" t="s">
        <v>38</v>
      </c>
      <c r="B50" s="32">
        <v>287</v>
      </c>
      <c r="C50" s="782">
        <v>2610</v>
      </c>
      <c r="D50" s="782"/>
      <c r="E50" s="784">
        <v>163</v>
      </c>
      <c r="F50" s="784"/>
      <c r="G50" s="784"/>
      <c r="H50" s="784"/>
      <c r="I50" s="782">
        <v>477</v>
      </c>
      <c r="J50" s="782"/>
      <c r="K50" s="782">
        <v>120</v>
      </c>
      <c r="L50" s="782"/>
      <c r="M50" s="782">
        <v>2118</v>
      </c>
      <c r="N50" s="782"/>
      <c r="O50" s="782">
        <v>104</v>
      </c>
      <c r="P50" s="782"/>
      <c r="Q50" s="782">
        <v>1604</v>
      </c>
      <c r="R50" s="782"/>
      <c r="S50" s="35">
        <v>16</v>
      </c>
      <c r="T50" s="782">
        <v>514</v>
      </c>
      <c r="U50" s="783"/>
      <c r="V50" s="35"/>
      <c r="W50" s="35"/>
      <c r="X50" s="35"/>
      <c r="Y50" s="35"/>
      <c r="Z50" s="35"/>
      <c r="AA50" s="35"/>
      <c r="AB50" s="35"/>
      <c r="AC50" s="35"/>
      <c r="AD50" s="35"/>
      <c r="AE50" s="35"/>
      <c r="AF50" s="35"/>
      <c r="AG50" s="35"/>
      <c r="AH50" s="35"/>
      <c r="AI50" s="35"/>
      <c r="AJ50" s="35"/>
      <c r="AK50" s="35"/>
      <c r="AL50" s="35"/>
      <c r="AM50" s="35"/>
    </row>
    <row r="51" spans="1:39" s="126" customFormat="1" ht="22.5" customHeight="1">
      <c r="A51" s="139" t="s">
        <v>39</v>
      </c>
      <c r="B51" s="32">
        <v>280</v>
      </c>
      <c r="C51" s="782">
        <v>2553</v>
      </c>
      <c r="D51" s="782"/>
      <c r="E51" s="784">
        <v>145</v>
      </c>
      <c r="F51" s="784"/>
      <c r="G51" s="784"/>
      <c r="H51" s="784"/>
      <c r="I51" s="782">
        <v>386</v>
      </c>
      <c r="J51" s="782"/>
      <c r="K51" s="782">
        <v>130</v>
      </c>
      <c r="L51" s="782"/>
      <c r="M51" s="782">
        <v>2148</v>
      </c>
      <c r="N51" s="782"/>
      <c r="O51" s="782">
        <v>118</v>
      </c>
      <c r="P51" s="782"/>
      <c r="Q51" s="782">
        <v>1676</v>
      </c>
      <c r="R51" s="782"/>
      <c r="S51" s="35">
        <v>12</v>
      </c>
      <c r="T51" s="782">
        <v>472</v>
      </c>
      <c r="U51" s="783"/>
      <c r="V51" s="35"/>
      <c r="W51" s="35"/>
      <c r="X51" s="35"/>
      <c r="Y51" s="35"/>
      <c r="Z51" s="35"/>
      <c r="AA51" s="35"/>
      <c r="AB51" s="35"/>
      <c r="AC51" s="35"/>
      <c r="AD51" s="35"/>
      <c r="AE51" s="35"/>
      <c r="AF51" s="35"/>
      <c r="AG51" s="35"/>
      <c r="AH51" s="35"/>
      <c r="AI51" s="35"/>
      <c r="AJ51" s="35"/>
      <c r="AK51" s="35"/>
      <c r="AL51" s="35"/>
      <c r="AM51" s="35"/>
    </row>
    <row r="52" spans="1:39" s="126" customFormat="1" ht="22.5" customHeight="1">
      <c r="A52" s="139" t="s">
        <v>40</v>
      </c>
      <c r="B52" s="32">
        <v>162</v>
      </c>
      <c r="C52" s="782">
        <v>1504</v>
      </c>
      <c r="D52" s="782"/>
      <c r="E52" s="784">
        <v>63</v>
      </c>
      <c r="F52" s="784"/>
      <c r="G52" s="784"/>
      <c r="H52" s="784"/>
      <c r="I52" s="782">
        <v>208</v>
      </c>
      <c r="J52" s="782"/>
      <c r="K52" s="782">
        <v>97</v>
      </c>
      <c r="L52" s="782"/>
      <c r="M52" s="782">
        <v>1294</v>
      </c>
      <c r="N52" s="782"/>
      <c r="O52" s="782">
        <v>85</v>
      </c>
      <c r="P52" s="782"/>
      <c r="Q52" s="782">
        <v>1109</v>
      </c>
      <c r="R52" s="782"/>
      <c r="S52" s="35">
        <v>12</v>
      </c>
      <c r="T52" s="782">
        <v>185</v>
      </c>
      <c r="U52" s="783"/>
      <c r="V52" s="35"/>
      <c r="W52" s="35"/>
      <c r="X52" s="35"/>
      <c r="Y52" s="35"/>
      <c r="Z52" s="35"/>
      <c r="AA52" s="35"/>
      <c r="AB52" s="35"/>
      <c r="AC52" s="35"/>
      <c r="AD52" s="35"/>
      <c r="AE52" s="35"/>
      <c r="AF52" s="35"/>
      <c r="AG52" s="35"/>
      <c r="AH52" s="35"/>
      <c r="AI52" s="35"/>
      <c r="AJ52" s="35"/>
      <c r="AK52" s="35"/>
      <c r="AL52" s="35"/>
      <c r="AM52" s="35"/>
    </row>
    <row r="53" spans="1:39" s="126" customFormat="1" ht="22.5" customHeight="1">
      <c r="A53" s="139" t="s">
        <v>41</v>
      </c>
      <c r="B53" s="32">
        <v>188</v>
      </c>
      <c r="C53" s="782">
        <v>1761</v>
      </c>
      <c r="D53" s="782"/>
      <c r="E53" s="784">
        <v>109</v>
      </c>
      <c r="F53" s="784"/>
      <c r="G53" s="784"/>
      <c r="H53" s="784"/>
      <c r="I53" s="782">
        <v>353</v>
      </c>
      <c r="J53" s="782"/>
      <c r="K53" s="782">
        <v>78</v>
      </c>
      <c r="L53" s="782"/>
      <c r="M53" s="782">
        <v>1406</v>
      </c>
      <c r="N53" s="782"/>
      <c r="O53" s="782">
        <v>69</v>
      </c>
      <c r="P53" s="782"/>
      <c r="Q53" s="782">
        <v>1123</v>
      </c>
      <c r="R53" s="782"/>
      <c r="S53" s="35">
        <v>9</v>
      </c>
      <c r="T53" s="782">
        <v>283</v>
      </c>
      <c r="U53" s="783"/>
      <c r="V53" s="35"/>
      <c r="W53" s="35"/>
      <c r="X53" s="35"/>
      <c r="Y53" s="35"/>
      <c r="Z53" s="35"/>
      <c r="AA53" s="35"/>
      <c r="AB53" s="35"/>
      <c r="AC53" s="35"/>
      <c r="AD53" s="35"/>
      <c r="AE53" s="35"/>
      <c r="AF53" s="35"/>
      <c r="AG53" s="35"/>
      <c r="AH53" s="35"/>
      <c r="AI53" s="35"/>
      <c r="AJ53" s="35"/>
      <c r="AK53" s="35"/>
      <c r="AL53" s="35"/>
      <c r="AM53" s="35"/>
    </row>
    <row r="54" spans="1:39" s="126" customFormat="1" ht="22.5" customHeight="1">
      <c r="A54" s="139" t="s">
        <v>42</v>
      </c>
      <c r="B54" s="32">
        <v>90</v>
      </c>
      <c r="C54" s="782">
        <v>3424</v>
      </c>
      <c r="D54" s="782"/>
      <c r="E54" s="784">
        <v>0</v>
      </c>
      <c r="F54" s="784"/>
      <c r="G54" s="784"/>
      <c r="H54" s="784"/>
      <c r="I54" s="782">
        <v>0</v>
      </c>
      <c r="J54" s="782"/>
      <c r="K54" s="782">
        <v>89</v>
      </c>
      <c r="L54" s="782"/>
      <c r="M54" s="782">
        <v>3423</v>
      </c>
      <c r="N54" s="782"/>
      <c r="O54" s="782">
        <v>87</v>
      </c>
      <c r="P54" s="782"/>
      <c r="Q54" s="782">
        <v>3418</v>
      </c>
      <c r="R54" s="782"/>
      <c r="S54" s="35">
        <v>2</v>
      </c>
      <c r="T54" s="782">
        <v>5</v>
      </c>
      <c r="U54" s="783"/>
      <c r="V54" s="35"/>
      <c r="W54" s="35"/>
      <c r="X54" s="35"/>
      <c r="Y54" s="35"/>
      <c r="Z54" s="35"/>
      <c r="AA54" s="35"/>
      <c r="AB54" s="35"/>
      <c r="AC54" s="35"/>
      <c r="AD54" s="35"/>
      <c r="AE54" s="35"/>
      <c r="AF54" s="35"/>
      <c r="AG54" s="35"/>
      <c r="AH54" s="35"/>
      <c r="AI54" s="35"/>
      <c r="AJ54" s="35"/>
      <c r="AK54" s="35"/>
      <c r="AL54" s="35"/>
      <c r="AM54" s="35"/>
    </row>
    <row r="55" spans="1:39" s="126" customFormat="1" ht="22.5" customHeight="1" thickBot="1">
      <c r="A55" s="140" t="s">
        <v>43</v>
      </c>
      <c r="B55" s="256">
        <v>87</v>
      </c>
      <c r="C55" s="782">
        <v>1307</v>
      </c>
      <c r="D55" s="782"/>
      <c r="E55" s="784">
        <v>7</v>
      </c>
      <c r="F55" s="784"/>
      <c r="G55" s="784"/>
      <c r="H55" s="784"/>
      <c r="I55" s="797">
        <v>21</v>
      </c>
      <c r="J55" s="797"/>
      <c r="K55" s="797">
        <v>80</v>
      </c>
      <c r="L55" s="797"/>
      <c r="M55" s="797">
        <v>1286</v>
      </c>
      <c r="N55" s="797"/>
      <c r="O55" s="797">
        <v>69</v>
      </c>
      <c r="P55" s="797"/>
      <c r="Q55" s="797">
        <v>1164</v>
      </c>
      <c r="R55" s="797"/>
      <c r="S55" s="256">
        <v>11</v>
      </c>
      <c r="T55" s="797">
        <v>122</v>
      </c>
      <c r="U55" s="798"/>
      <c r="V55" s="35"/>
      <c r="W55" s="35"/>
      <c r="X55" s="35"/>
      <c r="Y55" s="35"/>
      <c r="Z55" s="35"/>
      <c r="AA55" s="35"/>
      <c r="AB55" s="35"/>
      <c r="AC55" s="35"/>
      <c r="AD55" s="35"/>
      <c r="AE55" s="35"/>
      <c r="AF55" s="35"/>
      <c r="AG55" s="35"/>
      <c r="AH55" s="35"/>
      <c r="AI55" s="35"/>
      <c r="AJ55" s="35"/>
      <c r="AK55" s="35"/>
      <c r="AL55" s="35"/>
      <c r="AM55" s="35"/>
    </row>
    <row r="56" spans="1:39" ht="13.5" customHeight="1">
      <c r="A56" s="795" t="s">
        <v>349</v>
      </c>
      <c r="B56" s="795"/>
      <c r="C56" s="795"/>
      <c r="D56" s="795"/>
      <c r="E56" s="795"/>
      <c r="F56" s="795"/>
      <c r="G56" s="795"/>
      <c r="H56" s="795"/>
      <c r="I56" s="796"/>
      <c r="J56" s="796"/>
      <c r="K56" s="796"/>
      <c r="L56" s="796"/>
      <c r="M56" s="796"/>
      <c r="N56" s="125"/>
      <c r="O56" s="125"/>
      <c r="P56" s="464" t="s">
        <v>345</v>
      </c>
      <c r="R56" s="125"/>
      <c r="S56" s="125"/>
      <c r="T56" s="125"/>
      <c r="U56" s="125"/>
      <c r="V56" s="125"/>
      <c r="W56" s="125"/>
      <c r="X56" s="88"/>
      <c r="Y56" s="88"/>
      <c r="Z56" s="88"/>
      <c r="AA56" s="88"/>
      <c r="AB56" s="88"/>
      <c r="AC56" s="88"/>
      <c r="AD56" s="88"/>
      <c r="AE56" s="88"/>
      <c r="AF56" s="88"/>
      <c r="AG56" s="88"/>
      <c r="AH56" s="88"/>
      <c r="AI56" s="88"/>
      <c r="AJ56" s="88"/>
      <c r="AK56" s="88"/>
      <c r="AL56" s="11"/>
      <c r="AM56" s="11"/>
    </row>
  </sheetData>
  <sheetProtection selectLockedCells="1" selectUnlockedCells="1"/>
  <mergeCells count="207">
    <mergeCell ref="AJ4:AK5"/>
    <mergeCell ref="A2:L2"/>
    <mergeCell ref="A3:A6"/>
    <mergeCell ref="B3:C5"/>
    <mergeCell ref="D3:E5"/>
    <mergeCell ref="L4:M5"/>
    <mergeCell ref="H4:I5"/>
    <mergeCell ref="N3:AM3"/>
    <mergeCell ref="V4:W5"/>
    <mergeCell ref="P4:Q5"/>
    <mergeCell ref="Z4:AA5"/>
    <mergeCell ref="AB4:AC5"/>
    <mergeCell ref="E32:J33"/>
    <mergeCell ref="K32:N33"/>
    <mergeCell ref="K45:L45"/>
    <mergeCell ref="M41:N41"/>
    <mergeCell ref="M42:N42"/>
    <mergeCell ref="M43:N43"/>
    <mergeCell ref="O36:P36"/>
    <mergeCell ref="O37:P37"/>
    <mergeCell ref="O38:P38"/>
    <mergeCell ref="O39:P39"/>
    <mergeCell ref="M36:N36"/>
    <mergeCell ref="M37:N37"/>
    <mergeCell ref="M38:N38"/>
    <mergeCell ref="O35:P35"/>
    <mergeCell ref="M39:N39"/>
    <mergeCell ref="I43:J43"/>
    <mergeCell ref="I44:J44"/>
    <mergeCell ref="I45:J45"/>
    <mergeCell ref="I40:J40"/>
    <mergeCell ref="I41:J41"/>
    <mergeCell ref="T36:U36"/>
    <mergeCell ref="J4:K5"/>
    <mergeCell ref="H3:M3"/>
    <mergeCell ref="AD4:AE5"/>
    <mergeCell ref="AF4:AG5"/>
    <mergeCell ref="AL4:AM5"/>
    <mergeCell ref="A31:A34"/>
    <mergeCell ref="F4:G5"/>
    <mergeCell ref="Y30:AI30"/>
    <mergeCell ref="E36:H36"/>
    <mergeCell ref="X4:Y5"/>
    <mergeCell ref="AH4:AI5"/>
    <mergeCell ref="N4:O5"/>
    <mergeCell ref="M35:N35"/>
    <mergeCell ref="Q35:R35"/>
    <mergeCell ref="T35:U35"/>
    <mergeCell ref="C36:D36"/>
    <mergeCell ref="T4:U5"/>
    <mergeCell ref="O34:P34"/>
    <mergeCell ref="Q34:R34"/>
    <mergeCell ref="T34:U34"/>
    <mergeCell ref="S33:U33"/>
    <mergeCell ref="O33:R33"/>
    <mergeCell ref="R4:S5"/>
    <mergeCell ref="C35:D35"/>
    <mergeCell ref="E35:H35"/>
    <mergeCell ref="I35:J35"/>
    <mergeCell ref="K35:L35"/>
    <mergeCell ref="K36:L36"/>
    <mergeCell ref="C37:D37"/>
    <mergeCell ref="C38:D38"/>
    <mergeCell ref="C39:D39"/>
    <mergeCell ref="E37:H37"/>
    <mergeCell ref="I37:J37"/>
    <mergeCell ref="K39:L39"/>
    <mergeCell ref="I39:J39"/>
    <mergeCell ref="Q54:R54"/>
    <mergeCell ref="T54:U54"/>
    <mergeCell ref="T55:U55"/>
    <mergeCell ref="Q55:R55"/>
    <mergeCell ref="K40:L40"/>
    <mergeCell ref="K41:L41"/>
    <mergeCell ref="K42:L42"/>
    <mergeCell ref="K43:L43"/>
    <mergeCell ref="O54:P54"/>
    <mergeCell ref="O55:P55"/>
    <mergeCell ref="M40:N40"/>
    <mergeCell ref="K53:L53"/>
    <mergeCell ref="K48:L48"/>
    <mergeCell ref="K49:L49"/>
    <mergeCell ref="K50:L50"/>
    <mergeCell ref="K51:L51"/>
    <mergeCell ref="M51:N51"/>
    <mergeCell ref="M44:N44"/>
    <mergeCell ref="M45:N45"/>
    <mergeCell ref="M46:N46"/>
    <mergeCell ref="M47:N47"/>
    <mergeCell ref="M48:N48"/>
    <mergeCell ref="M49:N49"/>
    <mergeCell ref="M50:N50"/>
    <mergeCell ref="C42:D42"/>
    <mergeCell ref="C43:D43"/>
    <mergeCell ref="C40:D40"/>
    <mergeCell ref="C41:D41"/>
    <mergeCell ref="K37:L37"/>
    <mergeCell ref="K38:L38"/>
    <mergeCell ref="K44:L44"/>
    <mergeCell ref="A56:M56"/>
    <mergeCell ref="C55:D55"/>
    <mergeCell ref="I55:J55"/>
    <mergeCell ref="K54:L54"/>
    <mergeCell ref="K55:L55"/>
    <mergeCell ref="M54:N54"/>
    <mergeCell ref="M55:N55"/>
    <mergeCell ref="C54:D54"/>
    <mergeCell ref="C48:D48"/>
    <mergeCell ref="C49:D49"/>
    <mergeCell ref="C50:D50"/>
    <mergeCell ref="C51:D51"/>
    <mergeCell ref="C52:D52"/>
    <mergeCell ref="C53:D53"/>
    <mergeCell ref="I52:J52"/>
    <mergeCell ref="I53:J53"/>
    <mergeCell ref="E54:H54"/>
    <mergeCell ref="E55:H55"/>
    <mergeCell ref="I54:J54"/>
    <mergeCell ref="E53:H53"/>
    <mergeCell ref="M52:N52"/>
    <mergeCell ref="M53:N53"/>
    <mergeCell ref="E52:H52"/>
    <mergeCell ref="K52:L52"/>
    <mergeCell ref="B31:D33"/>
    <mergeCell ref="C34:D34"/>
    <mergeCell ref="E34:H34"/>
    <mergeCell ref="I34:J34"/>
    <mergeCell ref="K34:L34"/>
    <mergeCell ref="M34:N34"/>
    <mergeCell ref="K46:L46"/>
    <mergeCell ref="K47:L47"/>
    <mergeCell ref="I36:J36"/>
    <mergeCell ref="E38:H38"/>
    <mergeCell ref="E39:H39"/>
    <mergeCell ref="E40:H40"/>
    <mergeCell ref="I38:J38"/>
    <mergeCell ref="E41:H41"/>
    <mergeCell ref="E42:H42"/>
    <mergeCell ref="E43:H43"/>
    <mergeCell ref="I42:J42"/>
    <mergeCell ref="C44:D44"/>
    <mergeCell ref="C45:D45"/>
    <mergeCell ref="C46:D46"/>
    <mergeCell ref="C47:D47"/>
    <mergeCell ref="I50:J50"/>
    <mergeCell ref="I51:J51"/>
    <mergeCell ref="I46:J46"/>
    <mergeCell ref="I47:J47"/>
    <mergeCell ref="I48:J48"/>
    <mergeCell ref="I49:J49"/>
    <mergeCell ref="E51:H51"/>
    <mergeCell ref="E44:H44"/>
    <mergeCell ref="E45:H45"/>
    <mergeCell ref="E46:H46"/>
    <mergeCell ref="E49:H49"/>
    <mergeCell ref="E47:H47"/>
    <mergeCell ref="E50:H50"/>
    <mergeCell ref="E48:H48"/>
    <mergeCell ref="O50:P50"/>
    <mergeCell ref="O51:P51"/>
    <mergeCell ref="O40:P40"/>
    <mergeCell ref="O41:P41"/>
    <mergeCell ref="O42:P42"/>
    <mergeCell ref="O43:P43"/>
    <mergeCell ref="Q48:R48"/>
    <mergeCell ref="Q49:R49"/>
    <mergeCell ref="O44:P44"/>
    <mergeCell ref="O45:P45"/>
    <mergeCell ref="O46:P46"/>
    <mergeCell ref="O47:P47"/>
    <mergeCell ref="O48:P48"/>
    <mergeCell ref="O49:P49"/>
    <mergeCell ref="T37:U37"/>
    <mergeCell ref="T38:U38"/>
    <mergeCell ref="T39:U39"/>
    <mergeCell ref="O52:P52"/>
    <mergeCell ref="O53:P53"/>
    <mergeCell ref="Q44:R44"/>
    <mergeCell ref="Q45:R45"/>
    <mergeCell ref="Q46:R46"/>
    <mergeCell ref="Q47:R47"/>
    <mergeCell ref="T40:U40"/>
    <mergeCell ref="T41:U41"/>
    <mergeCell ref="T44:U44"/>
    <mergeCell ref="T45:U45"/>
    <mergeCell ref="T42:U42"/>
    <mergeCell ref="T43:U43"/>
    <mergeCell ref="T46:U46"/>
    <mergeCell ref="T47:U47"/>
    <mergeCell ref="Q51:R51"/>
    <mergeCell ref="T52:U52"/>
    <mergeCell ref="T53:U53"/>
    <mergeCell ref="T48:U48"/>
    <mergeCell ref="T49:U49"/>
    <mergeCell ref="T50:U50"/>
    <mergeCell ref="T51:U51"/>
    <mergeCell ref="Q52:R52"/>
    <mergeCell ref="Q53:R53"/>
    <mergeCell ref="Q36:R36"/>
    <mergeCell ref="Q37:R37"/>
    <mergeCell ref="Q38:R38"/>
    <mergeCell ref="Q39:R39"/>
    <mergeCell ref="Q40:R40"/>
    <mergeCell ref="Q41:R41"/>
    <mergeCell ref="Q42:R42"/>
    <mergeCell ref="Q43:R43"/>
    <mergeCell ref="Q50:R50"/>
  </mergeCells>
  <phoneticPr fontId="18"/>
  <printOptions horizontalCentered="1"/>
  <pageMargins left="0.59055118110236227" right="0.59055118110236227" top="0.59055118110236227" bottom="0.59055118110236227" header="0.39370078740157483" footer="0.39370078740157483"/>
  <pageSetup paperSize="9" scale="70" firstPageNumber="64" orientation="portrait" useFirstPageNumber="1" verticalDpi="300" r:id="rId1"/>
  <headerFooter scaleWithDoc="0" alignWithMargins="0">
    <oddHeader>&amp;L事業所</oddHeader>
    <oddFooter>&amp;C&amp;11－&amp;12&amp;P&amp;11－</oddFooter>
  </headerFooter>
  <colBreaks count="1" manualBreakCount="1">
    <brk id="21" max="5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56"/>
  <sheetViews>
    <sheetView view="pageBreakPreview" zoomScaleNormal="100" zoomScaleSheetLayoutView="100" workbookViewId="0">
      <pane xSplit="1" topLeftCell="P1" activePane="topRight" state="frozen"/>
      <selection activeCell="A26" sqref="A26"/>
      <selection pane="topRight" activeCell="AN5" sqref="AN5"/>
    </sheetView>
  </sheetViews>
  <sheetFormatPr defaultRowHeight="15" customHeight="1"/>
  <cols>
    <col min="1" max="1" width="10.5703125" style="12" customWidth="1"/>
    <col min="2" max="2" width="7.7109375" style="12" customWidth="1"/>
    <col min="3" max="3" width="8.7109375" style="12" customWidth="1"/>
    <col min="4" max="4" width="4.85546875" style="12" customWidth="1"/>
    <col min="5" max="5" width="5.42578125" style="12" customWidth="1"/>
    <col min="6" max="7" width="7" style="12" hidden="1" customWidth="1"/>
    <col min="8" max="8" width="5.140625" style="12" customWidth="1"/>
    <col min="9" max="9" width="5.5703125" style="12" customWidth="1"/>
    <col min="10" max="10" width="7" style="12" customWidth="1"/>
    <col min="11" max="11" width="8.42578125" style="12" customWidth="1"/>
    <col min="12" max="12" width="5.7109375" style="12" customWidth="1"/>
    <col min="13" max="13" width="9.42578125" style="12" customWidth="1"/>
    <col min="14" max="14" width="5.5703125" style="12" customWidth="1"/>
    <col min="15" max="15" width="7.7109375" style="12" customWidth="1"/>
    <col min="16" max="16" width="5.28515625" style="12" customWidth="1"/>
    <col min="17" max="17" width="7.85546875" style="12" customWidth="1"/>
    <col min="18" max="18" width="6.28515625" style="12" customWidth="1"/>
    <col min="19" max="20" width="7.7109375" style="12" customWidth="1"/>
    <col min="21" max="21" width="8.7109375" style="12" customWidth="1"/>
    <col min="22" max="22" width="5.140625" style="12" customWidth="1"/>
    <col min="23" max="23" width="6.85546875" style="12" customWidth="1"/>
    <col min="24" max="24" width="6.5703125" style="12" customWidth="1"/>
    <col min="25" max="25" width="7" style="12" customWidth="1"/>
    <col min="26" max="27" width="7.140625" style="12" customWidth="1"/>
    <col min="28" max="29" width="6.85546875" style="12" customWidth="1"/>
    <col min="30" max="30" width="7.140625" style="12" customWidth="1"/>
    <col min="31" max="31" width="7.7109375" style="12" customWidth="1"/>
    <col min="32" max="32" width="7.28515625" style="12" customWidth="1"/>
    <col min="33" max="33" width="7.7109375" style="12" customWidth="1"/>
    <col min="34" max="34" width="7" style="12" customWidth="1"/>
    <col min="35" max="35" width="8.7109375" style="12" customWidth="1"/>
    <col min="36" max="36" width="5.7109375" style="12" customWidth="1"/>
    <col min="37" max="37" width="7.5703125" style="12" customWidth="1"/>
    <col min="38" max="38" width="7.7109375" style="12" bestFit="1" customWidth="1"/>
    <col min="39" max="39" width="7.5703125" style="12" customWidth="1"/>
    <col min="40" max="16384" width="9.140625" style="11"/>
  </cols>
  <sheetData>
    <row r="1" spans="1:39" ht="5.0999999999999996" customHeight="1"/>
    <row r="2" spans="1:39" ht="15" customHeight="1" thickBot="1">
      <c r="A2" s="836" t="s">
        <v>343</v>
      </c>
      <c r="B2" s="836"/>
      <c r="C2" s="836"/>
      <c r="D2" s="836"/>
      <c r="E2" s="836"/>
      <c r="F2" s="836"/>
      <c r="G2" s="836"/>
      <c r="H2" s="836"/>
      <c r="I2" s="836"/>
      <c r="J2" s="836"/>
      <c r="K2" s="836"/>
      <c r="L2" s="836"/>
      <c r="AK2" s="3"/>
      <c r="AM2" s="3" t="s">
        <v>10</v>
      </c>
    </row>
    <row r="3" spans="1:39" ht="14.25" customHeight="1" thickBot="1">
      <c r="A3" s="837" t="s">
        <v>17</v>
      </c>
      <c r="B3" s="838" t="s">
        <v>329</v>
      </c>
      <c r="C3" s="839"/>
      <c r="D3" s="838" t="s">
        <v>393</v>
      </c>
      <c r="E3" s="839"/>
      <c r="F3" s="254"/>
      <c r="G3" s="255"/>
      <c r="H3" s="805" t="s">
        <v>394</v>
      </c>
      <c r="I3" s="806"/>
      <c r="J3" s="806"/>
      <c r="K3" s="806"/>
      <c r="L3" s="806"/>
      <c r="M3" s="807"/>
      <c r="N3" s="805" t="s">
        <v>20</v>
      </c>
      <c r="O3" s="806"/>
      <c r="P3" s="806"/>
      <c r="Q3" s="806"/>
      <c r="R3" s="806"/>
      <c r="S3" s="806"/>
      <c r="T3" s="806"/>
      <c r="U3" s="806"/>
      <c r="V3" s="806"/>
      <c r="W3" s="806"/>
      <c r="X3" s="806"/>
      <c r="Y3" s="806"/>
      <c r="Z3" s="806"/>
      <c r="AA3" s="806"/>
      <c r="AB3" s="806"/>
      <c r="AC3" s="806"/>
      <c r="AD3" s="806"/>
      <c r="AE3" s="806"/>
      <c r="AF3" s="806"/>
      <c r="AG3" s="806"/>
      <c r="AH3" s="806"/>
      <c r="AI3" s="806"/>
      <c r="AJ3" s="806"/>
      <c r="AK3" s="806"/>
      <c r="AL3" s="806"/>
      <c r="AM3" s="841"/>
    </row>
    <row r="4" spans="1:39" ht="28.5" customHeight="1" thickBot="1">
      <c r="A4" s="837"/>
      <c r="B4" s="839"/>
      <c r="C4" s="839"/>
      <c r="D4" s="839"/>
      <c r="E4" s="839"/>
      <c r="F4" s="804" t="s">
        <v>18</v>
      </c>
      <c r="G4" s="804"/>
      <c r="H4" s="803" t="s">
        <v>330</v>
      </c>
      <c r="I4" s="804"/>
      <c r="J4" s="803" t="s">
        <v>395</v>
      </c>
      <c r="K4" s="804"/>
      <c r="L4" s="840" t="s">
        <v>396</v>
      </c>
      <c r="M4" s="835"/>
      <c r="N4" s="808" t="s">
        <v>331</v>
      </c>
      <c r="O4" s="820"/>
      <c r="P4" s="808" t="s">
        <v>336</v>
      </c>
      <c r="Q4" s="820"/>
      <c r="R4" s="808" t="s">
        <v>332</v>
      </c>
      <c r="S4" s="820"/>
      <c r="T4" s="808" t="s">
        <v>333</v>
      </c>
      <c r="U4" s="820"/>
      <c r="V4" s="808" t="s">
        <v>334</v>
      </c>
      <c r="W4" s="820"/>
      <c r="X4" s="808" t="s">
        <v>335</v>
      </c>
      <c r="Y4" s="809"/>
      <c r="Z4" s="819" t="s">
        <v>502</v>
      </c>
      <c r="AA4" s="809"/>
      <c r="AB4" s="808" t="s">
        <v>338</v>
      </c>
      <c r="AC4" s="809"/>
      <c r="AD4" s="819" t="s">
        <v>339</v>
      </c>
      <c r="AE4" s="809"/>
      <c r="AF4" s="819" t="s">
        <v>503</v>
      </c>
      <c r="AG4" s="809"/>
      <c r="AH4" s="844" t="s">
        <v>504</v>
      </c>
      <c r="AI4" s="845"/>
      <c r="AJ4" s="812" t="s">
        <v>341</v>
      </c>
      <c r="AK4" s="848"/>
      <c r="AL4" s="842" t="s">
        <v>342</v>
      </c>
      <c r="AM4" s="813"/>
    </row>
    <row r="5" spans="1:39" ht="28.5" customHeight="1" thickBot="1">
      <c r="A5" s="837"/>
      <c r="B5" s="839"/>
      <c r="C5" s="839"/>
      <c r="D5" s="839"/>
      <c r="E5" s="839"/>
      <c r="F5" s="804"/>
      <c r="G5" s="804"/>
      <c r="H5" s="804"/>
      <c r="I5" s="804"/>
      <c r="J5" s="804"/>
      <c r="K5" s="804"/>
      <c r="L5" s="835"/>
      <c r="M5" s="835"/>
      <c r="N5" s="821"/>
      <c r="O5" s="757"/>
      <c r="P5" s="821"/>
      <c r="Q5" s="757"/>
      <c r="R5" s="821"/>
      <c r="S5" s="757"/>
      <c r="T5" s="821"/>
      <c r="U5" s="757"/>
      <c r="V5" s="821"/>
      <c r="W5" s="757"/>
      <c r="X5" s="810"/>
      <c r="Y5" s="811"/>
      <c r="Z5" s="810"/>
      <c r="AA5" s="811"/>
      <c r="AB5" s="810"/>
      <c r="AC5" s="811"/>
      <c r="AD5" s="810"/>
      <c r="AE5" s="811"/>
      <c r="AF5" s="810"/>
      <c r="AG5" s="811"/>
      <c r="AH5" s="846"/>
      <c r="AI5" s="847"/>
      <c r="AJ5" s="813"/>
      <c r="AK5" s="848"/>
      <c r="AL5" s="843"/>
      <c r="AM5" s="813"/>
    </row>
    <row r="6" spans="1:39" ht="15" customHeight="1">
      <c r="A6" s="837"/>
      <c r="B6" s="122" t="s">
        <v>12</v>
      </c>
      <c r="C6" s="123" t="s">
        <v>23</v>
      </c>
      <c r="D6" s="122" t="s">
        <v>12</v>
      </c>
      <c r="E6" s="122" t="s">
        <v>23</v>
      </c>
      <c r="F6" s="122" t="s">
        <v>12</v>
      </c>
      <c r="G6" s="122" t="s">
        <v>23</v>
      </c>
      <c r="H6" s="122" t="s">
        <v>12</v>
      </c>
      <c r="I6" s="122" t="s">
        <v>23</v>
      </c>
      <c r="J6" s="122" t="s">
        <v>12</v>
      </c>
      <c r="K6" s="122" t="s">
        <v>23</v>
      </c>
      <c r="L6" s="122" t="s">
        <v>12</v>
      </c>
      <c r="M6" s="122" t="s">
        <v>23</v>
      </c>
      <c r="N6" s="122" t="s">
        <v>12</v>
      </c>
      <c r="O6" s="122" t="s">
        <v>23</v>
      </c>
      <c r="P6" s="122" t="s">
        <v>12</v>
      </c>
      <c r="Q6" s="122" t="s">
        <v>23</v>
      </c>
      <c r="R6" s="122" t="s">
        <v>12</v>
      </c>
      <c r="S6" s="122" t="s">
        <v>23</v>
      </c>
      <c r="T6" s="122" t="s">
        <v>12</v>
      </c>
      <c r="U6" s="461" t="s">
        <v>23</v>
      </c>
      <c r="V6" s="566" t="s">
        <v>12</v>
      </c>
      <c r="W6" s="122" t="s">
        <v>23</v>
      </c>
      <c r="X6" s="566" t="s">
        <v>12</v>
      </c>
      <c r="Y6" s="122" t="s">
        <v>23</v>
      </c>
      <c r="Z6" s="122" t="s">
        <v>12</v>
      </c>
      <c r="AA6" s="122" t="s">
        <v>23</v>
      </c>
      <c r="AB6" s="122" t="s">
        <v>12</v>
      </c>
      <c r="AC6" s="122" t="s">
        <v>23</v>
      </c>
      <c r="AD6" s="122" t="s">
        <v>12</v>
      </c>
      <c r="AE6" s="122" t="s">
        <v>23</v>
      </c>
      <c r="AF6" s="122" t="s">
        <v>12</v>
      </c>
      <c r="AG6" s="122" t="s">
        <v>23</v>
      </c>
      <c r="AH6" s="122" t="s">
        <v>12</v>
      </c>
      <c r="AI6" s="122" t="s">
        <v>23</v>
      </c>
      <c r="AJ6" s="122" t="s">
        <v>397</v>
      </c>
      <c r="AK6" s="461" t="s">
        <v>23</v>
      </c>
      <c r="AL6" s="460" t="s">
        <v>397</v>
      </c>
      <c r="AM6" s="124" t="s">
        <v>23</v>
      </c>
    </row>
    <row r="7" spans="1:39" s="257" customFormat="1" ht="22.5" customHeight="1">
      <c r="A7" s="136" t="s">
        <v>398</v>
      </c>
      <c r="B7" s="247">
        <f t="shared" ref="B7:M7" si="0">SUM(B8:B27)</f>
        <v>4840</v>
      </c>
      <c r="C7" s="253">
        <f t="shared" si="0"/>
        <v>53339</v>
      </c>
      <c r="D7" s="253">
        <f t="shared" si="0"/>
        <v>3</v>
      </c>
      <c r="E7" s="253">
        <f t="shared" si="0"/>
        <v>31</v>
      </c>
      <c r="F7" s="253">
        <f t="shared" si="0"/>
        <v>517</v>
      </c>
      <c r="G7" s="253">
        <f t="shared" si="0"/>
        <v>7486</v>
      </c>
      <c r="H7" s="253">
        <f t="shared" si="0"/>
        <v>3</v>
      </c>
      <c r="I7" s="253">
        <f t="shared" si="0"/>
        <v>18</v>
      </c>
      <c r="J7" s="253">
        <f t="shared" si="0"/>
        <v>353</v>
      </c>
      <c r="K7" s="253">
        <f t="shared" si="0"/>
        <v>4139</v>
      </c>
      <c r="L7" s="253">
        <f t="shared" si="0"/>
        <v>161</v>
      </c>
      <c r="M7" s="253">
        <f t="shared" si="0"/>
        <v>3329</v>
      </c>
      <c r="N7" s="253">
        <f>SUM(N8:N27)</f>
        <v>4</v>
      </c>
      <c r="O7" s="253">
        <f>SUM(O8:O27)</f>
        <v>1076</v>
      </c>
      <c r="P7" s="253">
        <f t="shared" ref="P7:AM7" si="1">SUM(P8:P27)</f>
        <v>88</v>
      </c>
      <c r="Q7" s="253">
        <f t="shared" si="1"/>
        <v>3042</v>
      </c>
      <c r="R7" s="253">
        <f t="shared" si="1"/>
        <v>104</v>
      </c>
      <c r="S7" s="253">
        <f t="shared" si="1"/>
        <v>3108</v>
      </c>
      <c r="T7" s="253">
        <f t="shared" si="1"/>
        <v>1152</v>
      </c>
      <c r="U7" s="253">
        <f t="shared" si="1"/>
        <v>14204</v>
      </c>
      <c r="V7" s="253">
        <f t="shared" si="1"/>
        <v>81</v>
      </c>
      <c r="W7" s="253">
        <f t="shared" si="1"/>
        <v>981</v>
      </c>
      <c r="X7" s="253">
        <f t="shared" si="1"/>
        <v>628</v>
      </c>
      <c r="Y7" s="253">
        <f t="shared" si="1"/>
        <v>1725</v>
      </c>
      <c r="Z7" s="253">
        <f t="shared" si="1"/>
        <v>248</v>
      </c>
      <c r="AA7" s="253">
        <f t="shared" si="1"/>
        <v>1873</v>
      </c>
      <c r="AB7" s="253">
        <f t="shared" si="1"/>
        <v>662</v>
      </c>
      <c r="AC7" s="253">
        <f t="shared" si="1"/>
        <v>3681</v>
      </c>
      <c r="AD7" s="253">
        <f t="shared" si="1"/>
        <v>407</v>
      </c>
      <c r="AE7" s="253">
        <f t="shared" si="1"/>
        <v>2161</v>
      </c>
      <c r="AF7" s="253">
        <f t="shared" si="1"/>
        <v>209</v>
      </c>
      <c r="AG7" s="253">
        <f t="shared" si="1"/>
        <v>1260</v>
      </c>
      <c r="AH7" s="253">
        <f t="shared" si="1"/>
        <v>371</v>
      </c>
      <c r="AI7" s="253">
        <f t="shared" si="1"/>
        <v>7177</v>
      </c>
      <c r="AJ7" s="253">
        <f t="shared" si="1"/>
        <v>22</v>
      </c>
      <c r="AK7" s="253">
        <f t="shared" si="1"/>
        <v>198</v>
      </c>
      <c r="AL7" s="253">
        <f t="shared" si="1"/>
        <v>344</v>
      </c>
      <c r="AM7" s="248">
        <f t="shared" si="1"/>
        <v>5336</v>
      </c>
    </row>
    <row r="8" spans="1:39" s="126" customFormat="1" ht="22.5" customHeight="1">
      <c r="A8" s="371" t="s">
        <v>399</v>
      </c>
      <c r="B8" s="127">
        <v>206</v>
      </c>
      <c r="C8" s="128">
        <v>1485</v>
      </c>
      <c r="D8" s="128">
        <v>1</v>
      </c>
      <c r="E8" s="128">
        <v>3</v>
      </c>
      <c r="F8" s="128">
        <f>+H8+J8+L8</f>
        <v>24</v>
      </c>
      <c r="G8" s="128">
        <f>+I8+K8+M8</f>
        <v>141</v>
      </c>
      <c r="H8" s="128">
        <v>0</v>
      </c>
      <c r="I8" s="128">
        <v>0</v>
      </c>
      <c r="J8" s="128">
        <v>20</v>
      </c>
      <c r="K8" s="128">
        <v>125</v>
      </c>
      <c r="L8" s="128">
        <v>4</v>
      </c>
      <c r="M8" s="128">
        <v>16</v>
      </c>
      <c r="N8" s="128">
        <v>0</v>
      </c>
      <c r="O8" s="128">
        <v>0</v>
      </c>
      <c r="P8" s="35">
        <v>3</v>
      </c>
      <c r="Q8" s="35">
        <v>14</v>
      </c>
      <c r="R8" s="35">
        <v>3</v>
      </c>
      <c r="S8" s="35">
        <v>190</v>
      </c>
      <c r="T8" s="35">
        <v>39</v>
      </c>
      <c r="U8" s="35">
        <v>466</v>
      </c>
      <c r="V8" s="35">
        <v>0</v>
      </c>
      <c r="W8" s="35">
        <v>0</v>
      </c>
      <c r="X8" s="35">
        <v>42</v>
      </c>
      <c r="Y8" s="35">
        <v>62</v>
      </c>
      <c r="Z8" s="35">
        <v>10</v>
      </c>
      <c r="AA8" s="35">
        <v>50</v>
      </c>
      <c r="AB8" s="35">
        <v>19</v>
      </c>
      <c r="AC8" s="35">
        <v>98</v>
      </c>
      <c r="AD8" s="35">
        <v>16</v>
      </c>
      <c r="AE8" s="35">
        <v>93</v>
      </c>
      <c r="AF8" s="35">
        <v>13</v>
      </c>
      <c r="AG8" s="35">
        <v>28</v>
      </c>
      <c r="AH8" s="35">
        <v>20</v>
      </c>
      <c r="AI8" s="35">
        <v>191</v>
      </c>
      <c r="AJ8" s="35">
        <v>1</v>
      </c>
      <c r="AK8" s="35">
        <v>52</v>
      </c>
      <c r="AL8" s="35">
        <v>15</v>
      </c>
      <c r="AM8" s="129">
        <v>97</v>
      </c>
    </row>
    <row r="9" spans="1:39" s="126" customFormat="1" ht="22.5" customHeight="1">
      <c r="A9" s="371" t="s">
        <v>400</v>
      </c>
      <c r="B9" s="127">
        <v>182</v>
      </c>
      <c r="C9" s="128">
        <v>812</v>
      </c>
      <c r="D9" s="128">
        <v>0</v>
      </c>
      <c r="E9" s="128">
        <v>0</v>
      </c>
      <c r="F9" s="128">
        <f t="shared" ref="F9:G26" si="2">+H9+J9+L9</f>
        <v>27</v>
      </c>
      <c r="G9" s="128">
        <f t="shared" si="2"/>
        <v>195</v>
      </c>
      <c r="H9" s="128">
        <v>0</v>
      </c>
      <c r="I9" s="128">
        <v>0</v>
      </c>
      <c r="J9" s="128">
        <v>19</v>
      </c>
      <c r="K9" s="128">
        <v>148</v>
      </c>
      <c r="L9" s="128">
        <v>8</v>
      </c>
      <c r="M9" s="128">
        <v>47</v>
      </c>
      <c r="N9" s="128">
        <v>0</v>
      </c>
      <c r="O9" s="128">
        <v>0</v>
      </c>
      <c r="P9" s="35">
        <v>6</v>
      </c>
      <c r="Q9" s="35">
        <v>42</v>
      </c>
      <c r="R9" s="35">
        <v>5</v>
      </c>
      <c r="S9" s="35">
        <v>5</v>
      </c>
      <c r="T9" s="35">
        <v>29</v>
      </c>
      <c r="U9" s="35">
        <v>79</v>
      </c>
      <c r="V9" s="35">
        <v>4</v>
      </c>
      <c r="W9" s="35">
        <v>53</v>
      </c>
      <c r="X9" s="35">
        <v>25</v>
      </c>
      <c r="Y9" s="35">
        <v>39</v>
      </c>
      <c r="Z9" s="35">
        <v>15</v>
      </c>
      <c r="AA9" s="35">
        <v>61</v>
      </c>
      <c r="AB9" s="35">
        <v>27</v>
      </c>
      <c r="AC9" s="35">
        <v>74</v>
      </c>
      <c r="AD9" s="35">
        <v>11</v>
      </c>
      <c r="AE9" s="35">
        <v>16</v>
      </c>
      <c r="AF9" s="35">
        <v>11</v>
      </c>
      <c r="AG9" s="35">
        <v>23</v>
      </c>
      <c r="AH9" s="35">
        <v>12</v>
      </c>
      <c r="AI9" s="35">
        <v>104</v>
      </c>
      <c r="AJ9" s="35">
        <v>1</v>
      </c>
      <c r="AK9" s="35">
        <v>47</v>
      </c>
      <c r="AL9" s="35">
        <v>9</v>
      </c>
      <c r="AM9" s="129">
        <v>74</v>
      </c>
    </row>
    <row r="10" spans="1:39" s="126" customFormat="1" ht="22.5" customHeight="1">
      <c r="A10" s="371" t="s">
        <v>245</v>
      </c>
      <c r="B10" s="127">
        <v>429</v>
      </c>
      <c r="C10" s="128">
        <v>4604</v>
      </c>
      <c r="D10" s="128">
        <v>0</v>
      </c>
      <c r="E10" s="128">
        <v>0</v>
      </c>
      <c r="F10" s="128">
        <f t="shared" si="2"/>
        <v>45</v>
      </c>
      <c r="G10" s="128">
        <f t="shared" si="2"/>
        <v>478</v>
      </c>
      <c r="H10" s="128">
        <v>0</v>
      </c>
      <c r="I10" s="128">
        <v>0</v>
      </c>
      <c r="J10" s="128">
        <v>33</v>
      </c>
      <c r="K10" s="128">
        <v>367</v>
      </c>
      <c r="L10" s="128">
        <v>12</v>
      </c>
      <c r="M10" s="128">
        <v>111</v>
      </c>
      <c r="N10" s="128">
        <v>0</v>
      </c>
      <c r="O10" s="128">
        <v>0</v>
      </c>
      <c r="P10" s="35">
        <v>6</v>
      </c>
      <c r="Q10" s="35">
        <v>102</v>
      </c>
      <c r="R10" s="35">
        <v>4</v>
      </c>
      <c r="S10" s="35">
        <v>124</v>
      </c>
      <c r="T10" s="35">
        <v>95</v>
      </c>
      <c r="U10" s="35">
        <v>837</v>
      </c>
      <c r="V10" s="35">
        <v>7</v>
      </c>
      <c r="W10" s="35">
        <v>35</v>
      </c>
      <c r="X10" s="35">
        <v>61</v>
      </c>
      <c r="Y10" s="35">
        <v>183</v>
      </c>
      <c r="Z10" s="35">
        <v>30</v>
      </c>
      <c r="AA10" s="35">
        <v>251</v>
      </c>
      <c r="AB10" s="35">
        <v>51</v>
      </c>
      <c r="AC10" s="35">
        <v>527</v>
      </c>
      <c r="AD10" s="35">
        <v>43</v>
      </c>
      <c r="AE10" s="35">
        <v>185</v>
      </c>
      <c r="AF10" s="35">
        <v>18</v>
      </c>
      <c r="AG10" s="35">
        <v>145</v>
      </c>
      <c r="AH10" s="35">
        <v>46</v>
      </c>
      <c r="AI10" s="35">
        <v>1575</v>
      </c>
      <c r="AJ10" s="35">
        <v>2</v>
      </c>
      <c r="AK10" s="35">
        <v>9</v>
      </c>
      <c r="AL10" s="35">
        <v>21</v>
      </c>
      <c r="AM10" s="129">
        <v>153</v>
      </c>
    </row>
    <row r="11" spans="1:39" s="126" customFormat="1" ht="22.5" customHeight="1">
      <c r="A11" s="371" t="s">
        <v>401</v>
      </c>
      <c r="B11" s="127">
        <v>565</v>
      </c>
      <c r="C11" s="128">
        <v>9421</v>
      </c>
      <c r="D11" s="128">
        <v>2</v>
      </c>
      <c r="E11" s="128">
        <v>28</v>
      </c>
      <c r="F11" s="128">
        <f t="shared" si="2"/>
        <v>68</v>
      </c>
      <c r="G11" s="128">
        <f t="shared" si="2"/>
        <v>1340</v>
      </c>
      <c r="H11" s="128">
        <v>0</v>
      </c>
      <c r="I11" s="128">
        <v>0</v>
      </c>
      <c r="J11" s="128">
        <v>49</v>
      </c>
      <c r="K11" s="128">
        <v>1012</v>
      </c>
      <c r="L11" s="128">
        <v>19</v>
      </c>
      <c r="M11" s="128">
        <v>328</v>
      </c>
      <c r="N11" s="128">
        <v>4</v>
      </c>
      <c r="O11" s="35">
        <v>1076</v>
      </c>
      <c r="P11" s="35">
        <v>13</v>
      </c>
      <c r="Q11" s="35">
        <v>293</v>
      </c>
      <c r="R11" s="35">
        <v>7</v>
      </c>
      <c r="S11" s="35">
        <v>141</v>
      </c>
      <c r="T11" s="35">
        <v>145</v>
      </c>
      <c r="U11" s="35">
        <v>2150</v>
      </c>
      <c r="V11" s="35">
        <v>12</v>
      </c>
      <c r="W11" s="35">
        <v>254</v>
      </c>
      <c r="X11" s="35">
        <v>39</v>
      </c>
      <c r="Y11" s="35">
        <v>306</v>
      </c>
      <c r="Z11" s="35">
        <v>33</v>
      </c>
      <c r="AA11" s="35">
        <v>240</v>
      </c>
      <c r="AB11" s="35">
        <v>81</v>
      </c>
      <c r="AC11" s="35">
        <v>568</v>
      </c>
      <c r="AD11" s="35">
        <v>44</v>
      </c>
      <c r="AE11" s="35">
        <v>261</v>
      </c>
      <c r="AF11" s="35">
        <v>22</v>
      </c>
      <c r="AG11" s="35">
        <v>171</v>
      </c>
      <c r="AH11" s="35">
        <v>41</v>
      </c>
      <c r="AI11" s="35">
        <v>1071</v>
      </c>
      <c r="AJ11" s="35">
        <v>3</v>
      </c>
      <c r="AK11" s="35">
        <v>25</v>
      </c>
      <c r="AL11" s="35">
        <v>51</v>
      </c>
      <c r="AM11" s="129">
        <v>1497</v>
      </c>
    </row>
    <row r="12" spans="1:39" s="126" customFormat="1" ht="22.5" customHeight="1">
      <c r="A12" s="371" t="s">
        <v>402</v>
      </c>
      <c r="B12" s="127">
        <v>254</v>
      </c>
      <c r="C12" s="128">
        <v>3100</v>
      </c>
      <c r="D12" s="128">
        <v>0</v>
      </c>
      <c r="E12" s="128">
        <v>0</v>
      </c>
      <c r="F12" s="128">
        <f t="shared" si="2"/>
        <v>31</v>
      </c>
      <c r="G12" s="128">
        <f t="shared" si="2"/>
        <v>571</v>
      </c>
      <c r="H12" s="128">
        <v>0</v>
      </c>
      <c r="I12" s="128">
        <v>0</v>
      </c>
      <c r="J12" s="128">
        <v>17</v>
      </c>
      <c r="K12" s="128">
        <v>181</v>
      </c>
      <c r="L12" s="128">
        <v>14</v>
      </c>
      <c r="M12" s="128">
        <v>390</v>
      </c>
      <c r="N12" s="128">
        <v>0</v>
      </c>
      <c r="O12" s="128">
        <v>0</v>
      </c>
      <c r="P12" s="35">
        <v>5</v>
      </c>
      <c r="Q12" s="35">
        <v>80</v>
      </c>
      <c r="R12" s="35">
        <v>2</v>
      </c>
      <c r="S12" s="35">
        <v>76</v>
      </c>
      <c r="T12" s="35">
        <v>58</v>
      </c>
      <c r="U12" s="35">
        <v>1020</v>
      </c>
      <c r="V12" s="35">
        <v>11</v>
      </c>
      <c r="W12" s="35">
        <v>154</v>
      </c>
      <c r="X12" s="35">
        <v>11</v>
      </c>
      <c r="Y12" s="35">
        <v>44</v>
      </c>
      <c r="Z12" s="35">
        <v>21</v>
      </c>
      <c r="AA12" s="35">
        <v>149</v>
      </c>
      <c r="AB12" s="35">
        <v>35</v>
      </c>
      <c r="AC12" s="35">
        <v>220</v>
      </c>
      <c r="AD12" s="35">
        <v>15</v>
      </c>
      <c r="AE12" s="35">
        <v>117</v>
      </c>
      <c r="AF12" s="35">
        <v>14</v>
      </c>
      <c r="AG12" s="35">
        <v>60</v>
      </c>
      <c r="AH12" s="35">
        <v>15</v>
      </c>
      <c r="AI12" s="35">
        <v>192</v>
      </c>
      <c r="AJ12" s="35">
        <v>0</v>
      </c>
      <c r="AK12" s="35">
        <v>0</v>
      </c>
      <c r="AL12" s="35">
        <v>36</v>
      </c>
      <c r="AM12" s="129">
        <v>417</v>
      </c>
    </row>
    <row r="13" spans="1:39" s="126" customFormat="1" ht="22.5" customHeight="1">
      <c r="A13" s="371" t="s">
        <v>403</v>
      </c>
      <c r="B13" s="127">
        <v>429</v>
      </c>
      <c r="C13" s="128">
        <v>5455</v>
      </c>
      <c r="D13" s="128">
        <v>0</v>
      </c>
      <c r="E13" s="128">
        <v>0</v>
      </c>
      <c r="F13" s="128">
        <f t="shared" si="2"/>
        <v>26</v>
      </c>
      <c r="G13" s="128">
        <f t="shared" si="2"/>
        <v>404</v>
      </c>
      <c r="H13" s="128">
        <v>0</v>
      </c>
      <c r="I13" s="128">
        <v>0</v>
      </c>
      <c r="J13" s="128">
        <v>19</v>
      </c>
      <c r="K13" s="128">
        <v>244</v>
      </c>
      <c r="L13" s="128">
        <v>7</v>
      </c>
      <c r="M13" s="128">
        <v>160</v>
      </c>
      <c r="N13" s="128">
        <v>0</v>
      </c>
      <c r="O13" s="128">
        <v>0</v>
      </c>
      <c r="P13" s="35">
        <v>10</v>
      </c>
      <c r="Q13" s="35">
        <v>1542</v>
      </c>
      <c r="R13" s="35">
        <v>11</v>
      </c>
      <c r="S13" s="35">
        <v>208</v>
      </c>
      <c r="T13" s="35">
        <v>111</v>
      </c>
      <c r="U13" s="35">
        <v>1258</v>
      </c>
      <c r="V13" s="35">
        <v>9</v>
      </c>
      <c r="W13" s="35">
        <v>107</v>
      </c>
      <c r="X13" s="35">
        <v>51</v>
      </c>
      <c r="Y13" s="35">
        <v>150</v>
      </c>
      <c r="Z13" s="35">
        <v>20</v>
      </c>
      <c r="AA13" s="35">
        <v>201</v>
      </c>
      <c r="AB13" s="35">
        <v>69</v>
      </c>
      <c r="AC13" s="35">
        <v>395</v>
      </c>
      <c r="AD13" s="35">
        <v>56</v>
      </c>
      <c r="AE13" s="35">
        <v>344</v>
      </c>
      <c r="AF13" s="35">
        <v>23</v>
      </c>
      <c r="AG13" s="35">
        <v>193</v>
      </c>
      <c r="AH13" s="35">
        <v>23</v>
      </c>
      <c r="AI13" s="35">
        <v>476</v>
      </c>
      <c r="AJ13" s="35">
        <v>3</v>
      </c>
      <c r="AK13" s="35">
        <v>13</v>
      </c>
      <c r="AL13" s="35">
        <v>17</v>
      </c>
      <c r="AM13" s="129">
        <v>164</v>
      </c>
    </row>
    <row r="14" spans="1:39" s="126" customFormat="1" ht="22.5" customHeight="1">
      <c r="A14" s="371" t="s">
        <v>404</v>
      </c>
      <c r="B14" s="127">
        <v>341</v>
      </c>
      <c r="C14" s="128">
        <v>1767</v>
      </c>
      <c r="D14" s="128">
        <v>0</v>
      </c>
      <c r="E14" s="128">
        <v>0</v>
      </c>
      <c r="F14" s="128">
        <f t="shared" si="2"/>
        <v>13</v>
      </c>
      <c r="G14" s="128">
        <f t="shared" si="2"/>
        <v>91</v>
      </c>
      <c r="H14" s="128">
        <v>0</v>
      </c>
      <c r="I14" s="128">
        <v>0</v>
      </c>
      <c r="J14" s="128">
        <v>10</v>
      </c>
      <c r="K14" s="128">
        <v>64</v>
      </c>
      <c r="L14" s="128">
        <v>3</v>
      </c>
      <c r="M14" s="128">
        <v>27</v>
      </c>
      <c r="N14" s="128">
        <v>0</v>
      </c>
      <c r="O14" s="128">
        <v>0</v>
      </c>
      <c r="P14" s="35">
        <v>4</v>
      </c>
      <c r="Q14" s="35">
        <v>28</v>
      </c>
      <c r="R14" s="35">
        <v>4</v>
      </c>
      <c r="S14" s="35">
        <v>326</v>
      </c>
      <c r="T14" s="35">
        <v>45</v>
      </c>
      <c r="U14" s="35">
        <v>134</v>
      </c>
      <c r="V14" s="35">
        <v>7</v>
      </c>
      <c r="W14" s="35">
        <v>75</v>
      </c>
      <c r="X14" s="35">
        <v>30</v>
      </c>
      <c r="Y14" s="35">
        <v>130</v>
      </c>
      <c r="Z14" s="35">
        <v>13</v>
      </c>
      <c r="AA14" s="35">
        <v>86</v>
      </c>
      <c r="AB14" s="35">
        <v>147</v>
      </c>
      <c r="AC14" s="35">
        <v>402</v>
      </c>
      <c r="AD14" s="35">
        <v>34</v>
      </c>
      <c r="AE14" s="35">
        <v>128</v>
      </c>
      <c r="AF14" s="35">
        <v>13</v>
      </c>
      <c r="AG14" s="35">
        <v>40</v>
      </c>
      <c r="AH14" s="35">
        <v>17</v>
      </c>
      <c r="AI14" s="35">
        <v>154</v>
      </c>
      <c r="AJ14" s="35">
        <v>1</v>
      </c>
      <c r="AK14" s="35">
        <v>5</v>
      </c>
      <c r="AL14" s="35">
        <v>13</v>
      </c>
      <c r="AM14" s="129">
        <v>168</v>
      </c>
    </row>
    <row r="15" spans="1:39" s="126" customFormat="1" ht="22.5" customHeight="1">
      <c r="A15" s="371" t="s">
        <v>405</v>
      </c>
      <c r="B15" s="127">
        <v>424</v>
      </c>
      <c r="C15" s="128">
        <v>2551</v>
      </c>
      <c r="D15" s="128">
        <v>0</v>
      </c>
      <c r="E15" s="128">
        <v>0</v>
      </c>
      <c r="F15" s="128">
        <f t="shared" si="2"/>
        <v>38</v>
      </c>
      <c r="G15" s="128">
        <f t="shared" si="2"/>
        <v>327</v>
      </c>
      <c r="H15" s="128">
        <v>0</v>
      </c>
      <c r="I15" s="128">
        <v>0</v>
      </c>
      <c r="J15" s="128">
        <v>25</v>
      </c>
      <c r="K15" s="128">
        <v>152</v>
      </c>
      <c r="L15" s="128">
        <v>13</v>
      </c>
      <c r="M15" s="128">
        <v>175</v>
      </c>
      <c r="N15" s="128">
        <v>0</v>
      </c>
      <c r="O15" s="128">
        <v>0</v>
      </c>
      <c r="P15" s="35">
        <v>9</v>
      </c>
      <c r="Q15" s="35">
        <v>75</v>
      </c>
      <c r="R15" s="35">
        <v>4</v>
      </c>
      <c r="S15" s="35">
        <v>127</v>
      </c>
      <c r="T15" s="35">
        <v>91</v>
      </c>
      <c r="U15" s="35">
        <v>631</v>
      </c>
      <c r="V15" s="35">
        <v>5</v>
      </c>
      <c r="W15" s="35">
        <v>44</v>
      </c>
      <c r="X15" s="35">
        <v>98</v>
      </c>
      <c r="Y15" s="35">
        <v>185</v>
      </c>
      <c r="Z15" s="35">
        <v>25</v>
      </c>
      <c r="AA15" s="35">
        <v>157</v>
      </c>
      <c r="AB15" s="35">
        <v>24</v>
      </c>
      <c r="AC15" s="35">
        <v>120</v>
      </c>
      <c r="AD15" s="35">
        <v>52</v>
      </c>
      <c r="AE15" s="35">
        <v>162</v>
      </c>
      <c r="AF15" s="35">
        <v>21</v>
      </c>
      <c r="AG15" s="35">
        <v>131</v>
      </c>
      <c r="AH15" s="35">
        <v>41</v>
      </c>
      <c r="AI15" s="35">
        <v>525</v>
      </c>
      <c r="AJ15" s="35">
        <v>2</v>
      </c>
      <c r="AK15" s="35">
        <v>10</v>
      </c>
      <c r="AL15" s="35">
        <v>14</v>
      </c>
      <c r="AM15" s="129">
        <v>57</v>
      </c>
    </row>
    <row r="16" spans="1:39" s="126" customFormat="1" ht="22.5" customHeight="1">
      <c r="A16" s="371" t="s">
        <v>406</v>
      </c>
      <c r="B16" s="127">
        <v>121</v>
      </c>
      <c r="C16" s="128">
        <v>727</v>
      </c>
      <c r="D16" s="128">
        <v>0</v>
      </c>
      <c r="E16" s="128">
        <v>0</v>
      </c>
      <c r="F16" s="128">
        <f t="shared" si="2"/>
        <v>13</v>
      </c>
      <c r="G16" s="128">
        <f t="shared" si="2"/>
        <v>91</v>
      </c>
      <c r="H16" s="128">
        <v>0</v>
      </c>
      <c r="I16" s="128">
        <v>0</v>
      </c>
      <c r="J16" s="128">
        <v>5</v>
      </c>
      <c r="K16" s="128">
        <v>44</v>
      </c>
      <c r="L16" s="128">
        <v>8</v>
      </c>
      <c r="M16" s="128">
        <v>47</v>
      </c>
      <c r="N16" s="128">
        <v>0</v>
      </c>
      <c r="O16" s="128">
        <v>0</v>
      </c>
      <c r="P16" s="35">
        <v>3</v>
      </c>
      <c r="Q16" s="35">
        <v>11</v>
      </c>
      <c r="R16" s="35">
        <v>2</v>
      </c>
      <c r="S16" s="35">
        <v>28</v>
      </c>
      <c r="T16" s="35">
        <v>33</v>
      </c>
      <c r="U16" s="35">
        <v>261</v>
      </c>
      <c r="V16" s="35">
        <v>1</v>
      </c>
      <c r="W16" s="35">
        <v>12</v>
      </c>
      <c r="X16" s="35">
        <v>22</v>
      </c>
      <c r="Y16" s="35">
        <v>47</v>
      </c>
      <c r="Z16" s="35">
        <v>4</v>
      </c>
      <c r="AA16" s="35">
        <v>32</v>
      </c>
      <c r="AB16" s="35">
        <v>13</v>
      </c>
      <c r="AC16" s="35">
        <v>37</v>
      </c>
      <c r="AD16" s="35">
        <v>5</v>
      </c>
      <c r="AE16" s="35">
        <v>6</v>
      </c>
      <c r="AF16" s="35">
        <v>5</v>
      </c>
      <c r="AG16" s="35">
        <v>35</v>
      </c>
      <c r="AH16" s="35">
        <v>10</v>
      </c>
      <c r="AI16" s="35">
        <v>87</v>
      </c>
      <c r="AJ16" s="35">
        <v>0</v>
      </c>
      <c r="AK16" s="35">
        <v>0</v>
      </c>
      <c r="AL16" s="35">
        <v>10</v>
      </c>
      <c r="AM16" s="129">
        <v>80</v>
      </c>
    </row>
    <row r="17" spans="1:39" s="126" customFormat="1" ht="22.5" customHeight="1">
      <c r="A17" s="371" t="s">
        <v>407</v>
      </c>
      <c r="B17" s="127">
        <v>4</v>
      </c>
      <c r="C17" s="128">
        <v>145</v>
      </c>
      <c r="D17" s="128">
        <v>0</v>
      </c>
      <c r="E17" s="128">
        <v>0</v>
      </c>
      <c r="F17" s="128">
        <f t="shared" si="2"/>
        <v>0</v>
      </c>
      <c r="G17" s="128">
        <f t="shared" si="2"/>
        <v>0</v>
      </c>
      <c r="H17" s="128">
        <v>0</v>
      </c>
      <c r="I17" s="128">
        <v>0</v>
      </c>
      <c r="J17" s="128">
        <v>0</v>
      </c>
      <c r="K17" s="128">
        <v>0</v>
      </c>
      <c r="L17" s="128">
        <v>0</v>
      </c>
      <c r="M17" s="128">
        <v>0</v>
      </c>
      <c r="N17" s="128">
        <v>0</v>
      </c>
      <c r="O17" s="128">
        <v>0</v>
      </c>
      <c r="P17" s="35">
        <v>2</v>
      </c>
      <c r="Q17" s="35">
        <v>31</v>
      </c>
      <c r="R17" s="35">
        <v>1</v>
      </c>
      <c r="S17" s="35">
        <v>103</v>
      </c>
      <c r="T17" s="35">
        <v>1</v>
      </c>
      <c r="U17" s="35">
        <v>11</v>
      </c>
      <c r="V17" s="35">
        <v>0</v>
      </c>
      <c r="W17" s="35">
        <v>0</v>
      </c>
      <c r="X17" s="126">
        <v>0</v>
      </c>
      <c r="Y17" s="35">
        <v>0</v>
      </c>
      <c r="Z17" s="35">
        <v>0</v>
      </c>
      <c r="AA17" s="35">
        <v>0</v>
      </c>
      <c r="AB17" s="126">
        <v>0</v>
      </c>
      <c r="AC17" s="35">
        <v>0</v>
      </c>
      <c r="AD17" s="35">
        <v>0</v>
      </c>
      <c r="AE17" s="35">
        <v>0</v>
      </c>
      <c r="AF17" s="35">
        <v>0</v>
      </c>
      <c r="AG17" s="35">
        <v>0</v>
      </c>
      <c r="AH17" s="126">
        <v>0</v>
      </c>
      <c r="AI17" s="35">
        <v>0</v>
      </c>
      <c r="AJ17" s="35">
        <v>0</v>
      </c>
      <c r="AK17" s="35">
        <v>0</v>
      </c>
      <c r="AL17" s="35">
        <v>0</v>
      </c>
      <c r="AM17" s="129">
        <v>0</v>
      </c>
    </row>
    <row r="18" spans="1:39" s="126" customFormat="1" ht="22.5" customHeight="1">
      <c r="A18" s="371" t="s">
        <v>408</v>
      </c>
      <c r="B18" s="127">
        <v>255</v>
      </c>
      <c r="C18" s="128">
        <v>5082</v>
      </c>
      <c r="D18" s="128">
        <v>0</v>
      </c>
      <c r="E18" s="128">
        <v>0</v>
      </c>
      <c r="F18" s="128">
        <f t="shared" si="2"/>
        <v>31</v>
      </c>
      <c r="G18" s="128">
        <f t="shared" si="2"/>
        <v>1366</v>
      </c>
      <c r="H18" s="128">
        <v>2</v>
      </c>
      <c r="I18" s="128">
        <v>16</v>
      </c>
      <c r="J18" s="128">
        <v>14</v>
      </c>
      <c r="K18" s="128">
        <v>289</v>
      </c>
      <c r="L18" s="128">
        <v>15</v>
      </c>
      <c r="M18" s="128">
        <v>1061</v>
      </c>
      <c r="N18" s="128">
        <v>0</v>
      </c>
      <c r="O18" s="128">
        <v>0</v>
      </c>
      <c r="P18" s="35">
        <v>11</v>
      </c>
      <c r="Q18" s="35">
        <v>275</v>
      </c>
      <c r="R18" s="35">
        <v>5</v>
      </c>
      <c r="S18" s="35">
        <v>179</v>
      </c>
      <c r="T18" s="35">
        <v>71</v>
      </c>
      <c r="U18" s="35">
        <v>1153</v>
      </c>
      <c r="V18" s="35">
        <v>2</v>
      </c>
      <c r="W18" s="35">
        <v>13</v>
      </c>
      <c r="X18" s="35">
        <v>38</v>
      </c>
      <c r="Y18" s="35">
        <v>99</v>
      </c>
      <c r="Z18" s="35">
        <v>19</v>
      </c>
      <c r="AA18" s="35">
        <v>334</v>
      </c>
      <c r="AB18" s="35">
        <v>21</v>
      </c>
      <c r="AC18" s="35">
        <v>102</v>
      </c>
      <c r="AD18" s="35">
        <v>15</v>
      </c>
      <c r="AE18" s="35">
        <v>91</v>
      </c>
      <c r="AF18" s="35">
        <v>9</v>
      </c>
      <c r="AG18" s="35">
        <v>95</v>
      </c>
      <c r="AH18" s="35">
        <v>10</v>
      </c>
      <c r="AI18" s="35">
        <v>88</v>
      </c>
      <c r="AJ18" s="35">
        <v>1</v>
      </c>
      <c r="AK18" s="35">
        <v>4</v>
      </c>
      <c r="AL18" s="35">
        <v>22</v>
      </c>
      <c r="AM18" s="129">
        <v>1283</v>
      </c>
    </row>
    <row r="19" spans="1:39" s="126" customFormat="1" ht="22.5" customHeight="1">
      <c r="A19" s="371" t="s">
        <v>409</v>
      </c>
      <c r="B19" s="127">
        <v>279</v>
      </c>
      <c r="C19" s="128">
        <v>1812</v>
      </c>
      <c r="D19" s="128">
        <v>0</v>
      </c>
      <c r="E19" s="128">
        <v>0</v>
      </c>
      <c r="F19" s="128">
        <f t="shared" si="2"/>
        <v>13</v>
      </c>
      <c r="G19" s="128">
        <f t="shared" si="2"/>
        <v>118</v>
      </c>
      <c r="H19" s="128">
        <v>0</v>
      </c>
      <c r="I19" s="128">
        <v>0</v>
      </c>
      <c r="J19" s="128">
        <v>9</v>
      </c>
      <c r="K19" s="128">
        <v>94</v>
      </c>
      <c r="L19" s="128">
        <v>4</v>
      </c>
      <c r="M19" s="128">
        <v>24</v>
      </c>
      <c r="N19" s="128">
        <v>0</v>
      </c>
      <c r="O19" s="128">
        <v>0</v>
      </c>
      <c r="P19" s="35">
        <v>2</v>
      </c>
      <c r="Q19" s="35">
        <v>135</v>
      </c>
      <c r="R19" s="35">
        <v>2</v>
      </c>
      <c r="S19" s="35">
        <v>75</v>
      </c>
      <c r="T19" s="35">
        <v>57</v>
      </c>
      <c r="U19" s="35">
        <v>379</v>
      </c>
      <c r="V19" s="35">
        <v>5</v>
      </c>
      <c r="W19" s="35">
        <v>123</v>
      </c>
      <c r="X19" s="35">
        <v>48</v>
      </c>
      <c r="Y19" s="35">
        <v>81</v>
      </c>
      <c r="Z19" s="35">
        <v>9</v>
      </c>
      <c r="AA19" s="35">
        <v>17</v>
      </c>
      <c r="AB19" s="35">
        <v>54</v>
      </c>
      <c r="AC19" s="35">
        <v>225</v>
      </c>
      <c r="AD19" s="35">
        <v>30</v>
      </c>
      <c r="AE19" s="35">
        <v>65</v>
      </c>
      <c r="AF19" s="35">
        <v>14</v>
      </c>
      <c r="AG19" s="35">
        <v>34</v>
      </c>
      <c r="AH19" s="35">
        <v>23</v>
      </c>
      <c r="AI19" s="35">
        <v>317</v>
      </c>
      <c r="AJ19" s="35">
        <v>2</v>
      </c>
      <c r="AK19" s="35">
        <v>9</v>
      </c>
      <c r="AL19" s="35">
        <v>20</v>
      </c>
      <c r="AM19" s="129">
        <v>234</v>
      </c>
    </row>
    <row r="20" spans="1:39" s="126" customFormat="1" ht="22.5" customHeight="1">
      <c r="A20" s="371" t="s">
        <v>410</v>
      </c>
      <c r="B20" s="127">
        <v>71</v>
      </c>
      <c r="C20" s="128">
        <v>988</v>
      </c>
      <c r="D20" s="128">
        <v>0</v>
      </c>
      <c r="E20" s="128">
        <v>0</v>
      </c>
      <c r="F20" s="128">
        <f t="shared" si="2"/>
        <v>15</v>
      </c>
      <c r="G20" s="128">
        <f t="shared" si="2"/>
        <v>136</v>
      </c>
      <c r="H20" s="128">
        <v>0</v>
      </c>
      <c r="I20" s="128">
        <v>0</v>
      </c>
      <c r="J20" s="128">
        <v>11</v>
      </c>
      <c r="K20" s="128">
        <v>89</v>
      </c>
      <c r="L20" s="128">
        <v>4</v>
      </c>
      <c r="M20" s="128">
        <v>47</v>
      </c>
      <c r="N20" s="128">
        <v>0</v>
      </c>
      <c r="O20" s="128">
        <v>0</v>
      </c>
      <c r="P20" s="35">
        <v>2</v>
      </c>
      <c r="Q20" s="35">
        <v>281</v>
      </c>
      <c r="R20" s="35">
        <v>2</v>
      </c>
      <c r="S20" s="35">
        <v>14</v>
      </c>
      <c r="T20" s="35">
        <v>6</v>
      </c>
      <c r="U20" s="35">
        <v>73</v>
      </c>
      <c r="V20" s="35">
        <v>0</v>
      </c>
      <c r="W20" s="35">
        <v>0</v>
      </c>
      <c r="X20" s="35">
        <v>6</v>
      </c>
      <c r="Y20" s="35">
        <v>11</v>
      </c>
      <c r="Z20" s="35">
        <v>2</v>
      </c>
      <c r="AA20" s="35">
        <v>12</v>
      </c>
      <c r="AB20" s="35">
        <v>6</v>
      </c>
      <c r="AC20" s="35">
        <v>54</v>
      </c>
      <c r="AD20" s="35">
        <v>3</v>
      </c>
      <c r="AE20" s="35">
        <v>87</v>
      </c>
      <c r="AF20" s="35">
        <v>1</v>
      </c>
      <c r="AG20" s="35">
        <v>110</v>
      </c>
      <c r="AH20" s="35">
        <v>11</v>
      </c>
      <c r="AI20" s="35">
        <v>138</v>
      </c>
      <c r="AJ20" s="35">
        <v>1</v>
      </c>
      <c r="AK20" s="35">
        <v>4</v>
      </c>
      <c r="AL20" s="35">
        <v>16</v>
      </c>
      <c r="AM20" s="129">
        <v>68</v>
      </c>
    </row>
    <row r="21" spans="1:39" s="126" customFormat="1" ht="22.5" customHeight="1">
      <c r="A21" s="371" t="s">
        <v>411</v>
      </c>
      <c r="B21" s="127">
        <v>186</v>
      </c>
      <c r="C21" s="128">
        <v>2231</v>
      </c>
      <c r="D21" s="128">
        <v>0</v>
      </c>
      <c r="E21" s="128">
        <v>0</v>
      </c>
      <c r="F21" s="128">
        <f t="shared" si="2"/>
        <v>16</v>
      </c>
      <c r="G21" s="128">
        <f t="shared" si="2"/>
        <v>217</v>
      </c>
      <c r="H21" s="128">
        <v>0</v>
      </c>
      <c r="I21" s="128">
        <v>0</v>
      </c>
      <c r="J21" s="128">
        <v>15</v>
      </c>
      <c r="K21" s="128">
        <v>215</v>
      </c>
      <c r="L21" s="128">
        <v>1</v>
      </c>
      <c r="M21" s="128">
        <v>2</v>
      </c>
      <c r="N21" s="128">
        <v>0</v>
      </c>
      <c r="O21" s="128">
        <v>0</v>
      </c>
      <c r="P21" s="35">
        <v>0</v>
      </c>
      <c r="Q21" s="35">
        <v>0</v>
      </c>
      <c r="R21" s="35">
        <v>1</v>
      </c>
      <c r="S21" s="35">
        <v>20</v>
      </c>
      <c r="T21" s="35">
        <v>57</v>
      </c>
      <c r="U21" s="35">
        <v>872</v>
      </c>
      <c r="V21" s="35">
        <v>5</v>
      </c>
      <c r="W21" s="35">
        <v>20</v>
      </c>
      <c r="X21" s="35">
        <v>20</v>
      </c>
      <c r="Y21" s="35">
        <v>33</v>
      </c>
      <c r="Z21" s="35">
        <v>6</v>
      </c>
      <c r="AA21" s="35">
        <v>20</v>
      </c>
      <c r="AB21" s="35">
        <v>26</v>
      </c>
      <c r="AC21" s="35">
        <v>187</v>
      </c>
      <c r="AD21" s="35">
        <v>18</v>
      </c>
      <c r="AE21" s="35">
        <v>50</v>
      </c>
      <c r="AF21" s="35">
        <v>3</v>
      </c>
      <c r="AG21" s="35">
        <v>17</v>
      </c>
      <c r="AH21" s="35">
        <v>25</v>
      </c>
      <c r="AI21" s="35">
        <v>751</v>
      </c>
      <c r="AJ21" s="35">
        <v>1</v>
      </c>
      <c r="AK21" s="35">
        <v>4</v>
      </c>
      <c r="AL21" s="35">
        <v>8</v>
      </c>
      <c r="AM21" s="129">
        <v>40</v>
      </c>
    </row>
    <row r="22" spans="1:39" s="126" customFormat="1" ht="22.5" customHeight="1">
      <c r="A22" s="371" t="s">
        <v>412</v>
      </c>
      <c r="B22" s="127">
        <v>287</v>
      </c>
      <c r="C22" s="128">
        <v>2610</v>
      </c>
      <c r="D22" s="128">
        <v>0</v>
      </c>
      <c r="E22" s="128">
        <v>0</v>
      </c>
      <c r="F22" s="128">
        <f t="shared" si="2"/>
        <v>42</v>
      </c>
      <c r="G22" s="128">
        <f t="shared" si="2"/>
        <v>556</v>
      </c>
      <c r="H22" s="128">
        <v>0</v>
      </c>
      <c r="I22" s="128">
        <v>0</v>
      </c>
      <c r="J22" s="128">
        <v>34</v>
      </c>
      <c r="K22" s="128">
        <v>419</v>
      </c>
      <c r="L22" s="128">
        <v>8</v>
      </c>
      <c r="M22" s="128">
        <v>137</v>
      </c>
      <c r="N22" s="128">
        <v>0</v>
      </c>
      <c r="O22" s="128">
        <v>0</v>
      </c>
      <c r="P22" s="35">
        <v>3</v>
      </c>
      <c r="Q22" s="35">
        <v>41</v>
      </c>
      <c r="R22" s="35">
        <v>6</v>
      </c>
      <c r="S22" s="35">
        <v>190</v>
      </c>
      <c r="T22" s="35">
        <v>61</v>
      </c>
      <c r="U22" s="35">
        <v>441</v>
      </c>
      <c r="V22" s="35">
        <v>1</v>
      </c>
      <c r="W22" s="35">
        <v>6</v>
      </c>
      <c r="X22" s="35">
        <v>25</v>
      </c>
      <c r="Y22" s="35">
        <v>80</v>
      </c>
      <c r="Z22" s="35">
        <v>16</v>
      </c>
      <c r="AA22" s="35">
        <v>108</v>
      </c>
      <c r="AB22" s="35">
        <v>33</v>
      </c>
      <c r="AC22" s="35">
        <v>137</v>
      </c>
      <c r="AD22" s="35">
        <v>25</v>
      </c>
      <c r="AE22" s="35">
        <v>76</v>
      </c>
      <c r="AF22" s="35">
        <v>18</v>
      </c>
      <c r="AG22" s="35">
        <v>91</v>
      </c>
      <c r="AH22" s="35">
        <v>28</v>
      </c>
      <c r="AI22" s="35">
        <v>597</v>
      </c>
      <c r="AJ22" s="35">
        <v>1</v>
      </c>
      <c r="AK22" s="35">
        <v>4</v>
      </c>
      <c r="AL22" s="35">
        <v>28</v>
      </c>
      <c r="AM22" s="129">
        <v>283</v>
      </c>
    </row>
    <row r="23" spans="1:39" s="126" customFormat="1" ht="22.5" customHeight="1">
      <c r="A23" s="371" t="s">
        <v>413</v>
      </c>
      <c r="B23" s="127">
        <v>280</v>
      </c>
      <c r="C23" s="128">
        <v>2553</v>
      </c>
      <c r="D23" s="128">
        <v>0</v>
      </c>
      <c r="E23" s="128">
        <v>0</v>
      </c>
      <c r="F23" s="128">
        <f t="shared" si="2"/>
        <v>51</v>
      </c>
      <c r="G23" s="128">
        <f t="shared" si="2"/>
        <v>620</v>
      </c>
      <c r="H23" s="128">
        <v>0</v>
      </c>
      <c r="I23" s="128">
        <v>0</v>
      </c>
      <c r="J23" s="128">
        <v>39</v>
      </c>
      <c r="K23" s="128">
        <v>434</v>
      </c>
      <c r="L23" s="128">
        <v>12</v>
      </c>
      <c r="M23" s="128">
        <v>186</v>
      </c>
      <c r="N23" s="128">
        <v>0</v>
      </c>
      <c r="O23" s="128">
        <v>0</v>
      </c>
      <c r="P23" s="35">
        <v>1</v>
      </c>
      <c r="Q23" s="35">
        <v>5</v>
      </c>
      <c r="R23" s="35">
        <v>10</v>
      </c>
      <c r="S23" s="35">
        <v>272</v>
      </c>
      <c r="T23" s="35">
        <v>61</v>
      </c>
      <c r="U23" s="35">
        <v>489</v>
      </c>
      <c r="V23" s="35">
        <v>1</v>
      </c>
      <c r="W23" s="35">
        <v>2</v>
      </c>
      <c r="X23" s="35">
        <v>51</v>
      </c>
      <c r="Y23" s="35">
        <v>93</v>
      </c>
      <c r="Z23" s="35">
        <v>8</v>
      </c>
      <c r="AA23" s="35">
        <v>40</v>
      </c>
      <c r="AB23" s="35">
        <v>19</v>
      </c>
      <c r="AC23" s="35">
        <v>134</v>
      </c>
      <c r="AD23" s="35">
        <v>21</v>
      </c>
      <c r="AE23" s="35">
        <v>424</v>
      </c>
      <c r="AF23" s="35">
        <v>8</v>
      </c>
      <c r="AG23" s="35">
        <v>30</v>
      </c>
      <c r="AH23" s="35">
        <v>16</v>
      </c>
      <c r="AI23" s="35">
        <v>251</v>
      </c>
      <c r="AJ23" s="35">
        <v>2</v>
      </c>
      <c r="AK23" s="35">
        <v>9</v>
      </c>
      <c r="AL23" s="35">
        <v>31</v>
      </c>
      <c r="AM23" s="129">
        <v>184</v>
      </c>
    </row>
    <row r="24" spans="1:39" s="126" customFormat="1" ht="22.5" customHeight="1">
      <c r="A24" s="371" t="s">
        <v>414</v>
      </c>
      <c r="B24" s="127">
        <v>162</v>
      </c>
      <c r="C24" s="128">
        <v>1504</v>
      </c>
      <c r="D24" s="128">
        <v>0</v>
      </c>
      <c r="E24" s="128">
        <v>0</v>
      </c>
      <c r="F24" s="128">
        <f t="shared" si="2"/>
        <v>19</v>
      </c>
      <c r="G24" s="128">
        <f t="shared" si="2"/>
        <v>116</v>
      </c>
      <c r="H24" s="128">
        <v>0</v>
      </c>
      <c r="I24" s="128">
        <v>0</v>
      </c>
      <c r="J24" s="128">
        <v>12</v>
      </c>
      <c r="K24" s="128">
        <v>63</v>
      </c>
      <c r="L24" s="128">
        <v>7</v>
      </c>
      <c r="M24" s="128">
        <v>53</v>
      </c>
      <c r="N24" s="128">
        <v>0</v>
      </c>
      <c r="O24" s="128">
        <v>0</v>
      </c>
      <c r="P24" s="35">
        <v>3</v>
      </c>
      <c r="Q24" s="35">
        <v>24</v>
      </c>
      <c r="R24" s="35">
        <v>2</v>
      </c>
      <c r="S24" s="35">
        <v>69</v>
      </c>
      <c r="T24" s="35">
        <v>48</v>
      </c>
      <c r="U24" s="35">
        <v>491</v>
      </c>
      <c r="V24" s="128">
        <v>1</v>
      </c>
      <c r="W24" s="128">
        <v>4</v>
      </c>
      <c r="X24" s="35">
        <v>24</v>
      </c>
      <c r="Y24" s="35">
        <v>101</v>
      </c>
      <c r="Z24" s="35">
        <v>2</v>
      </c>
      <c r="AA24" s="35">
        <v>16</v>
      </c>
      <c r="AB24" s="35">
        <v>21</v>
      </c>
      <c r="AC24" s="35">
        <v>321</v>
      </c>
      <c r="AD24" s="35">
        <v>7</v>
      </c>
      <c r="AE24" s="35">
        <v>20</v>
      </c>
      <c r="AF24" s="35">
        <v>9</v>
      </c>
      <c r="AG24" s="35">
        <v>33</v>
      </c>
      <c r="AH24" s="35">
        <v>14</v>
      </c>
      <c r="AI24" s="35">
        <v>241</v>
      </c>
      <c r="AJ24" s="35">
        <v>0</v>
      </c>
      <c r="AK24" s="35">
        <v>0</v>
      </c>
      <c r="AL24" s="35">
        <v>12</v>
      </c>
      <c r="AM24" s="129">
        <v>68</v>
      </c>
    </row>
    <row r="25" spans="1:39" s="126" customFormat="1" ht="22.5" customHeight="1">
      <c r="A25" s="371" t="s">
        <v>415</v>
      </c>
      <c r="B25" s="127">
        <v>188</v>
      </c>
      <c r="C25" s="128">
        <v>1761</v>
      </c>
      <c r="D25" s="128">
        <v>0</v>
      </c>
      <c r="E25" s="128">
        <v>0</v>
      </c>
      <c r="F25" s="128">
        <f t="shared" si="2"/>
        <v>31</v>
      </c>
      <c r="G25" s="128">
        <f t="shared" si="2"/>
        <v>276</v>
      </c>
      <c r="H25" s="128">
        <v>0</v>
      </c>
      <c r="I25" s="128">
        <v>0</v>
      </c>
      <c r="J25" s="128">
        <v>19</v>
      </c>
      <c r="K25" s="128">
        <v>169</v>
      </c>
      <c r="L25" s="128">
        <v>12</v>
      </c>
      <c r="M25" s="128">
        <v>107</v>
      </c>
      <c r="N25" s="128">
        <v>0</v>
      </c>
      <c r="O25" s="128">
        <v>0</v>
      </c>
      <c r="P25" s="35">
        <v>3</v>
      </c>
      <c r="Q25" s="35">
        <v>10</v>
      </c>
      <c r="R25" s="35">
        <v>3</v>
      </c>
      <c r="S25" s="35">
        <v>4</v>
      </c>
      <c r="T25" s="35">
        <v>42</v>
      </c>
      <c r="U25" s="35">
        <v>410</v>
      </c>
      <c r="V25" s="35">
        <v>2</v>
      </c>
      <c r="W25" s="35">
        <v>6</v>
      </c>
      <c r="X25" s="35">
        <v>31</v>
      </c>
      <c r="Y25" s="35">
        <v>59</v>
      </c>
      <c r="Z25" s="35">
        <v>14</v>
      </c>
      <c r="AA25" s="35">
        <v>88</v>
      </c>
      <c r="AB25" s="35">
        <v>14</v>
      </c>
      <c r="AC25" s="35">
        <v>72</v>
      </c>
      <c r="AD25" s="35">
        <v>12</v>
      </c>
      <c r="AE25" s="35">
        <v>36</v>
      </c>
      <c r="AF25" s="35">
        <v>7</v>
      </c>
      <c r="AG25" s="35">
        <v>24</v>
      </c>
      <c r="AH25" s="35">
        <v>19</v>
      </c>
      <c r="AI25" s="35">
        <v>419</v>
      </c>
      <c r="AJ25" s="35">
        <v>0</v>
      </c>
      <c r="AK25" s="35">
        <v>0</v>
      </c>
      <c r="AL25" s="35">
        <v>10</v>
      </c>
      <c r="AM25" s="129">
        <v>357</v>
      </c>
    </row>
    <row r="26" spans="1:39" s="126" customFormat="1" ht="22.5" customHeight="1">
      <c r="A26" s="371" t="s">
        <v>416</v>
      </c>
      <c r="B26" s="127">
        <v>90</v>
      </c>
      <c r="C26" s="128">
        <v>3424</v>
      </c>
      <c r="D26" s="128">
        <v>0</v>
      </c>
      <c r="E26" s="128">
        <v>0</v>
      </c>
      <c r="F26" s="128">
        <f t="shared" si="2"/>
        <v>3</v>
      </c>
      <c r="G26" s="128">
        <f t="shared" si="2"/>
        <v>350</v>
      </c>
      <c r="H26" s="128">
        <v>0</v>
      </c>
      <c r="I26" s="128">
        <v>0</v>
      </c>
      <c r="J26" s="128">
        <v>0</v>
      </c>
      <c r="K26" s="128">
        <v>0</v>
      </c>
      <c r="L26" s="128">
        <v>3</v>
      </c>
      <c r="M26" s="128">
        <v>350</v>
      </c>
      <c r="N26" s="128">
        <v>0</v>
      </c>
      <c r="O26" s="128">
        <v>0</v>
      </c>
      <c r="P26" s="35">
        <v>1</v>
      </c>
      <c r="Q26" s="35">
        <v>28</v>
      </c>
      <c r="R26" s="35">
        <v>20</v>
      </c>
      <c r="S26" s="35">
        <v>619</v>
      </c>
      <c r="T26" s="35">
        <v>53</v>
      </c>
      <c r="U26" s="35">
        <v>2334</v>
      </c>
      <c r="V26" s="35">
        <v>4</v>
      </c>
      <c r="W26" s="35">
        <v>61</v>
      </c>
      <c r="X26" s="35">
        <v>5</v>
      </c>
      <c r="Y26" s="35">
        <v>17</v>
      </c>
      <c r="Z26" s="35">
        <v>0</v>
      </c>
      <c r="AA26" s="35">
        <v>0</v>
      </c>
      <c r="AB26" s="35">
        <v>0</v>
      </c>
      <c r="AC26" s="35">
        <v>0</v>
      </c>
      <c r="AD26" s="35">
        <v>0</v>
      </c>
      <c r="AE26" s="35">
        <v>0</v>
      </c>
      <c r="AF26" s="35">
        <v>0</v>
      </c>
      <c r="AG26" s="35">
        <v>0</v>
      </c>
      <c r="AH26" s="35">
        <v>0</v>
      </c>
      <c r="AI26" s="35">
        <v>0</v>
      </c>
      <c r="AJ26" s="35">
        <v>0</v>
      </c>
      <c r="AK26" s="35">
        <v>0</v>
      </c>
      <c r="AL26" s="35">
        <v>4</v>
      </c>
      <c r="AM26" s="129">
        <v>15</v>
      </c>
    </row>
    <row r="27" spans="1:39" s="126" customFormat="1" ht="22.5" customHeight="1" thickBot="1">
      <c r="A27" s="137" t="s">
        <v>43</v>
      </c>
      <c r="B27" s="130">
        <v>87</v>
      </c>
      <c r="C27" s="131">
        <v>1307</v>
      </c>
      <c r="D27" s="131">
        <v>0</v>
      </c>
      <c r="E27" s="131">
        <v>0</v>
      </c>
      <c r="F27" s="131">
        <f>+H27+J27+L27</f>
        <v>11</v>
      </c>
      <c r="G27" s="131">
        <f>+I27+K27+M27</f>
        <v>93</v>
      </c>
      <c r="H27" s="131">
        <v>1</v>
      </c>
      <c r="I27" s="131">
        <v>2</v>
      </c>
      <c r="J27" s="131">
        <v>3</v>
      </c>
      <c r="K27" s="131">
        <v>30</v>
      </c>
      <c r="L27" s="131">
        <v>7</v>
      </c>
      <c r="M27" s="131">
        <v>61</v>
      </c>
      <c r="N27" s="131">
        <v>0</v>
      </c>
      <c r="O27" s="131">
        <v>0</v>
      </c>
      <c r="P27" s="38">
        <v>1</v>
      </c>
      <c r="Q27" s="38">
        <v>25</v>
      </c>
      <c r="R27" s="38">
        <v>10</v>
      </c>
      <c r="S27" s="38">
        <v>338</v>
      </c>
      <c r="T27" s="38">
        <v>49</v>
      </c>
      <c r="U27" s="38">
        <v>715</v>
      </c>
      <c r="V27" s="38">
        <v>4</v>
      </c>
      <c r="W27" s="38">
        <v>12</v>
      </c>
      <c r="X27" s="38">
        <v>1</v>
      </c>
      <c r="Y27" s="38">
        <v>5</v>
      </c>
      <c r="Z27" s="38">
        <v>1</v>
      </c>
      <c r="AA27" s="38">
        <v>11</v>
      </c>
      <c r="AB27" s="38">
        <v>2</v>
      </c>
      <c r="AC27" s="38">
        <v>8</v>
      </c>
      <c r="AD27" s="38">
        <v>0</v>
      </c>
      <c r="AE27" s="38">
        <v>0</v>
      </c>
      <c r="AF27" s="38">
        <v>0</v>
      </c>
      <c r="AG27" s="38">
        <v>0</v>
      </c>
      <c r="AH27" s="38">
        <v>0</v>
      </c>
      <c r="AI27" s="38">
        <v>0</v>
      </c>
      <c r="AJ27" s="38">
        <v>1</v>
      </c>
      <c r="AK27" s="38">
        <v>3</v>
      </c>
      <c r="AL27" s="38">
        <v>7</v>
      </c>
      <c r="AM27" s="132">
        <v>97</v>
      </c>
    </row>
    <row r="28" spans="1:39" s="126" customFormat="1" ht="15" customHeight="1">
      <c r="A28" s="133" t="s">
        <v>344</v>
      </c>
      <c r="B28" s="133"/>
      <c r="C28" s="133"/>
      <c r="D28" s="133"/>
      <c r="E28" s="133"/>
      <c r="F28" s="133"/>
      <c r="G28" s="133"/>
      <c r="H28" s="133"/>
      <c r="I28" s="133"/>
      <c r="J28" s="133"/>
      <c r="K28" s="133"/>
      <c r="L28" s="133"/>
      <c r="M28" s="133"/>
      <c r="N28" s="133"/>
      <c r="O28" s="133"/>
      <c r="P28" s="133"/>
      <c r="Q28" s="133"/>
      <c r="R28" s="133"/>
      <c r="S28" s="134"/>
      <c r="T28" s="134"/>
      <c r="U28" s="134"/>
      <c r="V28" s="134"/>
      <c r="W28" s="134"/>
      <c r="X28" s="268"/>
      <c r="Y28" s="268"/>
      <c r="Z28" s="268"/>
      <c r="AA28" s="268"/>
      <c r="AB28" s="268"/>
      <c r="AC28" s="268"/>
      <c r="AD28" s="268"/>
      <c r="AE28" s="268"/>
      <c r="AF28" s="268"/>
      <c r="AG28" s="268"/>
      <c r="AH28" s="268"/>
      <c r="AI28" s="268"/>
      <c r="AJ28" s="268"/>
      <c r="AK28" s="268"/>
      <c r="AM28" s="463" t="s">
        <v>345</v>
      </c>
    </row>
    <row r="29" spans="1:39" s="126" customFormat="1" ht="12" customHeight="1">
      <c r="A29" s="133"/>
      <c r="B29" s="133"/>
      <c r="C29" s="133"/>
      <c r="D29" s="133"/>
      <c r="E29" s="133"/>
      <c r="F29" s="133"/>
      <c r="G29" s="133"/>
      <c r="H29" s="133"/>
      <c r="I29" s="133"/>
      <c r="J29" s="133"/>
      <c r="K29" s="133"/>
      <c r="L29" s="133"/>
      <c r="M29" s="133"/>
      <c r="N29" s="133"/>
      <c r="O29" s="133"/>
      <c r="P29" s="133"/>
      <c r="Q29" s="133"/>
      <c r="R29" s="133"/>
      <c r="S29" s="134"/>
      <c r="T29" s="134"/>
      <c r="U29" s="134"/>
      <c r="V29" s="134"/>
      <c r="W29" s="134"/>
      <c r="X29" s="134"/>
      <c r="Y29" s="134"/>
      <c r="Z29" s="134"/>
      <c r="AA29" s="134"/>
      <c r="AB29" s="134"/>
      <c r="AC29" s="134"/>
      <c r="AD29" s="134"/>
      <c r="AE29" s="134"/>
      <c r="AF29" s="134"/>
      <c r="AG29" s="134"/>
      <c r="AH29" s="134"/>
      <c r="AI29" s="134"/>
      <c r="AJ29" s="134"/>
      <c r="AK29" s="134"/>
      <c r="AL29" s="134"/>
      <c r="AM29" s="134"/>
    </row>
    <row r="30" spans="1:39" s="126" customFormat="1" ht="15" customHeight="1" thickBot="1">
      <c r="A30" s="134" t="s">
        <v>355</v>
      </c>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817"/>
      <c r="Z30" s="817"/>
      <c r="AA30" s="817"/>
      <c r="AB30" s="817"/>
      <c r="AC30" s="817"/>
      <c r="AD30" s="817"/>
      <c r="AE30" s="817"/>
      <c r="AF30" s="817"/>
      <c r="AG30" s="817"/>
      <c r="AH30" s="817"/>
      <c r="AI30" s="817"/>
      <c r="AJ30" s="134"/>
      <c r="AK30" s="134"/>
      <c r="AL30" s="134"/>
      <c r="AM30" s="134"/>
    </row>
    <row r="31" spans="1:39" s="126" customFormat="1" ht="14.25" customHeight="1">
      <c r="A31" s="814" t="s">
        <v>17</v>
      </c>
      <c r="B31" s="785" t="s">
        <v>417</v>
      </c>
      <c r="C31" s="786"/>
      <c r="D31" s="786"/>
      <c r="E31" s="265"/>
      <c r="F31" s="265"/>
      <c r="G31" s="265"/>
      <c r="H31" s="265"/>
      <c r="I31" s="265"/>
      <c r="J31" s="265"/>
      <c r="K31" s="135"/>
      <c r="L31" s="135"/>
      <c r="M31" s="265"/>
      <c r="N31" s="265"/>
      <c r="O31" s="265"/>
      <c r="P31" s="265"/>
      <c r="Q31" s="265"/>
      <c r="R31" s="265"/>
      <c r="S31" s="265"/>
      <c r="T31" s="265"/>
      <c r="U31" s="266"/>
      <c r="V31" s="128"/>
      <c r="W31" s="128"/>
      <c r="X31" s="258"/>
      <c r="Y31" s="258"/>
      <c r="Z31" s="258"/>
      <c r="AA31" s="258"/>
      <c r="AB31" s="258"/>
      <c r="AC31" s="258"/>
      <c r="AD31" s="258"/>
      <c r="AE31" s="258"/>
      <c r="AF31" s="258"/>
      <c r="AG31" s="258"/>
      <c r="AH31" s="128"/>
      <c r="AI31" s="128"/>
      <c r="AJ31" s="128"/>
      <c r="AK31" s="128"/>
      <c r="AL31" s="128"/>
      <c r="AM31" s="128"/>
    </row>
    <row r="32" spans="1:39" s="126" customFormat="1" ht="13.5" customHeight="1">
      <c r="A32" s="815"/>
      <c r="B32" s="787"/>
      <c r="C32" s="788"/>
      <c r="D32" s="788"/>
      <c r="E32" s="827" t="s">
        <v>418</v>
      </c>
      <c r="F32" s="828"/>
      <c r="G32" s="828"/>
      <c r="H32" s="828"/>
      <c r="I32" s="828"/>
      <c r="J32" s="829"/>
      <c r="K32" s="831" t="s">
        <v>419</v>
      </c>
      <c r="L32" s="832"/>
      <c r="M32" s="832"/>
      <c r="N32" s="832"/>
      <c r="O32" s="263"/>
      <c r="P32" s="260"/>
      <c r="Q32" s="260"/>
      <c r="R32" s="261"/>
      <c r="S32" s="261"/>
      <c r="T32" s="261"/>
      <c r="U32" s="267"/>
      <c r="V32" s="133"/>
      <c r="W32" s="133"/>
      <c r="X32" s="128"/>
      <c r="Y32" s="128"/>
      <c r="Z32" s="128"/>
      <c r="AA32" s="128"/>
      <c r="AB32" s="128"/>
      <c r="AC32" s="128"/>
      <c r="AD32" s="128"/>
      <c r="AE32" s="128"/>
      <c r="AF32" s="128"/>
      <c r="AG32" s="128"/>
      <c r="AH32" s="128"/>
      <c r="AI32" s="128"/>
      <c r="AJ32" s="128"/>
      <c r="AK32" s="128"/>
    </row>
    <row r="33" spans="1:39" s="126" customFormat="1" ht="13.5" customHeight="1">
      <c r="A33" s="815"/>
      <c r="B33" s="789"/>
      <c r="C33" s="790"/>
      <c r="D33" s="790"/>
      <c r="E33" s="787"/>
      <c r="F33" s="788"/>
      <c r="G33" s="788"/>
      <c r="H33" s="788"/>
      <c r="I33" s="788"/>
      <c r="J33" s="830"/>
      <c r="K33" s="833"/>
      <c r="L33" s="834"/>
      <c r="M33" s="834"/>
      <c r="N33" s="834"/>
      <c r="O33" s="825" t="s">
        <v>420</v>
      </c>
      <c r="P33" s="825"/>
      <c r="Q33" s="825"/>
      <c r="R33" s="825"/>
      <c r="S33" s="825" t="s">
        <v>348</v>
      </c>
      <c r="T33" s="825"/>
      <c r="U33" s="826"/>
      <c r="V33" s="133"/>
      <c r="W33" s="133"/>
      <c r="X33" s="128"/>
      <c r="Y33" s="128"/>
      <c r="Z33" s="128"/>
      <c r="AA33" s="128"/>
      <c r="AB33" s="128"/>
      <c r="AC33" s="128"/>
      <c r="AD33" s="128"/>
      <c r="AE33" s="128"/>
      <c r="AF33" s="128"/>
      <c r="AG33" s="128"/>
      <c r="AH33" s="128"/>
      <c r="AI33" s="128"/>
      <c r="AJ33" s="128"/>
      <c r="AK33" s="128"/>
    </row>
    <row r="34" spans="1:39" s="126" customFormat="1" ht="15" customHeight="1">
      <c r="A34" s="816"/>
      <c r="B34" s="456" t="s">
        <v>12</v>
      </c>
      <c r="C34" s="791" t="s">
        <v>23</v>
      </c>
      <c r="D34" s="791"/>
      <c r="E34" s="791" t="s">
        <v>12</v>
      </c>
      <c r="F34" s="791"/>
      <c r="G34" s="791"/>
      <c r="H34" s="791"/>
      <c r="I34" s="792" t="s">
        <v>346</v>
      </c>
      <c r="J34" s="793"/>
      <c r="K34" s="794" t="s">
        <v>347</v>
      </c>
      <c r="L34" s="793"/>
      <c r="M34" s="794" t="s">
        <v>346</v>
      </c>
      <c r="N34" s="792"/>
      <c r="O34" s="791" t="s">
        <v>347</v>
      </c>
      <c r="P34" s="791"/>
      <c r="Q34" s="791" t="s">
        <v>346</v>
      </c>
      <c r="R34" s="791"/>
      <c r="S34" s="262" t="s">
        <v>347</v>
      </c>
      <c r="T34" s="791" t="s">
        <v>346</v>
      </c>
      <c r="U34" s="824"/>
      <c r="V34" s="35"/>
      <c r="W34" s="35"/>
      <c r="X34" s="259"/>
      <c r="Y34" s="35"/>
      <c r="Z34" s="35"/>
      <c r="AA34" s="35"/>
      <c r="AB34" s="35"/>
      <c r="AC34" s="35"/>
      <c r="AD34" s="35"/>
      <c r="AE34" s="35"/>
      <c r="AF34" s="35"/>
      <c r="AG34" s="35"/>
      <c r="AH34" s="35"/>
      <c r="AI34" s="35"/>
      <c r="AJ34" s="35"/>
      <c r="AK34" s="35"/>
      <c r="AL34" s="35"/>
      <c r="AM34" s="35"/>
    </row>
    <row r="35" spans="1:39" s="126" customFormat="1" ht="20.25" customHeight="1">
      <c r="A35" s="138" t="s">
        <v>398</v>
      </c>
      <c r="B35" s="264">
        <f>SUM(B36:B55)</f>
        <v>4840</v>
      </c>
      <c r="C35" s="799">
        <f>SUM(C36:C55)</f>
        <v>53339</v>
      </c>
      <c r="D35" s="799"/>
      <c r="E35" s="800">
        <f>SUM(E36:H55)</f>
        <v>2439</v>
      </c>
      <c r="F35" s="800"/>
      <c r="G35" s="800"/>
      <c r="H35" s="800"/>
      <c r="I35" s="801">
        <f>SUM(I36:J55)</f>
        <v>7324</v>
      </c>
      <c r="J35" s="801"/>
      <c r="K35" s="802">
        <f>SUM(K36:L55)</f>
        <v>2324</v>
      </c>
      <c r="L35" s="802"/>
      <c r="M35" s="802">
        <f>SUM(M36:M55)</f>
        <v>45757</v>
      </c>
      <c r="N35" s="802"/>
      <c r="O35" s="802">
        <f>SUM(O36:O55)</f>
        <v>2060</v>
      </c>
      <c r="P35" s="802"/>
      <c r="Q35" s="802">
        <f>SUM(Q36:Q55)</f>
        <v>38739</v>
      </c>
      <c r="R35" s="802"/>
      <c r="S35" s="264">
        <f>SUM(S36:S55)</f>
        <v>264</v>
      </c>
      <c r="T35" s="822">
        <f>SUM(T36:T55)</f>
        <v>7018</v>
      </c>
      <c r="U35" s="823"/>
      <c r="V35" s="35"/>
      <c r="W35" s="35"/>
      <c r="X35" s="35"/>
      <c r="Y35" s="35"/>
      <c r="Z35" s="35"/>
      <c r="AA35" s="35"/>
      <c r="AB35" s="35"/>
      <c r="AC35" s="35"/>
      <c r="AD35" s="35"/>
      <c r="AE35" s="35"/>
      <c r="AF35" s="35"/>
      <c r="AG35" s="35"/>
      <c r="AH35" s="35"/>
      <c r="AI35" s="35"/>
      <c r="AJ35" s="35"/>
      <c r="AK35" s="35"/>
      <c r="AL35" s="35"/>
      <c r="AM35" s="35"/>
    </row>
    <row r="36" spans="1:39" s="126" customFormat="1" ht="22.5" customHeight="1">
      <c r="A36" s="139" t="s">
        <v>24</v>
      </c>
      <c r="B36" s="32">
        <v>206</v>
      </c>
      <c r="C36" s="782">
        <v>1485</v>
      </c>
      <c r="D36" s="782"/>
      <c r="E36" s="784">
        <v>120</v>
      </c>
      <c r="F36" s="784"/>
      <c r="G36" s="784"/>
      <c r="H36" s="784"/>
      <c r="I36" s="782">
        <v>314</v>
      </c>
      <c r="J36" s="782"/>
      <c r="K36" s="782">
        <v>76</v>
      </c>
      <c r="L36" s="782"/>
      <c r="M36" s="782">
        <v>1117</v>
      </c>
      <c r="N36" s="782"/>
      <c r="O36" s="782">
        <v>58</v>
      </c>
      <c r="P36" s="782"/>
      <c r="Q36" s="782">
        <v>889</v>
      </c>
      <c r="R36" s="782"/>
      <c r="S36" s="35">
        <v>18</v>
      </c>
      <c r="T36" s="782">
        <v>228</v>
      </c>
      <c r="U36" s="783"/>
      <c r="V36" s="35"/>
      <c r="W36" s="35"/>
      <c r="X36" s="35"/>
      <c r="Y36" s="35"/>
      <c r="Z36" s="35"/>
      <c r="AA36" s="35"/>
      <c r="AB36" s="35"/>
      <c r="AC36" s="35"/>
      <c r="AD36" s="35"/>
      <c r="AE36" s="35"/>
      <c r="AF36" s="35"/>
      <c r="AG36" s="35"/>
      <c r="AH36" s="35"/>
      <c r="AI36" s="35"/>
      <c r="AJ36" s="35"/>
      <c r="AK36" s="35"/>
      <c r="AL36" s="35"/>
      <c r="AM36" s="35"/>
    </row>
    <row r="37" spans="1:39" s="126" customFormat="1" ht="22.5" customHeight="1">
      <c r="A37" s="139" t="s">
        <v>25</v>
      </c>
      <c r="B37" s="32">
        <v>182</v>
      </c>
      <c r="C37" s="782">
        <v>812</v>
      </c>
      <c r="D37" s="782"/>
      <c r="E37" s="784">
        <v>105</v>
      </c>
      <c r="F37" s="784"/>
      <c r="G37" s="784"/>
      <c r="H37" s="784"/>
      <c r="I37" s="782">
        <v>271</v>
      </c>
      <c r="J37" s="782"/>
      <c r="K37" s="782">
        <v>72</v>
      </c>
      <c r="L37" s="782"/>
      <c r="M37" s="782">
        <v>530</v>
      </c>
      <c r="N37" s="782"/>
      <c r="O37" s="782">
        <v>64</v>
      </c>
      <c r="P37" s="782"/>
      <c r="Q37" s="782">
        <v>419</v>
      </c>
      <c r="R37" s="782"/>
      <c r="S37" s="35">
        <v>8</v>
      </c>
      <c r="T37" s="782">
        <v>111</v>
      </c>
      <c r="U37" s="783"/>
      <c r="V37" s="35"/>
      <c r="W37" s="35"/>
      <c r="X37" s="35"/>
      <c r="Y37" s="35"/>
      <c r="Z37" s="35"/>
      <c r="AA37" s="35"/>
      <c r="AB37" s="35"/>
      <c r="AC37" s="35"/>
      <c r="AD37" s="35"/>
      <c r="AE37" s="35"/>
      <c r="AF37" s="35"/>
      <c r="AG37" s="35"/>
      <c r="AH37" s="35"/>
      <c r="AI37" s="35"/>
      <c r="AJ37" s="35"/>
      <c r="AK37" s="35"/>
      <c r="AL37" s="35"/>
      <c r="AM37" s="35"/>
    </row>
    <row r="38" spans="1:39" s="126" customFormat="1" ht="22.5" customHeight="1">
      <c r="A38" s="139" t="s">
        <v>26</v>
      </c>
      <c r="B38" s="32">
        <v>429</v>
      </c>
      <c r="C38" s="782">
        <v>4604</v>
      </c>
      <c r="D38" s="782"/>
      <c r="E38" s="784">
        <v>204</v>
      </c>
      <c r="F38" s="784"/>
      <c r="G38" s="784"/>
      <c r="H38" s="784"/>
      <c r="I38" s="782">
        <v>810</v>
      </c>
      <c r="J38" s="782"/>
      <c r="K38" s="782">
        <v>220</v>
      </c>
      <c r="L38" s="782"/>
      <c r="M38" s="782">
        <v>3781</v>
      </c>
      <c r="N38" s="782"/>
      <c r="O38" s="782">
        <v>193</v>
      </c>
      <c r="P38" s="782"/>
      <c r="Q38" s="782">
        <v>2308</v>
      </c>
      <c r="R38" s="782"/>
      <c r="S38" s="35">
        <v>27</v>
      </c>
      <c r="T38" s="782">
        <v>1473</v>
      </c>
      <c r="U38" s="783"/>
      <c r="V38" s="35"/>
      <c r="W38" s="35"/>
      <c r="X38" s="35"/>
      <c r="Y38" s="35"/>
      <c r="Z38" s="35"/>
      <c r="AA38" s="35"/>
      <c r="AB38" s="35"/>
      <c r="AC38" s="35"/>
      <c r="AD38" s="35"/>
      <c r="AE38" s="35"/>
      <c r="AF38" s="35"/>
      <c r="AG38" s="35"/>
      <c r="AH38" s="35"/>
      <c r="AI38" s="35"/>
      <c r="AJ38" s="35"/>
      <c r="AK38" s="35"/>
      <c r="AL38" s="35"/>
      <c r="AM38" s="35"/>
    </row>
    <row r="39" spans="1:39" s="126" customFormat="1" ht="22.5" customHeight="1">
      <c r="A39" s="139" t="s">
        <v>27</v>
      </c>
      <c r="B39" s="32">
        <v>565</v>
      </c>
      <c r="C39" s="782">
        <v>9421</v>
      </c>
      <c r="D39" s="782"/>
      <c r="E39" s="784">
        <v>218</v>
      </c>
      <c r="F39" s="784"/>
      <c r="G39" s="784"/>
      <c r="H39" s="784"/>
      <c r="I39" s="782">
        <v>733</v>
      </c>
      <c r="J39" s="782"/>
      <c r="K39" s="782">
        <v>338</v>
      </c>
      <c r="L39" s="782"/>
      <c r="M39" s="782">
        <v>8664</v>
      </c>
      <c r="N39" s="782"/>
      <c r="O39" s="782">
        <v>296</v>
      </c>
      <c r="P39" s="782"/>
      <c r="Q39" s="782">
        <v>7464</v>
      </c>
      <c r="R39" s="782"/>
      <c r="S39" s="35">
        <v>42</v>
      </c>
      <c r="T39" s="782">
        <v>1200</v>
      </c>
      <c r="U39" s="783"/>
      <c r="V39" s="35"/>
      <c r="W39" s="35"/>
      <c r="X39" s="35"/>
      <c r="Y39" s="35"/>
      <c r="Z39" s="35"/>
      <c r="AA39" s="35"/>
      <c r="AB39" s="35"/>
      <c r="AC39" s="35"/>
      <c r="AD39" s="35"/>
      <c r="AE39" s="35"/>
      <c r="AF39" s="35"/>
      <c r="AG39" s="35"/>
      <c r="AH39" s="35"/>
      <c r="AI39" s="35"/>
      <c r="AJ39" s="35"/>
      <c r="AK39" s="35"/>
      <c r="AL39" s="35"/>
      <c r="AM39" s="35"/>
    </row>
    <row r="40" spans="1:39" s="126" customFormat="1" ht="22.5" customHeight="1">
      <c r="A40" s="139" t="s">
        <v>28</v>
      </c>
      <c r="B40" s="32">
        <v>254</v>
      </c>
      <c r="C40" s="782">
        <v>3100</v>
      </c>
      <c r="D40" s="782"/>
      <c r="E40" s="784">
        <v>110</v>
      </c>
      <c r="F40" s="784"/>
      <c r="G40" s="784"/>
      <c r="H40" s="784"/>
      <c r="I40" s="782">
        <v>370</v>
      </c>
      <c r="J40" s="782"/>
      <c r="K40" s="782">
        <v>139</v>
      </c>
      <c r="L40" s="782"/>
      <c r="M40" s="782">
        <v>2693</v>
      </c>
      <c r="N40" s="782"/>
      <c r="O40" s="782">
        <v>117</v>
      </c>
      <c r="P40" s="782"/>
      <c r="Q40" s="782">
        <v>2413</v>
      </c>
      <c r="R40" s="782"/>
      <c r="S40" s="35">
        <v>22</v>
      </c>
      <c r="T40" s="782">
        <v>280</v>
      </c>
      <c r="U40" s="783"/>
      <c r="V40" s="35"/>
      <c r="W40" s="35"/>
      <c r="X40" s="35"/>
      <c r="Y40" s="35"/>
      <c r="Z40" s="35"/>
      <c r="AA40" s="35"/>
      <c r="AB40" s="35"/>
      <c r="AC40" s="35"/>
      <c r="AD40" s="35"/>
      <c r="AE40" s="35"/>
      <c r="AF40" s="35"/>
      <c r="AG40" s="35"/>
      <c r="AH40" s="35"/>
      <c r="AI40" s="35"/>
      <c r="AJ40" s="35"/>
      <c r="AK40" s="35"/>
      <c r="AL40" s="35"/>
      <c r="AM40" s="35"/>
    </row>
    <row r="41" spans="1:39" s="126" customFormat="1" ht="22.5" customHeight="1">
      <c r="A41" s="139" t="s">
        <v>29</v>
      </c>
      <c r="B41" s="32">
        <v>429</v>
      </c>
      <c r="C41" s="782">
        <v>5455</v>
      </c>
      <c r="D41" s="782"/>
      <c r="E41" s="784">
        <v>217</v>
      </c>
      <c r="F41" s="784"/>
      <c r="G41" s="784"/>
      <c r="H41" s="784"/>
      <c r="I41" s="782">
        <v>653</v>
      </c>
      <c r="J41" s="782"/>
      <c r="K41" s="782">
        <v>208</v>
      </c>
      <c r="L41" s="782"/>
      <c r="M41" s="782">
        <v>4797</v>
      </c>
      <c r="N41" s="782"/>
      <c r="O41" s="782">
        <v>195</v>
      </c>
      <c r="P41" s="782"/>
      <c r="Q41" s="782">
        <v>4398</v>
      </c>
      <c r="R41" s="782"/>
      <c r="S41" s="35">
        <v>13</v>
      </c>
      <c r="T41" s="782">
        <v>399</v>
      </c>
      <c r="U41" s="783"/>
      <c r="V41" s="35"/>
      <c r="W41" s="35"/>
      <c r="X41" s="35"/>
      <c r="Y41" s="35"/>
      <c r="Z41" s="35"/>
      <c r="AA41" s="35"/>
      <c r="AB41" s="35"/>
      <c r="AC41" s="35"/>
      <c r="AD41" s="35"/>
      <c r="AE41" s="35"/>
      <c r="AF41" s="35"/>
      <c r="AG41" s="35"/>
      <c r="AH41" s="35"/>
      <c r="AI41" s="35"/>
      <c r="AJ41" s="35"/>
      <c r="AK41" s="35"/>
      <c r="AL41" s="35"/>
      <c r="AM41" s="35"/>
    </row>
    <row r="42" spans="1:39" s="126" customFormat="1" ht="22.5" customHeight="1">
      <c r="A42" s="139" t="s">
        <v>30</v>
      </c>
      <c r="B42" s="32">
        <v>341</v>
      </c>
      <c r="C42" s="782">
        <v>1767</v>
      </c>
      <c r="D42" s="782"/>
      <c r="E42" s="784">
        <v>259</v>
      </c>
      <c r="F42" s="784"/>
      <c r="G42" s="784"/>
      <c r="H42" s="784"/>
      <c r="I42" s="782">
        <v>628</v>
      </c>
      <c r="J42" s="782"/>
      <c r="K42" s="782">
        <v>78</v>
      </c>
      <c r="L42" s="782"/>
      <c r="M42" s="782">
        <v>1130</v>
      </c>
      <c r="N42" s="782"/>
      <c r="O42" s="782">
        <v>71</v>
      </c>
      <c r="P42" s="782"/>
      <c r="Q42" s="782">
        <v>1066</v>
      </c>
      <c r="R42" s="782"/>
      <c r="S42" s="35">
        <v>7</v>
      </c>
      <c r="T42" s="782">
        <v>64</v>
      </c>
      <c r="U42" s="783"/>
      <c r="V42" s="35"/>
      <c r="W42" s="35"/>
      <c r="X42" s="35"/>
      <c r="Y42" s="35"/>
      <c r="Z42" s="35"/>
      <c r="AA42" s="35"/>
      <c r="AB42" s="35"/>
      <c r="AC42" s="35"/>
      <c r="AD42" s="35"/>
      <c r="AE42" s="35"/>
      <c r="AF42" s="35"/>
      <c r="AG42" s="35"/>
      <c r="AH42" s="35"/>
      <c r="AI42" s="35"/>
      <c r="AJ42" s="35"/>
      <c r="AK42" s="35"/>
      <c r="AL42" s="35"/>
      <c r="AM42" s="35"/>
    </row>
    <row r="43" spans="1:39" s="126" customFormat="1" ht="22.5" customHeight="1">
      <c r="A43" s="139" t="s">
        <v>31</v>
      </c>
      <c r="B43" s="32">
        <v>424</v>
      </c>
      <c r="C43" s="782">
        <v>2551</v>
      </c>
      <c r="D43" s="782"/>
      <c r="E43" s="784">
        <v>261</v>
      </c>
      <c r="F43" s="784"/>
      <c r="G43" s="784"/>
      <c r="H43" s="784"/>
      <c r="I43" s="782">
        <v>714</v>
      </c>
      <c r="J43" s="782"/>
      <c r="K43" s="782">
        <v>157</v>
      </c>
      <c r="L43" s="782"/>
      <c r="M43" s="782">
        <v>1824</v>
      </c>
      <c r="N43" s="782"/>
      <c r="O43" s="782">
        <v>134</v>
      </c>
      <c r="P43" s="782"/>
      <c r="Q43" s="782">
        <v>1388</v>
      </c>
      <c r="R43" s="782"/>
      <c r="S43" s="35">
        <v>23</v>
      </c>
      <c r="T43" s="782">
        <v>436</v>
      </c>
      <c r="U43" s="783"/>
      <c r="V43" s="35"/>
      <c r="W43" s="35"/>
      <c r="X43" s="35"/>
      <c r="Y43" s="35"/>
      <c r="Z43" s="35"/>
      <c r="AA43" s="35"/>
      <c r="AB43" s="35"/>
      <c r="AC43" s="35"/>
      <c r="AD43" s="35"/>
      <c r="AE43" s="35"/>
      <c r="AF43" s="35"/>
      <c r="AG43" s="35"/>
      <c r="AH43" s="35"/>
      <c r="AI43" s="35"/>
      <c r="AJ43" s="35"/>
      <c r="AK43" s="35"/>
      <c r="AL43" s="35"/>
      <c r="AM43" s="35"/>
    </row>
    <row r="44" spans="1:39" s="126" customFormat="1" ht="22.5" customHeight="1">
      <c r="A44" s="139" t="s">
        <v>32</v>
      </c>
      <c r="B44" s="32">
        <v>121</v>
      </c>
      <c r="C44" s="782">
        <v>727</v>
      </c>
      <c r="D44" s="782"/>
      <c r="E44" s="784">
        <v>64</v>
      </c>
      <c r="F44" s="784"/>
      <c r="G44" s="784"/>
      <c r="H44" s="784"/>
      <c r="I44" s="782">
        <v>156</v>
      </c>
      <c r="J44" s="782"/>
      <c r="K44" s="782">
        <v>57</v>
      </c>
      <c r="L44" s="782"/>
      <c r="M44" s="782">
        <v>571</v>
      </c>
      <c r="N44" s="782"/>
      <c r="O44" s="782">
        <v>53</v>
      </c>
      <c r="P44" s="782"/>
      <c r="Q44" s="782">
        <v>515</v>
      </c>
      <c r="R44" s="782"/>
      <c r="S44" s="35">
        <v>4</v>
      </c>
      <c r="T44" s="782">
        <v>56</v>
      </c>
      <c r="U44" s="783"/>
      <c r="V44" s="35"/>
      <c r="W44" s="35"/>
      <c r="X44" s="35"/>
      <c r="Y44" s="35"/>
      <c r="Z44" s="35"/>
      <c r="AA44" s="35"/>
      <c r="AB44" s="35"/>
      <c r="AC44" s="35"/>
      <c r="AD44" s="35"/>
      <c r="AE44" s="35"/>
      <c r="AF44" s="35"/>
      <c r="AG44" s="35"/>
      <c r="AH44" s="35"/>
      <c r="AI44" s="35"/>
      <c r="AJ44" s="35"/>
      <c r="AK44" s="35"/>
      <c r="AL44" s="35"/>
      <c r="AM44" s="35"/>
    </row>
    <row r="45" spans="1:39" s="126" customFormat="1" ht="22.5" customHeight="1">
      <c r="A45" s="139" t="s">
        <v>33</v>
      </c>
      <c r="B45" s="32">
        <v>4</v>
      </c>
      <c r="C45" s="782">
        <v>145</v>
      </c>
      <c r="D45" s="782"/>
      <c r="E45" s="784">
        <v>0</v>
      </c>
      <c r="F45" s="784"/>
      <c r="G45" s="784"/>
      <c r="H45" s="784"/>
      <c r="I45" s="782">
        <v>0</v>
      </c>
      <c r="J45" s="782"/>
      <c r="K45" s="782">
        <v>4</v>
      </c>
      <c r="L45" s="782"/>
      <c r="M45" s="782">
        <v>145</v>
      </c>
      <c r="N45" s="782"/>
      <c r="O45" s="782">
        <v>4</v>
      </c>
      <c r="P45" s="782"/>
      <c r="Q45" s="782">
        <v>145</v>
      </c>
      <c r="R45" s="782"/>
      <c r="S45" s="35">
        <v>0</v>
      </c>
      <c r="T45" s="782">
        <v>0</v>
      </c>
      <c r="U45" s="783"/>
      <c r="V45" s="35"/>
      <c r="W45" s="35"/>
      <c r="X45" s="35"/>
      <c r="Y45" s="35"/>
      <c r="Z45" s="35"/>
      <c r="AA45" s="35"/>
      <c r="AB45" s="35"/>
      <c r="AC45" s="35"/>
      <c r="AD45" s="35"/>
      <c r="AE45" s="35"/>
      <c r="AF45" s="35"/>
      <c r="AG45" s="35"/>
      <c r="AH45" s="35"/>
      <c r="AI45" s="35"/>
      <c r="AJ45" s="35"/>
      <c r="AK45" s="35"/>
      <c r="AL45" s="35"/>
      <c r="AM45" s="35"/>
    </row>
    <row r="46" spans="1:39" s="126" customFormat="1" ht="22.5" customHeight="1">
      <c r="A46" s="139" t="s">
        <v>34</v>
      </c>
      <c r="B46" s="32">
        <v>255</v>
      </c>
      <c r="C46" s="782">
        <v>5082</v>
      </c>
      <c r="D46" s="782"/>
      <c r="E46" s="784">
        <v>99</v>
      </c>
      <c r="F46" s="784"/>
      <c r="G46" s="784"/>
      <c r="H46" s="784"/>
      <c r="I46" s="782">
        <v>270</v>
      </c>
      <c r="J46" s="782"/>
      <c r="K46" s="782">
        <v>150</v>
      </c>
      <c r="L46" s="782"/>
      <c r="M46" s="782">
        <v>4801</v>
      </c>
      <c r="N46" s="782"/>
      <c r="O46" s="782">
        <v>139</v>
      </c>
      <c r="P46" s="782"/>
      <c r="Q46" s="782">
        <v>4618</v>
      </c>
      <c r="R46" s="782"/>
      <c r="S46" s="35">
        <v>11</v>
      </c>
      <c r="T46" s="782">
        <v>183</v>
      </c>
      <c r="U46" s="783"/>
      <c r="V46" s="35"/>
      <c r="W46" s="35"/>
      <c r="X46" s="35"/>
      <c r="Y46" s="35"/>
      <c r="Z46" s="35"/>
      <c r="AA46" s="35"/>
      <c r="AB46" s="35"/>
      <c r="AC46" s="35"/>
      <c r="AD46" s="35"/>
      <c r="AE46" s="35"/>
      <c r="AF46" s="35"/>
      <c r="AG46" s="35"/>
      <c r="AH46" s="35"/>
      <c r="AI46" s="35"/>
      <c r="AJ46" s="35"/>
      <c r="AK46" s="35"/>
      <c r="AL46" s="35"/>
      <c r="AM46" s="35"/>
    </row>
    <row r="47" spans="1:39" s="126" customFormat="1" ht="22.5" customHeight="1">
      <c r="A47" s="139" t="s">
        <v>35</v>
      </c>
      <c r="B47" s="32">
        <v>279</v>
      </c>
      <c r="C47" s="782">
        <v>1812</v>
      </c>
      <c r="D47" s="782"/>
      <c r="E47" s="784">
        <v>179</v>
      </c>
      <c r="F47" s="784"/>
      <c r="G47" s="784"/>
      <c r="H47" s="784"/>
      <c r="I47" s="782">
        <v>437</v>
      </c>
      <c r="J47" s="782"/>
      <c r="K47" s="782">
        <v>96</v>
      </c>
      <c r="L47" s="782"/>
      <c r="M47" s="782">
        <v>1368</v>
      </c>
      <c r="N47" s="782"/>
      <c r="O47" s="782">
        <v>88</v>
      </c>
      <c r="P47" s="782"/>
      <c r="Q47" s="782">
        <v>1182</v>
      </c>
      <c r="R47" s="782"/>
      <c r="S47" s="35">
        <v>8</v>
      </c>
      <c r="T47" s="782">
        <v>186</v>
      </c>
      <c r="U47" s="783"/>
      <c r="V47" s="35"/>
      <c r="W47" s="35"/>
      <c r="X47" s="35"/>
      <c r="Y47" s="35"/>
      <c r="Z47" s="35"/>
      <c r="AA47" s="35"/>
      <c r="AB47" s="35"/>
      <c r="AC47" s="35"/>
      <c r="AD47" s="35"/>
      <c r="AE47" s="35"/>
      <c r="AF47" s="35"/>
      <c r="AG47" s="35"/>
      <c r="AH47" s="35"/>
      <c r="AI47" s="35"/>
      <c r="AJ47" s="35"/>
      <c r="AK47" s="35"/>
      <c r="AL47" s="35"/>
      <c r="AM47" s="35"/>
    </row>
    <row r="48" spans="1:39" s="126" customFormat="1" ht="22.5" customHeight="1">
      <c r="A48" s="139" t="s">
        <v>36</v>
      </c>
      <c r="B48" s="32">
        <v>71</v>
      </c>
      <c r="C48" s="782">
        <v>988</v>
      </c>
      <c r="D48" s="782"/>
      <c r="E48" s="784">
        <v>30</v>
      </c>
      <c r="F48" s="784"/>
      <c r="G48" s="784"/>
      <c r="H48" s="784"/>
      <c r="I48" s="782">
        <v>130</v>
      </c>
      <c r="J48" s="782"/>
      <c r="K48" s="782">
        <v>37</v>
      </c>
      <c r="L48" s="782"/>
      <c r="M48" s="782">
        <v>843</v>
      </c>
      <c r="N48" s="782"/>
      <c r="O48" s="782">
        <v>32</v>
      </c>
      <c r="P48" s="782"/>
      <c r="Q48" s="782">
        <v>673</v>
      </c>
      <c r="R48" s="782"/>
      <c r="S48" s="35">
        <v>5</v>
      </c>
      <c r="T48" s="782">
        <v>170</v>
      </c>
      <c r="U48" s="783"/>
      <c r="V48" s="35"/>
      <c r="W48" s="35"/>
      <c r="X48" s="35"/>
      <c r="Y48" s="35"/>
      <c r="Z48" s="35"/>
      <c r="AA48" s="35"/>
      <c r="AB48" s="35"/>
      <c r="AC48" s="35"/>
      <c r="AD48" s="35"/>
      <c r="AE48" s="35"/>
      <c r="AF48" s="35"/>
      <c r="AG48" s="35"/>
      <c r="AH48" s="35"/>
      <c r="AI48" s="35"/>
      <c r="AJ48" s="35"/>
      <c r="AK48" s="35"/>
      <c r="AL48" s="35"/>
      <c r="AM48" s="35"/>
    </row>
    <row r="49" spans="1:39" s="126" customFormat="1" ht="22.5" customHeight="1">
      <c r="A49" s="139" t="s">
        <v>37</v>
      </c>
      <c r="B49" s="32">
        <v>186</v>
      </c>
      <c r="C49" s="782">
        <v>2231</v>
      </c>
      <c r="D49" s="782"/>
      <c r="E49" s="784">
        <v>86</v>
      </c>
      <c r="F49" s="784"/>
      <c r="G49" s="784"/>
      <c r="H49" s="784"/>
      <c r="I49" s="782">
        <v>393</v>
      </c>
      <c r="J49" s="782"/>
      <c r="K49" s="782">
        <v>98</v>
      </c>
      <c r="L49" s="782"/>
      <c r="M49" s="782">
        <v>1818</v>
      </c>
      <c r="N49" s="782"/>
      <c r="O49" s="782">
        <v>84</v>
      </c>
      <c r="P49" s="782"/>
      <c r="Q49" s="782">
        <v>1167</v>
      </c>
      <c r="R49" s="782"/>
      <c r="S49" s="35">
        <v>14</v>
      </c>
      <c r="T49" s="782">
        <v>651</v>
      </c>
      <c r="U49" s="783"/>
      <c r="V49" s="35"/>
      <c r="W49" s="35"/>
      <c r="X49" s="35"/>
      <c r="Y49" s="35"/>
      <c r="Z49" s="35"/>
      <c r="AA49" s="35"/>
      <c r="AB49" s="35"/>
      <c r="AC49" s="35"/>
      <c r="AD49" s="35"/>
      <c r="AE49" s="35"/>
      <c r="AF49" s="35"/>
      <c r="AG49" s="35"/>
      <c r="AH49" s="35"/>
      <c r="AI49" s="35"/>
      <c r="AJ49" s="35"/>
      <c r="AK49" s="35"/>
      <c r="AL49" s="35"/>
      <c r="AM49" s="35"/>
    </row>
    <row r="50" spans="1:39" s="126" customFormat="1" ht="22.5" customHeight="1">
      <c r="A50" s="139" t="s">
        <v>38</v>
      </c>
      <c r="B50" s="32">
        <v>287</v>
      </c>
      <c r="C50" s="782">
        <v>2610</v>
      </c>
      <c r="D50" s="782"/>
      <c r="E50" s="784">
        <v>163</v>
      </c>
      <c r="F50" s="784"/>
      <c r="G50" s="784"/>
      <c r="H50" s="784"/>
      <c r="I50" s="782">
        <v>477</v>
      </c>
      <c r="J50" s="782"/>
      <c r="K50" s="782">
        <v>120</v>
      </c>
      <c r="L50" s="782"/>
      <c r="M50" s="782">
        <v>2118</v>
      </c>
      <c r="N50" s="782"/>
      <c r="O50" s="782">
        <v>104</v>
      </c>
      <c r="P50" s="782"/>
      <c r="Q50" s="782">
        <v>1604</v>
      </c>
      <c r="R50" s="782"/>
      <c r="S50" s="35">
        <v>16</v>
      </c>
      <c r="T50" s="782">
        <v>514</v>
      </c>
      <c r="U50" s="783"/>
      <c r="V50" s="35"/>
      <c r="W50" s="35"/>
      <c r="X50" s="35"/>
      <c r="Y50" s="35"/>
      <c r="Z50" s="35"/>
      <c r="AA50" s="35"/>
      <c r="AB50" s="35"/>
      <c r="AC50" s="35"/>
      <c r="AD50" s="35"/>
      <c r="AE50" s="35"/>
      <c r="AF50" s="35"/>
      <c r="AG50" s="35"/>
      <c r="AH50" s="35"/>
      <c r="AI50" s="35"/>
      <c r="AJ50" s="35"/>
      <c r="AK50" s="35"/>
      <c r="AL50" s="35"/>
      <c r="AM50" s="35"/>
    </row>
    <row r="51" spans="1:39" s="126" customFormat="1" ht="22.5" customHeight="1">
      <c r="A51" s="139" t="s">
        <v>39</v>
      </c>
      <c r="B51" s="32">
        <v>280</v>
      </c>
      <c r="C51" s="782">
        <v>2553</v>
      </c>
      <c r="D51" s="782"/>
      <c r="E51" s="784">
        <v>145</v>
      </c>
      <c r="F51" s="784"/>
      <c r="G51" s="784"/>
      <c r="H51" s="784"/>
      <c r="I51" s="782">
        <v>386</v>
      </c>
      <c r="J51" s="782"/>
      <c r="K51" s="782">
        <v>130</v>
      </c>
      <c r="L51" s="782"/>
      <c r="M51" s="782">
        <v>2148</v>
      </c>
      <c r="N51" s="782"/>
      <c r="O51" s="782">
        <v>118</v>
      </c>
      <c r="P51" s="782"/>
      <c r="Q51" s="782">
        <v>1676</v>
      </c>
      <c r="R51" s="782"/>
      <c r="S51" s="35">
        <v>12</v>
      </c>
      <c r="T51" s="782">
        <v>472</v>
      </c>
      <c r="U51" s="783"/>
      <c r="V51" s="35"/>
      <c r="W51" s="35"/>
      <c r="X51" s="35"/>
      <c r="Y51" s="35"/>
      <c r="Z51" s="35"/>
      <c r="AA51" s="35"/>
      <c r="AB51" s="35"/>
      <c r="AC51" s="35"/>
      <c r="AD51" s="35"/>
      <c r="AE51" s="35"/>
      <c r="AF51" s="35"/>
      <c r="AG51" s="35"/>
      <c r="AH51" s="35"/>
      <c r="AI51" s="35"/>
      <c r="AJ51" s="35"/>
      <c r="AK51" s="35"/>
      <c r="AL51" s="35"/>
      <c r="AM51" s="35"/>
    </row>
    <row r="52" spans="1:39" s="126" customFormat="1" ht="22.5" customHeight="1">
      <c r="A52" s="139" t="s">
        <v>40</v>
      </c>
      <c r="B52" s="32">
        <v>162</v>
      </c>
      <c r="C52" s="782">
        <v>1504</v>
      </c>
      <c r="D52" s="782"/>
      <c r="E52" s="784">
        <v>63</v>
      </c>
      <c r="F52" s="784"/>
      <c r="G52" s="784"/>
      <c r="H52" s="784"/>
      <c r="I52" s="782">
        <v>208</v>
      </c>
      <c r="J52" s="782"/>
      <c r="K52" s="782">
        <v>97</v>
      </c>
      <c r="L52" s="782"/>
      <c r="M52" s="782">
        <v>1294</v>
      </c>
      <c r="N52" s="782"/>
      <c r="O52" s="782">
        <v>85</v>
      </c>
      <c r="P52" s="782"/>
      <c r="Q52" s="782">
        <v>1109</v>
      </c>
      <c r="R52" s="782"/>
      <c r="S52" s="35">
        <v>12</v>
      </c>
      <c r="T52" s="782">
        <v>185</v>
      </c>
      <c r="U52" s="783"/>
      <c r="V52" s="35"/>
      <c r="W52" s="35"/>
      <c r="X52" s="35"/>
      <c r="Y52" s="35"/>
      <c r="Z52" s="35"/>
      <c r="AA52" s="35"/>
      <c r="AB52" s="35"/>
      <c r="AC52" s="35"/>
      <c r="AD52" s="35"/>
      <c r="AE52" s="35"/>
      <c r="AF52" s="35"/>
      <c r="AG52" s="35"/>
      <c r="AH52" s="35"/>
      <c r="AI52" s="35"/>
      <c r="AJ52" s="35"/>
      <c r="AK52" s="35"/>
      <c r="AL52" s="35"/>
      <c r="AM52" s="35"/>
    </row>
    <row r="53" spans="1:39" s="126" customFormat="1" ht="22.5" customHeight="1">
      <c r="A53" s="139" t="s">
        <v>41</v>
      </c>
      <c r="B53" s="32">
        <v>188</v>
      </c>
      <c r="C53" s="782">
        <v>1761</v>
      </c>
      <c r="D53" s="782"/>
      <c r="E53" s="784">
        <v>109</v>
      </c>
      <c r="F53" s="784"/>
      <c r="G53" s="784"/>
      <c r="H53" s="784"/>
      <c r="I53" s="782">
        <v>353</v>
      </c>
      <c r="J53" s="782"/>
      <c r="K53" s="782">
        <v>78</v>
      </c>
      <c r="L53" s="782"/>
      <c r="M53" s="782">
        <v>1406</v>
      </c>
      <c r="N53" s="782"/>
      <c r="O53" s="782">
        <v>69</v>
      </c>
      <c r="P53" s="782"/>
      <c r="Q53" s="782">
        <v>1123</v>
      </c>
      <c r="R53" s="782"/>
      <c r="S53" s="35">
        <v>9</v>
      </c>
      <c r="T53" s="782">
        <v>283</v>
      </c>
      <c r="U53" s="783"/>
      <c r="V53" s="35"/>
      <c r="W53" s="35"/>
      <c r="X53" s="35"/>
      <c r="Y53" s="35"/>
      <c r="Z53" s="35"/>
      <c r="AA53" s="35"/>
      <c r="AB53" s="35"/>
      <c r="AC53" s="35"/>
      <c r="AD53" s="35"/>
      <c r="AE53" s="35"/>
      <c r="AF53" s="35"/>
      <c r="AG53" s="35"/>
      <c r="AH53" s="35"/>
      <c r="AI53" s="35"/>
      <c r="AJ53" s="35"/>
      <c r="AK53" s="35"/>
      <c r="AL53" s="35"/>
      <c r="AM53" s="35"/>
    </row>
    <row r="54" spans="1:39" s="126" customFormat="1" ht="22.5" customHeight="1">
      <c r="A54" s="139" t="s">
        <v>42</v>
      </c>
      <c r="B54" s="32">
        <v>90</v>
      </c>
      <c r="C54" s="782">
        <v>3424</v>
      </c>
      <c r="D54" s="782"/>
      <c r="E54" s="784">
        <v>0</v>
      </c>
      <c r="F54" s="784"/>
      <c r="G54" s="784"/>
      <c r="H54" s="784"/>
      <c r="I54" s="782">
        <v>0</v>
      </c>
      <c r="J54" s="782"/>
      <c r="K54" s="782">
        <v>89</v>
      </c>
      <c r="L54" s="782"/>
      <c r="M54" s="782">
        <v>3423</v>
      </c>
      <c r="N54" s="782"/>
      <c r="O54" s="782">
        <v>87</v>
      </c>
      <c r="P54" s="782"/>
      <c r="Q54" s="782">
        <v>3418</v>
      </c>
      <c r="R54" s="782"/>
      <c r="S54" s="35">
        <v>2</v>
      </c>
      <c r="T54" s="782">
        <v>5</v>
      </c>
      <c r="U54" s="783"/>
      <c r="V54" s="35"/>
      <c r="W54" s="35"/>
      <c r="X54" s="35"/>
      <c r="Y54" s="35"/>
      <c r="Z54" s="35"/>
      <c r="AA54" s="35"/>
      <c r="AB54" s="35"/>
      <c r="AC54" s="35"/>
      <c r="AD54" s="35"/>
      <c r="AE54" s="35"/>
      <c r="AF54" s="35"/>
      <c r="AG54" s="35"/>
      <c r="AH54" s="35"/>
      <c r="AI54" s="35"/>
      <c r="AJ54" s="35"/>
      <c r="AK54" s="35"/>
      <c r="AL54" s="35"/>
      <c r="AM54" s="35"/>
    </row>
    <row r="55" spans="1:39" s="126" customFormat="1" ht="22.5" customHeight="1" thickBot="1">
      <c r="A55" s="140" t="s">
        <v>43</v>
      </c>
      <c r="B55" s="256">
        <v>87</v>
      </c>
      <c r="C55" s="782">
        <v>1307</v>
      </c>
      <c r="D55" s="782"/>
      <c r="E55" s="784">
        <v>7</v>
      </c>
      <c r="F55" s="784"/>
      <c r="G55" s="784"/>
      <c r="H55" s="784"/>
      <c r="I55" s="797">
        <v>21</v>
      </c>
      <c r="J55" s="797"/>
      <c r="K55" s="797">
        <v>80</v>
      </c>
      <c r="L55" s="797"/>
      <c r="M55" s="797">
        <v>1286</v>
      </c>
      <c r="N55" s="797"/>
      <c r="O55" s="797">
        <v>69</v>
      </c>
      <c r="P55" s="797"/>
      <c r="Q55" s="797">
        <v>1164</v>
      </c>
      <c r="R55" s="797"/>
      <c r="S55" s="256">
        <v>11</v>
      </c>
      <c r="T55" s="797">
        <v>122</v>
      </c>
      <c r="U55" s="798"/>
      <c r="V55" s="35"/>
      <c r="W55" s="35"/>
      <c r="X55" s="35"/>
      <c r="Y55" s="35"/>
      <c r="Z55" s="35"/>
      <c r="AA55" s="35"/>
      <c r="AB55" s="35"/>
      <c r="AC55" s="35"/>
      <c r="AD55" s="35"/>
      <c r="AE55" s="35"/>
      <c r="AF55" s="35"/>
      <c r="AG55" s="35"/>
      <c r="AH55" s="35"/>
      <c r="AI55" s="35"/>
      <c r="AJ55" s="35"/>
      <c r="AK55" s="35"/>
      <c r="AL55" s="35"/>
      <c r="AM55" s="35"/>
    </row>
    <row r="56" spans="1:39" ht="13.5" customHeight="1">
      <c r="A56" s="795" t="s">
        <v>349</v>
      </c>
      <c r="B56" s="795"/>
      <c r="C56" s="795"/>
      <c r="D56" s="795"/>
      <c r="E56" s="795"/>
      <c r="F56" s="795"/>
      <c r="G56" s="795"/>
      <c r="H56" s="795"/>
      <c r="I56" s="796"/>
      <c r="J56" s="796"/>
      <c r="K56" s="796"/>
      <c r="L56" s="796"/>
      <c r="M56" s="796"/>
      <c r="N56" s="125"/>
      <c r="O56" s="125"/>
      <c r="P56" s="464" t="s">
        <v>345</v>
      </c>
      <c r="R56" s="125"/>
      <c r="S56" s="125"/>
      <c r="T56" s="125"/>
      <c r="U56" s="125"/>
      <c r="V56" s="125"/>
      <c r="W56" s="125"/>
      <c r="X56" s="88"/>
      <c r="Y56" s="88"/>
      <c r="Z56" s="88"/>
      <c r="AA56" s="88"/>
      <c r="AB56" s="88"/>
      <c r="AC56" s="88"/>
      <c r="AD56" s="88"/>
      <c r="AE56" s="88"/>
      <c r="AF56" s="88"/>
      <c r="AG56" s="88"/>
      <c r="AH56" s="88"/>
      <c r="AI56" s="88"/>
      <c r="AJ56" s="88"/>
      <c r="AK56" s="88"/>
      <c r="AL56" s="11"/>
      <c r="AM56" s="11"/>
    </row>
  </sheetData>
  <sheetProtection selectLockedCells="1" selectUnlockedCells="1"/>
  <mergeCells count="207">
    <mergeCell ref="T36:U36"/>
    <mergeCell ref="S33:U33"/>
    <mergeCell ref="A31:A34"/>
    <mergeCell ref="T34:U34"/>
    <mergeCell ref="A2:L2"/>
    <mergeCell ref="A3:A6"/>
    <mergeCell ref="B3:C5"/>
    <mergeCell ref="D3:E5"/>
    <mergeCell ref="L4:M5"/>
    <mergeCell ref="F4:G5"/>
    <mergeCell ref="H4:I5"/>
    <mergeCell ref="J4:K5"/>
    <mergeCell ref="Q35:R35"/>
    <mergeCell ref="C36:D36"/>
    <mergeCell ref="E36:H36"/>
    <mergeCell ref="I36:J36"/>
    <mergeCell ref="C35:D35"/>
    <mergeCell ref="E35:H35"/>
    <mergeCell ref="I35:J35"/>
    <mergeCell ref="K35:L35"/>
    <mergeCell ref="K36:L36"/>
    <mergeCell ref="Q36:R36"/>
    <mergeCell ref="B31:D33"/>
    <mergeCell ref="E32:J33"/>
    <mergeCell ref="K53:L53"/>
    <mergeCell ref="H3:M3"/>
    <mergeCell ref="N3:AM3"/>
    <mergeCell ref="AL4:AM5"/>
    <mergeCell ref="T49:U49"/>
    <mergeCell ref="T48:U48"/>
    <mergeCell ref="T45:U45"/>
    <mergeCell ref="T44:U44"/>
    <mergeCell ref="T52:U52"/>
    <mergeCell ref="T46:U46"/>
    <mergeCell ref="T47:U47"/>
    <mergeCell ref="AH4:AI5"/>
    <mergeCell ref="AJ4:AK5"/>
    <mergeCell ref="Y30:AI30"/>
    <mergeCell ref="T39:U39"/>
    <mergeCell ref="T38:U38"/>
    <mergeCell ref="T40:U40"/>
    <mergeCell ref="Q34:R34"/>
    <mergeCell ref="Q38:R38"/>
    <mergeCell ref="O40:P40"/>
    <mergeCell ref="Q40:R40"/>
    <mergeCell ref="K43:L43"/>
    <mergeCell ref="T37:U37"/>
    <mergeCell ref="T35:U35"/>
    <mergeCell ref="A56:M56"/>
    <mergeCell ref="T55:U55"/>
    <mergeCell ref="T53:U53"/>
    <mergeCell ref="T54:U54"/>
    <mergeCell ref="O55:P55"/>
    <mergeCell ref="Q55:R55"/>
    <mergeCell ref="C53:D53"/>
    <mergeCell ref="C41:D41"/>
    <mergeCell ref="E41:H41"/>
    <mergeCell ref="I41:J41"/>
    <mergeCell ref="K41:L41"/>
    <mergeCell ref="T51:U51"/>
    <mergeCell ref="T50:U50"/>
    <mergeCell ref="T41:U41"/>
    <mergeCell ref="T42:U42"/>
    <mergeCell ref="T43:U43"/>
    <mergeCell ref="M41:N41"/>
    <mergeCell ref="O41:P41"/>
    <mergeCell ref="Q41:R41"/>
    <mergeCell ref="C45:D45"/>
    <mergeCell ref="E45:H45"/>
    <mergeCell ref="I45:J45"/>
    <mergeCell ref="K45:L45"/>
    <mergeCell ref="I43:J43"/>
    <mergeCell ref="K32:N33"/>
    <mergeCell ref="O33:R33"/>
    <mergeCell ref="AD4:AE5"/>
    <mergeCell ref="AF4:AG5"/>
    <mergeCell ref="V4:W5"/>
    <mergeCell ref="X4:Y5"/>
    <mergeCell ref="Z4:AA5"/>
    <mergeCell ref="AB4:AC5"/>
    <mergeCell ref="N4:O5"/>
    <mergeCell ref="P4:Q5"/>
    <mergeCell ref="R4:S5"/>
    <mergeCell ref="T4:U5"/>
    <mergeCell ref="C34:D34"/>
    <mergeCell ref="E34:H34"/>
    <mergeCell ref="I34:J34"/>
    <mergeCell ref="K34:L34"/>
    <mergeCell ref="O38:P38"/>
    <mergeCell ref="M34:N34"/>
    <mergeCell ref="O34:P34"/>
    <mergeCell ref="O35:P35"/>
    <mergeCell ref="M37:N37"/>
    <mergeCell ref="O37:P37"/>
    <mergeCell ref="M35:N35"/>
    <mergeCell ref="M36:N36"/>
    <mergeCell ref="O36:P36"/>
    <mergeCell ref="C39:D39"/>
    <mergeCell ref="E39:H39"/>
    <mergeCell ref="Q37:R37"/>
    <mergeCell ref="C38:D38"/>
    <mergeCell ref="E38:H38"/>
    <mergeCell ref="I38:J38"/>
    <mergeCell ref="K38:L38"/>
    <mergeCell ref="M38:N38"/>
    <mergeCell ref="M39:N39"/>
    <mergeCell ref="O39:P39"/>
    <mergeCell ref="I39:J39"/>
    <mergeCell ref="K39:L39"/>
    <mergeCell ref="Q39:R39"/>
    <mergeCell ref="C37:D37"/>
    <mergeCell ref="E37:H37"/>
    <mergeCell ref="I37:J37"/>
    <mergeCell ref="K37:L37"/>
    <mergeCell ref="C40:D40"/>
    <mergeCell ref="E40:H40"/>
    <mergeCell ref="I40:J40"/>
    <mergeCell ref="K40:L40"/>
    <mergeCell ref="M40:N40"/>
    <mergeCell ref="Q42:R42"/>
    <mergeCell ref="Q43:R43"/>
    <mergeCell ref="C44:D44"/>
    <mergeCell ref="E44:H44"/>
    <mergeCell ref="I44:J44"/>
    <mergeCell ref="K44:L44"/>
    <mergeCell ref="M44:N44"/>
    <mergeCell ref="O44:P44"/>
    <mergeCell ref="Q44:R44"/>
    <mergeCell ref="E42:H42"/>
    <mergeCell ref="C43:D43"/>
    <mergeCell ref="E43:H43"/>
    <mergeCell ref="C42:D42"/>
    <mergeCell ref="O42:P42"/>
    <mergeCell ref="I42:J42"/>
    <mergeCell ref="K42:L42"/>
    <mergeCell ref="M42:N42"/>
    <mergeCell ref="M43:N43"/>
    <mergeCell ref="O43:P43"/>
    <mergeCell ref="C49:D49"/>
    <mergeCell ref="E49:H49"/>
    <mergeCell ref="C47:D47"/>
    <mergeCell ref="E47:H47"/>
    <mergeCell ref="I47:J47"/>
    <mergeCell ref="I49:J49"/>
    <mergeCell ref="C48:D48"/>
    <mergeCell ref="C46:D46"/>
    <mergeCell ref="E48:H48"/>
    <mergeCell ref="I48:J48"/>
    <mergeCell ref="M46:N46"/>
    <mergeCell ref="E46:H46"/>
    <mergeCell ref="I46:J46"/>
    <mergeCell ref="K46:L46"/>
    <mergeCell ref="O51:P51"/>
    <mergeCell ref="Q45:R45"/>
    <mergeCell ref="Q48:R48"/>
    <mergeCell ref="M47:N47"/>
    <mergeCell ref="O47:P47"/>
    <mergeCell ref="Q47:R47"/>
    <mergeCell ref="M48:N48"/>
    <mergeCell ref="O48:P48"/>
    <mergeCell ref="Q49:R49"/>
    <mergeCell ref="Q51:R51"/>
    <mergeCell ref="K50:L50"/>
    <mergeCell ref="K47:L47"/>
    <mergeCell ref="M49:N49"/>
    <mergeCell ref="O49:P49"/>
    <mergeCell ref="K49:L49"/>
    <mergeCell ref="K48:L48"/>
    <mergeCell ref="M45:N45"/>
    <mergeCell ref="O45:P45"/>
    <mergeCell ref="O46:P46"/>
    <mergeCell ref="Q46:R46"/>
    <mergeCell ref="O50:P50"/>
    <mergeCell ref="Q50:R50"/>
    <mergeCell ref="C51:D51"/>
    <mergeCell ref="E51:H51"/>
    <mergeCell ref="I51:J51"/>
    <mergeCell ref="C50:D50"/>
    <mergeCell ref="E50:H50"/>
    <mergeCell ref="I50:J50"/>
    <mergeCell ref="K51:L51"/>
    <mergeCell ref="M51:N51"/>
    <mergeCell ref="M50:N50"/>
    <mergeCell ref="O54:P54"/>
    <mergeCell ref="Q54:R54"/>
    <mergeCell ref="M53:N53"/>
    <mergeCell ref="O53:P53"/>
    <mergeCell ref="Q52:R52"/>
    <mergeCell ref="C55:D55"/>
    <mergeCell ref="E55:H55"/>
    <mergeCell ref="I55:J55"/>
    <mergeCell ref="K55:L55"/>
    <mergeCell ref="M55:N55"/>
    <mergeCell ref="M52:N52"/>
    <mergeCell ref="O52:P52"/>
    <mergeCell ref="I52:J52"/>
    <mergeCell ref="K52:L52"/>
    <mergeCell ref="Q53:R53"/>
    <mergeCell ref="C54:D54"/>
    <mergeCell ref="E54:H54"/>
    <mergeCell ref="I54:J54"/>
    <mergeCell ref="K54:L54"/>
    <mergeCell ref="M54:N54"/>
    <mergeCell ref="C52:D52"/>
    <mergeCell ref="E52:H52"/>
    <mergeCell ref="E53:H53"/>
    <mergeCell ref="I53:J53"/>
  </mergeCells>
  <phoneticPr fontId="18"/>
  <printOptions horizontalCentered="1"/>
  <pageMargins left="0.59055118110236227" right="0.59055118110236227" top="0.59055118110236227" bottom="0.59055118110236227" header="0.39370078740157483" footer="0.39370078740157483"/>
  <pageSetup paperSize="9" scale="70" firstPageNumber="65" orientation="portrait" useFirstPageNumber="1" verticalDpi="300" r:id="rId1"/>
  <headerFooter scaleWithDoc="0" alignWithMargins="0">
    <oddHeader>&amp;R事業所</oddHeader>
    <oddFooter>&amp;C&amp;12&amp;A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view="pageBreakPreview" zoomScaleNormal="100" zoomScaleSheetLayoutView="100" workbookViewId="0">
      <pane xSplit="2" topLeftCell="C1" activePane="topRight" state="frozen"/>
      <selection activeCell="A26" sqref="A26"/>
      <selection pane="topRight" activeCell="G19" sqref="G19"/>
    </sheetView>
  </sheetViews>
  <sheetFormatPr defaultRowHeight="18.95" customHeight="1"/>
  <cols>
    <col min="1" max="1" width="3.5703125" style="12" customWidth="1"/>
    <col min="2" max="2" width="22.85546875" style="12" customWidth="1"/>
    <col min="3" max="8" width="11.140625" style="12" customWidth="1"/>
    <col min="9" max="9" width="10.7109375" style="12" customWidth="1"/>
    <col min="10" max="10" width="10" style="12" customWidth="1"/>
    <col min="11" max="11" width="10.42578125" style="12" customWidth="1"/>
    <col min="12" max="12" width="10.140625" style="12" customWidth="1"/>
    <col min="13" max="13" width="9.28515625" style="12" customWidth="1"/>
    <col min="14" max="14" width="9.85546875" style="12" customWidth="1"/>
    <col min="15" max="15" width="9.28515625" style="12" customWidth="1"/>
    <col min="16" max="16" width="10.28515625" style="12" customWidth="1"/>
    <col min="17" max="18" width="13.5703125" style="12" customWidth="1"/>
    <col min="19" max="16384" width="9.140625" style="12"/>
  </cols>
  <sheetData>
    <row r="1" spans="1:18" ht="5.0999999999999996" customHeight="1"/>
    <row r="2" spans="1:18" ht="15" customHeight="1" thickBot="1">
      <c r="A2" s="12" t="s">
        <v>537</v>
      </c>
      <c r="M2" s="88"/>
      <c r="N2" s="88"/>
      <c r="O2" s="295"/>
      <c r="P2" s="438"/>
      <c r="Q2" s="600"/>
      <c r="R2" s="220" t="s">
        <v>44</v>
      </c>
    </row>
    <row r="3" spans="1:18" ht="15" customHeight="1">
      <c r="A3" s="754" t="s">
        <v>45</v>
      </c>
      <c r="B3" s="755"/>
      <c r="C3" s="868" t="s">
        <v>359</v>
      </c>
      <c r="D3" s="868"/>
      <c r="E3" s="868" t="s">
        <v>604</v>
      </c>
      <c r="F3" s="868"/>
      <c r="G3" s="868" t="s">
        <v>605</v>
      </c>
      <c r="H3" s="872"/>
      <c r="I3" s="850" t="s">
        <v>278</v>
      </c>
      <c r="J3" s="851"/>
      <c r="K3" s="849" t="s">
        <v>452</v>
      </c>
      <c r="L3" s="849"/>
      <c r="M3" s="850" t="s">
        <v>278</v>
      </c>
      <c r="N3" s="851"/>
      <c r="O3" s="854" t="s">
        <v>596</v>
      </c>
      <c r="P3" s="855"/>
      <c r="Q3" s="904" t="s">
        <v>534</v>
      </c>
      <c r="R3" s="905"/>
    </row>
    <row r="4" spans="1:18" ht="15" customHeight="1">
      <c r="A4" s="756"/>
      <c r="B4" s="757"/>
      <c r="C4" s="559" t="s">
        <v>46</v>
      </c>
      <c r="D4" s="559" t="s">
        <v>13</v>
      </c>
      <c r="E4" s="559" t="s">
        <v>46</v>
      </c>
      <c r="F4" s="560" t="s">
        <v>13</v>
      </c>
      <c r="G4" s="249" t="s">
        <v>46</v>
      </c>
      <c r="H4" s="668" t="s">
        <v>13</v>
      </c>
      <c r="I4" s="852"/>
      <c r="J4" s="853"/>
      <c r="K4" s="728" t="s">
        <v>46</v>
      </c>
      <c r="L4" s="273" t="s">
        <v>13</v>
      </c>
      <c r="M4" s="852"/>
      <c r="N4" s="853"/>
      <c r="O4" s="229" t="s">
        <v>46</v>
      </c>
      <c r="P4" s="667" t="s">
        <v>13</v>
      </c>
      <c r="Q4" s="237" t="s">
        <v>535</v>
      </c>
      <c r="R4" s="618" t="s">
        <v>536</v>
      </c>
    </row>
    <row r="5" spans="1:18" s="30" customFormat="1" ht="16.5" customHeight="1">
      <c r="A5" s="886" t="s">
        <v>453</v>
      </c>
      <c r="B5" s="887"/>
      <c r="C5" s="107">
        <f t="shared" ref="C5:H5" si="0">C6+C7+C11</f>
        <v>6095</v>
      </c>
      <c r="D5" s="107">
        <f t="shared" si="0"/>
        <v>52838</v>
      </c>
      <c r="E5" s="107">
        <f t="shared" si="0"/>
        <v>5704</v>
      </c>
      <c r="F5" s="107">
        <f t="shared" si="0"/>
        <v>51850</v>
      </c>
      <c r="G5" s="107">
        <f t="shared" si="0"/>
        <v>5486</v>
      </c>
      <c r="H5" s="727">
        <f t="shared" si="0"/>
        <v>52615</v>
      </c>
      <c r="I5" s="858" t="s">
        <v>277</v>
      </c>
      <c r="J5" s="859"/>
      <c r="K5" s="271">
        <f>K6+K7+K11</f>
        <v>5324</v>
      </c>
      <c r="L5" s="24">
        <v>56570</v>
      </c>
      <c r="M5" s="873" t="s">
        <v>277</v>
      </c>
      <c r="N5" s="863"/>
      <c r="O5" s="24">
        <f>O6+O7+O11</f>
        <v>4840</v>
      </c>
      <c r="P5" s="24">
        <f>P6+P7+P11</f>
        <v>53339</v>
      </c>
      <c r="Q5" s="616">
        <f>Q6+Q7+Q11</f>
        <v>5254</v>
      </c>
      <c r="R5" s="617">
        <f>R6+R7+R11</f>
        <v>55002</v>
      </c>
    </row>
    <row r="6" spans="1:18" s="30" customFormat="1" ht="16.5" customHeight="1">
      <c r="A6" s="882" t="s">
        <v>454</v>
      </c>
      <c r="B6" s="883"/>
      <c r="C6" s="610">
        <v>5</v>
      </c>
      <c r="D6" s="611">
        <v>78</v>
      </c>
      <c r="E6" s="611">
        <v>3</v>
      </c>
      <c r="F6" s="611">
        <v>14</v>
      </c>
      <c r="G6" s="611">
        <v>3</v>
      </c>
      <c r="H6" s="612">
        <v>20</v>
      </c>
      <c r="I6" s="860" t="s">
        <v>279</v>
      </c>
      <c r="J6" s="861"/>
      <c r="K6" s="610">
        <v>2</v>
      </c>
      <c r="L6" s="611">
        <v>13</v>
      </c>
      <c r="M6" s="874" t="s">
        <v>279</v>
      </c>
      <c r="N6" s="861"/>
      <c r="O6" s="613">
        <v>3</v>
      </c>
      <c r="P6" s="613">
        <v>31</v>
      </c>
      <c r="Q6" s="614">
        <v>0</v>
      </c>
      <c r="R6" s="615">
        <v>0</v>
      </c>
    </row>
    <row r="7" spans="1:18" s="30" customFormat="1" ht="16.5" customHeight="1">
      <c r="A7" s="888" t="s">
        <v>455</v>
      </c>
      <c r="B7" s="572" t="s">
        <v>48</v>
      </c>
      <c r="C7" s="636">
        <f t="shared" ref="C7:H7" si="1">SUM(C8:C10)</f>
        <v>728</v>
      </c>
      <c r="D7" s="269">
        <f t="shared" si="1"/>
        <v>9136</v>
      </c>
      <c r="E7" s="269">
        <f t="shared" si="1"/>
        <v>644</v>
      </c>
      <c r="F7" s="269">
        <f t="shared" si="1"/>
        <v>7908</v>
      </c>
      <c r="G7" s="269">
        <f t="shared" si="1"/>
        <v>581</v>
      </c>
      <c r="H7" s="215">
        <f t="shared" si="1"/>
        <v>7321</v>
      </c>
      <c r="I7" s="862" t="s">
        <v>277</v>
      </c>
      <c r="J7" s="863"/>
      <c r="K7" s="271">
        <f>SUM(K8:K10)</f>
        <v>552</v>
      </c>
      <c r="L7" s="666">
        <f>SUM(L8:L10)</f>
        <v>7419</v>
      </c>
      <c r="M7" s="873" t="s">
        <v>277</v>
      </c>
      <c r="N7" s="863"/>
      <c r="O7" s="270">
        <f>SUM(O8:O10)</f>
        <v>517</v>
      </c>
      <c r="P7" s="270">
        <f>SUM(P8:P10)</f>
        <v>7486</v>
      </c>
      <c r="Q7" s="608">
        <f>SUM(Q8:Q10)</f>
        <v>556</v>
      </c>
      <c r="R7" s="609">
        <f>SUM(R8:R10)</f>
        <v>7492</v>
      </c>
    </row>
    <row r="8" spans="1:18" s="30" customFormat="1" ht="16.5" customHeight="1">
      <c r="A8" s="889"/>
      <c r="B8" s="453" t="s">
        <v>49</v>
      </c>
      <c r="C8" s="373">
        <v>2</v>
      </c>
      <c r="D8" s="561">
        <v>6</v>
      </c>
      <c r="E8" s="561">
        <v>3</v>
      </c>
      <c r="F8" s="561">
        <v>21</v>
      </c>
      <c r="G8" s="662">
        <v>3</v>
      </c>
      <c r="H8" s="372">
        <v>22</v>
      </c>
      <c r="I8" s="856" t="s">
        <v>280</v>
      </c>
      <c r="J8" s="857"/>
      <c r="K8" s="374">
        <v>7</v>
      </c>
      <c r="L8" s="661">
        <v>43</v>
      </c>
      <c r="M8" s="871" t="s">
        <v>280</v>
      </c>
      <c r="N8" s="857"/>
      <c r="O8" s="671">
        <v>3</v>
      </c>
      <c r="P8" s="671">
        <v>18</v>
      </c>
      <c r="Q8" s="601">
        <v>1</v>
      </c>
      <c r="R8" s="603">
        <v>0</v>
      </c>
    </row>
    <row r="9" spans="1:18" s="30" customFormat="1" ht="16.5" customHeight="1">
      <c r="A9" s="889"/>
      <c r="B9" s="453" t="s">
        <v>50</v>
      </c>
      <c r="C9" s="373">
        <v>497</v>
      </c>
      <c r="D9" s="561">
        <v>5505</v>
      </c>
      <c r="E9" s="561">
        <v>441</v>
      </c>
      <c r="F9" s="561">
        <v>4998</v>
      </c>
      <c r="G9" s="662">
        <v>425</v>
      </c>
      <c r="H9" s="372">
        <v>4590</v>
      </c>
      <c r="I9" s="856" t="s">
        <v>281</v>
      </c>
      <c r="J9" s="857"/>
      <c r="K9" s="374">
        <v>392</v>
      </c>
      <c r="L9" s="661">
        <v>4466</v>
      </c>
      <c r="M9" s="871" t="s">
        <v>281</v>
      </c>
      <c r="N9" s="857"/>
      <c r="O9" s="671">
        <v>353</v>
      </c>
      <c r="P9" s="671">
        <v>4139</v>
      </c>
      <c r="Q9" s="601">
        <v>391</v>
      </c>
      <c r="R9" s="602">
        <v>4354</v>
      </c>
    </row>
    <row r="10" spans="1:18" s="30" customFormat="1" ht="16.5" customHeight="1">
      <c r="A10" s="890"/>
      <c r="B10" s="375" t="s">
        <v>51</v>
      </c>
      <c r="C10" s="637">
        <v>229</v>
      </c>
      <c r="D10" s="562">
        <v>3625</v>
      </c>
      <c r="E10" s="562">
        <v>200</v>
      </c>
      <c r="F10" s="562">
        <v>2889</v>
      </c>
      <c r="G10" s="663">
        <v>153</v>
      </c>
      <c r="H10" s="376">
        <v>2709</v>
      </c>
      <c r="I10" s="864" t="s">
        <v>282</v>
      </c>
      <c r="J10" s="865"/>
      <c r="K10" s="377">
        <v>153</v>
      </c>
      <c r="L10" s="378">
        <v>2910</v>
      </c>
      <c r="M10" s="875" t="s">
        <v>282</v>
      </c>
      <c r="N10" s="865"/>
      <c r="O10" s="379">
        <v>161</v>
      </c>
      <c r="P10" s="379">
        <v>3329</v>
      </c>
      <c r="Q10" s="604">
        <v>164</v>
      </c>
      <c r="R10" s="605">
        <v>3138</v>
      </c>
    </row>
    <row r="11" spans="1:18" s="30" customFormat="1" ht="16.5" customHeight="1">
      <c r="A11" s="893" t="s">
        <v>456</v>
      </c>
      <c r="B11" s="635" t="s">
        <v>48</v>
      </c>
      <c r="C11" s="638">
        <f t="shared" ref="C11:H11" si="2">SUM(C12:C24)</f>
        <v>5362</v>
      </c>
      <c r="D11" s="212">
        <f t="shared" si="2"/>
        <v>43624</v>
      </c>
      <c r="E11" s="212">
        <f t="shared" si="2"/>
        <v>5057</v>
      </c>
      <c r="F11" s="212">
        <f t="shared" si="2"/>
        <v>43928</v>
      </c>
      <c r="G11" s="212">
        <f t="shared" si="2"/>
        <v>4902</v>
      </c>
      <c r="H11" s="216">
        <f t="shared" si="2"/>
        <v>45274</v>
      </c>
      <c r="I11" s="862" t="s">
        <v>277</v>
      </c>
      <c r="J11" s="863"/>
      <c r="K11" s="272">
        <f>SUM(K12:K24)</f>
        <v>4770</v>
      </c>
      <c r="L11" s="666">
        <f>SUM(L12:L24)</f>
        <v>49138</v>
      </c>
      <c r="M11" s="873" t="s">
        <v>277</v>
      </c>
      <c r="N11" s="863"/>
      <c r="O11" s="25">
        <f>SUM(O12:O24)</f>
        <v>4320</v>
      </c>
      <c r="P11" s="25">
        <f>SUM(P12:P24)</f>
        <v>45822</v>
      </c>
      <c r="Q11" s="608">
        <f>SUM(Q12:Q24)</f>
        <v>4698</v>
      </c>
      <c r="R11" s="609">
        <f>SUM(R12:R24)</f>
        <v>47510</v>
      </c>
    </row>
    <row r="12" spans="1:18" s="30" customFormat="1" ht="16.5" customHeight="1">
      <c r="A12" s="894"/>
      <c r="B12" s="223" t="s">
        <v>52</v>
      </c>
      <c r="C12" s="561">
        <v>3</v>
      </c>
      <c r="D12" s="561">
        <v>926</v>
      </c>
      <c r="E12" s="561">
        <v>6</v>
      </c>
      <c r="F12" s="561">
        <v>978</v>
      </c>
      <c r="G12" s="662">
        <v>5</v>
      </c>
      <c r="H12" s="372">
        <v>1174</v>
      </c>
      <c r="I12" s="866" t="s">
        <v>283</v>
      </c>
      <c r="J12" s="867"/>
      <c r="K12" s="374">
        <v>4</v>
      </c>
      <c r="L12" s="661">
        <v>1146</v>
      </c>
      <c r="M12" s="880" t="s">
        <v>283</v>
      </c>
      <c r="N12" s="881"/>
      <c r="O12" s="671">
        <v>4</v>
      </c>
      <c r="P12" s="671">
        <v>1076</v>
      </c>
      <c r="Q12" s="601">
        <v>5</v>
      </c>
      <c r="R12" s="602">
        <v>1084</v>
      </c>
    </row>
    <row r="13" spans="1:18" s="30" customFormat="1" ht="16.5" customHeight="1">
      <c r="A13" s="894"/>
      <c r="B13" s="223" t="s">
        <v>53</v>
      </c>
      <c r="C13" s="561">
        <v>139</v>
      </c>
      <c r="D13" s="561">
        <v>3108</v>
      </c>
      <c r="E13" s="561">
        <v>165</v>
      </c>
      <c r="F13" s="561">
        <v>4278</v>
      </c>
      <c r="G13" s="662">
        <v>180</v>
      </c>
      <c r="H13" s="372">
        <v>4310</v>
      </c>
      <c r="I13" s="856" t="s">
        <v>284</v>
      </c>
      <c r="J13" s="857"/>
      <c r="K13" s="374">
        <v>193</v>
      </c>
      <c r="L13" s="661">
        <v>5768</v>
      </c>
      <c r="M13" s="876" t="s">
        <v>351</v>
      </c>
      <c r="N13" s="877"/>
      <c r="O13" s="671">
        <v>88</v>
      </c>
      <c r="P13" s="671">
        <v>3042</v>
      </c>
      <c r="Q13" s="601">
        <v>83</v>
      </c>
      <c r="R13" s="602">
        <v>1441</v>
      </c>
    </row>
    <row r="14" spans="1:18" s="30" customFormat="1" ht="16.5" customHeight="1">
      <c r="A14" s="894"/>
      <c r="B14" s="223" t="s">
        <v>54</v>
      </c>
      <c r="C14" s="561">
        <v>2635</v>
      </c>
      <c r="D14" s="561">
        <v>20692</v>
      </c>
      <c r="E14" s="561">
        <v>2360</v>
      </c>
      <c r="F14" s="561">
        <v>19401</v>
      </c>
      <c r="G14" s="662">
        <v>2154</v>
      </c>
      <c r="H14" s="372">
        <v>19649</v>
      </c>
      <c r="I14" s="856" t="s">
        <v>595</v>
      </c>
      <c r="J14" s="857"/>
      <c r="K14" s="374">
        <v>1299</v>
      </c>
      <c r="L14" s="661">
        <v>15455</v>
      </c>
      <c r="M14" s="876" t="s">
        <v>350</v>
      </c>
      <c r="N14" s="877"/>
      <c r="O14" s="671">
        <v>104</v>
      </c>
      <c r="P14" s="671">
        <v>3108</v>
      </c>
      <c r="Q14" s="601">
        <v>112</v>
      </c>
      <c r="R14" s="602">
        <v>3125</v>
      </c>
    </row>
    <row r="15" spans="1:18" s="30" customFormat="1" ht="16.5" customHeight="1">
      <c r="A15" s="894"/>
      <c r="B15" s="223" t="s">
        <v>55</v>
      </c>
      <c r="C15" s="561">
        <v>120</v>
      </c>
      <c r="D15" s="561">
        <v>1441</v>
      </c>
      <c r="E15" s="561">
        <v>108</v>
      </c>
      <c r="F15" s="561">
        <v>1002</v>
      </c>
      <c r="G15" s="662">
        <v>87</v>
      </c>
      <c r="H15" s="372">
        <v>860</v>
      </c>
      <c r="I15" s="856" t="s">
        <v>285</v>
      </c>
      <c r="J15" s="857"/>
      <c r="K15" s="373">
        <v>90</v>
      </c>
      <c r="L15" s="662">
        <v>1004</v>
      </c>
      <c r="M15" s="876" t="s">
        <v>595</v>
      </c>
      <c r="N15" s="877"/>
      <c r="O15" s="671">
        <v>1152</v>
      </c>
      <c r="P15" s="671">
        <v>14204</v>
      </c>
      <c r="Q15" s="601">
        <v>1240</v>
      </c>
      <c r="R15" s="602">
        <v>15116</v>
      </c>
    </row>
    <row r="16" spans="1:18" s="30" customFormat="1" ht="16.5" customHeight="1">
      <c r="A16" s="894"/>
      <c r="B16" s="223" t="s">
        <v>22</v>
      </c>
      <c r="C16" s="561">
        <v>663</v>
      </c>
      <c r="D16" s="561">
        <v>1220</v>
      </c>
      <c r="E16" s="561">
        <v>632</v>
      </c>
      <c r="F16" s="561">
        <v>1147</v>
      </c>
      <c r="G16" s="662">
        <v>672</v>
      </c>
      <c r="H16" s="372">
        <v>1277</v>
      </c>
      <c r="I16" s="856" t="s">
        <v>286</v>
      </c>
      <c r="J16" s="857"/>
      <c r="K16" s="373">
        <v>688</v>
      </c>
      <c r="L16" s="662">
        <v>1814</v>
      </c>
      <c r="M16" s="876" t="s">
        <v>285</v>
      </c>
      <c r="N16" s="877"/>
      <c r="O16" s="671">
        <v>81</v>
      </c>
      <c r="P16" s="671">
        <v>981</v>
      </c>
      <c r="Q16" s="601">
        <v>93</v>
      </c>
      <c r="R16" s="602">
        <v>928</v>
      </c>
    </row>
    <row r="17" spans="1:18" s="30" customFormat="1" ht="15.75" customHeight="1">
      <c r="A17" s="894"/>
      <c r="B17" s="223" t="s">
        <v>56</v>
      </c>
      <c r="C17" s="561">
        <v>1786</v>
      </c>
      <c r="D17" s="561">
        <v>15267</v>
      </c>
      <c r="E17" s="561">
        <v>1768</v>
      </c>
      <c r="F17" s="561">
        <v>16044</v>
      </c>
      <c r="G17" s="662">
        <v>1786</v>
      </c>
      <c r="H17" s="372">
        <v>16987</v>
      </c>
      <c r="I17" s="899" t="s">
        <v>507</v>
      </c>
      <c r="J17" s="900"/>
      <c r="K17" s="902">
        <v>278</v>
      </c>
      <c r="L17" s="903">
        <v>2048</v>
      </c>
      <c r="M17" s="878" t="s">
        <v>357</v>
      </c>
      <c r="N17" s="879"/>
      <c r="O17" s="149">
        <v>628</v>
      </c>
      <c r="P17" s="149">
        <v>1725</v>
      </c>
      <c r="Q17" s="601">
        <v>647</v>
      </c>
      <c r="R17" s="602">
        <v>1692</v>
      </c>
    </row>
    <row r="18" spans="1:18" s="30" customFormat="1" ht="24" customHeight="1">
      <c r="A18" s="894"/>
      <c r="B18" s="223" t="s">
        <v>57</v>
      </c>
      <c r="C18" s="561">
        <v>16</v>
      </c>
      <c r="D18" s="561">
        <v>970</v>
      </c>
      <c r="E18" s="561">
        <v>18</v>
      </c>
      <c r="F18" s="561">
        <v>1078</v>
      </c>
      <c r="G18" s="662">
        <v>18</v>
      </c>
      <c r="H18" s="372">
        <v>1017</v>
      </c>
      <c r="I18" s="901"/>
      <c r="J18" s="900"/>
      <c r="K18" s="902"/>
      <c r="L18" s="903"/>
      <c r="M18" s="913" t="s">
        <v>291</v>
      </c>
      <c r="N18" s="914"/>
      <c r="O18" s="671">
        <v>248</v>
      </c>
      <c r="P18" s="671">
        <v>1873</v>
      </c>
      <c r="Q18" s="601">
        <v>282</v>
      </c>
      <c r="R18" s="602">
        <v>2278</v>
      </c>
    </row>
    <row r="19" spans="1:18" s="30" customFormat="1" ht="20.25" customHeight="1">
      <c r="A19" s="894"/>
      <c r="B19" s="224"/>
      <c r="C19" s="441"/>
      <c r="D19" s="441"/>
      <c r="E19" s="441"/>
      <c r="F19" s="441"/>
      <c r="G19" s="662"/>
      <c r="H19" s="372"/>
      <c r="I19" s="869" t="s">
        <v>292</v>
      </c>
      <c r="J19" s="870"/>
      <c r="K19" s="373">
        <v>719</v>
      </c>
      <c r="L19" s="662">
        <v>4506</v>
      </c>
      <c r="M19" s="878" t="s">
        <v>292</v>
      </c>
      <c r="N19" s="879"/>
      <c r="O19" s="671">
        <v>662</v>
      </c>
      <c r="P19" s="671">
        <v>3681</v>
      </c>
      <c r="Q19" s="601">
        <v>721</v>
      </c>
      <c r="R19" s="602">
        <v>4025</v>
      </c>
    </row>
    <row r="20" spans="1:18" s="30" customFormat="1" ht="23.25" customHeight="1">
      <c r="A20" s="894"/>
      <c r="B20" s="224"/>
      <c r="C20" s="441"/>
      <c r="D20" s="441"/>
      <c r="E20" s="441"/>
      <c r="F20" s="441"/>
      <c r="G20" s="662"/>
      <c r="H20" s="372"/>
      <c r="I20" s="896" t="s">
        <v>288</v>
      </c>
      <c r="J20" s="881"/>
      <c r="K20" s="373">
        <v>285</v>
      </c>
      <c r="L20" s="662">
        <v>2797</v>
      </c>
      <c r="M20" s="891" t="s">
        <v>509</v>
      </c>
      <c r="N20" s="892"/>
      <c r="O20" s="671">
        <v>407</v>
      </c>
      <c r="P20" s="671">
        <v>2161</v>
      </c>
      <c r="Q20" s="601">
        <v>430</v>
      </c>
      <c r="R20" s="602">
        <v>1781</v>
      </c>
    </row>
    <row r="21" spans="1:18" s="30" customFormat="1" ht="16.5" customHeight="1">
      <c r="A21" s="894"/>
      <c r="B21" s="224"/>
      <c r="C21" s="441"/>
      <c r="D21" s="441"/>
      <c r="E21" s="441"/>
      <c r="F21" s="441"/>
      <c r="G21" s="662"/>
      <c r="H21" s="372"/>
      <c r="I21" s="896" t="s">
        <v>289</v>
      </c>
      <c r="J21" s="881"/>
      <c r="K21" s="373">
        <v>369</v>
      </c>
      <c r="L21" s="662">
        <v>6682</v>
      </c>
      <c r="M21" s="880" t="s">
        <v>288</v>
      </c>
      <c r="N21" s="881"/>
      <c r="O21" s="671">
        <v>209</v>
      </c>
      <c r="P21" s="671">
        <v>1260</v>
      </c>
      <c r="Q21" s="601">
        <v>237</v>
      </c>
      <c r="R21" s="602">
        <v>1172</v>
      </c>
    </row>
    <row r="22" spans="1:18" s="30" customFormat="1" ht="16.5" customHeight="1">
      <c r="A22" s="894"/>
      <c r="B22" s="224"/>
      <c r="C22" s="441"/>
      <c r="D22" s="441"/>
      <c r="E22" s="441"/>
      <c r="F22" s="441"/>
      <c r="G22" s="662"/>
      <c r="H22" s="372"/>
      <c r="I22" s="896" t="s">
        <v>290</v>
      </c>
      <c r="J22" s="881"/>
      <c r="K22" s="373">
        <v>831</v>
      </c>
      <c r="L22" s="662">
        <v>6778</v>
      </c>
      <c r="M22" s="880" t="s">
        <v>289</v>
      </c>
      <c r="N22" s="881"/>
      <c r="O22" s="671">
        <v>371</v>
      </c>
      <c r="P22" s="671">
        <v>7177</v>
      </c>
      <c r="Q22" s="601">
        <v>462</v>
      </c>
      <c r="R22" s="602">
        <v>8255</v>
      </c>
    </row>
    <row r="23" spans="1:18" s="30" customFormat="1" ht="16.5" customHeight="1">
      <c r="A23" s="894"/>
      <c r="B23" s="224"/>
      <c r="C23" s="441"/>
      <c r="D23" s="441"/>
      <c r="E23" s="441"/>
      <c r="F23" s="441"/>
      <c r="G23" s="662"/>
      <c r="H23" s="372"/>
      <c r="I23" s="897" t="s">
        <v>356</v>
      </c>
      <c r="J23" s="898"/>
      <c r="K23" s="373">
        <v>14</v>
      </c>
      <c r="L23" s="662">
        <v>1140</v>
      </c>
      <c r="M23" s="880" t="s">
        <v>353</v>
      </c>
      <c r="N23" s="881"/>
      <c r="O23" s="671">
        <v>22</v>
      </c>
      <c r="P23" s="671">
        <v>198</v>
      </c>
      <c r="Q23" s="601">
        <v>24</v>
      </c>
      <c r="R23" s="602">
        <v>394</v>
      </c>
    </row>
    <row r="24" spans="1:18" s="30" customFormat="1" ht="20.25" customHeight="1" thickBot="1">
      <c r="A24" s="907"/>
      <c r="B24" s="225"/>
      <c r="C24" s="380"/>
      <c r="D24" s="380"/>
      <c r="E24" s="380"/>
      <c r="F24" s="380"/>
      <c r="G24" s="380"/>
      <c r="H24" s="382"/>
      <c r="I24" s="619"/>
      <c r="J24" s="382"/>
      <c r="K24" s="383"/>
      <c r="L24" s="380"/>
      <c r="M24" s="911" t="s">
        <v>354</v>
      </c>
      <c r="N24" s="912"/>
      <c r="O24" s="154">
        <v>344</v>
      </c>
      <c r="P24" s="154">
        <v>5336</v>
      </c>
      <c r="Q24" s="606">
        <v>362</v>
      </c>
      <c r="R24" s="607">
        <v>6219</v>
      </c>
    </row>
    <row r="25" spans="1:18" ht="15" customHeight="1">
      <c r="A25" s="12" t="s">
        <v>538</v>
      </c>
      <c r="I25" s="92"/>
      <c r="J25" s="92"/>
      <c r="K25" s="92"/>
      <c r="L25" s="92"/>
      <c r="M25" s="447" t="s">
        <v>457</v>
      </c>
      <c r="N25" s="447"/>
      <c r="O25" s="447"/>
      <c r="P25" s="447"/>
      <c r="Q25" s="447"/>
      <c r="R25" s="447" t="s">
        <v>358</v>
      </c>
    </row>
    <row r="26" spans="1:18" ht="15" customHeight="1">
      <c r="E26" s="384"/>
      <c r="F26" s="384"/>
      <c r="I26" s="92"/>
      <c r="J26" s="92"/>
      <c r="K26" s="92"/>
      <c r="L26" s="92"/>
      <c r="M26" s="92"/>
      <c r="N26" s="92"/>
      <c r="O26" s="906" t="s">
        <v>364</v>
      </c>
      <c r="P26" s="906"/>
      <c r="Q26" s="906"/>
      <c r="R26" s="906"/>
    </row>
    <row r="27" spans="1:18" ht="15" customHeight="1" thickBot="1">
      <c r="A27" s="12" t="s">
        <v>360</v>
      </c>
      <c r="I27" s="92"/>
      <c r="J27" s="92"/>
      <c r="K27" s="92"/>
      <c r="L27" s="92"/>
      <c r="M27" s="92"/>
      <c r="N27" s="92"/>
      <c r="O27" s="92"/>
      <c r="P27" s="92"/>
      <c r="Q27" s="92"/>
      <c r="R27" s="95" t="s">
        <v>44</v>
      </c>
    </row>
    <row r="28" spans="1:18" ht="15" customHeight="1">
      <c r="A28" s="754" t="s">
        <v>58</v>
      </c>
      <c r="B28" s="755"/>
      <c r="C28" s="868" t="s">
        <v>18</v>
      </c>
      <c r="D28" s="868"/>
      <c r="E28" s="868" t="s">
        <v>59</v>
      </c>
      <c r="F28" s="868"/>
      <c r="G28" s="868" t="s">
        <v>60</v>
      </c>
      <c r="H28" s="868"/>
      <c r="I28" s="908" t="s">
        <v>61</v>
      </c>
      <c r="J28" s="908"/>
      <c r="K28" s="868" t="s">
        <v>62</v>
      </c>
      <c r="L28" s="868"/>
      <c r="M28" s="909" t="s">
        <v>458</v>
      </c>
      <c r="N28" s="854"/>
      <c r="O28" s="909" t="s">
        <v>361</v>
      </c>
      <c r="P28" s="908"/>
      <c r="Q28" s="909" t="s">
        <v>365</v>
      </c>
      <c r="R28" s="910"/>
    </row>
    <row r="29" spans="1:18" ht="15" customHeight="1">
      <c r="A29" s="756"/>
      <c r="B29" s="757"/>
      <c r="C29" s="439" t="s">
        <v>46</v>
      </c>
      <c r="D29" s="439" t="s">
        <v>13</v>
      </c>
      <c r="E29" s="439" t="s">
        <v>46</v>
      </c>
      <c r="F29" s="439" t="s">
        <v>13</v>
      </c>
      <c r="G29" s="439" t="s">
        <v>46</v>
      </c>
      <c r="H29" s="442" t="s">
        <v>13</v>
      </c>
      <c r="I29" s="249" t="s">
        <v>46</v>
      </c>
      <c r="J29" s="439" t="s">
        <v>13</v>
      </c>
      <c r="K29" s="439" t="s">
        <v>46</v>
      </c>
      <c r="L29" s="439" t="s">
        <v>13</v>
      </c>
      <c r="M29" s="439" t="s">
        <v>46</v>
      </c>
      <c r="N29" s="442" t="s">
        <v>13</v>
      </c>
      <c r="O29" s="41" t="s">
        <v>46</v>
      </c>
      <c r="P29" s="284" t="s">
        <v>13</v>
      </c>
      <c r="Q29" s="41" t="s">
        <v>46</v>
      </c>
      <c r="R29" s="285" t="s">
        <v>13</v>
      </c>
    </row>
    <row r="30" spans="1:18" ht="15.75" customHeight="1">
      <c r="A30" s="886" t="s">
        <v>47</v>
      </c>
      <c r="B30" s="895"/>
      <c r="C30" s="639">
        <f>C31+C32+C36</f>
        <v>5254</v>
      </c>
      <c r="D30" s="16">
        <f>D31+D32+D36</f>
        <v>55002</v>
      </c>
      <c r="E30" s="437">
        <f t="shared" ref="E30:M30" si="3">E31+E32+E36</f>
        <v>3037</v>
      </c>
      <c r="F30" s="437">
        <f>F31+F32+F36</f>
        <v>5957</v>
      </c>
      <c r="G30" s="276">
        <f t="shared" si="3"/>
        <v>1000</v>
      </c>
      <c r="H30" s="276">
        <f t="shared" si="3"/>
        <v>6549</v>
      </c>
      <c r="I30" s="276">
        <f t="shared" si="3"/>
        <v>615</v>
      </c>
      <c r="J30" s="276">
        <f t="shared" si="3"/>
        <v>8183</v>
      </c>
      <c r="K30" s="276">
        <f t="shared" si="3"/>
        <v>220</v>
      </c>
      <c r="L30" s="276">
        <f t="shared" si="3"/>
        <v>5270</v>
      </c>
      <c r="M30" s="276">
        <f t="shared" si="3"/>
        <v>188</v>
      </c>
      <c r="N30" s="276">
        <f>N31+N32+N36</f>
        <v>6975</v>
      </c>
      <c r="O30" s="276">
        <f>O31+O32+O36</f>
        <v>179</v>
      </c>
      <c r="P30" s="276">
        <f>P31+P32+P36</f>
        <v>22068</v>
      </c>
      <c r="Q30" s="276">
        <f>Q31+Q32+Q36</f>
        <v>15</v>
      </c>
      <c r="R30" s="633">
        <f>R31+R32+R36</f>
        <v>0</v>
      </c>
    </row>
    <row r="31" spans="1:18" ht="15.75" customHeight="1">
      <c r="A31" s="884" t="s">
        <v>19</v>
      </c>
      <c r="B31" s="885"/>
      <c r="C31" s="640">
        <f>+E31+G31+I31+K31+M31+Q31+O31</f>
        <v>0</v>
      </c>
      <c r="D31" s="385">
        <f>+F31+H31+J31+L31+R31+N31+P31</f>
        <v>0</v>
      </c>
      <c r="E31" s="385">
        <v>0</v>
      </c>
      <c r="F31" s="385">
        <v>0</v>
      </c>
      <c r="G31" s="385">
        <v>0</v>
      </c>
      <c r="H31" s="385">
        <v>0</v>
      </c>
      <c r="I31" s="18">
        <v>0</v>
      </c>
      <c r="J31" s="18">
        <v>0</v>
      </c>
      <c r="K31" s="18">
        <v>0</v>
      </c>
      <c r="L31" s="18">
        <v>0</v>
      </c>
      <c r="M31" s="275">
        <v>0</v>
      </c>
      <c r="N31" s="18">
        <v>0</v>
      </c>
      <c r="O31" s="275">
        <v>0</v>
      </c>
      <c r="P31" s="275">
        <v>0</v>
      </c>
      <c r="Q31" s="275">
        <v>0</v>
      </c>
      <c r="R31" s="218">
        <v>0</v>
      </c>
    </row>
    <row r="32" spans="1:18" ht="15.75" customHeight="1">
      <c r="A32" s="888" t="s">
        <v>459</v>
      </c>
      <c r="B32" s="436" t="s">
        <v>48</v>
      </c>
      <c r="C32" s="641">
        <f>SUM(C33:C35)</f>
        <v>556</v>
      </c>
      <c r="D32" s="432">
        <f t="shared" ref="D32:H32" si="4">SUM(D33:D35)</f>
        <v>7492</v>
      </c>
      <c r="E32" s="432">
        <f t="shared" si="4"/>
        <v>238</v>
      </c>
      <c r="F32" s="432">
        <f t="shared" si="4"/>
        <v>586</v>
      </c>
      <c r="G32" s="277">
        <f t="shared" si="4"/>
        <v>141</v>
      </c>
      <c r="H32" s="277">
        <f t="shared" si="4"/>
        <v>921</v>
      </c>
      <c r="I32" s="277">
        <f t="shared" ref="I32:R32" si="5">SUM(I33:I35)</f>
        <v>99</v>
      </c>
      <c r="J32" s="277">
        <f t="shared" si="5"/>
        <v>1276</v>
      </c>
      <c r="K32" s="277">
        <f t="shared" si="5"/>
        <v>30</v>
      </c>
      <c r="L32" s="277">
        <f t="shared" si="5"/>
        <v>720</v>
      </c>
      <c r="M32" s="277">
        <f t="shared" si="5"/>
        <v>21</v>
      </c>
      <c r="N32" s="277">
        <f t="shared" si="5"/>
        <v>766</v>
      </c>
      <c r="O32" s="277">
        <f t="shared" si="5"/>
        <v>26</v>
      </c>
      <c r="P32" s="277">
        <f t="shared" si="5"/>
        <v>3223</v>
      </c>
      <c r="Q32" s="277">
        <f t="shared" si="5"/>
        <v>1</v>
      </c>
      <c r="R32" s="634">
        <f t="shared" si="5"/>
        <v>0</v>
      </c>
    </row>
    <row r="33" spans="1:18" ht="15.75" customHeight="1">
      <c r="A33" s="889"/>
      <c r="B33" s="453" t="s">
        <v>362</v>
      </c>
      <c r="C33" s="642">
        <f>+E33+G33+I33+K33+M33+Q33+O33</f>
        <v>1</v>
      </c>
      <c r="D33" s="385">
        <f>+F33+H33+J33+L33+R33+N33+P33</f>
        <v>0</v>
      </c>
      <c r="E33" s="385">
        <v>0</v>
      </c>
      <c r="F33" s="385">
        <v>0</v>
      </c>
      <c r="G33" s="385">
        <v>0</v>
      </c>
      <c r="H33" s="385">
        <v>0</v>
      </c>
      <c r="I33" s="385">
        <v>0</v>
      </c>
      <c r="J33" s="385">
        <v>0</v>
      </c>
      <c r="K33" s="275">
        <v>0</v>
      </c>
      <c r="L33" s="275">
        <v>0</v>
      </c>
      <c r="M33" s="275">
        <v>0</v>
      </c>
      <c r="N33" s="275">
        <v>0</v>
      </c>
      <c r="O33" s="275">
        <v>0</v>
      </c>
      <c r="P33" s="275">
        <v>0</v>
      </c>
      <c r="Q33" s="275">
        <v>1</v>
      </c>
      <c r="R33" s="218">
        <v>0</v>
      </c>
    </row>
    <row r="34" spans="1:18" ht="15.75" customHeight="1">
      <c r="A34" s="889"/>
      <c r="B34" s="453" t="s">
        <v>50</v>
      </c>
      <c r="C34" s="642">
        <f>+E34+G34+I34+K34+M34+Q34+O34</f>
        <v>391</v>
      </c>
      <c r="D34" s="434">
        <f>+F34+H34+J34+L34+R34+N34+P34</f>
        <v>4354</v>
      </c>
      <c r="E34" s="434">
        <v>155</v>
      </c>
      <c r="F34" s="434">
        <v>389</v>
      </c>
      <c r="G34" s="274">
        <v>118</v>
      </c>
      <c r="H34" s="274">
        <v>777</v>
      </c>
      <c r="I34" s="274">
        <v>70</v>
      </c>
      <c r="J34" s="274">
        <v>896</v>
      </c>
      <c r="K34" s="274">
        <v>15</v>
      </c>
      <c r="L34" s="274">
        <v>348</v>
      </c>
      <c r="M34" s="274">
        <v>19</v>
      </c>
      <c r="N34" s="274">
        <v>688</v>
      </c>
      <c r="O34" s="275">
        <v>14</v>
      </c>
      <c r="P34" s="275">
        <v>1256</v>
      </c>
      <c r="Q34" s="275">
        <v>0</v>
      </c>
      <c r="R34" s="218">
        <v>0</v>
      </c>
    </row>
    <row r="35" spans="1:18" ht="15.75" customHeight="1">
      <c r="A35" s="890"/>
      <c r="B35" s="375" t="s">
        <v>51</v>
      </c>
      <c r="C35" s="17">
        <f>+E35+G35+I35+K35+M35+Q35+O35</f>
        <v>164</v>
      </c>
      <c r="D35" s="434">
        <f>+F35+H35+J35+L35+R35+N35+P35</f>
        <v>3138</v>
      </c>
      <c r="E35" s="434">
        <v>83</v>
      </c>
      <c r="F35" s="434">
        <v>197</v>
      </c>
      <c r="G35" s="274">
        <v>23</v>
      </c>
      <c r="H35" s="274">
        <v>144</v>
      </c>
      <c r="I35" s="274">
        <v>29</v>
      </c>
      <c r="J35" s="274">
        <v>380</v>
      </c>
      <c r="K35" s="274">
        <v>15</v>
      </c>
      <c r="L35" s="274">
        <v>372</v>
      </c>
      <c r="M35" s="274">
        <v>2</v>
      </c>
      <c r="N35" s="274">
        <v>78</v>
      </c>
      <c r="O35" s="275">
        <v>12</v>
      </c>
      <c r="P35" s="275">
        <v>1967</v>
      </c>
      <c r="Q35" s="275">
        <v>0</v>
      </c>
      <c r="R35" s="218">
        <v>0</v>
      </c>
    </row>
    <row r="36" spans="1:18" ht="15.75" customHeight="1">
      <c r="A36" s="893" t="s">
        <v>456</v>
      </c>
      <c r="B36" s="435" t="s">
        <v>48</v>
      </c>
      <c r="C36" s="19">
        <f>SUM(C37:C49)</f>
        <v>4698</v>
      </c>
      <c r="D36" s="432">
        <f>SUM(D37:D49)</f>
        <v>47510</v>
      </c>
      <c r="E36" s="432">
        <f>SUM(E37:E49)</f>
        <v>2799</v>
      </c>
      <c r="F36" s="432">
        <f>SUM(F37:F49)</f>
        <v>5371</v>
      </c>
      <c r="G36" s="432">
        <f t="shared" ref="G36:R36" si="6">SUM(G37:G49)</f>
        <v>859</v>
      </c>
      <c r="H36" s="432">
        <f t="shared" si="6"/>
        <v>5628</v>
      </c>
      <c r="I36" s="432">
        <f t="shared" si="6"/>
        <v>516</v>
      </c>
      <c r="J36" s="432">
        <f t="shared" si="6"/>
        <v>6907</v>
      </c>
      <c r="K36" s="432">
        <f t="shared" si="6"/>
        <v>190</v>
      </c>
      <c r="L36" s="432">
        <f t="shared" si="6"/>
        <v>4550</v>
      </c>
      <c r="M36" s="432">
        <f t="shared" si="6"/>
        <v>167</v>
      </c>
      <c r="N36" s="432">
        <f t="shared" si="6"/>
        <v>6209</v>
      </c>
      <c r="O36" s="432">
        <f t="shared" si="6"/>
        <v>153</v>
      </c>
      <c r="P36" s="432">
        <f t="shared" si="6"/>
        <v>18845</v>
      </c>
      <c r="Q36" s="432">
        <f>SUM(Q37:Q49)</f>
        <v>14</v>
      </c>
      <c r="R36" s="634">
        <f t="shared" si="6"/>
        <v>0</v>
      </c>
    </row>
    <row r="37" spans="1:18" ht="15.75" customHeight="1">
      <c r="A37" s="894"/>
      <c r="B37" s="500" t="s">
        <v>283</v>
      </c>
      <c r="C37" s="17">
        <f t="shared" ref="C37:C49" si="7">+E37+G37+I37+K37+M37+Q37+O37</f>
        <v>5</v>
      </c>
      <c r="D37" s="434">
        <f t="shared" ref="D37:D49" si="8">+F37+H37+J37+L37+R37+N37+P37</f>
        <v>1084</v>
      </c>
      <c r="E37" s="455">
        <v>1</v>
      </c>
      <c r="F37" s="455">
        <v>1</v>
      </c>
      <c r="G37" s="275">
        <v>0</v>
      </c>
      <c r="H37" s="275">
        <v>0</v>
      </c>
      <c r="I37" s="275">
        <v>0</v>
      </c>
      <c r="J37" s="275">
        <v>0</v>
      </c>
      <c r="K37" s="275">
        <v>1</v>
      </c>
      <c r="L37" s="275">
        <v>20</v>
      </c>
      <c r="M37" s="275">
        <v>0</v>
      </c>
      <c r="N37" s="275">
        <v>0</v>
      </c>
      <c r="O37" s="274">
        <f>2+1</f>
        <v>3</v>
      </c>
      <c r="P37" s="274">
        <v>1063</v>
      </c>
      <c r="Q37" s="275">
        <v>0</v>
      </c>
      <c r="R37" s="218">
        <v>0</v>
      </c>
    </row>
    <row r="38" spans="1:18" ht="15.75" customHeight="1">
      <c r="A38" s="894"/>
      <c r="B38" s="499" t="s">
        <v>351</v>
      </c>
      <c r="C38" s="17">
        <f t="shared" si="7"/>
        <v>83</v>
      </c>
      <c r="D38" s="434">
        <f t="shared" si="8"/>
        <v>1441</v>
      </c>
      <c r="E38" s="434">
        <v>31</v>
      </c>
      <c r="F38" s="434">
        <v>63</v>
      </c>
      <c r="G38" s="274">
        <v>20</v>
      </c>
      <c r="H38" s="274">
        <v>128</v>
      </c>
      <c r="I38" s="274">
        <v>12</v>
      </c>
      <c r="J38" s="274">
        <v>161</v>
      </c>
      <c r="K38" s="274">
        <v>4</v>
      </c>
      <c r="L38" s="274">
        <v>103</v>
      </c>
      <c r="M38" s="274">
        <v>7</v>
      </c>
      <c r="N38" s="274">
        <v>255</v>
      </c>
      <c r="O38" s="275">
        <v>8</v>
      </c>
      <c r="P38" s="275">
        <v>731</v>
      </c>
      <c r="Q38" s="275">
        <v>1</v>
      </c>
      <c r="R38" s="218">
        <v>0</v>
      </c>
    </row>
    <row r="39" spans="1:18" ht="15.75" customHeight="1">
      <c r="A39" s="894"/>
      <c r="B39" s="499" t="s">
        <v>350</v>
      </c>
      <c r="C39" s="17">
        <f t="shared" si="7"/>
        <v>112</v>
      </c>
      <c r="D39" s="434">
        <f t="shared" si="8"/>
        <v>3125</v>
      </c>
      <c r="E39" s="434">
        <v>34</v>
      </c>
      <c r="F39" s="434">
        <v>56</v>
      </c>
      <c r="G39" s="274">
        <v>10</v>
      </c>
      <c r="H39" s="274">
        <v>71</v>
      </c>
      <c r="I39" s="274">
        <v>18</v>
      </c>
      <c r="J39" s="274">
        <v>254</v>
      </c>
      <c r="K39" s="274">
        <v>18</v>
      </c>
      <c r="L39" s="274">
        <v>448</v>
      </c>
      <c r="M39" s="274">
        <v>11</v>
      </c>
      <c r="N39" s="274">
        <v>409</v>
      </c>
      <c r="O39" s="275">
        <v>21</v>
      </c>
      <c r="P39" s="275">
        <v>1887</v>
      </c>
      <c r="Q39" s="275">
        <v>0</v>
      </c>
      <c r="R39" s="218">
        <v>0</v>
      </c>
    </row>
    <row r="40" spans="1:18" ht="15.75" customHeight="1">
      <c r="A40" s="894"/>
      <c r="B40" s="499" t="s">
        <v>363</v>
      </c>
      <c r="C40" s="17">
        <f t="shared" si="7"/>
        <v>1240</v>
      </c>
      <c r="D40" s="434">
        <f t="shared" si="8"/>
        <v>15116</v>
      </c>
      <c r="E40" s="434">
        <v>608</v>
      </c>
      <c r="F40" s="434">
        <v>1326</v>
      </c>
      <c r="G40" s="274">
        <v>258</v>
      </c>
      <c r="H40" s="274">
        <v>1732</v>
      </c>
      <c r="I40" s="274">
        <v>181</v>
      </c>
      <c r="J40" s="274">
        <v>2413</v>
      </c>
      <c r="K40" s="274">
        <v>61</v>
      </c>
      <c r="L40" s="274">
        <v>1433</v>
      </c>
      <c r="M40" s="274">
        <v>58</v>
      </c>
      <c r="N40" s="274">
        <v>2220</v>
      </c>
      <c r="O40" s="275">
        <v>67</v>
      </c>
      <c r="P40" s="275">
        <v>5992</v>
      </c>
      <c r="Q40" s="275">
        <v>7</v>
      </c>
      <c r="R40" s="218">
        <v>0</v>
      </c>
    </row>
    <row r="41" spans="1:18" ht="15.75" customHeight="1">
      <c r="A41" s="894"/>
      <c r="B41" s="499" t="s">
        <v>285</v>
      </c>
      <c r="C41" s="17">
        <f t="shared" si="7"/>
        <v>93</v>
      </c>
      <c r="D41" s="434">
        <f t="shared" si="8"/>
        <v>928</v>
      </c>
      <c r="E41" s="434">
        <v>39</v>
      </c>
      <c r="F41" s="434">
        <v>94</v>
      </c>
      <c r="G41" s="274">
        <v>24</v>
      </c>
      <c r="H41" s="274">
        <v>165</v>
      </c>
      <c r="I41" s="274">
        <v>20</v>
      </c>
      <c r="J41" s="274">
        <v>289</v>
      </c>
      <c r="K41" s="275">
        <v>4</v>
      </c>
      <c r="L41" s="275">
        <v>95</v>
      </c>
      <c r="M41" s="274">
        <v>4</v>
      </c>
      <c r="N41" s="274">
        <v>144</v>
      </c>
      <c r="O41" s="275">
        <v>2</v>
      </c>
      <c r="P41" s="275">
        <v>141</v>
      </c>
      <c r="Q41" s="275">
        <v>0</v>
      </c>
      <c r="R41" s="218">
        <v>0</v>
      </c>
    </row>
    <row r="42" spans="1:18" ht="15.75" customHeight="1">
      <c r="A42" s="894"/>
      <c r="B42" s="500" t="s">
        <v>357</v>
      </c>
      <c r="C42" s="17">
        <f t="shared" si="7"/>
        <v>647</v>
      </c>
      <c r="D42" s="434">
        <f t="shared" si="8"/>
        <v>1692</v>
      </c>
      <c r="E42" s="434">
        <v>577</v>
      </c>
      <c r="F42" s="434">
        <v>864</v>
      </c>
      <c r="G42" s="274">
        <v>43</v>
      </c>
      <c r="H42" s="274">
        <v>267</v>
      </c>
      <c r="I42" s="274">
        <v>22</v>
      </c>
      <c r="J42" s="274">
        <v>292</v>
      </c>
      <c r="K42" s="274">
        <v>2</v>
      </c>
      <c r="L42" s="274">
        <v>44</v>
      </c>
      <c r="M42" s="274">
        <v>1</v>
      </c>
      <c r="N42" s="274">
        <v>43</v>
      </c>
      <c r="O42" s="274">
        <v>1</v>
      </c>
      <c r="P42" s="274">
        <v>182</v>
      </c>
      <c r="Q42" s="275">
        <v>1</v>
      </c>
      <c r="R42" s="218">
        <v>0</v>
      </c>
    </row>
    <row r="43" spans="1:18" ht="21.75" customHeight="1">
      <c r="A43" s="894"/>
      <c r="B43" s="501" t="s">
        <v>507</v>
      </c>
      <c r="C43" s="17">
        <f t="shared" si="7"/>
        <v>282</v>
      </c>
      <c r="D43" s="434">
        <f t="shared" si="8"/>
        <v>2278</v>
      </c>
      <c r="E43" s="434">
        <v>166</v>
      </c>
      <c r="F43" s="434">
        <v>363</v>
      </c>
      <c r="G43" s="274">
        <v>58</v>
      </c>
      <c r="H43" s="274">
        <v>390</v>
      </c>
      <c r="I43" s="274">
        <v>30</v>
      </c>
      <c r="J43" s="274">
        <v>409</v>
      </c>
      <c r="K43" s="274">
        <v>12</v>
      </c>
      <c r="L43" s="274">
        <v>306</v>
      </c>
      <c r="M43" s="274">
        <v>10</v>
      </c>
      <c r="N43" s="274">
        <v>363</v>
      </c>
      <c r="O43" s="274">
        <v>5</v>
      </c>
      <c r="P43" s="274">
        <v>447</v>
      </c>
      <c r="Q43" s="274">
        <v>1</v>
      </c>
      <c r="R43" s="218">
        <v>0</v>
      </c>
    </row>
    <row r="44" spans="1:18" ht="15.75" customHeight="1">
      <c r="A44" s="894"/>
      <c r="B44" s="506" t="s">
        <v>292</v>
      </c>
      <c r="C44" s="434">
        <f t="shared" si="7"/>
        <v>721</v>
      </c>
      <c r="D44" s="434">
        <f t="shared" si="8"/>
        <v>4025</v>
      </c>
      <c r="E44" s="434">
        <v>474</v>
      </c>
      <c r="F44" s="434">
        <v>941</v>
      </c>
      <c r="G44" s="274">
        <v>144</v>
      </c>
      <c r="H44" s="274">
        <v>921</v>
      </c>
      <c r="I44" s="274">
        <v>68</v>
      </c>
      <c r="J44" s="274">
        <v>915</v>
      </c>
      <c r="K44" s="274">
        <v>16</v>
      </c>
      <c r="L44" s="274">
        <v>389</v>
      </c>
      <c r="M44" s="274">
        <v>15</v>
      </c>
      <c r="N44" s="274">
        <v>567</v>
      </c>
      <c r="O44" s="274">
        <v>4</v>
      </c>
      <c r="P44" s="274">
        <v>292</v>
      </c>
      <c r="Q44" s="275">
        <v>0</v>
      </c>
      <c r="R44" s="218">
        <v>0</v>
      </c>
    </row>
    <row r="45" spans="1:18" ht="18.75" customHeight="1">
      <c r="A45" s="894"/>
      <c r="B45" s="508" t="s">
        <v>509</v>
      </c>
      <c r="C45" s="434">
        <f t="shared" si="7"/>
        <v>430</v>
      </c>
      <c r="D45" s="434">
        <f t="shared" si="8"/>
        <v>1781</v>
      </c>
      <c r="E45" s="434">
        <v>349</v>
      </c>
      <c r="F45" s="434">
        <v>634</v>
      </c>
      <c r="G45" s="274">
        <v>40</v>
      </c>
      <c r="H45" s="274">
        <v>254</v>
      </c>
      <c r="I45" s="274">
        <v>16</v>
      </c>
      <c r="J45" s="274">
        <v>210</v>
      </c>
      <c r="K45" s="274">
        <v>15</v>
      </c>
      <c r="L45" s="274">
        <v>360</v>
      </c>
      <c r="M45" s="274">
        <v>7</v>
      </c>
      <c r="N45" s="274">
        <v>240</v>
      </c>
      <c r="O45" s="274">
        <v>1</v>
      </c>
      <c r="P45" s="274">
        <v>83</v>
      </c>
      <c r="Q45" s="274">
        <v>2</v>
      </c>
      <c r="R45" s="218">
        <v>0</v>
      </c>
    </row>
    <row r="46" spans="1:18" ht="15.75" customHeight="1">
      <c r="A46" s="894"/>
      <c r="B46" s="506" t="s">
        <v>288</v>
      </c>
      <c r="C46" s="434">
        <f t="shared" si="7"/>
        <v>237</v>
      </c>
      <c r="D46" s="434">
        <f t="shared" si="8"/>
        <v>1172</v>
      </c>
      <c r="E46" s="434">
        <v>179</v>
      </c>
      <c r="F46" s="434">
        <v>288</v>
      </c>
      <c r="G46" s="274">
        <v>35</v>
      </c>
      <c r="H46" s="274">
        <v>225</v>
      </c>
      <c r="I46" s="274">
        <v>9</v>
      </c>
      <c r="J46" s="274">
        <v>113</v>
      </c>
      <c r="K46" s="274">
        <v>5</v>
      </c>
      <c r="L46" s="274">
        <v>123</v>
      </c>
      <c r="M46" s="274">
        <v>6</v>
      </c>
      <c r="N46" s="274">
        <v>233</v>
      </c>
      <c r="O46" s="274">
        <v>3</v>
      </c>
      <c r="P46" s="274">
        <v>190</v>
      </c>
      <c r="Q46" s="275">
        <v>0</v>
      </c>
      <c r="R46" s="218">
        <v>0</v>
      </c>
    </row>
    <row r="47" spans="1:18" s="14" customFormat="1" ht="15.75" customHeight="1">
      <c r="A47" s="894"/>
      <c r="B47" s="506" t="s">
        <v>289</v>
      </c>
      <c r="C47" s="434">
        <f t="shared" si="7"/>
        <v>462</v>
      </c>
      <c r="D47" s="434">
        <f t="shared" si="8"/>
        <v>8255</v>
      </c>
      <c r="E47" s="278">
        <v>122</v>
      </c>
      <c r="F47" s="278">
        <v>312</v>
      </c>
      <c r="G47" s="279">
        <v>155</v>
      </c>
      <c r="H47" s="279">
        <v>1031</v>
      </c>
      <c r="I47" s="279">
        <v>93</v>
      </c>
      <c r="J47" s="279">
        <v>1210</v>
      </c>
      <c r="K47" s="279">
        <v>37</v>
      </c>
      <c r="L47" s="279">
        <v>887</v>
      </c>
      <c r="M47" s="279">
        <v>33</v>
      </c>
      <c r="N47" s="279">
        <v>1162</v>
      </c>
      <c r="O47" s="280">
        <v>21</v>
      </c>
      <c r="P47" s="280">
        <v>3653</v>
      </c>
      <c r="Q47" s="280">
        <v>1</v>
      </c>
      <c r="R47" s="218">
        <v>0</v>
      </c>
    </row>
    <row r="48" spans="1:18" ht="15" customHeight="1">
      <c r="A48" s="281"/>
      <c r="B48" s="506" t="s">
        <v>353</v>
      </c>
      <c r="C48" s="434">
        <f t="shared" si="7"/>
        <v>24</v>
      </c>
      <c r="D48" s="434">
        <f t="shared" si="8"/>
        <v>394</v>
      </c>
      <c r="E48" s="133">
        <v>9</v>
      </c>
      <c r="F48" s="133">
        <v>29</v>
      </c>
      <c r="G48" s="445">
        <v>11</v>
      </c>
      <c r="H48" s="388">
        <v>61</v>
      </c>
      <c r="I48" s="455">
        <v>2</v>
      </c>
      <c r="J48" s="228">
        <v>26</v>
      </c>
      <c r="K48" s="228">
        <v>0</v>
      </c>
      <c r="L48" s="228">
        <v>0</v>
      </c>
      <c r="M48" s="279">
        <v>0</v>
      </c>
      <c r="N48" s="133">
        <v>0</v>
      </c>
      <c r="O48" s="128">
        <v>2</v>
      </c>
      <c r="P48" s="128">
        <v>278</v>
      </c>
      <c r="Q48" s="275">
        <v>0</v>
      </c>
      <c r="R48" s="218">
        <v>0</v>
      </c>
    </row>
    <row r="49" spans="1:18" ht="21" customHeight="1" thickBot="1">
      <c r="A49" s="282"/>
      <c r="B49" s="507" t="s">
        <v>508</v>
      </c>
      <c r="C49" s="440">
        <f t="shared" si="7"/>
        <v>362</v>
      </c>
      <c r="D49" s="440">
        <f t="shared" si="8"/>
        <v>6219</v>
      </c>
      <c r="E49" s="288">
        <v>210</v>
      </c>
      <c r="F49" s="288">
        <v>400</v>
      </c>
      <c r="G49" s="288">
        <v>61</v>
      </c>
      <c r="H49" s="288">
        <v>383</v>
      </c>
      <c r="I49" s="288">
        <v>45</v>
      </c>
      <c r="J49" s="288">
        <v>615</v>
      </c>
      <c r="K49" s="288">
        <v>15</v>
      </c>
      <c r="L49" s="288">
        <v>342</v>
      </c>
      <c r="M49" s="289">
        <v>15</v>
      </c>
      <c r="N49" s="288">
        <v>573</v>
      </c>
      <c r="O49" s="288">
        <v>15</v>
      </c>
      <c r="P49" s="288">
        <v>3906</v>
      </c>
      <c r="Q49" s="288">
        <v>1</v>
      </c>
      <c r="R49" s="632">
        <v>0</v>
      </c>
    </row>
    <row r="50" spans="1:18" ht="18.95" customHeight="1">
      <c r="A50" s="12" t="s">
        <v>538</v>
      </c>
      <c r="O50" s="90" t="s">
        <v>531</v>
      </c>
    </row>
    <row r="51" spans="1:18" ht="18.95" customHeight="1">
      <c r="O51" s="90"/>
      <c r="P51" s="90"/>
    </row>
    <row r="52" spans="1:18" ht="18.95" customHeight="1">
      <c r="C52" s="291">
        <f>+E52+G52+I52+K52+M52+Q52+O52</f>
        <v>4840</v>
      </c>
      <c r="D52" s="292">
        <f>+F52+H52+J52+L52+R52+N52+P52</f>
        <v>53339</v>
      </c>
      <c r="E52" s="293">
        <v>2796</v>
      </c>
      <c r="F52" s="293">
        <v>5556</v>
      </c>
      <c r="G52" s="293">
        <v>934</v>
      </c>
      <c r="H52" s="293">
        <v>6113</v>
      </c>
      <c r="I52" s="293">
        <v>542</v>
      </c>
      <c r="J52" s="293">
        <v>7218</v>
      </c>
      <c r="K52" s="293">
        <v>204</v>
      </c>
      <c r="L52" s="293">
        <v>4887</v>
      </c>
      <c r="M52" s="293">
        <v>168</v>
      </c>
      <c r="N52" s="293">
        <v>6371</v>
      </c>
      <c r="O52" s="293">
        <v>183</v>
      </c>
      <c r="P52" s="293">
        <v>23194</v>
      </c>
      <c r="Q52" s="293">
        <v>13</v>
      </c>
      <c r="R52" s="293">
        <v>0</v>
      </c>
    </row>
    <row r="53" spans="1:18" ht="18.95" customHeight="1">
      <c r="C53" s="291">
        <f>+E53+G53+I53+K53+M53+Q53+O53</f>
        <v>4320</v>
      </c>
      <c r="D53" s="292">
        <f>+F53+H53+J53+L53+R53+N53+P53</f>
        <v>45822</v>
      </c>
      <c r="E53" s="293">
        <v>2594</v>
      </c>
      <c r="F53" s="293">
        <v>5071</v>
      </c>
      <c r="G53" s="293">
        <v>797</v>
      </c>
      <c r="H53" s="293">
        <v>5235</v>
      </c>
      <c r="I53" s="293">
        <v>448</v>
      </c>
      <c r="J53" s="293">
        <v>5982</v>
      </c>
      <c r="K53" s="293">
        <v>166</v>
      </c>
      <c r="L53" s="293">
        <v>3975</v>
      </c>
      <c r="M53" s="293">
        <v>144</v>
      </c>
      <c r="N53" s="293">
        <v>5458</v>
      </c>
      <c r="O53" s="293">
        <v>158</v>
      </c>
      <c r="P53" s="293">
        <v>20101</v>
      </c>
      <c r="Q53" s="293">
        <v>13</v>
      </c>
      <c r="R53" s="293">
        <v>0</v>
      </c>
    </row>
    <row r="54" spans="1:18" ht="18.95" customHeight="1">
      <c r="C54" s="293"/>
      <c r="D54" s="293"/>
      <c r="E54" s="293"/>
      <c r="F54" s="293"/>
      <c r="G54" s="293"/>
      <c r="H54" s="293"/>
      <c r="I54" s="293"/>
      <c r="J54" s="293"/>
      <c r="K54" s="293"/>
      <c r="L54" s="293"/>
      <c r="M54" s="293"/>
      <c r="N54" s="293"/>
      <c r="O54" s="293"/>
      <c r="P54" s="293"/>
      <c r="Q54" s="293"/>
      <c r="R54" s="293"/>
    </row>
  </sheetData>
  <sheetProtection selectLockedCells="1" selectUnlockedCells="1"/>
  <mergeCells count="67">
    <mergeCell ref="Q3:R3"/>
    <mergeCell ref="O26:R26"/>
    <mergeCell ref="A28:B29"/>
    <mergeCell ref="A11:A24"/>
    <mergeCell ref="C28:D28"/>
    <mergeCell ref="E28:F28"/>
    <mergeCell ref="G28:H28"/>
    <mergeCell ref="I28:J28"/>
    <mergeCell ref="O28:P28"/>
    <mergeCell ref="Q28:R28"/>
    <mergeCell ref="M24:N24"/>
    <mergeCell ref="M21:N21"/>
    <mergeCell ref="M22:N22"/>
    <mergeCell ref="M23:N23"/>
    <mergeCell ref="M18:N18"/>
    <mergeCell ref="M28:N28"/>
    <mergeCell ref="M20:N20"/>
    <mergeCell ref="M13:N13"/>
    <mergeCell ref="M14:N14"/>
    <mergeCell ref="M19:N19"/>
    <mergeCell ref="A36:A47"/>
    <mergeCell ref="A30:B30"/>
    <mergeCell ref="K28:L28"/>
    <mergeCell ref="I20:J20"/>
    <mergeCell ref="I21:J21"/>
    <mergeCell ref="A32:A35"/>
    <mergeCell ref="I22:J22"/>
    <mergeCell ref="I23:J23"/>
    <mergeCell ref="I17:J18"/>
    <mergeCell ref="K17:K18"/>
    <mergeCell ref="L17:L18"/>
    <mergeCell ref="A6:B6"/>
    <mergeCell ref="A31:B31"/>
    <mergeCell ref="A3:B4"/>
    <mergeCell ref="A5:B5"/>
    <mergeCell ref="A7:A10"/>
    <mergeCell ref="C3:D3"/>
    <mergeCell ref="E3:F3"/>
    <mergeCell ref="I19:J19"/>
    <mergeCell ref="M8:N8"/>
    <mergeCell ref="G3:H3"/>
    <mergeCell ref="M5:N5"/>
    <mergeCell ref="M6:N6"/>
    <mergeCell ref="M10:N10"/>
    <mergeCell ref="M15:N15"/>
    <mergeCell ref="M16:N16"/>
    <mergeCell ref="M17:N17"/>
    <mergeCell ref="M11:N11"/>
    <mergeCell ref="M12:N12"/>
    <mergeCell ref="M9:N9"/>
    <mergeCell ref="M7:N7"/>
    <mergeCell ref="I16:J16"/>
    <mergeCell ref="K3:L3"/>
    <mergeCell ref="I3:J4"/>
    <mergeCell ref="O3:P3"/>
    <mergeCell ref="M3:N4"/>
    <mergeCell ref="I15:J15"/>
    <mergeCell ref="I5:J5"/>
    <mergeCell ref="I6:J6"/>
    <mergeCell ref="I7:J7"/>
    <mergeCell ref="I8:J8"/>
    <mergeCell ref="I9:J9"/>
    <mergeCell ref="I10:J10"/>
    <mergeCell ref="I11:J11"/>
    <mergeCell ref="I12:J12"/>
    <mergeCell ref="I13:J13"/>
    <mergeCell ref="I14:J14"/>
  </mergeCells>
  <phoneticPr fontId="18"/>
  <printOptions horizontalCentered="1"/>
  <pageMargins left="0.59055118110236227" right="0.59055118110236227" top="0.59055118110236227" bottom="0.59055118110236227" header="0.39370078740157483" footer="0.39370078740157483"/>
  <pageSetup paperSize="9" scale="97" firstPageNumber="66" orientation="portrait" useFirstPageNumber="1" verticalDpi="300" r:id="rId1"/>
  <headerFooter scaleWithDoc="0" alignWithMargins="0">
    <oddHeader>&amp;L事業所</oddHeader>
    <oddFooter>&amp;C&amp;12&amp;A</oddFooter>
  </headerFooter>
  <ignoredErrors>
    <ignoredError sqref="C32:D32 C36:D3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view="pageBreakPreview" topLeftCell="A19" zoomScaleNormal="100" zoomScaleSheetLayoutView="100" workbookViewId="0">
      <pane xSplit="2" topLeftCell="D1" activePane="topRight" state="frozen"/>
      <selection activeCell="A26" sqref="A26"/>
      <selection pane="topRight" activeCell="I2" sqref="I2"/>
    </sheetView>
  </sheetViews>
  <sheetFormatPr defaultRowHeight="18.95" customHeight="1"/>
  <cols>
    <col min="1" max="1" width="3.5703125" style="12" customWidth="1"/>
    <col min="2" max="2" width="22.85546875" style="12" customWidth="1"/>
    <col min="3" max="8" width="11.140625" style="12" customWidth="1"/>
    <col min="9" max="10" width="9.42578125" style="12" customWidth="1"/>
    <col min="11" max="11" width="10.42578125" style="12" customWidth="1"/>
    <col min="12" max="12" width="10.140625" style="12" customWidth="1"/>
    <col min="13" max="14" width="9.42578125" style="12" customWidth="1"/>
    <col min="15" max="16" width="11" style="12" customWidth="1"/>
    <col min="17" max="18" width="11.7109375" style="12" customWidth="1"/>
    <col min="19" max="16384" width="9.140625" style="12"/>
  </cols>
  <sheetData>
    <row r="1" spans="1:18" ht="5.0999999999999996" customHeight="1"/>
    <row r="2" spans="1:18" ht="15" customHeight="1" thickBot="1">
      <c r="A2" s="12" t="s">
        <v>287</v>
      </c>
      <c r="M2" s="295"/>
      <c r="N2" s="295"/>
      <c r="O2" s="295"/>
      <c r="P2" s="558"/>
      <c r="Q2" s="295"/>
      <c r="R2" s="220" t="s">
        <v>44</v>
      </c>
    </row>
    <row r="3" spans="1:18" ht="15" customHeight="1">
      <c r="A3" s="754" t="s">
        <v>45</v>
      </c>
      <c r="B3" s="755"/>
      <c r="C3" s="868" t="s">
        <v>359</v>
      </c>
      <c r="D3" s="868"/>
      <c r="E3" s="868" t="s">
        <v>450</v>
      </c>
      <c r="F3" s="868"/>
      <c r="G3" s="868" t="s">
        <v>451</v>
      </c>
      <c r="H3" s="909"/>
      <c r="I3" s="850" t="s">
        <v>278</v>
      </c>
      <c r="J3" s="851"/>
      <c r="K3" s="849" t="s">
        <v>597</v>
      </c>
      <c r="L3" s="849"/>
      <c r="M3" s="850" t="s">
        <v>278</v>
      </c>
      <c r="N3" s="851"/>
      <c r="O3" s="854" t="s">
        <v>598</v>
      </c>
      <c r="P3" s="855"/>
      <c r="Q3" s="904" t="s">
        <v>534</v>
      </c>
      <c r="R3" s="905"/>
    </row>
    <row r="4" spans="1:18" ht="15" customHeight="1">
      <c r="A4" s="756"/>
      <c r="B4" s="757"/>
      <c r="C4" s="559" t="s">
        <v>46</v>
      </c>
      <c r="D4" s="559" t="s">
        <v>13</v>
      </c>
      <c r="E4" s="559" t="s">
        <v>46</v>
      </c>
      <c r="F4" s="560" t="s">
        <v>13</v>
      </c>
      <c r="G4" s="249" t="s">
        <v>46</v>
      </c>
      <c r="H4" s="559" t="s">
        <v>13</v>
      </c>
      <c r="I4" s="852"/>
      <c r="J4" s="853"/>
      <c r="K4" s="728" t="s">
        <v>46</v>
      </c>
      <c r="L4" s="273" t="s">
        <v>13</v>
      </c>
      <c r="M4" s="852"/>
      <c r="N4" s="853"/>
      <c r="O4" s="229" t="s">
        <v>46</v>
      </c>
      <c r="P4" s="559" t="s">
        <v>13</v>
      </c>
      <c r="Q4" s="237" t="s">
        <v>535</v>
      </c>
      <c r="R4" s="618" t="s">
        <v>536</v>
      </c>
    </row>
    <row r="5" spans="1:18" s="30" customFormat="1" ht="16.5" customHeight="1">
      <c r="A5" s="886" t="s">
        <v>453</v>
      </c>
      <c r="B5" s="887"/>
      <c r="C5" s="107">
        <f t="shared" ref="C5:H5" si="0">C6+C7+C11</f>
        <v>6095</v>
      </c>
      <c r="D5" s="107">
        <f t="shared" si="0"/>
        <v>52838</v>
      </c>
      <c r="E5" s="107">
        <f t="shared" si="0"/>
        <v>5704</v>
      </c>
      <c r="F5" s="107">
        <f t="shared" si="0"/>
        <v>51850</v>
      </c>
      <c r="G5" s="107">
        <f t="shared" si="0"/>
        <v>5486</v>
      </c>
      <c r="H5" s="107">
        <f t="shared" si="0"/>
        <v>52615</v>
      </c>
      <c r="I5" s="915" t="s">
        <v>277</v>
      </c>
      <c r="J5" s="859"/>
      <c r="K5" s="271">
        <f>K6+K7+K11</f>
        <v>5324</v>
      </c>
      <c r="L5" s="24">
        <v>56570</v>
      </c>
      <c r="M5" s="873" t="s">
        <v>277</v>
      </c>
      <c r="N5" s="863"/>
      <c r="O5" s="24">
        <f>O6+O7+O11</f>
        <v>4840</v>
      </c>
      <c r="P5" s="24">
        <f>P6+P7+P11</f>
        <v>53339</v>
      </c>
      <c r="Q5" s="721">
        <f>Q6+Q7+Q11</f>
        <v>5254</v>
      </c>
      <c r="R5" s="617">
        <f>R6+R7+R11</f>
        <v>55002</v>
      </c>
    </row>
    <row r="6" spans="1:18" s="30" customFormat="1" ht="16.5" customHeight="1">
      <c r="A6" s="882" t="s">
        <v>454</v>
      </c>
      <c r="B6" s="883"/>
      <c r="C6" s="610">
        <v>5</v>
      </c>
      <c r="D6" s="611">
        <v>78</v>
      </c>
      <c r="E6" s="611">
        <v>3</v>
      </c>
      <c r="F6" s="611">
        <v>14</v>
      </c>
      <c r="G6" s="611">
        <v>3</v>
      </c>
      <c r="H6" s="611">
        <v>20</v>
      </c>
      <c r="I6" s="874" t="s">
        <v>279</v>
      </c>
      <c r="J6" s="861"/>
      <c r="K6" s="610">
        <v>2</v>
      </c>
      <c r="L6" s="611">
        <v>13</v>
      </c>
      <c r="M6" s="874" t="s">
        <v>279</v>
      </c>
      <c r="N6" s="861"/>
      <c r="O6" s="613">
        <v>3</v>
      </c>
      <c r="P6" s="613">
        <v>31</v>
      </c>
      <c r="Q6" s="722">
        <v>0</v>
      </c>
      <c r="R6" s="615">
        <v>0</v>
      </c>
    </row>
    <row r="7" spans="1:18" s="30" customFormat="1" ht="16.5" customHeight="1">
      <c r="A7" s="888" t="s">
        <v>455</v>
      </c>
      <c r="B7" s="141" t="s">
        <v>48</v>
      </c>
      <c r="C7" s="269">
        <f t="shared" ref="C7:H7" si="1">SUM(C8:C10)</f>
        <v>728</v>
      </c>
      <c r="D7" s="269">
        <f t="shared" si="1"/>
        <v>9136</v>
      </c>
      <c r="E7" s="269">
        <f t="shared" si="1"/>
        <v>644</v>
      </c>
      <c r="F7" s="269">
        <f t="shared" si="1"/>
        <v>7908</v>
      </c>
      <c r="G7" s="269">
        <f t="shared" si="1"/>
        <v>581</v>
      </c>
      <c r="H7" s="269">
        <f t="shared" si="1"/>
        <v>7321</v>
      </c>
      <c r="I7" s="873" t="s">
        <v>277</v>
      </c>
      <c r="J7" s="863"/>
      <c r="K7" s="271">
        <f>SUM(K8:K10)</f>
        <v>552</v>
      </c>
      <c r="L7" s="666">
        <f>SUM(L8:L10)</f>
        <v>7419</v>
      </c>
      <c r="M7" s="873" t="s">
        <v>277</v>
      </c>
      <c r="N7" s="863"/>
      <c r="O7" s="270">
        <f>SUM(O8:O10)</f>
        <v>517</v>
      </c>
      <c r="P7" s="270">
        <f>SUM(P8:P10)</f>
        <v>7486</v>
      </c>
      <c r="Q7" s="723">
        <f>SUM(Q8:Q10)</f>
        <v>556</v>
      </c>
      <c r="R7" s="609">
        <f>SUM(R8:R10)</f>
        <v>7492</v>
      </c>
    </row>
    <row r="8" spans="1:18" s="30" customFormat="1" ht="16.5" customHeight="1">
      <c r="A8" s="889"/>
      <c r="B8" s="564" t="s">
        <v>49</v>
      </c>
      <c r="C8" s="561">
        <v>2</v>
      </c>
      <c r="D8" s="561">
        <v>6</v>
      </c>
      <c r="E8" s="561">
        <v>3</v>
      </c>
      <c r="F8" s="561">
        <v>21</v>
      </c>
      <c r="G8" s="561">
        <v>3</v>
      </c>
      <c r="H8" s="561">
        <v>22</v>
      </c>
      <c r="I8" s="871" t="s">
        <v>280</v>
      </c>
      <c r="J8" s="857"/>
      <c r="K8" s="374">
        <v>7</v>
      </c>
      <c r="L8" s="661">
        <v>43</v>
      </c>
      <c r="M8" s="871" t="s">
        <v>280</v>
      </c>
      <c r="N8" s="857"/>
      <c r="O8" s="565">
        <v>3</v>
      </c>
      <c r="P8" s="565">
        <v>18</v>
      </c>
      <c r="Q8" s="724">
        <v>1</v>
      </c>
      <c r="R8" s="603">
        <v>0</v>
      </c>
    </row>
    <row r="9" spans="1:18" s="30" customFormat="1" ht="16.5" customHeight="1">
      <c r="A9" s="889"/>
      <c r="B9" s="564" t="s">
        <v>50</v>
      </c>
      <c r="C9" s="561">
        <v>497</v>
      </c>
      <c r="D9" s="561">
        <v>5505</v>
      </c>
      <c r="E9" s="561">
        <v>441</v>
      </c>
      <c r="F9" s="561">
        <v>4998</v>
      </c>
      <c r="G9" s="561">
        <v>425</v>
      </c>
      <c r="H9" s="561">
        <v>4590</v>
      </c>
      <c r="I9" s="871" t="s">
        <v>281</v>
      </c>
      <c r="J9" s="857"/>
      <c r="K9" s="374">
        <v>392</v>
      </c>
      <c r="L9" s="661">
        <v>4466</v>
      </c>
      <c r="M9" s="871" t="s">
        <v>281</v>
      </c>
      <c r="N9" s="857"/>
      <c r="O9" s="565">
        <v>353</v>
      </c>
      <c r="P9" s="565">
        <v>4139</v>
      </c>
      <c r="Q9" s="724">
        <v>391</v>
      </c>
      <c r="R9" s="602">
        <v>4354</v>
      </c>
    </row>
    <row r="10" spans="1:18" s="30" customFormat="1" ht="16.5" customHeight="1">
      <c r="A10" s="890"/>
      <c r="B10" s="375" t="s">
        <v>51</v>
      </c>
      <c r="C10" s="562">
        <v>229</v>
      </c>
      <c r="D10" s="562">
        <v>3625</v>
      </c>
      <c r="E10" s="562">
        <v>200</v>
      </c>
      <c r="F10" s="562">
        <v>2889</v>
      </c>
      <c r="G10" s="562">
        <v>153</v>
      </c>
      <c r="H10" s="562">
        <v>2709</v>
      </c>
      <c r="I10" s="875" t="s">
        <v>282</v>
      </c>
      <c r="J10" s="865"/>
      <c r="K10" s="377">
        <v>153</v>
      </c>
      <c r="L10" s="378">
        <v>2910</v>
      </c>
      <c r="M10" s="875" t="s">
        <v>282</v>
      </c>
      <c r="N10" s="865"/>
      <c r="O10" s="379">
        <v>161</v>
      </c>
      <c r="P10" s="379">
        <v>3329</v>
      </c>
      <c r="Q10" s="725">
        <v>164</v>
      </c>
      <c r="R10" s="605">
        <v>3138</v>
      </c>
    </row>
    <row r="11" spans="1:18" s="30" customFormat="1" ht="16.5" customHeight="1">
      <c r="A11" s="893" t="s">
        <v>456</v>
      </c>
      <c r="B11" s="222" t="s">
        <v>48</v>
      </c>
      <c r="C11" s="212">
        <f t="shared" ref="C11:H11" si="2">SUM(C12:C24)</f>
        <v>5362</v>
      </c>
      <c r="D11" s="212">
        <f t="shared" si="2"/>
        <v>43624</v>
      </c>
      <c r="E11" s="212">
        <f t="shared" si="2"/>
        <v>5057</v>
      </c>
      <c r="F11" s="212">
        <f t="shared" si="2"/>
        <v>43928</v>
      </c>
      <c r="G11" s="212">
        <f t="shared" si="2"/>
        <v>4902</v>
      </c>
      <c r="H11" s="212">
        <f t="shared" si="2"/>
        <v>45274</v>
      </c>
      <c r="I11" s="873" t="s">
        <v>277</v>
      </c>
      <c r="J11" s="863"/>
      <c r="K11" s="272">
        <f>SUM(K12:K24)</f>
        <v>4770</v>
      </c>
      <c r="L11" s="666">
        <f>SUM(L12:L24)</f>
        <v>49138</v>
      </c>
      <c r="M11" s="873" t="s">
        <v>277</v>
      </c>
      <c r="N11" s="863"/>
      <c r="O11" s="25">
        <f>SUM(O12:O24)</f>
        <v>4320</v>
      </c>
      <c r="P11" s="25">
        <f>SUM(P12:P24)</f>
        <v>45822</v>
      </c>
      <c r="Q11" s="723">
        <f>SUM(Q12:Q24)</f>
        <v>4698</v>
      </c>
      <c r="R11" s="609">
        <f>SUM(R12:R24)</f>
        <v>47510</v>
      </c>
    </row>
    <row r="12" spans="1:18" s="30" customFormat="1" ht="16.5" customHeight="1">
      <c r="A12" s="894"/>
      <c r="B12" s="223" t="s">
        <v>52</v>
      </c>
      <c r="C12" s="561">
        <v>3</v>
      </c>
      <c r="D12" s="561">
        <v>926</v>
      </c>
      <c r="E12" s="561">
        <v>6</v>
      </c>
      <c r="F12" s="561">
        <v>978</v>
      </c>
      <c r="G12" s="561">
        <v>5</v>
      </c>
      <c r="H12" s="561">
        <v>1174</v>
      </c>
      <c r="I12" s="916" t="s">
        <v>283</v>
      </c>
      <c r="J12" s="867"/>
      <c r="K12" s="374">
        <v>4</v>
      </c>
      <c r="L12" s="661">
        <v>1146</v>
      </c>
      <c r="M12" s="880" t="s">
        <v>283</v>
      </c>
      <c r="N12" s="881"/>
      <c r="O12" s="565">
        <v>4</v>
      </c>
      <c r="P12" s="565">
        <v>1076</v>
      </c>
      <c r="Q12" s="724">
        <v>5</v>
      </c>
      <c r="R12" s="602">
        <v>1084</v>
      </c>
    </row>
    <row r="13" spans="1:18" s="30" customFormat="1" ht="16.5" customHeight="1">
      <c r="A13" s="894"/>
      <c r="B13" s="223" t="s">
        <v>53</v>
      </c>
      <c r="C13" s="561">
        <v>139</v>
      </c>
      <c r="D13" s="561">
        <v>3108</v>
      </c>
      <c r="E13" s="561">
        <v>165</v>
      </c>
      <c r="F13" s="561">
        <v>4278</v>
      </c>
      <c r="G13" s="561">
        <v>180</v>
      </c>
      <c r="H13" s="561">
        <v>4310</v>
      </c>
      <c r="I13" s="871" t="s">
        <v>284</v>
      </c>
      <c r="J13" s="857"/>
      <c r="K13" s="374">
        <v>193</v>
      </c>
      <c r="L13" s="661">
        <v>5768</v>
      </c>
      <c r="M13" s="876" t="s">
        <v>351</v>
      </c>
      <c r="N13" s="877"/>
      <c r="O13" s="565">
        <v>88</v>
      </c>
      <c r="P13" s="565">
        <v>3042</v>
      </c>
      <c r="Q13" s="724">
        <v>83</v>
      </c>
      <c r="R13" s="602">
        <v>1441</v>
      </c>
    </row>
    <row r="14" spans="1:18" s="30" customFormat="1" ht="16.5" customHeight="1">
      <c r="A14" s="894"/>
      <c r="B14" s="223" t="s">
        <v>54</v>
      </c>
      <c r="C14" s="561">
        <v>2635</v>
      </c>
      <c r="D14" s="561">
        <v>20692</v>
      </c>
      <c r="E14" s="561">
        <v>2360</v>
      </c>
      <c r="F14" s="561">
        <v>19401</v>
      </c>
      <c r="G14" s="561">
        <v>2154</v>
      </c>
      <c r="H14" s="561">
        <v>19649</v>
      </c>
      <c r="I14" s="871" t="s">
        <v>595</v>
      </c>
      <c r="J14" s="857"/>
      <c r="K14" s="374">
        <v>1299</v>
      </c>
      <c r="L14" s="661">
        <v>15455</v>
      </c>
      <c r="M14" s="876" t="s">
        <v>350</v>
      </c>
      <c r="N14" s="877"/>
      <c r="O14" s="565">
        <v>104</v>
      </c>
      <c r="P14" s="565">
        <v>3108</v>
      </c>
      <c r="Q14" s="724">
        <v>112</v>
      </c>
      <c r="R14" s="602">
        <v>3125</v>
      </c>
    </row>
    <row r="15" spans="1:18" s="30" customFormat="1" ht="16.5" customHeight="1">
      <c r="A15" s="894"/>
      <c r="B15" s="223" t="s">
        <v>55</v>
      </c>
      <c r="C15" s="561">
        <v>120</v>
      </c>
      <c r="D15" s="561">
        <v>1441</v>
      </c>
      <c r="E15" s="561">
        <v>108</v>
      </c>
      <c r="F15" s="561">
        <v>1002</v>
      </c>
      <c r="G15" s="561">
        <v>87</v>
      </c>
      <c r="H15" s="561">
        <v>860</v>
      </c>
      <c r="I15" s="871" t="s">
        <v>285</v>
      </c>
      <c r="J15" s="857"/>
      <c r="K15" s="373">
        <v>90</v>
      </c>
      <c r="L15" s="662">
        <v>1004</v>
      </c>
      <c r="M15" s="876" t="s">
        <v>595</v>
      </c>
      <c r="N15" s="877"/>
      <c r="O15" s="565">
        <v>1152</v>
      </c>
      <c r="P15" s="565">
        <v>14204</v>
      </c>
      <c r="Q15" s="724">
        <v>1240</v>
      </c>
      <c r="R15" s="602">
        <v>15116</v>
      </c>
    </row>
    <row r="16" spans="1:18" s="30" customFormat="1" ht="16.5" customHeight="1">
      <c r="A16" s="894"/>
      <c r="B16" s="223" t="s">
        <v>22</v>
      </c>
      <c r="C16" s="561">
        <v>663</v>
      </c>
      <c r="D16" s="561">
        <v>1220</v>
      </c>
      <c r="E16" s="561">
        <v>632</v>
      </c>
      <c r="F16" s="561">
        <v>1147</v>
      </c>
      <c r="G16" s="561">
        <v>672</v>
      </c>
      <c r="H16" s="561">
        <v>1277</v>
      </c>
      <c r="I16" s="871" t="s">
        <v>286</v>
      </c>
      <c r="J16" s="857"/>
      <c r="K16" s="373">
        <v>688</v>
      </c>
      <c r="L16" s="662">
        <v>1814</v>
      </c>
      <c r="M16" s="876" t="s">
        <v>285</v>
      </c>
      <c r="N16" s="877"/>
      <c r="O16" s="565">
        <v>81</v>
      </c>
      <c r="P16" s="565">
        <v>981</v>
      </c>
      <c r="Q16" s="724">
        <v>93</v>
      </c>
      <c r="R16" s="602">
        <v>928</v>
      </c>
    </row>
    <row r="17" spans="1:18" s="30" customFormat="1" ht="15.75" customHeight="1">
      <c r="A17" s="894"/>
      <c r="B17" s="223" t="s">
        <v>56</v>
      </c>
      <c r="C17" s="561">
        <v>1786</v>
      </c>
      <c r="D17" s="561">
        <v>15267</v>
      </c>
      <c r="E17" s="561">
        <v>1768</v>
      </c>
      <c r="F17" s="561">
        <v>16044</v>
      </c>
      <c r="G17" s="561">
        <v>1786</v>
      </c>
      <c r="H17" s="561">
        <v>16987</v>
      </c>
      <c r="I17" s="920" t="s">
        <v>507</v>
      </c>
      <c r="J17" s="900"/>
      <c r="K17" s="902">
        <v>278</v>
      </c>
      <c r="L17" s="903">
        <v>2048</v>
      </c>
      <c r="M17" s="878" t="s">
        <v>357</v>
      </c>
      <c r="N17" s="879"/>
      <c r="O17" s="149">
        <v>628</v>
      </c>
      <c r="P17" s="149">
        <v>1725</v>
      </c>
      <c r="Q17" s="724">
        <v>647</v>
      </c>
      <c r="R17" s="602">
        <v>1692</v>
      </c>
    </row>
    <row r="18" spans="1:18" s="30" customFormat="1" ht="24" customHeight="1">
      <c r="A18" s="894"/>
      <c r="B18" s="223" t="s">
        <v>57</v>
      </c>
      <c r="C18" s="561">
        <v>16</v>
      </c>
      <c r="D18" s="561">
        <v>970</v>
      </c>
      <c r="E18" s="561">
        <v>18</v>
      </c>
      <c r="F18" s="561">
        <v>1078</v>
      </c>
      <c r="G18" s="561">
        <v>18</v>
      </c>
      <c r="H18" s="561">
        <v>1017</v>
      </c>
      <c r="I18" s="921"/>
      <c r="J18" s="900"/>
      <c r="K18" s="902"/>
      <c r="L18" s="903"/>
      <c r="M18" s="913" t="s">
        <v>291</v>
      </c>
      <c r="N18" s="914"/>
      <c r="O18" s="565">
        <v>248</v>
      </c>
      <c r="P18" s="565">
        <v>1873</v>
      </c>
      <c r="Q18" s="724">
        <v>282</v>
      </c>
      <c r="R18" s="602">
        <v>2278</v>
      </c>
    </row>
    <row r="19" spans="1:18" s="30" customFormat="1" ht="20.25" customHeight="1">
      <c r="A19" s="894"/>
      <c r="B19" s="224"/>
      <c r="C19" s="561"/>
      <c r="D19" s="561"/>
      <c r="E19" s="561"/>
      <c r="F19" s="561"/>
      <c r="G19" s="561"/>
      <c r="H19" s="561"/>
      <c r="I19" s="917" t="s">
        <v>292</v>
      </c>
      <c r="J19" s="870"/>
      <c r="K19" s="373">
        <v>719</v>
      </c>
      <c r="L19" s="662">
        <v>4506</v>
      </c>
      <c r="M19" s="917" t="s">
        <v>292</v>
      </c>
      <c r="N19" s="870"/>
      <c r="O19" s="565">
        <v>662</v>
      </c>
      <c r="P19" s="565">
        <v>3681</v>
      </c>
      <c r="Q19" s="724">
        <v>721</v>
      </c>
      <c r="R19" s="602">
        <v>4025</v>
      </c>
    </row>
    <row r="20" spans="1:18" s="30" customFormat="1" ht="23.25" customHeight="1">
      <c r="A20" s="894"/>
      <c r="B20" s="224"/>
      <c r="C20" s="561"/>
      <c r="D20" s="561"/>
      <c r="E20" s="561"/>
      <c r="F20" s="561"/>
      <c r="G20" s="561"/>
      <c r="H20" s="561"/>
      <c r="I20" s="880" t="s">
        <v>288</v>
      </c>
      <c r="J20" s="881"/>
      <c r="K20" s="373">
        <v>285</v>
      </c>
      <c r="L20" s="662">
        <v>2797</v>
      </c>
      <c r="M20" s="891" t="s">
        <v>509</v>
      </c>
      <c r="N20" s="892"/>
      <c r="O20" s="565">
        <v>407</v>
      </c>
      <c r="P20" s="565">
        <v>2161</v>
      </c>
      <c r="Q20" s="724">
        <v>430</v>
      </c>
      <c r="R20" s="602">
        <v>1781</v>
      </c>
    </row>
    <row r="21" spans="1:18" s="30" customFormat="1" ht="16.5" customHeight="1">
      <c r="A21" s="894"/>
      <c r="B21" s="224"/>
      <c r="C21" s="561"/>
      <c r="D21" s="561"/>
      <c r="E21" s="561"/>
      <c r="F21" s="561"/>
      <c r="G21" s="561"/>
      <c r="H21" s="561"/>
      <c r="I21" s="880" t="s">
        <v>289</v>
      </c>
      <c r="J21" s="881"/>
      <c r="K21" s="373">
        <v>369</v>
      </c>
      <c r="L21" s="662">
        <v>6682</v>
      </c>
      <c r="M21" s="880" t="s">
        <v>288</v>
      </c>
      <c r="N21" s="881"/>
      <c r="O21" s="565">
        <v>209</v>
      </c>
      <c r="P21" s="565">
        <v>1260</v>
      </c>
      <c r="Q21" s="724">
        <v>237</v>
      </c>
      <c r="R21" s="602">
        <v>1172</v>
      </c>
    </row>
    <row r="22" spans="1:18" s="30" customFormat="1" ht="16.5" customHeight="1">
      <c r="A22" s="894"/>
      <c r="B22" s="224"/>
      <c r="C22" s="561"/>
      <c r="D22" s="561"/>
      <c r="E22" s="561"/>
      <c r="F22" s="561"/>
      <c r="G22" s="561"/>
      <c r="H22" s="561"/>
      <c r="I22" s="880" t="s">
        <v>290</v>
      </c>
      <c r="J22" s="881"/>
      <c r="K22" s="373">
        <v>831</v>
      </c>
      <c r="L22" s="662">
        <v>6778</v>
      </c>
      <c r="M22" s="880" t="s">
        <v>289</v>
      </c>
      <c r="N22" s="881"/>
      <c r="O22" s="565">
        <v>371</v>
      </c>
      <c r="P22" s="565">
        <v>7177</v>
      </c>
      <c r="Q22" s="724">
        <v>462</v>
      </c>
      <c r="R22" s="602">
        <v>8255</v>
      </c>
    </row>
    <row r="23" spans="1:18" s="30" customFormat="1" ht="16.5" customHeight="1">
      <c r="A23" s="894"/>
      <c r="B23" s="224"/>
      <c r="C23" s="561"/>
      <c r="D23" s="561"/>
      <c r="E23" s="561"/>
      <c r="F23" s="561"/>
      <c r="G23" s="561"/>
      <c r="H23" s="561"/>
      <c r="I23" s="919" t="s">
        <v>356</v>
      </c>
      <c r="J23" s="898"/>
      <c r="K23" s="373">
        <v>14</v>
      </c>
      <c r="L23" s="662">
        <v>1140</v>
      </c>
      <c r="M23" s="880" t="s">
        <v>353</v>
      </c>
      <c r="N23" s="881"/>
      <c r="O23" s="565">
        <v>22</v>
      </c>
      <c r="P23" s="565">
        <v>198</v>
      </c>
      <c r="Q23" s="724">
        <v>24</v>
      </c>
      <c r="R23" s="602">
        <v>394</v>
      </c>
    </row>
    <row r="24" spans="1:18" s="30" customFormat="1" ht="20.25" customHeight="1" thickBot="1">
      <c r="A24" s="907"/>
      <c r="B24" s="225"/>
      <c r="C24" s="380"/>
      <c r="D24" s="380"/>
      <c r="E24" s="380"/>
      <c r="F24" s="380"/>
      <c r="G24" s="380"/>
      <c r="H24" s="380"/>
      <c r="I24" s="381"/>
      <c r="J24" s="382"/>
      <c r="K24" s="383"/>
      <c r="L24" s="380"/>
      <c r="M24" s="911" t="s">
        <v>354</v>
      </c>
      <c r="N24" s="912"/>
      <c r="O24" s="154">
        <v>344</v>
      </c>
      <c r="P24" s="154">
        <v>5336</v>
      </c>
      <c r="Q24" s="726">
        <v>362</v>
      </c>
      <c r="R24" s="607">
        <v>6219</v>
      </c>
    </row>
    <row r="25" spans="1:18" ht="15" customHeight="1">
      <c r="A25" s="12" t="s">
        <v>538</v>
      </c>
      <c r="I25" s="92"/>
      <c r="J25" s="92"/>
      <c r="K25" s="92"/>
      <c r="L25" s="92"/>
      <c r="M25" s="563" t="s">
        <v>457</v>
      </c>
      <c r="N25" s="563"/>
      <c r="O25" s="563"/>
      <c r="P25" s="563"/>
      <c r="Q25" s="563"/>
      <c r="R25" s="563" t="s">
        <v>358</v>
      </c>
    </row>
    <row r="26" spans="1:18" ht="15" customHeight="1">
      <c r="E26" s="384"/>
      <c r="F26" s="384"/>
      <c r="I26" s="92"/>
      <c r="J26" s="92"/>
      <c r="K26" s="92"/>
      <c r="L26" s="92"/>
      <c r="M26" s="92"/>
      <c r="N26" s="92"/>
      <c r="O26" s="906" t="s">
        <v>364</v>
      </c>
      <c r="P26" s="906"/>
      <c r="Q26" s="906"/>
      <c r="R26" s="906"/>
    </row>
    <row r="27" spans="1:18" ht="15" customHeight="1" thickBot="1">
      <c r="A27" s="12" t="s">
        <v>360</v>
      </c>
      <c r="I27" s="92"/>
      <c r="J27" s="92"/>
      <c r="K27" s="92"/>
      <c r="L27" s="92"/>
      <c r="M27" s="92"/>
      <c r="N27" s="92"/>
      <c r="O27" s="92"/>
      <c r="P27" s="92"/>
      <c r="Q27" s="92"/>
      <c r="R27" s="95" t="s">
        <v>44</v>
      </c>
    </row>
    <row r="28" spans="1:18" ht="15" customHeight="1">
      <c r="A28" s="754" t="s">
        <v>58</v>
      </c>
      <c r="B28" s="755"/>
      <c r="C28" s="868" t="s">
        <v>18</v>
      </c>
      <c r="D28" s="868"/>
      <c r="E28" s="868" t="s">
        <v>59</v>
      </c>
      <c r="F28" s="868"/>
      <c r="G28" s="868" t="s">
        <v>60</v>
      </c>
      <c r="H28" s="909"/>
      <c r="I28" s="918" t="s">
        <v>61</v>
      </c>
      <c r="J28" s="908"/>
      <c r="K28" s="868" t="s">
        <v>62</v>
      </c>
      <c r="L28" s="868"/>
      <c r="M28" s="909" t="s">
        <v>422</v>
      </c>
      <c r="N28" s="854"/>
      <c r="O28" s="909" t="s">
        <v>361</v>
      </c>
      <c r="P28" s="908"/>
      <c r="Q28" s="909" t="s">
        <v>365</v>
      </c>
      <c r="R28" s="910"/>
    </row>
    <row r="29" spans="1:18" ht="15" customHeight="1">
      <c r="A29" s="756"/>
      <c r="B29" s="757"/>
      <c r="C29" s="574" t="s">
        <v>46</v>
      </c>
      <c r="D29" s="574" t="s">
        <v>13</v>
      </c>
      <c r="E29" s="574" t="s">
        <v>46</v>
      </c>
      <c r="F29" s="574" t="s">
        <v>13</v>
      </c>
      <c r="G29" s="574" t="s">
        <v>46</v>
      </c>
      <c r="H29" s="667" t="s">
        <v>13</v>
      </c>
      <c r="I29" s="720" t="s">
        <v>46</v>
      </c>
      <c r="J29" s="665" t="s">
        <v>13</v>
      </c>
      <c r="K29" s="574" t="s">
        <v>46</v>
      </c>
      <c r="L29" s="574" t="s">
        <v>13</v>
      </c>
      <c r="M29" s="574" t="s">
        <v>46</v>
      </c>
      <c r="N29" s="577" t="s">
        <v>13</v>
      </c>
      <c r="O29" s="582" t="s">
        <v>46</v>
      </c>
      <c r="P29" s="580" t="s">
        <v>13</v>
      </c>
      <c r="Q29" s="582" t="s">
        <v>46</v>
      </c>
      <c r="R29" s="285" t="s">
        <v>13</v>
      </c>
    </row>
    <row r="30" spans="1:18" ht="15.75" customHeight="1">
      <c r="A30" s="886" t="s">
        <v>47</v>
      </c>
      <c r="B30" s="895"/>
      <c r="C30" s="15">
        <f>C31+C32+C36</f>
        <v>5254</v>
      </c>
      <c r="D30" s="16">
        <f>D31+D32+D36</f>
        <v>55002</v>
      </c>
      <c r="E30" s="573">
        <f t="shared" ref="E30:M30" si="3">E31+E32+E36</f>
        <v>3037</v>
      </c>
      <c r="F30" s="573">
        <f>F31+F32+F36</f>
        <v>5957</v>
      </c>
      <c r="G30" s="276">
        <f t="shared" si="3"/>
        <v>1000</v>
      </c>
      <c r="H30" s="276">
        <f t="shared" si="3"/>
        <v>6549</v>
      </c>
      <c r="I30" s="276">
        <f t="shared" si="3"/>
        <v>615</v>
      </c>
      <c r="J30" s="276">
        <f t="shared" si="3"/>
        <v>8183</v>
      </c>
      <c r="K30" s="276">
        <f t="shared" si="3"/>
        <v>220</v>
      </c>
      <c r="L30" s="276">
        <f t="shared" si="3"/>
        <v>5270</v>
      </c>
      <c r="M30" s="276">
        <f t="shared" si="3"/>
        <v>188</v>
      </c>
      <c r="N30" s="276">
        <f>N31+N32+N36</f>
        <v>6975</v>
      </c>
      <c r="O30" s="276">
        <f>O31+O32+O36</f>
        <v>179</v>
      </c>
      <c r="P30" s="276">
        <f>P31+P32+P36</f>
        <v>22068</v>
      </c>
      <c r="Q30" s="276">
        <f>Q31+Q32+Q36</f>
        <v>15</v>
      </c>
      <c r="R30" s="633">
        <f>R31+R32+R36</f>
        <v>0</v>
      </c>
    </row>
    <row r="31" spans="1:18" ht="15.75" customHeight="1">
      <c r="A31" s="884" t="s">
        <v>19</v>
      </c>
      <c r="B31" s="885"/>
      <c r="C31" s="385">
        <f>+E31+G31+I31+K31+M31+Q31+O31</f>
        <v>0</v>
      </c>
      <c r="D31" s="385">
        <f>+F31+H31+J31+L31+R31+N31+P31</f>
        <v>0</v>
      </c>
      <c r="E31" s="385">
        <v>0</v>
      </c>
      <c r="F31" s="385">
        <v>0</v>
      </c>
      <c r="G31" s="385">
        <v>0</v>
      </c>
      <c r="H31" s="385">
        <v>0</v>
      </c>
      <c r="I31" s="18">
        <v>0</v>
      </c>
      <c r="J31" s="18">
        <v>0</v>
      </c>
      <c r="K31" s="18">
        <v>0</v>
      </c>
      <c r="L31" s="18">
        <v>0</v>
      </c>
      <c r="M31" s="275">
        <v>0</v>
      </c>
      <c r="N31" s="18">
        <v>0</v>
      </c>
      <c r="O31" s="275">
        <v>0</v>
      </c>
      <c r="P31" s="275">
        <v>0</v>
      </c>
      <c r="Q31" s="275">
        <v>0</v>
      </c>
      <c r="R31" s="218">
        <v>0</v>
      </c>
    </row>
    <row r="32" spans="1:18" ht="15.75" customHeight="1">
      <c r="A32" s="888" t="s">
        <v>423</v>
      </c>
      <c r="B32" s="421" t="s">
        <v>48</v>
      </c>
      <c r="C32" s="5">
        <f t="shared" ref="C32:H32" si="4">SUM(C33:C35)</f>
        <v>556</v>
      </c>
      <c r="D32" s="569">
        <f t="shared" si="4"/>
        <v>7492</v>
      </c>
      <c r="E32" s="569">
        <f t="shared" si="4"/>
        <v>238</v>
      </c>
      <c r="F32" s="719">
        <f t="shared" si="4"/>
        <v>586</v>
      </c>
      <c r="G32" s="719">
        <f t="shared" si="4"/>
        <v>141</v>
      </c>
      <c r="H32" s="719">
        <f t="shared" si="4"/>
        <v>921</v>
      </c>
      <c r="I32" s="719">
        <f t="shared" ref="I32:R32" si="5">SUM(I33:I35)</f>
        <v>99</v>
      </c>
      <c r="J32" s="719">
        <f t="shared" si="5"/>
        <v>1276</v>
      </c>
      <c r="K32" s="277">
        <f t="shared" si="5"/>
        <v>30</v>
      </c>
      <c r="L32" s="277">
        <f t="shared" si="5"/>
        <v>720</v>
      </c>
      <c r="M32" s="277">
        <f t="shared" si="5"/>
        <v>21</v>
      </c>
      <c r="N32" s="277">
        <f t="shared" si="5"/>
        <v>766</v>
      </c>
      <c r="O32" s="277">
        <f t="shared" si="5"/>
        <v>26</v>
      </c>
      <c r="P32" s="277">
        <f t="shared" si="5"/>
        <v>3223</v>
      </c>
      <c r="Q32" s="277">
        <f t="shared" si="5"/>
        <v>1</v>
      </c>
      <c r="R32" s="634">
        <f t="shared" si="5"/>
        <v>0</v>
      </c>
    </row>
    <row r="33" spans="1:18" ht="15.75" customHeight="1">
      <c r="A33" s="889"/>
      <c r="B33" s="428" t="s">
        <v>362</v>
      </c>
      <c r="C33" s="17">
        <f>+E33+G33+I33+K33+M33+Q33+O33</f>
        <v>1</v>
      </c>
      <c r="D33" s="385">
        <f>+F33+H33+J33+L33+R33+N33+P33</f>
        <v>0</v>
      </c>
      <c r="E33" s="385">
        <v>0</v>
      </c>
      <c r="F33" s="385">
        <v>0</v>
      </c>
      <c r="G33" s="275">
        <v>0</v>
      </c>
      <c r="H33" s="275">
        <v>0</v>
      </c>
      <c r="I33" s="275">
        <v>0</v>
      </c>
      <c r="J33" s="275">
        <v>0</v>
      </c>
      <c r="K33" s="275">
        <v>0</v>
      </c>
      <c r="L33" s="275">
        <v>0</v>
      </c>
      <c r="M33" s="275">
        <v>0</v>
      </c>
      <c r="N33" s="275">
        <v>0</v>
      </c>
      <c r="O33" s="275">
        <v>0</v>
      </c>
      <c r="P33" s="275">
        <v>0</v>
      </c>
      <c r="Q33" s="275">
        <v>1</v>
      </c>
      <c r="R33" s="218">
        <v>0</v>
      </c>
    </row>
    <row r="34" spans="1:18" ht="15.75" customHeight="1">
      <c r="A34" s="889"/>
      <c r="B34" s="428" t="s">
        <v>50</v>
      </c>
      <c r="C34" s="17">
        <f>+E34+G34+I34+K34+M34+Q34+O34</f>
        <v>391</v>
      </c>
      <c r="D34" s="570">
        <f>+F34+H34+J34+L34+R34+N34+P34</f>
        <v>4354</v>
      </c>
      <c r="E34" s="570">
        <v>155</v>
      </c>
      <c r="F34" s="570">
        <v>389</v>
      </c>
      <c r="G34" s="274">
        <v>118</v>
      </c>
      <c r="H34" s="274">
        <v>777</v>
      </c>
      <c r="I34" s="274">
        <v>70</v>
      </c>
      <c r="J34" s="274">
        <v>896</v>
      </c>
      <c r="K34" s="274">
        <v>15</v>
      </c>
      <c r="L34" s="274">
        <v>348</v>
      </c>
      <c r="M34" s="274">
        <v>19</v>
      </c>
      <c r="N34" s="274">
        <v>688</v>
      </c>
      <c r="O34" s="275">
        <v>14</v>
      </c>
      <c r="P34" s="275">
        <v>1256</v>
      </c>
      <c r="Q34" s="275">
        <v>0</v>
      </c>
      <c r="R34" s="218">
        <v>0</v>
      </c>
    </row>
    <row r="35" spans="1:18" ht="15.75" customHeight="1">
      <c r="A35" s="890"/>
      <c r="B35" s="375" t="s">
        <v>51</v>
      </c>
      <c r="C35" s="17">
        <f>+E35+G35+I35+K35+M35+Q35+O35</f>
        <v>164</v>
      </c>
      <c r="D35" s="570">
        <f>+F35+H35+J35+L35+R35+N35+P35</f>
        <v>3138</v>
      </c>
      <c r="E35" s="570">
        <v>83</v>
      </c>
      <c r="F35" s="570">
        <v>197</v>
      </c>
      <c r="G35" s="274">
        <v>23</v>
      </c>
      <c r="H35" s="274">
        <v>144</v>
      </c>
      <c r="I35" s="274">
        <v>29</v>
      </c>
      <c r="J35" s="274">
        <v>380</v>
      </c>
      <c r="K35" s="274">
        <v>15</v>
      </c>
      <c r="L35" s="274">
        <v>372</v>
      </c>
      <c r="M35" s="274">
        <v>2</v>
      </c>
      <c r="N35" s="274">
        <v>78</v>
      </c>
      <c r="O35" s="275">
        <v>12</v>
      </c>
      <c r="P35" s="275">
        <v>1967</v>
      </c>
      <c r="Q35" s="275">
        <v>0</v>
      </c>
      <c r="R35" s="218">
        <v>0</v>
      </c>
    </row>
    <row r="36" spans="1:18" ht="15.75" customHeight="1">
      <c r="A36" s="893" t="s">
        <v>421</v>
      </c>
      <c r="B36" s="420" t="s">
        <v>48</v>
      </c>
      <c r="C36" s="19">
        <f>SUM(C37:C49)</f>
        <v>4698</v>
      </c>
      <c r="D36" s="569">
        <f>SUM(D37:D49)</f>
        <v>47510</v>
      </c>
      <c r="E36" s="569">
        <f>SUM(E37:E49)</f>
        <v>2799</v>
      </c>
      <c r="F36" s="569">
        <f>SUM(F37:F49)</f>
        <v>5371</v>
      </c>
      <c r="G36" s="569">
        <f t="shared" ref="G36:R36" si="6">SUM(G37:G49)</f>
        <v>859</v>
      </c>
      <c r="H36" s="569">
        <f t="shared" si="6"/>
        <v>5628</v>
      </c>
      <c r="I36" s="569">
        <f t="shared" si="6"/>
        <v>516</v>
      </c>
      <c r="J36" s="569">
        <f t="shared" si="6"/>
        <v>6907</v>
      </c>
      <c r="K36" s="569">
        <f t="shared" si="6"/>
        <v>190</v>
      </c>
      <c r="L36" s="569">
        <f t="shared" si="6"/>
        <v>4550</v>
      </c>
      <c r="M36" s="569">
        <f t="shared" si="6"/>
        <v>167</v>
      </c>
      <c r="N36" s="569">
        <f t="shared" si="6"/>
        <v>6209</v>
      </c>
      <c r="O36" s="569">
        <f t="shared" si="6"/>
        <v>153</v>
      </c>
      <c r="P36" s="569">
        <f t="shared" si="6"/>
        <v>18845</v>
      </c>
      <c r="Q36" s="569">
        <f>SUM(Q37:Q49)</f>
        <v>14</v>
      </c>
      <c r="R36" s="634">
        <f t="shared" si="6"/>
        <v>0</v>
      </c>
    </row>
    <row r="37" spans="1:18" ht="15.75" customHeight="1">
      <c r="A37" s="894"/>
      <c r="B37" s="423" t="s">
        <v>283</v>
      </c>
      <c r="C37" s="17">
        <f t="shared" ref="C37:C49" si="7">+E37+G37+I37+K37+M37+Q37+O37</f>
        <v>5</v>
      </c>
      <c r="D37" s="570">
        <f t="shared" ref="D37:D49" si="8">+F37+H37+J37+L37+R37+N37+P37</f>
        <v>1084</v>
      </c>
      <c r="E37" s="585">
        <v>1</v>
      </c>
      <c r="F37" s="585">
        <v>1</v>
      </c>
      <c r="G37" s="275">
        <v>0</v>
      </c>
      <c r="H37" s="275">
        <v>0</v>
      </c>
      <c r="I37" s="275">
        <v>0</v>
      </c>
      <c r="J37" s="275">
        <v>0</v>
      </c>
      <c r="K37" s="275">
        <v>1</v>
      </c>
      <c r="L37" s="275">
        <v>20</v>
      </c>
      <c r="M37" s="275">
        <v>0</v>
      </c>
      <c r="N37" s="275">
        <v>0</v>
      </c>
      <c r="O37" s="274">
        <f>2+1</f>
        <v>3</v>
      </c>
      <c r="P37" s="274">
        <v>1063</v>
      </c>
      <c r="Q37" s="275">
        <v>0</v>
      </c>
      <c r="R37" s="218">
        <v>0</v>
      </c>
    </row>
    <row r="38" spans="1:18" ht="15.75" customHeight="1">
      <c r="A38" s="894"/>
      <c r="B38" s="386" t="s">
        <v>351</v>
      </c>
      <c r="C38" s="17">
        <f t="shared" si="7"/>
        <v>83</v>
      </c>
      <c r="D38" s="570">
        <f t="shared" si="8"/>
        <v>1441</v>
      </c>
      <c r="E38" s="570">
        <v>31</v>
      </c>
      <c r="F38" s="570">
        <v>63</v>
      </c>
      <c r="G38" s="274">
        <v>20</v>
      </c>
      <c r="H38" s="274">
        <v>128</v>
      </c>
      <c r="I38" s="274">
        <v>12</v>
      </c>
      <c r="J38" s="274">
        <v>161</v>
      </c>
      <c r="K38" s="274">
        <v>4</v>
      </c>
      <c r="L38" s="274">
        <v>103</v>
      </c>
      <c r="M38" s="274">
        <v>7</v>
      </c>
      <c r="N38" s="274">
        <v>255</v>
      </c>
      <c r="O38" s="275">
        <v>8</v>
      </c>
      <c r="P38" s="275">
        <v>731</v>
      </c>
      <c r="Q38" s="275">
        <v>1</v>
      </c>
      <c r="R38" s="218">
        <v>0</v>
      </c>
    </row>
    <row r="39" spans="1:18" ht="15.75" customHeight="1">
      <c r="A39" s="894"/>
      <c r="B39" s="386" t="s">
        <v>350</v>
      </c>
      <c r="C39" s="17">
        <f t="shared" si="7"/>
        <v>112</v>
      </c>
      <c r="D39" s="570">
        <f t="shared" si="8"/>
        <v>3125</v>
      </c>
      <c r="E39" s="570">
        <v>34</v>
      </c>
      <c r="F39" s="570">
        <v>56</v>
      </c>
      <c r="G39" s="274">
        <v>10</v>
      </c>
      <c r="H39" s="274">
        <v>71</v>
      </c>
      <c r="I39" s="274">
        <v>18</v>
      </c>
      <c r="J39" s="274">
        <v>254</v>
      </c>
      <c r="K39" s="274">
        <v>18</v>
      </c>
      <c r="L39" s="274">
        <v>448</v>
      </c>
      <c r="M39" s="274">
        <v>11</v>
      </c>
      <c r="N39" s="274">
        <v>409</v>
      </c>
      <c r="O39" s="275">
        <v>21</v>
      </c>
      <c r="P39" s="275">
        <v>1887</v>
      </c>
      <c r="Q39" s="275">
        <v>0</v>
      </c>
      <c r="R39" s="218">
        <v>0</v>
      </c>
    </row>
    <row r="40" spans="1:18" ht="15.75" customHeight="1">
      <c r="A40" s="894"/>
      <c r="B40" s="386" t="s">
        <v>363</v>
      </c>
      <c r="C40" s="17">
        <f t="shared" si="7"/>
        <v>1240</v>
      </c>
      <c r="D40" s="570">
        <f t="shared" si="8"/>
        <v>15116</v>
      </c>
      <c r="E40" s="570">
        <v>608</v>
      </c>
      <c r="F40" s="570">
        <v>1326</v>
      </c>
      <c r="G40" s="274">
        <v>258</v>
      </c>
      <c r="H40" s="274">
        <v>1732</v>
      </c>
      <c r="I40" s="274">
        <v>181</v>
      </c>
      <c r="J40" s="274">
        <v>2413</v>
      </c>
      <c r="K40" s="274">
        <v>61</v>
      </c>
      <c r="L40" s="274">
        <v>1433</v>
      </c>
      <c r="M40" s="274">
        <v>58</v>
      </c>
      <c r="N40" s="274">
        <v>2220</v>
      </c>
      <c r="O40" s="275">
        <v>67</v>
      </c>
      <c r="P40" s="275">
        <v>5992</v>
      </c>
      <c r="Q40" s="275">
        <v>7</v>
      </c>
      <c r="R40" s="218">
        <v>0</v>
      </c>
    </row>
    <row r="41" spans="1:18" ht="15.75" customHeight="1">
      <c r="A41" s="894"/>
      <c r="B41" s="386" t="s">
        <v>285</v>
      </c>
      <c r="C41" s="17">
        <f t="shared" si="7"/>
        <v>93</v>
      </c>
      <c r="D41" s="570">
        <f t="shared" si="8"/>
        <v>928</v>
      </c>
      <c r="E41" s="570">
        <v>39</v>
      </c>
      <c r="F41" s="570">
        <v>94</v>
      </c>
      <c r="G41" s="274">
        <v>24</v>
      </c>
      <c r="H41" s="274">
        <v>165</v>
      </c>
      <c r="I41" s="274">
        <v>20</v>
      </c>
      <c r="J41" s="274">
        <v>289</v>
      </c>
      <c r="K41" s="275">
        <v>4</v>
      </c>
      <c r="L41" s="275">
        <v>95</v>
      </c>
      <c r="M41" s="274">
        <v>4</v>
      </c>
      <c r="N41" s="274">
        <v>144</v>
      </c>
      <c r="O41" s="275">
        <v>2</v>
      </c>
      <c r="P41" s="275">
        <v>141</v>
      </c>
      <c r="Q41" s="275">
        <v>0</v>
      </c>
      <c r="R41" s="218">
        <v>0</v>
      </c>
    </row>
    <row r="42" spans="1:18" ht="15.75" customHeight="1">
      <c r="A42" s="894"/>
      <c r="B42" s="423" t="s">
        <v>357</v>
      </c>
      <c r="C42" s="17">
        <f t="shared" si="7"/>
        <v>647</v>
      </c>
      <c r="D42" s="570">
        <f t="shared" si="8"/>
        <v>1692</v>
      </c>
      <c r="E42" s="570">
        <v>577</v>
      </c>
      <c r="F42" s="570">
        <v>864</v>
      </c>
      <c r="G42" s="274">
        <v>43</v>
      </c>
      <c r="H42" s="274">
        <v>267</v>
      </c>
      <c r="I42" s="274">
        <v>22</v>
      </c>
      <c r="J42" s="274">
        <v>292</v>
      </c>
      <c r="K42" s="274">
        <v>2</v>
      </c>
      <c r="L42" s="274">
        <v>44</v>
      </c>
      <c r="M42" s="274">
        <v>1</v>
      </c>
      <c r="N42" s="274">
        <v>43</v>
      </c>
      <c r="O42" s="274">
        <v>1</v>
      </c>
      <c r="P42" s="274">
        <v>182</v>
      </c>
      <c r="Q42" s="275">
        <v>1</v>
      </c>
      <c r="R42" s="218">
        <v>0</v>
      </c>
    </row>
    <row r="43" spans="1:18" ht="21.75" customHeight="1">
      <c r="A43" s="894"/>
      <c r="B43" s="283" t="s">
        <v>291</v>
      </c>
      <c r="C43" s="17">
        <f t="shared" si="7"/>
        <v>282</v>
      </c>
      <c r="D43" s="570">
        <f t="shared" si="8"/>
        <v>2278</v>
      </c>
      <c r="E43" s="570">
        <v>166</v>
      </c>
      <c r="F43" s="570">
        <v>363</v>
      </c>
      <c r="G43" s="274">
        <v>58</v>
      </c>
      <c r="H43" s="274">
        <v>390</v>
      </c>
      <c r="I43" s="274">
        <v>30</v>
      </c>
      <c r="J43" s="274">
        <v>409</v>
      </c>
      <c r="K43" s="274">
        <v>12</v>
      </c>
      <c r="L43" s="274">
        <v>306</v>
      </c>
      <c r="M43" s="274">
        <v>10</v>
      </c>
      <c r="N43" s="274">
        <v>363</v>
      </c>
      <c r="O43" s="274">
        <v>5</v>
      </c>
      <c r="P43" s="274">
        <v>447</v>
      </c>
      <c r="Q43" s="274">
        <v>1</v>
      </c>
      <c r="R43" s="218">
        <v>0</v>
      </c>
    </row>
    <row r="44" spans="1:18" ht="15.75" customHeight="1">
      <c r="A44" s="894"/>
      <c r="B44" s="387" t="s">
        <v>292</v>
      </c>
      <c r="C44" s="570">
        <f t="shared" si="7"/>
        <v>721</v>
      </c>
      <c r="D44" s="570">
        <f t="shared" si="8"/>
        <v>4025</v>
      </c>
      <c r="E44" s="570">
        <v>474</v>
      </c>
      <c r="F44" s="570">
        <v>941</v>
      </c>
      <c r="G44" s="274">
        <v>144</v>
      </c>
      <c r="H44" s="274">
        <v>921</v>
      </c>
      <c r="I44" s="274">
        <v>68</v>
      </c>
      <c r="J44" s="274">
        <v>915</v>
      </c>
      <c r="K44" s="274">
        <v>16</v>
      </c>
      <c r="L44" s="274">
        <v>389</v>
      </c>
      <c r="M44" s="274">
        <v>15</v>
      </c>
      <c r="N44" s="274">
        <v>567</v>
      </c>
      <c r="O44" s="274">
        <v>4</v>
      </c>
      <c r="P44" s="274">
        <v>292</v>
      </c>
      <c r="Q44" s="275">
        <v>0</v>
      </c>
      <c r="R44" s="218">
        <v>0</v>
      </c>
    </row>
    <row r="45" spans="1:18" ht="18.75" customHeight="1">
      <c r="A45" s="894"/>
      <c r="B45" s="286" t="s">
        <v>352</v>
      </c>
      <c r="C45" s="570">
        <f t="shared" si="7"/>
        <v>430</v>
      </c>
      <c r="D45" s="570">
        <f t="shared" si="8"/>
        <v>1781</v>
      </c>
      <c r="E45" s="570">
        <v>349</v>
      </c>
      <c r="F45" s="570">
        <v>634</v>
      </c>
      <c r="G45" s="274">
        <v>40</v>
      </c>
      <c r="H45" s="274">
        <v>254</v>
      </c>
      <c r="I45" s="274">
        <v>16</v>
      </c>
      <c r="J45" s="274">
        <v>210</v>
      </c>
      <c r="K45" s="274">
        <v>15</v>
      </c>
      <c r="L45" s="274">
        <v>360</v>
      </c>
      <c r="M45" s="274">
        <v>7</v>
      </c>
      <c r="N45" s="274">
        <v>240</v>
      </c>
      <c r="O45" s="274">
        <v>1</v>
      </c>
      <c r="P45" s="274">
        <v>83</v>
      </c>
      <c r="Q45" s="274">
        <v>2</v>
      </c>
      <c r="R45" s="218">
        <v>0</v>
      </c>
    </row>
    <row r="46" spans="1:18" ht="15.75" customHeight="1">
      <c r="A46" s="894"/>
      <c r="B46" s="387" t="s">
        <v>288</v>
      </c>
      <c r="C46" s="570">
        <f t="shared" si="7"/>
        <v>237</v>
      </c>
      <c r="D46" s="570">
        <f t="shared" si="8"/>
        <v>1172</v>
      </c>
      <c r="E46" s="570">
        <v>179</v>
      </c>
      <c r="F46" s="570">
        <v>288</v>
      </c>
      <c r="G46" s="274">
        <v>35</v>
      </c>
      <c r="H46" s="274">
        <v>225</v>
      </c>
      <c r="I46" s="274">
        <v>9</v>
      </c>
      <c r="J46" s="274">
        <v>113</v>
      </c>
      <c r="K46" s="274">
        <v>5</v>
      </c>
      <c r="L46" s="274">
        <v>123</v>
      </c>
      <c r="M46" s="274">
        <v>6</v>
      </c>
      <c r="N46" s="274">
        <v>233</v>
      </c>
      <c r="O46" s="274">
        <v>3</v>
      </c>
      <c r="P46" s="274">
        <v>190</v>
      </c>
      <c r="Q46" s="275">
        <v>0</v>
      </c>
      <c r="R46" s="218">
        <v>0</v>
      </c>
    </row>
    <row r="47" spans="1:18" s="14" customFormat="1" ht="15.75" customHeight="1">
      <c r="A47" s="894"/>
      <c r="B47" s="387" t="s">
        <v>289</v>
      </c>
      <c r="C47" s="570">
        <f t="shared" si="7"/>
        <v>462</v>
      </c>
      <c r="D47" s="570">
        <f t="shared" si="8"/>
        <v>8255</v>
      </c>
      <c r="E47" s="278">
        <v>122</v>
      </c>
      <c r="F47" s="278">
        <v>312</v>
      </c>
      <c r="G47" s="279">
        <v>155</v>
      </c>
      <c r="H47" s="279">
        <v>1031</v>
      </c>
      <c r="I47" s="279">
        <v>93</v>
      </c>
      <c r="J47" s="279">
        <v>1210</v>
      </c>
      <c r="K47" s="279">
        <v>37</v>
      </c>
      <c r="L47" s="279">
        <v>887</v>
      </c>
      <c r="M47" s="279">
        <v>33</v>
      </c>
      <c r="N47" s="279">
        <v>1162</v>
      </c>
      <c r="O47" s="280">
        <v>21</v>
      </c>
      <c r="P47" s="280">
        <v>3653</v>
      </c>
      <c r="Q47" s="280">
        <v>1</v>
      </c>
      <c r="R47" s="218">
        <v>0</v>
      </c>
    </row>
    <row r="48" spans="1:18" ht="15" customHeight="1">
      <c r="A48" s="281"/>
      <c r="B48" s="387" t="s">
        <v>353</v>
      </c>
      <c r="C48" s="570">
        <f t="shared" si="7"/>
        <v>24</v>
      </c>
      <c r="D48" s="570">
        <f t="shared" si="8"/>
        <v>394</v>
      </c>
      <c r="E48" s="133">
        <v>9</v>
      </c>
      <c r="F48" s="133">
        <v>29</v>
      </c>
      <c r="G48" s="579">
        <v>11</v>
      </c>
      <c r="H48" s="388">
        <v>61</v>
      </c>
      <c r="I48" s="585">
        <v>2</v>
      </c>
      <c r="J48" s="228">
        <v>26</v>
      </c>
      <c r="K48" s="228">
        <v>0</v>
      </c>
      <c r="L48" s="228">
        <v>0</v>
      </c>
      <c r="M48" s="279">
        <v>0</v>
      </c>
      <c r="N48" s="133">
        <v>0</v>
      </c>
      <c r="O48" s="128">
        <v>2</v>
      </c>
      <c r="P48" s="128">
        <v>278</v>
      </c>
      <c r="Q48" s="275">
        <v>0</v>
      </c>
      <c r="R48" s="218">
        <v>0</v>
      </c>
    </row>
    <row r="49" spans="1:18" ht="21" customHeight="1" thickBot="1">
      <c r="A49" s="282"/>
      <c r="B49" s="287" t="s">
        <v>354</v>
      </c>
      <c r="C49" s="575">
        <f t="shared" si="7"/>
        <v>362</v>
      </c>
      <c r="D49" s="575">
        <f t="shared" si="8"/>
        <v>6219</v>
      </c>
      <c r="E49" s="288">
        <v>210</v>
      </c>
      <c r="F49" s="288">
        <v>400</v>
      </c>
      <c r="G49" s="288">
        <v>61</v>
      </c>
      <c r="H49" s="288">
        <v>383</v>
      </c>
      <c r="I49" s="288">
        <v>45</v>
      </c>
      <c r="J49" s="288">
        <v>615</v>
      </c>
      <c r="K49" s="288">
        <v>15</v>
      </c>
      <c r="L49" s="288">
        <v>342</v>
      </c>
      <c r="M49" s="289">
        <v>15</v>
      </c>
      <c r="N49" s="288">
        <v>573</v>
      </c>
      <c r="O49" s="288">
        <v>15</v>
      </c>
      <c r="P49" s="288">
        <v>3906</v>
      </c>
      <c r="Q49" s="288">
        <v>1</v>
      </c>
      <c r="R49" s="290">
        <v>0</v>
      </c>
    </row>
    <row r="50" spans="1:18" ht="18.95" customHeight="1">
      <c r="A50" s="12" t="s">
        <v>538</v>
      </c>
      <c r="R50" s="669" t="s">
        <v>531</v>
      </c>
    </row>
    <row r="51" spans="1:18" ht="18.95" customHeight="1">
      <c r="O51" s="90"/>
      <c r="P51" s="90"/>
    </row>
    <row r="52" spans="1:18" ht="18.95" customHeight="1">
      <c r="C52" s="291">
        <f>+E52+G52+I52+K52+M52+Q52+O52</f>
        <v>4840</v>
      </c>
      <c r="D52" s="292">
        <f>+F52+H52+J52+L52+R52+N52+P52</f>
        <v>53339</v>
      </c>
      <c r="E52" s="293">
        <v>2796</v>
      </c>
      <c r="F52" s="293">
        <v>5556</v>
      </c>
      <c r="G52" s="293">
        <v>934</v>
      </c>
      <c r="H52" s="293">
        <v>6113</v>
      </c>
      <c r="I52" s="293">
        <v>542</v>
      </c>
      <c r="J52" s="293">
        <v>7218</v>
      </c>
      <c r="K52" s="293">
        <v>204</v>
      </c>
      <c r="L52" s="293">
        <v>4887</v>
      </c>
      <c r="M52" s="293">
        <v>168</v>
      </c>
      <c r="N52" s="293">
        <v>6371</v>
      </c>
      <c r="O52" s="293">
        <v>183</v>
      </c>
      <c r="P52" s="293">
        <v>23194</v>
      </c>
      <c r="Q52" s="293">
        <v>13</v>
      </c>
      <c r="R52" s="293">
        <v>0</v>
      </c>
    </row>
    <row r="53" spans="1:18" ht="18.95" customHeight="1">
      <c r="C53" s="291">
        <f>+E53+G53+I53+K53+M53+Q53+O53</f>
        <v>4320</v>
      </c>
      <c r="D53" s="292">
        <f>+F53+H53+J53+L53+R53+N53+P53</f>
        <v>45822</v>
      </c>
      <c r="E53" s="293">
        <v>2594</v>
      </c>
      <c r="F53" s="293">
        <v>5071</v>
      </c>
      <c r="G53" s="293">
        <v>797</v>
      </c>
      <c r="H53" s="293">
        <v>5235</v>
      </c>
      <c r="I53" s="293">
        <v>448</v>
      </c>
      <c r="J53" s="293">
        <v>5982</v>
      </c>
      <c r="K53" s="293">
        <v>166</v>
      </c>
      <c r="L53" s="293">
        <v>3975</v>
      </c>
      <c r="M53" s="293">
        <v>144</v>
      </c>
      <c r="N53" s="293">
        <v>5458</v>
      </c>
      <c r="O53" s="293">
        <v>158</v>
      </c>
      <c r="P53" s="293">
        <v>20101</v>
      </c>
      <c r="Q53" s="293">
        <v>13</v>
      </c>
      <c r="R53" s="293">
        <v>0</v>
      </c>
    </row>
    <row r="54" spans="1:18" ht="18.95" customHeight="1">
      <c r="C54" s="293"/>
      <c r="D54" s="293"/>
      <c r="E54" s="293"/>
      <c r="F54" s="293"/>
      <c r="G54" s="293"/>
      <c r="H54" s="293"/>
      <c r="I54" s="293"/>
      <c r="J54" s="293"/>
      <c r="K54" s="293"/>
      <c r="L54" s="293"/>
      <c r="M54" s="293"/>
      <c r="N54" s="293"/>
      <c r="O54" s="293"/>
      <c r="P54" s="293"/>
      <c r="Q54" s="293"/>
      <c r="R54" s="293"/>
    </row>
  </sheetData>
  <sheetProtection selectLockedCells="1" selectUnlockedCells="1"/>
  <mergeCells count="67">
    <mergeCell ref="M18:N18"/>
    <mergeCell ref="M11:N11"/>
    <mergeCell ref="I17:J18"/>
    <mergeCell ref="Q3:R3"/>
    <mergeCell ref="M12:N12"/>
    <mergeCell ref="M13:N13"/>
    <mergeCell ref="M10:N10"/>
    <mergeCell ref="M5:N5"/>
    <mergeCell ref="M6:N6"/>
    <mergeCell ref="M7:N7"/>
    <mergeCell ref="M8:N8"/>
    <mergeCell ref="M9:N9"/>
    <mergeCell ref="M15:N15"/>
    <mergeCell ref="M16:N16"/>
    <mergeCell ref="M17:N17"/>
    <mergeCell ref="L17:L18"/>
    <mergeCell ref="O26:R26"/>
    <mergeCell ref="A28:B29"/>
    <mergeCell ref="M28:N28"/>
    <mergeCell ref="O28:P28"/>
    <mergeCell ref="Q28:R28"/>
    <mergeCell ref="K28:L28"/>
    <mergeCell ref="C28:D28"/>
    <mergeCell ref="M22:N22"/>
    <mergeCell ref="A36:A47"/>
    <mergeCell ref="A32:A35"/>
    <mergeCell ref="A30:B30"/>
    <mergeCell ref="A31:B31"/>
    <mergeCell ref="M23:N23"/>
    <mergeCell ref="M24:N24"/>
    <mergeCell ref="E28:F28"/>
    <mergeCell ref="G28:H28"/>
    <mergeCell ref="I28:J28"/>
    <mergeCell ref="I22:J22"/>
    <mergeCell ref="I23:J23"/>
    <mergeCell ref="M19:N19"/>
    <mergeCell ref="I20:J20"/>
    <mergeCell ref="M20:N20"/>
    <mergeCell ref="I21:J21"/>
    <mergeCell ref="M21:N21"/>
    <mergeCell ref="I19:J19"/>
    <mergeCell ref="A3:B4"/>
    <mergeCell ref="C3:D3"/>
    <mergeCell ref="E3:F3"/>
    <mergeCell ref="G3:H3"/>
    <mergeCell ref="M14:N14"/>
    <mergeCell ref="I6:J6"/>
    <mergeCell ref="I7:J7"/>
    <mergeCell ref="I8:J8"/>
    <mergeCell ref="I9:J9"/>
    <mergeCell ref="I10:J10"/>
    <mergeCell ref="I5:J5"/>
    <mergeCell ref="A7:A10"/>
    <mergeCell ref="A5:B5"/>
    <mergeCell ref="I12:J12"/>
    <mergeCell ref="A6:B6"/>
    <mergeCell ref="A11:A24"/>
    <mergeCell ref="I16:J16"/>
    <mergeCell ref="I13:J13"/>
    <mergeCell ref="I14:J14"/>
    <mergeCell ref="I15:J15"/>
    <mergeCell ref="K17:K18"/>
    <mergeCell ref="K3:L3"/>
    <mergeCell ref="I3:J4"/>
    <mergeCell ref="O3:P3"/>
    <mergeCell ref="M3:N4"/>
    <mergeCell ref="I11:J11"/>
  </mergeCells>
  <phoneticPr fontId="18"/>
  <printOptions horizontalCentered="1"/>
  <pageMargins left="0.59055118110236227" right="0.59055118110236227" top="0.59055118110236227" bottom="0.59055118110236227" header="0.39370078740157483" footer="0.39370078740157483"/>
  <pageSetup paperSize="9" scale="97" firstPageNumber="67" orientation="portrait" useFirstPageNumber="1" verticalDpi="300" r:id="rId1"/>
  <headerFooter scaleWithDoc="0" alignWithMargins="0">
    <oddHeader>&amp;R事業所</oddHeader>
    <oddFooter>&amp;C&amp;12&amp;A</oddFooter>
  </headerFooter>
  <colBreaks count="1" manualBreakCount="1">
    <brk id="18"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view="pageBreakPreview" zoomScaleNormal="100" zoomScaleSheetLayoutView="100" workbookViewId="0">
      <pane xSplit="1" ySplit="4" topLeftCell="B5" activePane="bottomRight" state="frozen"/>
      <selection activeCell="A26" sqref="A26"/>
      <selection pane="topRight" activeCell="A26" sqref="A26"/>
      <selection pane="bottomLeft" activeCell="A26" sqref="A26"/>
      <selection pane="bottomRight" activeCell="Q14" sqref="Q14"/>
    </sheetView>
  </sheetViews>
  <sheetFormatPr defaultRowHeight="20.100000000000001" customHeight="1"/>
  <cols>
    <col min="1" max="1" width="18" style="21" customWidth="1"/>
    <col min="2" max="2" width="8.85546875" style="30" customWidth="1"/>
    <col min="3" max="3" width="10.5703125" style="30" customWidth="1"/>
    <col min="4" max="4" width="10.85546875" style="21" customWidth="1"/>
    <col min="5" max="5" width="6.85546875" style="21" customWidth="1"/>
    <col min="6" max="6" width="9.42578125" style="21" customWidth="1"/>
    <col min="7" max="7" width="9.28515625" style="21" customWidth="1"/>
    <col min="8" max="8" width="9" style="21" customWidth="1"/>
    <col min="9" max="9" width="9.28515625" style="21" customWidth="1"/>
    <col min="10" max="10" width="11.7109375" style="21" customWidth="1"/>
    <col min="11" max="16384" width="9.140625" style="21"/>
  </cols>
  <sheetData>
    <row r="1" spans="1:11" ht="5.0999999999999996" customHeight="1"/>
    <row r="2" spans="1:11" ht="15" customHeight="1" thickBot="1">
      <c r="A2" s="295" t="s">
        <v>386</v>
      </c>
      <c r="B2" s="389"/>
      <c r="C2" s="389"/>
      <c r="D2" s="295"/>
      <c r="E2" s="295"/>
      <c r="F2" s="295"/>
      <c r="G2" s="295"/>
      <c r="H2" s="295"/>
      <c r="I2" s="295"/>
      <c r="J2" s="220" t="s">
        <v>10</v>
      </c>
      <c r="K2" s="12"/>
    </row>
    <row r="3" spans="1:11" ht="17.25" customHeight="1">
      <c r="A3" s="754" t="s">
        <v>424</v>
      </c>
      <c r="B3" s="755"/>
      <c r="C3" s="933" t="s">
        <v>366</v>
      </c>
      <c r="D3" s="909" t="s">
        <v>367</v>
      </c>
      <c r="E3" s="854"/>
      <c r="F3" s="854"/>
      <c r="G3" s="854"/>
      <c r="H3" s="854"/>
      <c r="I3" s="854"/>
      <c r="J3" s="910"/>
      <c r="K3" s="88"/>
    </row>
    <row r="4" spans="1:11" ht="22.5" customHeight="1">
      <c r="A4" s="756"/>
      <c r="B4" s="757"/>
      <c r="C4" s="934"/>
      <c r="D4" s="512" t="s">
        <v>368</v>
      </c>
      <c r="E4" s="503" t="s">
        <v>63</v>
      </c>
      <c r="F4" s="503" t="s">
        <v>64</v>
      </c>
      <c r="G4" s="503" t="s">
        <v>65</v>
      </c>
      <c r="H4" s="503" t="s">
        <v>66</v>
      </c>
      <c r="I4" s="503" t="s">
        <v>67</v>
      </c>
      <c r="J4" s="213" t="s">
        <v>68</v>
      </c>
      <c r="K4" s="88"/>
    </row>
    <row r="5" spans="1:11" ht="19.5" customHeight="1">
      <c r="A5" s="924" t="s">
        <v>69</v>
      </c>
      <c r="B5" s="511" t="s">
        <v>13</v>
      </c>
      <c r="C5" s="514">
        <f>C7+C9+C11+C13+C15+C19+C21+C23+C25+C27+C39+C29+C33+C35+C37+C31+C17</f>
        <v>55002</v>
      </c>
      <c r="D5" s="24">
        <f>SUM(E5:J5)</f>
        <v>47295</v>
      </c>
      <c r="E5" s="24">
        <f>E7+E9+E11+E13+E15+E19+E21+E23+E25+E27+E39+E29+E33+E35+E37+E31+E17</f>
        <v>0</v>
      </c>
      <c r="F5" s="24">
        <f t="shared" ref="F5:J5" si="0">F7+F9+F11+F13+F15+F19+F21+F23+F25+F27+F39+F29+F33+F35+F37+F31+F17</f>
        <v>2873</v>
      </c>
      <c r="G5" s="24">
        <f t="shared" si="0"/>
        <v>5361</v>
      </c>
      <c r="H5" s="24">
        <f t="shared" si="0"/>
        <v>7050</v>
      </c>
      <c r="I5" s="24">
        <f t="shared" si="0"/>
        <v>4653</v>
      </c>
      <c r="J5" s="217">
        <f t="shared" si="0"/>
        <v>27358</v>
      </c>
      <c r="K5" s="88"/>
    </row>
    <row r="6" spans="1:11" ht="19.5" customHeight="1">
      <c r="A6" s="925"/>
      <c r="B6" s="517" t="s">
        <v>425</v>
      </c>
      <c r="C6" s="515">
        <f>SUM(C8,C10,C12,C14,C16,C20,C22,C24,C26,C28,C30,C34,C36,C38,C40,)+C18+C32</f>
        <v>30781</v>
      </c>
      <c r="D6" s="532">
        <f>SUM(E6:J6)</f>
        <v>26186</v>
      </c>
      <c r="E6" s="519">
        <f t="shared" ref="E6:J6" si="1">SUM(E8,E10,E12,E14,E16,E20,E22,E24,E26,E28,E30,E34,E36,E38,E40,)+E18+E32</f>
        <v>0</v>
      </c>
      <c r="F6" s="516">
        <f t="shared" si="1"/>
        <v>1264</v>
      </c>
      <c r="G6" s="516">
        <f t="shared" si="1"/>
        <v>2627</v>
      </c>
      <c r="H6" s="516">
        <f t="shared" si="1"/>
        <v>3909</v>
      </c>
      <c r="I6" s="516">
        <f t="shared" si="1"/>
        <v>2767</v>
      </c>
      <c r="J6" s="524">
        <f t="shared" si="1"/>
        <v>15619</v>
      </c>
      <c r="K6" s="88"/>
    </row>
    <row r="7" spans="1:11" ht="20.25" customHeight="1">
      <c r="A7" s="926" t="s">
        <v>70</v>
      </c>
      <c r="B7" s="513" t="s">
        <v>13</v>
      </c>
      <c r="C7" s="294">
        <v>0</v>
      </c>
      <c r="D7" s="25">
        <f t="shared" ref="D7:D40" si="2">SUM(E7:J7)</f>
        <v>0</v>
      </c>
      <c r="E7" s="504">
        <v>0</v>
      </c>
      <c r="F7" s="505">
        <v>0</v>
      </c>
      <c r="G7" s="505">
        <v>0</v>
      </c>
      <c r="H7" s="505">
        <v>0</v>
      </c>
      <c r="I7" s="505">
        <v>0</v>
      </c>
      <c r="J7" s="153">
        <v>0</v>
      </c>
      <c r="K7" s="88"/>
    </row>
    <row r="8" spans="1:11" ht="20.25" customHeight="1">
      <c r="A8" s="927"/>
      <c r="B8" s="502" t="s">
        <v>369</v>
      </c>
      <c r="C8" s="519">
        <v>0</v>
      </c>
      <c r="D8" s="519">
        <f t="shared" si="2"/>
        <v>0</v>
      </c>
      <c r="E8" s="518">
        <v>0</v>
      </c>
      <c r="F8" s="518">
        <v>0</v>
      </c>
      <c r="G8" s="518">
        <v>0</v>
      </c>
      <c r="H8" s="518">
        <v>0</v>
      </c>
      <c r="I8" s="518">
        <v>0</v>
      </c>
      <c r="J8" s="525">
        <v>0</v>
      </c>
      <c r="K8" s="88"/>
    </row>
    <row r="9" spans="1:11" ht="20.25" customHeight="1">
      <c r="A9" s="928" t="s">
        <v>510</v>
      </c>
      <c r="B9" s="36" t="s">
        <v>13</v>
      </c>
      <c r="C9" s="294">
        <v>0</v>
      </c>
      <c r="D9" s="25">
        <f t="shared" si="2"/>
        <v>0</v>
      </c>
      <c r="E9" s="505">
        <v>0</v>
      </c>
      <c r="F9" s="505">
        <v>0</v>
      </c>
      <c r="G9" s="505">
        <v>0</v>
      </c>
      <c r="H9" s="505">
        <v>0</v>
      </c>
      <c r="I9" s="505">
        <v>0</v>
      </c>
      <c r="J9" s="153">
        <v>0</v>
      </c>
      <c r="K9" s="88"/>
    </row>
    <row r="10" spans="1:11" ht="20.25" customHeight="1">
      <c r="A10" s="927"/>
      <c r="B10" s="502" t="s">
        <v>369</v>
      </c>
      <c r="C10" s="519">
        <v>0</v>
      </c>
      <c r="D10" s="519">
        <f t="shared" si="2"/>
        <v>0</v>
      </c>
      <c r="E10" s="518">
        <v>0</v>
      </c>
      <c r="F10" s="518">
        <v>0</v>
      </c>
      <c r="G10" s="518">
        <v>0</v>
      </c>
      <c r="H10" s="518">
        <v>0</v>
      </c>
      <c r="I10" s="518">
        <v>0</v>
      </c>
      <c r="J10" s="525">
        <v>0</v>
      </c>
      <c r="K10" s="88"/>
    </row>
    <row r="11" spans="1:11" ht="20.25" customHeight="1">
      <c r="A11" s="927" t="s">
        <v>71</v>
      </c>
      <c r="B11" s="36" t="s">
        <v>13</v>
      </c>
      <c r="C11" s="294">
        <v>4354</v>
      </c>
      <c r="D11" s="25">
        <f t="shared" si="2"/>
        <v>3696</v>
      </c>
      <c r="E11" s="505">
        <v>0</v>
      </c>
      <c r="F11" s="505">
        <v>217</v>
      </c>
      <c r="G11" s="505">
        <v>612</v>
      </c>
      <c r="H11" s="505">
        <v>742</v>
      </c>
      <c r="I11" s="505">
        <v>292</v>
      </c>
      <c r="J11" s="153">
        <v>1833</v>
      </c>
      <c r="K11" s="88"/>
    </row>
    <row r="12" spans="1:11" ht="20.25" customHeight="1">
      <c r="A12" s="927"/>
      <c r="B12" s="502" t="s">
        <v>369</v>
      </c>
      <c r="C12" s="527">
        <v>3662</v>
      </c>
      <c r="D12" s="531">
        <f t="shared" si="2"/>
        <v>3108</v>
      </c>
      <c r="E12" s="518">
        <v>0</v>
      </c>
      <c r="F12" s="521">
        <v>153</v>
      </c>
      <c r="G12" s="521">
        <v>492</v>
      </c>
      <c r="H12" s="521">
        <v>635</v>
      </c>
      <c r="I12" s="521">
        <v>244</v>
      </c>
      <c r="J12" s="526">
        <v>1584</v>
      </c>
      <c r="K12" s="88"/>
    </row>
    <row r="13" spans="1:11" ht="19.5" customHeight="1">
      <c r="A13" s="927" t="s">
        <v>72</v>
      </c>
      <c r="B13" s="36" t="s">
        <v>13</v>
      </c>
      <c r="C13" s="294">
        <v>3138</v>
      </c>
      <c r="D13" s="25">
        <f t="shared" si="2"/>
        <v>2282</v>
      </c>
      <c r="E13" s="505">
        <v>0</v>
      </c>
      <c r="F13" s="505">
        <v>92</v>
      </c>
      <c r="G13" s="505">
        <v>104</v>
      </c>
      <c r="H13" s="505">
        <v>318</v>
      </c>
      <c r="I13" s="505">
        <v>321</v>
      </c>
      <c r="J13" s="153">
        <v>1447</v>
      </c>
      <c r="K13" s="88"/>
    </row>
    <row r="14" spans="1:11" ht="19.5" customHeight="1">
      <c r="A14" s="927"/>
      <c r="B14" s="502" t="s">
        <v>369</v>
      </c>
      <c r="C14" s="527">
        <v>1654</v>
      </c>
      <c r="D14" s="531">
        <f t="shared" si="2"/>
        <v>1408</v>
      </c>
      <c r="E14" s="518">
        <v>0</v>
      </c>
      <c r="F14" s="521">
        <v>57</v>
      </c>
      <c r="G14" s="521">
        <v>59</v>
      </c>
      <c r="H14" s="521">
        <v>214</v>
      </c>
      <c r="I14" s="521">
        <v>225</v>
      </c>
      <c r="J14" s="526">
        <v>853</v>
      </c>
      <c r="K14" s="88"/>
    </row>
    <row r="15" spans="1:11" ht="19.5" customHeight="1">
      <c r="A15" s="390" t="s">
        <v>426</v>
      </c>
      <c r="B15" s="36" t="s">
        <v>13</v>
      </c>
      <c r="C15" s="294">
        <v>1084</v>
      </c>
      <c r="D15" s="25">
        <f t="shared" si="2"/>
        <v>1059</v>
      </c>
      <c r="E15" s="505">
        <v>0</v>
      </c>
      <c r="F15" s="505">
        <v>0</v>
      </c>
      <c r="G15" s="505">
        <v>0</v>
      </c>
      <c r="H15" s="505">
        <v>0</v>
      </c>
      <c r="I15" s="505">
        <v>15</v>
      </c>
      <c r="J15" s="153">
        <v>1044</v>
      </c>
      <c r="K15" s="88"/>
    </row>
    <row r="16" spans="1:11" ht="19.5" customHeight="1">
      <c r="A16" s="422" t="s">
        <v>427</v>
      </c>
      <c r="B16" s="502" t="s">
        <v>369</v>
      </c>
      <c r="C16" s="527">
        <v>910</v>
      </c>
      <c r="D16" s="531">
        <f t="shared" si="2"/>
        <v>888</v>
      </c>
      <c r="E16" s="518">
        <v>0</v>
      </c>
      <c r="F16" s="518">
        <v>0</v>
      </c>
      <c r="G16" s="518">
        <v>0</v>
      </c>
      <c r="H16" s="518">
        <v>0</v>
      </c>
      <c r="I16" s="521">
        <v>15</v>
      </c>
      <c r="J16" s="526">
        <v>873</v>
      </c>
      <c r="K16" s="88"/>
    </row>
    <row r="17" spans="1:11" ht="19.5" customHeight="1">
      <c r="A17" s="930" t="s">
        <v>374</v>
      </c>
      <c r="B17" s="36" t="s">
        <v>13</v>
      </c>
      <c r="C17" s="294">
        <v>1441</v>
      </c>
      <c r="D17" s="25">
        <f t="shared" si="2"/>
        <v>1344</v>
      </c>
      <c r="E17" s="505">
        <v>0</v>
      </c>
      <c r="F17" s="505">
        <v>31</v>
      </c>
      <c r="G17" s="505">
        <v>111</v>
      </c>
      <c r="H17" s="505">
        <v>140</v>
      </c>
      <c r="I17" s="505">
        <v>98</v>
      </c>
      <c r="J17" s="153">
        <v>964</v>
      </c>
      <c r="K17" s="88"/>
    </row>
    <row r="18" spans="1:11" ht="19.5" customHeight="1">
      <c r="A18" s="931"/>
      <c r="B18" s="502" t="s">
        <v>369</v>
      </c>
      <c r="C18" s="527">
        <v>1096</v>
      </c>
      <c r="D18" s="531">
        <f t="shared" si="2"/>
        <v>1013</v>
      </c>
      <c r="E18" s="518">
        <v>0</v>
      </c>
      <c r="F18" s="521">
        <v>25</v>
      </c>
      <c r="G18" s="521">
        <v>74</v>
      </c>
      <c r="H18" s="521">
        <v>117</v>
      </c>
      <c r="I18" s="521">
        <v>68</v>
      </c>
      <c r="J18" s="526">
        <v>729</v>
      </c>
      <c r="K18" s="88"/>
    </row>
    <row r="19" spans="1:11" ht="19.5" customHeight="1">
      <c r="A19" s="927" t="s">
        <v>370</v>
      </c>
      <c r="B19" s="36" t="s">
        <v>13</v>
      </c>
      <c r="C19" s="294">
        <v>3125</v>
      </c>
      <c r="D19" s="25">
        <f t="shared" si="2"/>
        <v>2926</v>
      </c>
      <c r="E19" s="505">
        <v>0</v>
      </c>
      <c r="F19" s="505">
        <v>30</v>
      </c>
      <c r="G19" s="505">
        <v>62</v>
      </c>
      <c r="H19" s="505">
        <v>213</v>
      </c>
      <c r="I19" s="505">
        <v>406</v>
      </c>
      <c r="J19" s="153">
        <v>2215</v>
      </c>
      <c r="K19" s="88"/>
    </row>
    <row r="20" spans="1:11" ht="19.5" customHeight="1">
      <c r="A20" s="927"/>
      <c r="B20" s="502" t="s">
        <v>369</v>
      </c>
      <c r="C20" s="527">
        <v>2709</v>
      </c>
      <c r="D20" s="531">
        <f t="shared" si="2"/>
        <v>2530</v>
      </c>
      <c r="E20" s="518">
        <v>0</v>
      </c>
      <c r="F20" s="521">
        <v>20</v>
      </c>
      <c r="G20" s="521">
        <v>48</v>
      </c>
      <c r="H20" s="521">
        <v>184</v>
      </c>
      <c r="I20" s="521">
        <v>316</v>
      </c>
      <c r="J20" s="526">
        <v>1962</v>
      </c>
      <c r="K20" s="88"/>
    </row>
    <row r="21" spans="1:11" ht="19.5" customHeight="1">
      <c r="A21" s="932" t="s">
        <v>73</v>
      </c>
      <c r="B21" s="36" t="s">
        <v>13</v>
      </c>
      <c r="C21" s="294">
        <v>15116</v>
      </c>
      <c r="D21" s="25">
        <f t="shared" si="2"/>
        <v>13442</v>
      </c>
      <c r="E21" s="505">
        <v>0</v>
      </c>
      <c r="F21" s="505">
        <v>763</v>
      </c>
      <c r="G21" s="505">
        <v>1462</v>
      </c>
      <c r="H21" s="505">
        <v>2099</v>
      </c>
      <c r="I21" s="505">
        <v>1292</v>
      </c>
      <c r="J21" s="153">
        <v>7826</v>
      </c>
      <c r="K21" s="88"/>
    </row>
    <row r="22" spans="1:11" ht="19.5" customHeight="1">
      <c r="A22" s="926"/>
      <c r="B22" s="502" t="s">
        <v>369</v>
      </c>
      <c r="C22" s="527">
        <v>9042</v>
      </c>
      <c r="D22" s="531">
        <f t="shared" si="2"/>
        <v>7922</v>
      </c>
      <c r="E22" s="518">
        <v>0</v>
      </c>
      <c r="F22" s="521">
        <v>357</v>
      </c>
      <c r="G22" s="521">
        <v>776</v>
      </c>
      <c r="H22" s="521">
        <v>1233</v>
      </c>
      <c r="I22" s="521">
        <v>858</v>
      </c>
      <c r="J22" s="526">
        <v>4698</v>
      </c>
      <c r="K22" s="88"/>
    </row>
    <row r="23" spans="1:11" ht="19.5" customHeight="1">
      <c r="A23" s="927" t="s">
        <v>428</v>
      </c>
      <c r="B23" s="36" t="s">
        <v>13</v>
      </c>
      <c r="C23" s="294">
        <v>928</v>
      </c>
      <c r="D23" s="25">
        <f t="shared" si="2"/>
        <v>831</v>
      </c>
      <c r="E23" s="505">
        <v>0</v>
      </c>
      <c r="F23" s="505">
        <v>58</v>
      </c>
      <c r="G23" s="505">
        <v>136</v>
      </c>
      <c r="H23" s="505">
        <v>277</v>
      </c>
      <c r="I23" s="505">
        <v>77</v>
      </c>
      <c r="J23" s="153">
        <v>283</v>
      </c>
      <c r="K23" s="88"/>
    </row>
    <row r="24" spans="1:11" ht="19.5" customHeight="1">
      <c r="A24" s="927"/>
      <c r="B24" s="502" t="s">
        <v>369</v>
      </c>
      <c r="C24" s="527">
        <v>409</v>
      </c>
      <c r="D24" s="531">
        <f t="shared" si="2"/>
        <v>346</v>
      </c>
      <c r="E24" s="518">
        <v>0</v>
      </c>
      <c r="F24" s="521">
        <v>24</v>
      </c>
      <c r="G24" s="521">
        <v>73</v>
      </c>
      <c r="H24" s="521">
        <v>130</v>
      </c>
      <c r="I24" s="521">
        <v>42</v>
      </c>
      <c r="J24" s="526">
        <v>77</v>
      </c>
      <c r="K24" s="88"/>
    </row>
    <row r="25" spans="1:11" ht="19.5" customHeight="1">
      <c r="A25" s="927" t="s">
        <v>371</v>
      </c>
      <c r="B25" s="41" t="s">
        <v>13</v>
      </c>
      <c r="C25" s="294">
        <v>1692</v>
      </c>
      <c r="D25" s="25">
        <f t="shared" si="2"/>
        <v>883</v>
      </c>
      <c r="E25" s="505">
        <v>0</v>
      </c>
      <c r="F25" s="505">
        <v>182</v>
      </c>
      <c r="G25" s="505">
        <v>178</v>
      </c>
      <c r="H25" s="505">
        <v>260</v>
      </c>
      <c r="I25" s="505">
        <v>43</v>
      </c>
      <c r="J25" s="153">
        <v>220</v>
      </c>
      <c r="K25" s="88"/>
    </row>
    <row r="26" spans="1:11" ht="19.5" customHeight="1">
      <c r="A26" s="927"/>
      <c r="B26" s="502" t="s">
        <v>369</v>
      </c>
      <c r="C26" s="527">
        <v>1091</v>
      </c>
      <c r="D26" s="531">
        <f t="shared" si="2"/>
        <v>515</v>
      </c>
      <c r="E26" s="518">
        <v>0</v>
      </c>
      <c r="F26" s="521">
        <v>86</v>
      </c>
      <c r="G26" s="521">
        <v>108</v>
      </c>
      <c r="H26" s="521">
        <v>171</v>
      </c>
      <c r="I26" s="521">
        <v>25</v>
      </c>
      <c r="J26" s="526">
        <v>125</v>
      </c>
      <c r="K26" s="88"/>
    </row>
    <row r="27" spans="1:11" s="93" customFormat="1" ht="19.5" customHeight="1">
      <c r="A27" s="426" t="s">
        <v>293</v>
      </c>
      <c r="B27" s="41" t="s">
        <v>13</v>
      </c>
      <c r="C27" s="294">
        <v>2278</v>
      </c>
      <c r="D27" s="25">
        <f>SUM(E27:J27)</f>
        <v>1825</v>
      </c>
      <c r="E27" s="505">
        <v>0</v>
      </c>
      <c r="F27" s="505">
        <v>186</v>
      </c>
      <c r="G27" s="505">
        <v>304</v>
      </c>
      <c r="H27" s="505">
        <v>341</v>
      </c>
      <c r="I27" s="505">
        <v>280</v>
      </c>
      <c r="J27" s="153">
        <v>714</v>
      </c>
      <c r="K27" s="90"/>
    </row>
    <row r="28" spans="1:11" s="93" customFormat="1" ht="19.5" customHeight="1">
      <c r="A28" s="427" t="s">
        <v>429</v>
      </c>
      <c r="B28" s="502" t="s">
        <v>369</v>
      </c>
      <c r="C28" s="527">
        <v>1547</v>
      </c>
      <c r="D28" s="531">
        <f t="shared" si="2"/>
        <v>1216</v>
      </c>
      <c r="E28" s="518">
        <v>0</v>
      </c>
      <c r="F28" s="521">
        <v>103</v>
      </c>
      <c r="G28" s="521">
        <v>197</v>
      </c>
      <c r="H28" s="521">
        <v>237</v>
      </c>
      <c r="I28" s="521">
        <v>211</v>
      </c>
      <c r="J28" s="526">
        <v>468</v>
      </c>
      <c r="K28" s="90"/>
    </row>
    <row r="29" spans="1:11" ht="19.5" customHeight="1">
      <c r="A29" s="390" t="s">
        <v>294</v>
      </c>
      <c r="B29" s="41" t="s">
        <v>13</v>
      </c>
      <c r="C29" s="294">
        <v>4025</v>
      </c>
      <c r="D29" s="25">
        <f t="shared" si="2"/>
        <v>3164</v>
      </c>
      <c r="E29" s="505">
        <v>0</v>
      </c>
      <c r="F29" s="505">
        <v>431</v>
      </c>
      <c r="G29" s="505">
        <v>743</v>
      </c>
      <c r="H29" s="505">
        <v>811</v>
      </c>
      <c r="I29" s="505">
        <v>367</v>
      </c>
      <c r="J29" s="153">
        <v>812</v>
      </c>
      <c r="K29" s="88"/>
    </row>
    <row r="30" spans="1:11" ht="19.5" customHeight="1">
      <c r="A30" s="425" t="s">
        <v>295</v>
      </c>
      <c r="B30" s="502" t="s">
        <v>369</v>
      </c>
      <c r="C30" s="528">
        <v>1470</v>
      </c>
      <c r="D30" s="531">
        <f t="shared" si="2"/>
        <v>1093</v>
      </c>
      <c r="E30" s="518">
        <v>0</v>
      </c>
      <c r="F30" s="521">
        <v>129</v>
      </c>
      <c r="G30" s="521">
        <v>216</v>
      </c>
      <c r="H30" s="521">
        <v>265</v>
      </c>
      <c r="I30" s="521">
        <v>191</v>
      </c>
      <c r="J30" s="526">
        <v>292</v>
      </c>
      <c r="K30" s="88"/>
    </row>
    <row r="31" spans="1:11" ht="19.5" customHeight="1">
      <c r="A31" s="509" t="s">
        <v>512</v>
      </c>
      <c r="B31" s="41" t="s">
        <v>13</v>
      </c>
      <c r="C31" s="294">
        <v>1781</v>
      </c>
      <c r="D31" s="25">
        <f t="shared" si="2"/>
        <v>1287</v>
      </c>
      <c r="E31" s="505">
        <v>0</v>
      </c>
      <c r="F31" s="505">
        <v>304</v>
      </c>
      <c r="G31" s="505">
        <v>218</v>
      </c>
      <c r="H31" s="505">
        <v>164</v>
      </c>
      <c r="I31" s="505">
        <v>312</v>
      </c>
      <c r="J31" s="153">
        <v>289</v>
      </c>
      <c r="K31" s="88"/>
    </row>
    <row r="32" spans="1:11" ht="19.5" customHeight="1">
      <c r="A32" s="510" t="s">
        <v>511</v>
      </c>
      <c r="B32" s="502" t="s">
        <v>369</v>
      </c>
      <c r="C32" s="527">
        <v>844</v>
      </c>
      <c r="D32" s="531">
        <f t="shared" si="2"/>
        <v>627</v>
      </c>
      <c r="E32" s="518">
        <v>0</v>
      </c>
      <c r="F32" s="521">
        <v>83</v>
      </c>
      <c r="G32" s="521">
        <v>89</v>
      </c>
      <c r="H32" s="521">
        <v>108</v>
      </c>
      <c r="I32" s="521">
        <v>168</v>
      </c>
      <c r="J32" s="526">
        <v>179</v>
      </c>
      <c r="K32" s="88"/>
    </row>
    <row r="33" spans="1:11" ht="19.5" customHeight="1">
      <c r="A33" s="922" t="s">
        <v>296</v>
      </c>
      <c r="B33" s="36" t="s">
        <v>13</v>
      </c>
      <c r="C33" s="294">
        <v>1172</v>
      </c>
      <c r="D33" s="25">
        <f t="shared" si="2"/>
        <v>870</v>
      </c>
      <c r="E33" s="505">
        <v>0</v>
      </c>
      <c r="F33" s="505">
        <v>91</v>
      </c>
      <c r="G33" s="505">
        <v>160</v>
      </c>
      <c r="H33" s="505">
        <v>89</v>
      </c>
      <c r="I33" s="505">
        <v>120</v>
      </c>
      <c r="J33" s="153">
        <v>410</v>
      </c>
      <c r="K33" s="88"/>
    </row>
    <row r="34" spans="1:11" ht="19.5" customHeight="1">
      <c r="A34" s="929"/>
      <c r="B34" s="502" t="s">
        <v>369</v>
      </c>
      <c r="C34" s="527">
        <v>503</v>
      </c>
      <c r="D34" s="531">
        <f t="shared" si="2"/>
        <v>391</v>
      </c>
      <c r="E34" s="518">
        <v>0</v>
      </c>
      <c r="F34" s="521">
        <v>29</v>
      </c>
      <c r="G34" s="521">
        <v>54</v>
      </c>
      <c r="H34" s="521">
        <v>33</v>
      </c>
      <c r="I34" s="521">
        <v>66</v>
      </c>
      <c r="J34" s="526">
        <v>209</v>
      </c>
      <c r="K34" s="88"/>
    </row>
    <row r="35" spans="1:11" ht="19.5" customHeight="1">
      <c r="A35" s="922" t="s">
        <v>289</v>
      </c>
      <c r="B35" s="36" t="s">
        <v>13</v>
      </c>
      <c r="C35" s="294">
        <v>8255</v>
      </c>
      <c r="D35" s="25">
        <f t="shared" si="2"/>
        <v>7559</v>
      </c>
      <c r="E35" s="505">
        <v>0</v>
      </c>
      <c r="F35" s="505">
        <v>210</v>
      </c>
      <c r="G35" s="505">
        <v>896</v>
      </c>
      <c r="H35" s="505">
        <v>1035</v>
      </c>
      <c r="I35" s="505">
        <v>776</v>
      </c>
      <c r="J35" s="153">
        <v>4642</v>
      </c>
      <c r="K35" s="88"/>
    </row>
    <row r="36" spans="1:11" ht="19.5" customHeight="1">
      <c r="A36" s="923"/>
      <c r="B36" s="502" t="s">
        <v>369</v>
      </c>
      <c r="C36" s="527">
        <v>2388</v>
      </c>
      <c r="D36" s="531">
        <f t="shared" si="2"/>
        <v>2039</v>
      </c>
      <c r="E36" s="518">
        <v>0</v>
      </c>
      <c r="F36" s="521">
        <v>53</v>
      </c>
      <c r="G36" s="521">
        <v>201</v>
      </c>
      <c r="H36" s="521">
        <v>199</v>
      </c>
      <c r="I36" s="521">
        <v>142</v>
      </c>
      <c r="J36" s="526">
        <v>1444</v>
      </c>
      <c r="K36" s="88"/>
    </row>
    <row r="37" spans="1:11" ht="19.5" customHeight="1">
      <c r="A37" s="922" t="s">
        <v>372</v>
      </c>
      <c r="B37" s="36" t="s">
        <v>13</v>
      </c>
      <c r="C37" s="294">
        <v>394</v>
      </c>
      <c r="D37" s="25">
        <f t="shared" si="2"/>
        <v>393</v>
      </c>
      <c r="E37" s="505">
        <v>0</v>
      </c>
      <c r="F37" s="505">
        <v>28</v>
      </c>
      <c r="G37" s="505">
        <v>61</v>
      </c>
      <c r="H37" s="505">
        <v>26</v>
      </c>
      <c r="I37" s="505">
        <v>0</v>
      </c>
      <c r="J37" s="153">
        <v>278</v>
      </c>
      <c r="K37" s="88"/>
    </row>
    <row r="38" spans="1:11" ht="19.5" customHeight="1">
      <c r="A38" s="923"/>
      <c r="B38" s="502" t="s">
        <v>369</v>
      </c>
      <c r="C38" s="527">
        <v>270</v>
      </c>
      <c r="D38" s="531">
        <f t="shared" si="2"/>
        <v>269</v>
      </c>
      <c r="E38" s="518">
        <v>0</v>
      </c>
      <c r="F38" s="521">
        <v>12</v>
      </c>
      <c r="G38" s="521">
        <v>24</v>
      </c>
      <c r="H38" s="521">
        <v>22</v>
      </c>
      <c r="I38" s="518">
        <v>0</v>
      </c>
      <c r="J38" s="526">
        <v>211</v>
      </c>
      <c r="K38" s="88"/>
    </row>
    <row r="39" spans="1:11" ht="19.5" customHeight="1">
      <c r="A39" s="424" t="s">
        <v>290</v>
      </c>
      <c r="B39" s="36" t="s">
        <v>13</v>
      </c>
      <c r="C39" s="294">
        <v>6219</v>
      </c>
      <c r="D39" s="25">
        <f t="shared" si="2"/>
        <v>5734</v>
      </c>
      <c r="E39" s="505">
        <v>0</v>
      </c>
      <c r="F39" s="505">
        <v>250</v>
      </c>
      <c r="G39" s="505">
        <v>314</v>
      </c>
      <c r="H39" s="505">
        <v>535</v>
      </c>
      <c r="I39" s="505">
        <v>254</v>
      </c>
      <c r="J39" s="153">
        <v>4381</v>
      </c>
      <c r="K39" s="88"/>
    </row>
    <row r="40" spans="1:11" ht="19.5" customHeight="1" thickBot="1">
      <c r="A40" s="219" t="s">
        <v>74</v>
      </c>
      <c r="B40" s="391" t="s">
        <v>369</v>
      </c>
      <c r="C40" s="529">
        <v>3186</v>
      </c>
      <c r="D40" s="530">
        <f t="shared" si="2"/>
        <v>2821</v>
      </c>
      <c r="E40" s="520">
        <v>0</v>
      </c>
      <c r="F40" s="522">
        <v>133</v>
      </c>
      <c r="G40" s="522">
        <v>216</v>
      </c>
      <c r="H40" s="522">
        <v>361</v>
      </c>
      <c r="I40" s="522">
        <v>196</v>
      </c>
      <c r="J40" s="523">
        <v>1915</v>
      </c>
      <c r="K40" s="88"/>
    </row>
    <row r="41" spans="1:11" ht="20.25" customHeight="1">
      <c r="A41" s="12" t="s">
        <v>373</v>
      </c>
      <c r="D41" s="12"/>
      <c r="E41" s="12"/>
      <c r="F41" s="12"/>
      <c r="I41" s="12"/>
      <c r="J41" s="3" t="s">
        <v>599</v>
      </c>
      <c r="K41" s="12"/>
    </row>
    <row r="42" spans="1:11" ht="20.25" customHeight="1">
      <c r="H42" s="20"/>
    </row>
    <row r="43" spans="1:11" ht="20.25" customHeight="1"/>
    <row r="44" spans="1:11" ht="20.25" customHeight="1"/>
    <row r="45" spans="1:11" ht="20.25" customHeight="1"/>
    <row r="46" spans="1:11" ht="20.25" customHeight="1"/>
    <row r="47" spans="1:11" ht="20.25" customHeight="1"/>
    <row r="48" spans="1:11" ht="20.25" customHeight="1"/>
    <row r="49" ht="20.25" customHeight="1"/>
    <row r="50" ht="20.25" customHeight="1"/>
    <row r="51" ht="20.25" customHeight="1"/>
  </sheetData>
  <sheetProtection selectLockedCells="1" selectUnlockedCells="1"/>
  <mergeCells count="16">
    <mergeCell ref="C3:C4"/>
    <mergeCell ref="D3:J3"/>
    <mergeCell ref="A25:A26"/>
    <mergeCell ref="A35:A36"/>
    <mergeCell ref="A23:A24"/>
    <mergeCell ref="A19:A20"/>
    <mergeCell ref="A37:A38"/>
    <mergeCell ref="A3:B4"/>
    <mergeCell ref="A5:A6"/>
    <mergeCell ref="A7:A8"/>
    <mergeCell ref="A9:A10"/>
    <mergeCell ref="A33:A34"/>
    <mergeCell ref="A11:A12"/>
    <mergeCell ref="A13:A14"/>
    <mergeCell ref="A17:A18"/>
    <mergeCell ref="A21:A22"/>
  </mergeCells>
  <phoneticPr fontId="18"/>
  <printOptions horizontalCentered="1"/>
  <pageMargins left="0.59055118110236227" right="0.59055118110236227" top="0.59055118110236227" bottom="0.59055118110236227" header="0.39370078740157483" footer="0.39370078740157483"/>
  <pageSetup paperSize="9" scale="97" firstPageNumber="68" orientation="portrait" useFirstPageNumber="1" verticalDpi="300" r:id="rId1"/>
  <headerFooter scaleWithDoc="0" alignWithMargins="0">
    <oddHeader>&amp;L事業所</oddHeader>
    <oddFooter>&amp;C&amp;11－&amp;12&amp;P&amp;11－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Normal="100" zoomScaleSheetLayoutView="100" workbookViewId="0">
      <selection activeCell="O32" sqref="O32"/>
    </sheetView>
  </sheetViews>
  <sheetFormatPr defaultRowHeight="18.95" customHeight="1"/>
  <cols>
    <col min="1" max="1" width="3.7109375" style="12" customWidth="1"/>
    <col min="2" max="2" width="9.140625" style="12"/>
    <col min="3" max="3" width="13.7109375" style="12" customWidth="1"/>
    <col min="4" max="4" width="14.28515625" style="12" customWidth="1"/>
    <col min="5" max="6" width="7.5703125" style="12" customWidth="1"/>
    <col min="7" max="7" width="14.28515625" style="12" customWidth="1"/>
    <col min="8" max="8" width="15.140625" style="12" customWidth="1"/>
    <col min="9" max="9" width="7.5703125" style="12" customWidth="1"/>
    <col min="10" max="10" width="8" style="12" customWidth="1"/>
    <col min="11" max="11" width="0" style="12" hidden="1" customWidth="1"/>
    <col min="12" max="12" width="9.42578125" style="12" customWidth="1"/>
    <col min="13" max="16384" width="9.140625" style="12"/>
  </cols>
  <sheetData>
    <row r="1" spans="1:11" ht="5.0999999999999996" customHeight="1">
      <c r="A1" s="28"/>
      <c r="B1" s="29"/>
      <c r="C1" s="967"/>
      <c r="D1" s="967"/>
      <c r="E1" s="967"/>
      <c r="F1" s="967"/>
      <c r="G1" s="967"/>
      <c r="H1" s="967"/>
      <c r="I1" s="967"/>
      <c r="J1" s="967"/>
    </row>
    <row r="2" spans="1:11" ht="15" customHeight="1">
      <c r="A2" s="28" t="s">
        <v>75</v>
      </c>
      <c r="B2" s="29"/>
      <c r="C2" s="30"/>
      <c r="D2" s="30"/>
      <c r="E2" s="30"/>
      <c r="F2" s="30"/>
      <c r="G2" s="30"/>
      <c r="H2" s="30"/>
      <c r="I2" s="30"/>
      <c r="J2" s="30"/>
    </row>
    <row r="3" spans="1:11" ht="5.0999999999999996" customHeight="1">
      <c r="A3" s="28"/>
      <c r="B3" s="29"/>
      <c r="C3" s="30"/>
      <c r="D3" s="30"/>
      <c r="E3" s="30"/>
      <c r="F3" s="30"/>
      <c r="G3" s="30"/>
      <c r="H3" s="30"/>
      <c r="I3" s="30"/>
      <c r="J3" s="30"/>
    </row>
    <row r="4" spans="1:11" s="31" customFormat="1" ht="50.1" customHeight="1">
      <c r="A4" s="753" t="s">
        <v>585</v>
      </c>
      <c r="B4" s="753"/>
      <c r="C4" s="753"/>
      <c r="D4" s="753"/>
      <c r="E4" s="753"/>
      <c r="F4" s="753"/>
      <c r="G4" s="753"/>
      <c r="H4" s="753"/>
      <c r="I4" s="753"/>
      <c r="J4" s="753"/>
    </row>
    <row r="5" spans="1:11" ht="15" customHeight="1"/>
    <row r="6" spans="1:11" ht="15" customHeight="1">
      <c r="A6" s="12" t="s">
        <v>76</v>
      </c>
      <c r="H6" s="968" t="s">
        <v>77</v>
      </c>
      <c r="I6" s="968"/>
      <c r="J6" s="968"/>
    </row>
    <row r="7" spans="1:11" ht="30" customHeight="1">
      <c r="A7" s="837" t="s">
        <v>78</v>
      </c>
      <c r="B7" s="837"/>
      <c r="C7" s="837"/>
      <c r="D7" s="443" t="s">
        <v>560</v>
      </c>
      <c r="E7" s="839" t="s">
        <v>561</v>
      </c>
      <c r="F7" s="839"/>
      <c r="G7" s="652" t="s">
        <v>79</v>
      </c>
      <c r="H7" s="443" t="s">
        <v>562</v>
      </c>
      <c r="I7" s="943" t="s">
        <v>563</v>
      </c>
      <c r="J7" s="943"/>
      <c r="K7" s="88"/>
    </row>
    <row r="8" spans="1:11" ht="20.100000000000001" customHeight="1">
      <c r="A8" s="944" t="s">
        <v>80</v>
      </c>
      <c r="B8" s="804" t="s">
        <v>81</v>
      </c>
      <c r="C8" s="804"/>
      <c r="D8" s="32">
        <v>1562</v>
      </c>
      <c r="E8" s="969">
        <v>1596</v>
      </c>
      <c r="F8" s="969"/>
      <c r="G8" s="33">
        <f>SUM(G9:G12)</f>
        <v>1443</v>
      </c>
      <c r="H8" s="33">
        <f>SUM(H9:H12)</f>
        <v>1231</v>
      </c>
      <c r="I8" s="970">
        <v>809</v>
      </c>
      <c r="J8" s="970"/>
      <c r="K8" s="88"/>
    </row>
    <row r="9" spans="1:11" ht="20.100000000000001" customHeight="1">
      <c r="A9" s="944"/>
      <c r="B9" s="34" t="s">
        <v>82</v>
      </c>
      <c r="C9" s="439" t="s">
        <v>83</v>
      </c>
      <c r="D9" s="32">
        <v>370</v>
      </c>
      <c r="E9" s="782">
        <v>450</v>
      </c>
      <c r="F9" s="782"/>
      <c r="G9" s="35">
        <v>430</v>
      </c>
      <c r="H9" s="35">
        <v>373</v>
      </c>
      <c r="I9" s="964" t="s">
        <v>565</v>
      </c>
      <c r="J9" s="964"/>
      <c r="K9" s="88"/>
    </row>
    <row r="10" spans="1:11" ht="20.100000000000001" customHeight="1">
      <c r="A10" s="944"/>
      <c r="B10" s="446" t="s">
        <v>84</v>
      </c>
      <c r="C10" s="446" t="s">
        <v>85</v>
      </c>
      <c r="D10" s="32">
        <v>279</v>
      </c>
      <c r="E10" s="782">
        <v>260</v>
      </c>
      <c r="F10" s="782"/>
      <c r="G10" s="35">
        <v>259</v>
      </c>
      <c r="H10" s="35">
        <v>282</v>
      </c>
      <c r="I10" s="964" t="s">
        <v>565</v>
      </c>
      <c r="J10" s="964"/>
      <c r="K10" s="88"/>
    </row>
    <row r="11" spans="1:11" ht="20.100000000000001" customHeight="1">
      <c r="A11" s="944"/>
      <c r="B11" s="36" t="s">
        <v>86</v>
      </c>
      <c r="C11" s="446" t="s">
        <v>83</v>
      </c>
      <c r="D11" s="32">
        <v>75</v>
      </c>
      <c r="E11" s="782">
        <v>92</v>
      </c>
      <c r="F11" s="782"/>
      <c r="G11" s="35">
        <v>78</v>
      </c>
      <c r="H11" s="35">
        <v>61</v>
      </c>
      <c r="I11" s="964" t="s">
        <v>565</v>
      </c>
      <c r="J11" s="964"/>
      <c r="K11" s="88"/>
    </row>
    <row r="12" spans="1:11" ht="20.100000000000001" customHeight="1">
      <c r="A12" s="944"/>
      <c r="B12" s="446" t="s">
        <v>84</v>
      </c>
      <c r="C12" s="446" t="s">
        <v>85</v>
      </c>
      <c r="D12" s="32">
        <v>838</v>
      </c>
      <c r="E12" s="782">
        <v>794</v>
      </c>
      <c r="F12" s="782"/>
      <c r="G12" s="35">
        <v>676</v>
      </c>
      <c r="H12" s="35">
        <v>515</v>
      </c>
      <c r="I12" s="964" t="s">
        <v>565</v>
      </c>
      <c r="J12" s="964"/>
      <c r="K12" s="88"/>
    </row>
    <row r="13" spans="1:11" ht="20.100000000000001" customHeight="1">
      <c r="A13" s="944" t="s">
        <v>13</v>
      </c>
      <c r="B13" s="804" t="s">
        <v>81</v>
      </c>
      <c r="C13" s="804"/>
      <c r="D13" s="32">
        <v>14687</v>
      </c>
      <c r="E13" s="782">
        <v>13681</v>
      </c>
      <c r="F13" s="782"/>
      <c r="G13" s="35">
        <f>SUM(G14:G17)</f>
        <v>14869</v>
      </c>
      <c r="H13" s="35">
        <f>SUM(H14:H17)</f>
        <v>14132</v>
      </c>
      <c r="I13" s="966">
        <v>10620</v>
      </c>
      <c r="J13" s="966"/>
      <c r="K13" s="88"/>
    </row>
    <row r="14" spans="1:11" ht="20.100000000000001" customHeight="1">
      <c r="A14" s="944"/>
      <c r="B14" s="34" t="s">
        <v>82</v>
      </c>
      <c r="C14" s="439" t="s">
        <v>83</v>
      </c>
      <c r="D14" s="32">
        <v>7316</v>
      </c>
      <c r="E14" s="782">
        <v>7368</v>
      </c>
      <c r="F14" s="782"/>
      <c r="G14" s="35">
        <v>8039</v>
      </c>
      <c r="H14" s="35">
        <v>7656</v>
      </c>
      <c r="I14" s="964" t="s">
        <v>565</v>
      </c>
      <c r="J14" s="964"/>
      <c r="K14" s="88"/>
    </row>
    <row r="15" spans="1:11" ht="20.100000000000001" customHeight="1">
      <c r="A15" s="944"/>
      <c r="B15" s="446" t="s">
        <v>84</v>
      </c>
      <c r="C15" s="446" t="s">
        <v>85</v>
      </c>
      <c r="D15" s="32">
        <v>4568</v>
      </c>
      <c r="E15" s="782">
        <v>3605</v>
      </c>
      <c r="F15" s="782"/>
      <c r="G15" s="35">
        <v>4140</v>
      </c>
      <c r="H15" s="35">
        <v>4528</v>
      </c>
      <c r="I15" s="964" t="s">
        <v>565</v>
      </c>
      <c r="J15" s="964"/>
      <c r="K15" s="88"/>
    </row>
    <row r="16" spans="1:11" ht="20.100000000000001" customHeight="1">
      <c r="A16" s="944"/>
      <c r="B16" s="36" t="s">
        <v>86</v>
      </c>
      <c r="C16" s="446" t="s">
        <v>83</v>
      </c>
      <c r="D16" s="32">
        <v>366</v>
      </c>
      <c r="E16" s="782">
        <v>345</v>
      </c>
      <c r="F16" s="782"/>
      <c r="G16" s="35">
        <v>259</v>
      </c>
      <c r="H16" s="35">
        <v>257</v>
      </c>
      <c r="I16" s="964" t="s">
        <v>565</v>
      </c>
      <c r="J16" s="964"/>
      <c r="K16" s="88"/>
    </row>
    <row r="17" spans="1:11" ht="20.100000000000001" customHeight="1">
      <c r="A17" s="944"/>
      <c r="B17" s="446" t="s">
        <v>84</v>
      </c>
      <c r="C17" s="446" t="s">
        <v>85</v>
      </c>
      <c r="D17" s="32">
        <v>2437</v>
      </c>
      <c r="E17" s="782">
        <v>2363</v>
      </c>
      <c r="F17" s="782"/>
      <c r="G17" s="35">
        <v>2431</v>
      </c>
      <c r="H17" s="35">
        <v>1691</v>
      </c>
      <c r="I17" s="964" t="s">
        <v>565</v>
      </c>
      <c r="J17" s="964"/>
      <c r="K17" s="88"/>
    </row>
    <row r="18" spans="1:11" ht="20.100000000000001" customHeight="1">
      <c r="A18" s="959" t="s">
        <v>87</v>
      </c>
      <c r="B18" s="804" t="s">
        <v>81</v>
      </c>
      <c r="C18" s="804"/>
      <c r="D18" s="32">
        <v>59401448</v>
      </c>
      <c r="E18" s="782">
        <v>59381725</v>
      </c>
      <c r="F18" s="782"/>
      <c r="G18" s="35">
        <f>SUM(G19:G20)</f>
        <v>63499645</v>
      </c>
      <c r="H18" s="35">
        <f>SUM(H19:H20)</f>
        <v>58150659</v>
      </c>
      <c r="I18" s="966">
        <v>50171554</v>
      </c>
      <c r="J18" s="966"/>
      <c r="K18" s="88"/>
    </row>
    <row r="19" spans="1:11" ht="20.100000000000001" customHeight="1">
      <c r="A19" s="960"/>
      <c r="B19" s="804" t="s">
        <v>88</v>
      </c>
      <c r="C19" s="804"/>
      <c r="D19" s="32">
        <v>47368593</v>
      </c>
      <c r="E19" s="782">
        <v>49386754</v>
      </c>
      <c r="F19" s="782"/>
      <c r="G19" s="35">
        <v>53485570</v>
      </c>
      <c r="H19" s="35">
        <v>46751037</v>
      </c>
      <c r="I19" s="964" t="s">
        <v>565</v>
      </c>
      <c r="J19" s="964"/>
      <c r="K19" s="88"/>
    </row>
    <row r="20" spans="1:11" ht="20.100000000000001" customHeight="1">
      <c r="A20" s="961"/>
      <c r="B20" s="962" t="s">
        <v>89</v>
      </c>
      <c r="C20" s="962"/>
      <c r="D20" s="37">
        <v>12032855</v>
      </c>
      <c r="E20" s="963">
        <v>9994971</v>
      </c>
      <c r="F20" s="963"/>
      <c r="G20" s="38">
        <v>10014075</v>
      </c>
      <c r="H20" s="38">
        <v>11399622</v>
      </c>
      <c r="I20" s="965" t="s">
        <v>565</v>
      </c>
      <c r="J20" s="965"/>
      <c r="K20" s="88"/>
    </row>
    <row r="21" spans="1:11" ht="15" customHeight="1">
      <c r="A21" s="12" t="s">
        <v>566</v>
      </c>
      <c r="J21" s="3" t="s">
        <v>564</v>
      </c>
    </row>
    <row r="22" spans="1:11" ht="15" customHeight="1">
      <c r="A22" s="12" t="s">
        <v>567</v>
      </c>
      <c r="J22" s="3"/>
    </row>
    <row r="23" spans="1:11" ht="15" customHeight="1">
      <c r="J23" s="3"/>
    </row>
    <row r="24" spans="1:11" ht="15" customHeight="1">
      <c r="A24" s="1" t="s">
        <v>513</v>
      </c>
      <c r="J24" s="3" t="s">
        <v>77</v>
      </c>
    </row>
    <row r="25" spans="1:11" ht="24.95" customHeight="1">
      <c r="A25" s="39"/>
      <c r="B25" s="40"/>
      <c r="C25" s="839" t="s">
        <v>584</v>
      </c>
      <c r="D25" s="839"/>
      <c r="E25" s="839"/>
      <c r="F25" s="839"/>
      <c r="G25" s="943" t="s">
        <v>583</v>
      </c>
      <c r="H25" s="943"/>
      <c r="I25" s="943"/>
      <c r="J25" s="943"/>
      <c r="K25" s="88"/>
    </row>
    <row r="26" spans="1:11" ht="24.95" customHeight="1">
      <c r="A26" s="958" t="s">
        <v>91</v>
      </c>
      <c r="B26" s="958"/>
      <c r="C26" s="835" t="s">
        <v>92</v>
      </c>
      <c r="D26" s="534" t="s">
        <v>514</v>
      </c>
      <c r="E26" s="804" t="s">
        <v>93</v>
      </c>
      <c r="F26" s="804"/>
      <c r="G26" s="804" t="s">
        <v>92</v>
      </c>
      <c r="H26" s="535" t="s">
        <v>515</v>
      </c>
      <c r="I26" s="813" t="s">
        <v>94</v>
      </c>
      <c r="J26" s="813"/>
      <c r="K26" s="88"/>
    </row>
    <row r="27" spans="1:11" ht="24.95" customHeight="1">
      <c r="A27" s="27"/>
      <c r="B27" s="43"/>
      <c r="C27" s="835"/>
      <c r="D27" s="448" t="s">
        <v>95</v>
      </c>
      <c r="E27" s="533" t="s">
        <v>568</v>
      </c>
      <c r="F27" s="34" t="s">
        <v>96</v>
      </c>
      <c r="G27" s="804"/>
      <c r="H27" s="42" t="s">
        <v>95</v>
      </c>
      <c r="I27" s="533" t="s">
        <v>571</v>
      </c>
      <c r="J27" s="444" t="s">
        <v>96</v>
      </c>
      <c r="K27" s="88"/>
    </row>
    <row r="28" spans="1:11" ht="20.100000000000001" customHeight="1">
      <c r="A28" s="944" t="s">
        <v>80</v>
      </c>
      <c r="B28" s="940" t="s">
        <v>97</v>
      </c>
      <c r="C28" s="945">
        <f>SUM(C30:C31)</f>
        <v>17926</v>
      </c>
      <c r="D28" s="947">
        <f>SUM(D30:D31)</f>
        <v>99.999999999999986</v>
      </c>
      <c r="E28" s="949">
        <v>-10.9</v>
      </c>
      <c r="F28" s="951">
        <f>E28/5</f>
        <v>-2.1800000000000002</v>
      </c>
      <c r="G28" s="953">
        <f>SUM(G30:G31)</f>
        <v>11245</v>
      </c>
      <c r="H28" s="947">
        <f>SUM(H30:H31)</f>
        <v>100</v>
      </c>
      <c r="I28" s="949">
        <f>(G28-C28)/C28*100</f>
        <v>-37.269887314515223</v>
      </c>
      <c r="J28" s="955">
        <f>I28/5</f>
        <v>-7.4539774629030449</v>
      </c>
      <c r="K28" s="88"/>
    </row>
    <row r="29" spans="1:11" ht="20.100000000000001" customHeight="1">
      <c r="A29" s="944"/>
      <c r="B29" s="941"/>
      <c r="C29" s="946"/>
      <c r="D29" s="948"/>
      <c r="E29" s="950"/>
      <c r="F29" s="952"/>
      <c r="G29" s="954"/>
      <c r="H29" s="948"/>
      <c r="I29" s="950"/>
      <c r="J29" s="956"/>
      <c r="K29" s="88"/>
    </row>
    <row r="30" spans="1:11" ht="20.100000000000001" customHeight="1">
      <c r="A30" s="944"/>
      <c r="B30" s="36" t="s">
        <v>83</v>
      </c>
      <c r="C30" s="44">
        <v>2956</v>
      </c>
      <c r="D30" s="45">
        <f>100/C28*C30</f>
        <v>16.490014504072295</v>
      </c>
      <c r="E30" s="674">
        <v>-10.1</v>
      </c>
      <c r="F30" s="46">
        <f>E30/5</f>
        <v>-2.02</v>
      </c>
      <c r="G30" s="47">
        <v>2079</v>
      </c>
      <c r="H30" s="670">
        <f>100/G28*G30</f>
        <v>18.488216985326812</v>
      </c>
      <c r="I30" s="674">
        <f>(G30-C30)/C30*100</f>
        <v>-29.668470906630585</v>
      </c>
      <c r="J30" s="678">
        <f>I30/5</f>
        <v>-5.9336941813261168</v>
      </c>
      <c r="K30" s="88"/>
    </row>
    <row r="31" spans="1:11" ht="20.100000000000001" customHeight="1">
      <c r="A31" s="944"/>
      <c r="B31" s="446" t="s">
        <v>85</v>
      </c>
      <c r="C31" s="44">
        <v>14970</v>
      </c>
      <c r="D31" s="45">
        <f>100/C28*C31</f>
        <v>83.509985495927694</v>
      </c>
      <c r="E31" s="674">
        <v>-11.1</v>
      </c>
      <c r="F31" s="46">
        <f>E31/5</f>
        <v>-2.2199999999999998</v>
      </c>
      <c r="G31" s="47">
        <v>9166</v>
      </c>
      <c r="H31" s="670">
        <f>100/G28*G31</f>
        <v>81.511783014673185</v>
      </c>
      <c r="I31" s="674">
        <f>(G31-C31)/C31*100</f>
        <v>-38.770875083500336</v>
      </c>
      <c r="J31" s="678">
        <f>I31/5</f>
        <v>-7.7541750167000671</v>
      </c>
      <c r="K31" s="88"/>
    </row>
    <row r="32" spans="1:11" ht="20.100000000000001" customHeight="1">
      <c r="A32" s="944" t="s">
        <v>13</v>
      </c>
      <c r="B32" s="940" t="s">
        <v>97</v>
      </c>
      <c r="C32" s="942">
        <f>SUM(C34:C35)</f>
        <v>107623</v>
      </c>
      <c r="D32" s="937">
        <f>SUM(D34:D35)</f>
        <v>100</v>
      </c>
      <c r="E32" s="935">
        <v>-0.8</v>
      </c>
      <c r="F32" s="935">
        <f>E32/5</f>
        <v>-0.16</v>
      </c>
      <c r="G32" s="936">
        <f>SUM(G34:G35)</f>
        <v>80546</v>
      </c>
      <c r="H32" s="937">
        <f>SUM(H34:H35)</f>
        <v>100</v>
      </c>
      <c r="I32" s="939">
        <f>(G32-C32)/C32*100</f>
        <v>-25.159120262397444</v>
      </c>
      <c r="J32" s="938">
        <f>I32/5</f>
        <v>-5.0318240524794886</v>
      </c>
      <c r="K32" s="88"/>
    </row>
    <row r="33" spans="1:11" ht="20.100000000000001" customHeight="1">
      <c r="A33" s="944"/>
      <c r="B33" s="941"/>
      <c r="C33" s="942"/>
      <c r="D33" s="937"/>
      <c r="E33" s="935"/>
      <c r="F33" s="935"/>
      <c r="G33" s="936"/>
      <c r="H33" s="937"/>
      <c r="I33" s="939"/>
      <c r="J33" s="938"/>
      <c r="K33" s="88"/>
    </row>
    <row r="34" spans="1:11" ht="20.100000000000001" customHeight="1">
      <c r="A34" s="944"/>
      <c r="B34" s="36" t="s">
        <v>83</v>
      </c>
      <c r="C34" s="44">
        <v>27570</v>
      </c>
      <c r="D34" s="45">
        <f>100/C32*C34</f>
        <v>25.617200784218987</v>
      </c>
      <c r="E34" s="46">
        <v>-7.2</v>
      </c>
      <c r="F34" s="46">
        <f>E34/5</f>
        <v>-1.44</v>
      </c>
      <c r="G34" s="47">
        <v>20563</v>
      </c>
      <c r="H34" s="670">
        <f>100/G32*G34</f>
        <v>25.529511086832368</v>
      </c>
      <c r="I34" s="674">
        <f>(G34-C34)/C34*100</f>
        <v>-25.415306492564383</v>
      </c>
      <c r="J34" s="678">
        <f>I34/5</f>
        <v>-5.0830612985128765</v>
      </c>
      <c r="K34" s="88"/>
    </row>
    <row r="35" spans="1:11" ht="20.100000000000001" customHeight="1">
      <c r="A35" s="944"/>
      <c r="B35" s="446" t="s">
        <v>85</v>
      </c>
      <c r="C35" s="44">
        <v>80053</v>
      </c>
      <c r="D35" s="45">
        <f>100/C32*C35</f>
        <v>74.382799215781006</v>
      </c>
      <c r="E35" s="46">
        <v>1.6</v>
      </c>
      <c r="F35" s="46">
        <f>E35/5</f>
        <v>0.32</v>
      </c>
      <c r="G35" s="47">
        <v>59983</v>
      </c>
      <c r="H35" s="670">
        <f>100/G32*G35</f>
        <v>74.470488913167628</v>
      </c>
      <c r="I35" s="674">
        <f>(G35-C35)/C35*100</f>
        <v>-25.070890535020553</v>
      </c>
      <c r="J35" s="678">
        <f>I35/5</f>
        <v>-5.0141781070041107</v>
      </c>
      <c r="K35" s="88"/>
    </row>
    <row r="36" spans="1:11" ht="20.100000000000001" customHeight="1">
      <c r="A36" s="957" t="s">
        <v>87</v>
      </c>
      <c r="B36" s="940" t="s">
        <v>97</v>
      </c>
      <c r="C36" s="942">
        <f>SUM(C38:C39)</f>
        <v>260525200</v>
      </c>
      <c r="D36" s="937">
        <f>SUM(D38:D39)</f>
        <v>100</v>
      </c>
      <c r="E36" s="935">
        <v>4.5</v>
      </c>
      <c r="F36" s="935">
        <f>E36/5</f>
        <v>0.9</v>
      </c>
      <c r="G36" s="936">
        <f>SUM(G38:G39)</f>
        <v>234878634</v>
      </c>
      <c r="H36" s="937">
        <f>SUM(H38:H39)</f>
        <v>100</v>
      </c>
      <c r="I36" s="935">
        <f>(G36-C36)/C36*100</f>
        <v>-9.8441786053709972</v>
      </c>
      <c r="J36" s="938">
        <f>I36/5</f>
        <v>-1.9688357210741994</v>
      </c>
      <c r="K36" s="88"/>
    </row>
    <row r="37" spans="1:11" ht="20.100000000000001" customHeight="1">
      <c r="A37" s="957"/>
      <c r="B37" s="941"/>
      <c r="C37" s="942"/>
      <c r="D37" s="937"/>
      <c r="E37" s="935"/>
      <c r="F37" s="935"/>
      <c r="G37" s="936"/>
      <c r="H37" s="937"/>
      <c r="I37" s="935"/>
      <c r="J37" s="938"/>
      <c r="K37" s="88"/>
    </row>
    <row r="38" spans="1:11" ht="20.100000000000001" customHeight="1">
      <c r="A38" s="957"/>
      <c r="B38" s="36" t="s">
        <v>83</v>
      </c>
      <c r="C38" s="44">
        <v>149740900</v>
      </c>
      <c r="D38" s="45">
        <f>100/C36*C38</f>
        <v>57.47655121270418</v>
      </c>
      <c r="E38" s="46">
        <v>2.2999999999999998</v>
      </c>
      <c r="F38" s="46">
        <f>E38/5</f>
        <v>0.45999999999999996</v>
      </c>
      <c r="G38" s="47">
        <v>130709158</v>
      </c>
      <c r="H38" s="670">
        <f>100/G36*G38</f>
        <v>55.649658623270092</v>
      </c>
      <c r="I38" s="674">
        <f>(G38-C38)/C38*100</f>
        <v>-12.709782030160097</v>
      </c>
      <c r="J38" s="678">
        <f>I38/5</f>
        <v>-2.5419564060320194</v>
      </c>
      <c r="K38" s="88"/>
    </row>
    <row r="39" spans="1:11" ht="20.100000000000001" customHeight="1">
      <c r="A39" s="957"/>
      <c r="B39" s="48" t="s">
        <v>85</v>
      </c>
      <c r="C39" s="49">
        <v>110784300</v>
      </c>
      <c r="D39" s="50">
        <f>100/C36*C39</f>
        <v>42.523448787295813</v>
      </c>
      <c r="E39" s="51">
        <v>7.7</v>
      </c>
      <c r="F39" s="51">
        <f>E39/5</f>
        <v>1.54</v>
      </c>
      <c r="G39" s="679">
        <v>104169476</v>
      </c>
      <c r="H39" s="50">
        <f>100/G36*G39</f>
        <v>44.350341376729908</v>
      </c>
      <c r="I39" s="51">
        <f>(G39-C39)/C39*100</f>
        <v>-5.9709038194040129</v>
      </c>
      <c r="J39" s="680">
        <f>I39/5</f>
        <v>-1.1941807638808026</v>
      </c>
      <c r="K39" s="88"/>
    </row>
    <row r="40" spans="1:11" ht="15" customHeight="1">
      <c r="J40" s="3" t="s">
        <v>570</v>
      </c>
    </row>
  </sheetData>
  <sheetProtection selectLockedCells="1" selectUnlockedCells="1"/>
  <mergeCells count="77">
    <mergeCell ref="A8:A12"/>
    <mergeCell ref="B8:C8"/>
    <mergeCell ref="E11:F11"/>
    <mergeCell ref="I11:J11"/>
    <mergeCell ref="E8:F8"/>
    <mergeCell ref="I8:J8"/>
    <mergeCell ref="E9:F9"/>
    <mergeCell ref="I9:J9"/>
    <mergeCell ref="C1:J1"/>
    <mergeCell ref="A4:J4"/>
    <mergeCell ref="H6:J6"/>
    <mergeCell ref="A7:C7"/>
    <mergeCell ref="E7:F7"/>
    <mergeCell ref="I7:J7"/>
    <mergeCell ref="E14:F14"/>
    <mergeCell ref="E10:F10"/>
    <mergeCell ref="I10:J10"/>
    <mergeCell ref="I20:J20"/>
    <mergeCell ref="I18:J18"/>
    <mergeCell ref="E19:F19"/>
    <mergeCell ref="I14:J14"/>
    <mergeCell ref="I15:J15"/>
    <mergeCell ref="E17:F17"/>
    <mergeCell ref="I17:J17"/>
    <mergeCell ref="I19:J19"/>
    <mergeCell ref="I13:J13"/>
    <mergeCell ref="I16:J16"/>
    <mergeCell ref="E12:F12"/>
    <mergeCell ref="I12:J12"/>
    <mergeCell ref="A36:A39"/>
    <mergeCell ref="A26:B26"/>
    <mergeCell ref="C26:C27"/>
    <mergeCell ref="A13:A17"/>
    <mergeCell ref="B13:C13"/>
    <mergeCell ref="C25:F25"/>
    <mergeCell ref="A32:A35"/>
    <mergeCell ref="A18:A20"/>
    <mergeCell ref="E15:F15"/>
    <mergeCell ref="B18:C18"/>
    <mergeCell ref="E18:F18"/>
    <mergeCell ref="E13:F13"/>
    <mergeCell ref="E16:F16"/>
    <mergeCell ref="B19:C19"/>
    <mergeCell ref="B20:C20"/>
    <mergeCell ref="E20:F20"/>
    <mergeCell ref="G25:J25"/>
    <mergeCell ref="I26:J26"/>
    <mergeCell ref="A28:A31"/>
    <mergeCell ref="E26:F26"/>
    <mergeCell ref="G26:G27"/>
    <mergeCell ref="C28:C29"/>
    <mergeCell ref="B28:B29"/>
    <mergeCell ref="D28:D29"/>
    <mergeCell ref="E28:E29"/>
    <mergeCell ref="F28:F29"/>
    <mergeCell ref="G28:G29"/>
    <mergeCell ref="H28:H29"/>
    <mergeCell ref="I28:I29"/>
    <mergeCell ref="J28:J29"/>
    <mergeCell ref="B32:B33"/>
    <mergeCell ref="B36:B37"/>
    <mergeCell ref="C32:C33"/>
    <mergeCell ref="D32:D33"/>
    <mergeCell ref="E32:E33"/>
    <mergeCell ref="C36:C37"/>
    <mergeCell ref="D36:D37"/>
    <mergeCell ref="E36:E37"/>
    <mergeCell ref="F32:F33"/>
    <mergeCell ref="G32:G33"/>
    <mergeCell ref="H32:H33"/>
    <mergeCell ref="I32:I33"/>
    <mergeCell ref="J32:J33"/>
    <mergeCell ref="F36:F37"/>
    <mergeCell ref="G36:G37"/>
    <mergeCell ref="H36:H37"/>
    <mergeCell ref="I36:I37"/>
    <mergeCell ref="J36:J37"/>
  </mergeCells>
  <phoneticPr fontId="18"/>
  <printOptions horizontalCentered="1"/>
  <pageMargins left="0.59055118110236227" right="0.59055118110236227" top="0.59055118110236227" bottom="0.59055118110236227" header="0.39370078740157483" footer="0.39370078740157483"/>
  <pageSetup paperSize="9" firstPageNumber="69" orientation="portrait" useFirstPageNumber="1" verticalDpi="300" r:id="rId1"/>
  <headerFooter scaleWithDoc="0" alignWithMargins="0">
    <oddHeader>&amp;R事業所</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4"/>
  <sheetViews>
    <sheetView view="pageBreakPreview" zoomScaleNormal="100" zoomScaleSheetLayoutView="100" workbookViewId="0">
      <selection activeCell="D6" sqref="D6"/>
    </sheetView>
  </sheetViews>
  <sheetFormatPr defaultRowHeight="17.100000000000001" customHeight="1"/>
  <cols>
    <col min="1" max="1" width="0.85546875" style="21" customWidth="1"/>
    <col min="2" max="2" width="2.42578125" style="21" customWidth="1"/>
    <col min="3" max="3" width="39.85546875" style="21" customWidth="1"/>
    <col min="4" max="6" width="9.5703125" style="21" customWidth="1"/>
    <col min="7" max="7" width="14.42578125" style="21" customWidth="1"/>
    <col min="8" max="8" width="11" style="21" customWidth="1"/>
    <col min="9" max="9" width="17.7109375" style="21" customWidth="1"/>
    <col min="10" max="10" width="1.140625" style="21" customWidth="1"/>
    <col min="11" max="12" width="13.140625" style="21" customWidth="1"/>
    <col min="13" max="13" width="16" style="21" customWidth="1"/>
    <col min="14" max="14" width="11" style="21" customWidth="1"/>
    <col min="15" max="15" width="13.7109375" style="21" customWidth="1"/>
    <col min="16" max="16" width="10.28515625" style="21" customWidth="1"/>
    <col min="17" max="17" width="13.7109375" style="21" customWidth="1"/>
    <col min="18" max="18" width="10.85546875" style="21" customWidth="1"/>
    <col min="19" max="19" width="16.42578125" style="21" customWidth="1"/>
    <col min="20" max="20" width="9.140625" style="21"/>
    <col min="21" max="21" width="5.5703125" style="21" customWidth="1"/>
    <col min="22" max="16384" width="9.140625" style="21"/>
  </cols>
  <sheetData>
    <row r="1" spans="1:19" ht="5.0999999999999996" customHeight="1">
      <c r="A1" s="52"/>
      <c r="B1" s="52"/>
      <c r="D1" s="12"/>
      <c r="E1" s="12"/>
      <c r="F1" s="12"/>
      <c r="G1" s="12"/>
      <c r="H1" s="12"/>
      <c r="I1" s="12"/>
      <c r="J1" s="12"/>
      <c r="K1" s="12" t="s">
        <v>98</v>
      </c>
      <c r="L1" s="12"/>
      <c r="M1" s="12"/>
      <c r="N1" s="12"/>
      <c r="O1" s="12"/>
      <c r="Q1" s="12"/>
      <c r="R1" s="12"/>
      <c r="S1" s="53"/>
    </row>
    <row r="2" spans="1:19" ht="15" customHeight="1" thickBot="1">
      <c r="A2" s="54" t="s">
        <v>586</v>
      </c>
      <c r="B2" s="12"/>
      <c r="D2" s="12"/>
      <c r="E2" s="12"/>
      <c r="F2" s="12"/>
      <c r="G2" s="12"/>
      <c r="H2" s="12"/>
      <c r="I2" s="12"/>
      <c r="J2" s="12"/>
      <c r="K2" s="12"/>
      <c r="L2" s="12"/>
      <c r="M2" s="12"/>
      <c r="N2" s="12"/>
      <c r="O2" s="12"/>
      <c r="Q2" s="12"/>
      <c r="R2" s="12"/>
      <c r="S2" s="55" t="s">
        <v>99</v>
      </c>
    </row>
    <row r="3" spans="1:19" s="393" customFormat="1" ht="13.5" customHeight="1" thickBot="1">
      <c r="A3" s="837" t="s">
        <v>100</v>
      </c>
      <c r="B3" s="837"/>
      <c r="C3" s="837"/>
      <c r="D3" s="838" t="s">
        <v>101</v>
      </c>
      <c r="E3" s="982" t="s">
        <v>102</v>
      </c>
      <c r="F3" s="982"/>
      <c r="G3" s="991" t="s">
        <v>103</v>
      </c>
      <c r="H3" s="991"/>
      <c r="I3" s="991"/>
      <c r="J3" s="392"/>
      <c r="K3" s="982" t="s">
        <v>104</v>
      </c>
      <c r="L3" s="982"/>
      <c r="M3" s="982" t="s">
        <v>105</v>
      </c>
      <c r="N3" s="982"/>
      <c r="O3" s="982" t="s">
        <v>106</v>
      </c>
      <c r="P3" s="982"/>
      <c r="Q3" s="988" t="s">
        <v>107</v>
      </c>
      <c r="R3" s="988"/>
      <c r="S3" s="989" t="s">
        <v>108</v>
      </c>
    </row>
    <row r="4" spans="1:19" ht="13.5" customHeight="1" thickBot="1">
      <c r="A4" s="837"/>
      <c r="B4" s="837"/>
      <c r="C4" s="837"/>
      <c r="D4" s="838"/>
      <c r="E4" s="982"/>
      <c r="F4" s="982"/>
      <c r="G4" s="991"/>
      <c r="H4" s="991"/>
      <c r="I4" s="991"/>
      <c r="J4" s="43"/>
      <c r="K4" s="982"/>
      <c r="L4" s="982"/>
      <c r="M4" s="982"/>
      <c r="N4" s="982"/>
      <c r="O4" s="982"/>
      <c r="P4" s="982"/>
      <c r="Q4" s="988"/>
      <c r="R4" s="988"/>
      <c r="S4" s="989"/>
    </row>
    <row r="5" spans="1:19" ht="39.75" customHeight="1">
      <c r="A5" s="837"/>
      <c r="B5" s="837"/>
      <c r="C5" s="837"/>
      <c r="D5" s="838"/>
      <c r="E5" s="394"/>
      <c r="F5" s="442" t="s">
        <v>109</v>
      </c>
      <c r="G5" s="89"/>
      <c r="H5" s="442" t="s">
        <v>109</v>
      </c>
      <c r="I5" s="146" t="s">
        <v>387</v>
      </c>
      <c r="J5" s="43"/>
      <c r="K5" s="395"/>
      <c r="L5" s="442" t="s">
        <v>109</v>
      </c>
      <c r="M5" s="396"/>
      <c r="N5" s="442" t="s">
        <v>109</v>
      </c>
      <c r="O5" s="446"/>
      <c r="P5" s="442" t="s">
        <v>109</v>
      </c>
      <c r="Q5" s="446"/>
      <c r="R5" s="442" t="s">
        <v>110</v>
      </c>
      <c r="S5" s="989"/>
    </row>
    <row r="6" spans="1:19" s="393" customFormat="1" ht="20.100000000000001" customHeight="1">
      <c r="A6" s="397"/>
      <c r="B6" s="977" t="s">
        <v>48</v>
      </c>
      <c r="C6" s="977"/>
      <c r="D6" s="681">
        <f>D8+D16</f>
        <v>809</v>
      </c>
      <c r="E6" s="682">
        <f>E8+E16</f>
        <v>10620</v>
      </c>
      <c r="F6" s="683">
        <f>E6/D6</f>
        <v>13.127317676143386</v>
      </c>
      <c r="G6" s="682">
        <v>50171554</v>
      </c>
      <c r="H6" s="684">
        <f>G6/D6</f>
        <v>62016.754017305313</v>
      </c>
      <c r="I6" s="685" t="s">
        <v>565</v>
      </c>
      <c r="J6" s="686">
        <f>J8+J16</f>
        <v>0</v>
      </c>
      <c r="K6" s="685" t="s">
        <v>565</v>
      </c>
      <c r="L6" s="685" t="s">
        <v>565</v>
      </c>
      <c r="M6" s="685">
        <v>1128020</v>
      </c>
      <c r="N6" s="685">
        <f>M6/D6</f>
        <v>1394.3386897404203</v>
      </c>
      <c r="O6" s="687">
        <v>89069</v>
      </c>
      <c r="P6" s="688">
        <f>O6/D6</f>
        <v>110.09765142150803</v>
      </c>
      <c r="Q6" s="685" t="s">
        <v>565</v>
      </c>
      <c r="R6" s="685" t="s">
        <v>565</v>
      </c>
      <c r="S6" s="689" t="s">
        <v>565</v>
      </c>
    </row>
    <row r="7" spans="1:19" ht="12" customHeight="1">
      <c r="A7" s="77"/>
      <c r="B7" s="453"/>
      <c r="C7" s="142"/>
      <c r="D7" s="690"/>
      <c r="E7" s="691"/>
      <c r="F7" s="692"/>
      <c r="G7" s="691"/>
      <c r="H7" s="691"/>
      <c r="I7" s="693"/>
      <c r="J7" s="47"/>
      <c r="K7" s="57"/>
      <c r="L7" s="57"/>
      <c r="M7" s="57"/>
      <c r="N7" s="57"/>
      <c r="O7" s="691"/>
      <c r="P7" s="691"/>
      <c r="Q7" s="57"/>
      <c r="R7" s="57"/>
      <c r="S7" s="694"/>
    </row>
    <row r="8" spans="1:19" ht="20.100000000000001" customHeight="1">
      <c r="A8" s="77"/>
      <c r="B8" s="983" t="s">
        <v>111</v>
      </c>
      <c r="C8" s="983"/>
      <c r="D8" s="695">
        <f>SUM(D9:D14)</f>
        <v>307</v>
      </c>
      <c r="E8" s="696">
        <f>SUM(E9:E14)</f>
        <v>5624</v>
      </c>
      <c r="F8" s="697">
        <f>E8/D8</f>
        <v>18.319218241042346</v>
      </c>
      <c r="G8" s="696" t="s">
        <v>565</v>
      </c>
      <c r="H8" s="696" t="s">
        <v>592</v>
      </c>
      <c r="I8" s="685" t="s">
        <v>565</v>
      </c>
      <c r="J8" s="58">
        <f>SUM(J9:J14)</f>
        <v>0</v>
      </c>
      <c r="K8" s="685" t="s">
        <v>565</v>
      </c>
      <c r="L8" s="685" t="s">
        <v>565</v>
      </c>
      <c r="M8" s="685" t="s">
        <v>572</v>
      </c>
      <c r="N8" s="685" t="s">
        <v>572</v>
      </c>
      <c r="O8" s="691"/>
      <c r="P8" s="696"/>
      <c r="Q8" s="685" t="s">
        <v>565</v>
      </c>
      <c r="R8" s="685" t="s">
        <v>565</v>
      </c>
      <c r="S8" s="698" t="s">
        <v>565</v>
      </c>
    </row>
    <row r="9" spans="1:19" ht="18" customHeight="1">
      <c r="A9" s="77"/>
      <c r="B9" s="453"/>
      <c r="C9" s="143" t="s">
        <v>112</v>
      </c>
      <c r="D9" s="690">
        <v>1</v>
      </c>
      <c r="E9" s="691">
        <v>70</v>
      </c>
      <c r="F9" s="60">
        <f t="shared" ref="F9:F14" si="0">E9/D9</f>
        <v>70</v>
      </c>
      <c r="G9" s="691" t="s">
        <v>113</v>
      </c>
      <c r="H9" s="691" t="s">
        <v>113</v>
      </c>
      <c r="I9" s="699" t="s">
        <v>565</v>
      </c>
      <c r="J9" s="47"/>
      <c r="K9" s="699" t="s">
        <v>565</v>
      </c>
      <c r="L9" s="699" t="s">
        <v>565</v>
      </c>
      <c r="M9" s="57" t="s">
        <v>113</v>
      </c>
      <c r="N9" s="57" t="s">
        <v>113</v>
      </c>
      <c r="O9" s="691"/>
      <c r="P9" s="691"/>
      <c r="Q9" s="699" t="s">
        <v>565</v>
      </c>
      <c r="R9" s="699" t="s">
        <v>565</v>
      </c>
      <c r="S9" s="694" t="s">
        <v>565</v>
      </c>
    </row>
    <row r="10" spans="1:19" ht="18" customHeight="1">
      <c r="A10" s="77"/>
      <c r="B10" s="453"/>
      <c r="C10" s="143" t="s">
        <v>114</v>
      </c>
      <c r="D10" s="690">
        <v>6</v>
      </c>
      <c r="E10" s="691">
        <v>37</v>
      </c>
      <c r="F10" s="692">
        <f t="shared" si="0"/>
        <v>6.166666666666667</v>
      </c>
      <c r="G10" s="691">
        <v>73164</v>
      </c>
      <c r="H10" s="691">
        <f>G10/D10</f>
        <v>12194</v>
      </c>
      <c r="I10" s="699" t="s">
        <v>565</v>
      </c>
      <c r="J10" s="47"/>
      <c r="K10" s="699" t="s">
        <v>565</v>
      </c>
      <c r="L10" s="699" t="s">
        <v>565</v>
      </c>
      <c r="M10" s="57">
        <v>4735</v>
      </c>
      <c r="N10" s="57">
        <f>M10/D10</f>
        <v>789.16666666666663</v>
      </c>
      <c r="O10" s="985" t="s">
        <v>388</v>
      </c>
      <c r="P10" s="985"/>
      <c r="Q10" s="699" t="s">
        <v>565</v>
      </c>
      <c r="R10" s="699" t="s">
        <v>565</v>
      </c>
      <c r="S10" s="694" t="s">
        <v>565</v>
      </c>
    </row>
    <row r="11" spans="1:19" ht="18" customHeight="1">
      <c r="A11" s="77"/>
      <c r="B11" s="453"/>
      <c r="C11" s="143" t="s">
        <v>115</v>
      </c>
      <c r="D11" s="690">
        <v>81</v>
      </c>
      <c r="E11" s="691">
        <v>2364</v>
      </c>
      <c r="F11" s="692">
        <f t="shared" si="0"/>
        <v>29.185185185185187</v>
      </c>
      <c r="G11" s="691">
        <v>16913726</v>
      </c>
      <c r="H11" s="691">
        <f>G11/D11</f>
        <v>208811.43209876542</v>
      </c>
      <c r="I11" s="699" t="s">
        <v>572</v>
      </c>
      <c r="J11" s="47"/>
      <c r="K11" s="699" t="s">
        <v>565</v>
      </c>
      <c r="L11" s="699" t="s">
        <v>565</v>
      </c>
      <c r="M11" s="57">
        <v>394482</v>
      </c>
      <c r="N11" s="57">
        <f>M11/D11</f>
        <v>4870.1481481481478</v>
      </c>
      <c r="O11" s="700"/>
      <c r="P11" s="691"/>
      <c r="Q11" s="699" t="s">
        <v>565</v>
      </c>
      <c r="R11" s="699" t="s">
        <v>565</v>
      </c>
      <c r="S11" s="694" t="s">
        <v>565</v>
      </c>
    </row>
    <row r="12" spans="1:19" ht="18" customHeight="1">
      <c r="A12" s="77"/>
      <c r="B12" s="453"/>
      <c r="C12" s="143" t="s">
        <v>116</v>
      </c>
      <c r="D12" s="690">
        <v>48</v>
      </c>
      <c r="E12" s="691">
        <v>936</v>
      </c>
      <c r="F12" s="692">
        <f t="shared" si="0"/>
        <v>19.5</v>
      </c>
      <c r="G12" s="691">
        <v>8686196</v>
      </c>
      <c r="H12" s="691">
        <f>G12/D12</f>
        <v>180962.41666666666</v>
      </c>
      <c r="I12" s="699" t="s">
        <v>572</v>
      </c>
      <c r="J12" s="47"/>
      <c r="K12" s="699" t="s">
        <v>565</v>
      </c>
      <c r="L12" s="699" t="s">
        <v>565</v>
      </c>
      <c r="M12" s="57">
        <v>91317</v>
      </c>
      <c r="N12" s="57">
        <f>M12/D12</f>
        <v>1902.4375</v>
      </c>
      <c r="O12" s="985" t="s">
        <v>389</v>
      </c>
      <c r="P12" s="985"/>
      <c r="Q12" s="699" t="s">
        <v>565</v>
      </c>
      <c r="R12" s="699" t="s">
        <v>565</v>
      </c>
      <c r="S12" s="694" t="s">
        <v>565</v>
      </c>
    </row>
    <row r="13" spans="1:19" ht="18" customHeight="1">
      <c r="A13" s="77"/>
      <c r="B13" s="453"/>
      <c r="C13" s="143" t="s">
        <v>117</v>
      </c>
      <c r="D13" s="690">
        <v>102</v>
      </c>
      <c r="E13" s="691">
        <v>1271</v>
      </c>
      <c r="F13" s="692">
        <f t="shared" si="0"/>
        <v>12.46078431372549</v>
      </c>
      <c r="G13" s="691">
        <v>5291510</v>
      </c>
      <c r="H13" s="691">
        <f>G13/D13</f>
        <v>51877.549019607846</v>
      </c>
      <c r="I13" s="699" t="s">
        <v>572</v>
      </c>
      <c r="J13" s="47"/>
      <c r="K13" s="699" t="s">
        <v>565</v>
      </c>
      <c r="L13" s="699" t="s">
        <v>565</v>
      </c>
      <c r="M13" s="57">
        <v>109843</v>
      </c>
      <c r="N13" s="57">
        <f>M13/D13</f>
        <v>1076.8921568627452</v>
      </c>
      <c r="O13" s="700"/>
      <c r="P13" s="691"/>
      <c r="Q13" s="699" t="s">
        <v>565</v>
      </c>
      <c r="R13" s="699" t="s">
        <v>565</v>
      </c>
      <c r="S13" s="694" t="s">
        <v>565</v>
      </c>
    </row>
    <row r="14" spans="1:19" ht="18" customHeight="1">
      <c r="A14" s="77"/>
      <c r="B14" s="453"/>
      <c r="C14" s="143" t="s">
        <v>118</v>
      </c>
      <c r="D14" s="690">
        <v>69</v>
      </c>
      <c r="E14" s="691">
        <v>946</v>
      </c>
      <c r="F14" s="692">
        <f t="shared" si="0"/>
        <v>13.710144927536232</v>
      </c>
      <c r="G14" s="691">
        <v>7278475</v>
      </c>
      <c r="H14" s="691">
        <f>G14/D14</f>
        <v>105485.14492753622</v>
      </c>
      <c r="I14" s="699" t="s">
        <v>572</v>
      </c>
      <c r="J14" s="47"/>
      <c r="K14" s="699" t="s">
        <v>565</v>
      </c>
      <c r="L14" s="699" t="s">
        <v>565</v>
      </c>
      <c r="M14" s="57">
        <v>211985</v>
      </c>
      <c r="N14" s="57">
        <f>M14/D14</f>
        <v>3072.246376811594</v>
      </c>
      <c r="O14" s="691"/>
      <c r="P14" s="691"/>
      <c r="Q14" s="699" t="s">
        <v>565</v>
      </c>
      <c r="R14" s="699" t="s">
        <v>565</v>
      </c>
      <c r="S14" s="694" t="s">
        <v>565</v>
      </c>
    </row>
    <row r="15" spans="1:19" ht="12" customHeight="1">
      <c r="A15" s="77"/>
      <c r="B15" s="453"/>
      <c r="C15" s="143"/>
      <c r="D15" s="690"/>
      <c r="E15" s="701"/>
      <c r="F15" s="692"/>
      <c r="G15" s="691"/>
      <c r="H15" s="691"/>
      <c r="I15" s="702"/>
      <c r="J15" s="47"/>
      <c r="K15" s="57"/>
      <c r="L15" s="57"/>
      <c r="M15" s="57"/>
      <c r="N15" s="57"/>
      <c r="O15" s="691"/>
      <c r="P15" s="691"/>
      <c r="Q15" s="691"/>
      <c r="R15" s="691"/>
      <c r="S15" s="703"/>
    </row>
    <row r="16" spans="1:19" ht="18" customHeight="1">
      <c r="A16" s="77"/>
      <c r="B16" s="983" t="s">
        <v>119</v>
      </c>
      <c r="C16" s="983"/>
      <c r="D16" s="695">
        <f>SUM(D17:D22)</f>
        <v>502</v>
      </c>
      <c r="E16" s="696">
        <f>SUM(E17:E22)</f>
        <v>4996</v>
      </c>
      <c r="F16" s="697">
        <f>E16/D16</f>
        <v>9.952191235059761</v>
      </c>
      <c r="G16" s="696" t="s">
        <v>565</v>
      </c>
      <c r="H16" s="696" t="s">
        <v>592</v>
      </c>
      <c r="I16" s="685" t="s">
        <v>572</v>
      </c>
      <c r="J16" s="58">
        <f>SUM(J17:J22)</f>
        <v>0</v>
      </c>
      <c r="K16" s="685" t="s">
        <v>572</v>
      </c>
      <c r="L16" s="699" t="s">
        <v>565</v>
      </c>
      <c r="M16" s="685" t="s">
        <v>572</v>
      </c>
      <c r="N16" s="685" t="s">
        <v>572</v>
      </c>
      <c r="O16" s="59" t="s">
        <v>592</v>
      </c>
      <c r="P16" s="704" t="s">
        <v>592</v>
      </c>
      <c r="Q16" s="59" t="s">
        <v>565</v>
      </c>
      <c r="R16" s="59" t="s">
        <v>565</v>
      </c>
      <c r="S16" s="698" t="s">
        <v>565</v>
      </c>
    </row>
    <row r="17" spans="1:19" ht="18" customHeight="1">
      <c r="A17" s="77"/>
      <c r="B17" s="453"/>
      <c r="C17" s="143" t="s">
        <v>120</v>
      </c>
      <c r="D17" s="690">
        <v>3</v>
      </c>
      <c r="E17" s="691">
        <v>501</v>
      </c>
      <c r="F17" s="692">
        <f t="shared" ref="F17:F22" si="1">E17/D17</f>
        <v>167</v>
      </c>
      <c r="G17" s="691" t="s">
        <v>113</v>
      </c>
      <c r="H17" s="691" t="s">
        <v>113</v>
      </c>
      <c r="I17" s="705" t="s">
        <v>565</v>
      </c>
      <c r="J17" s="47"/>
      <c r="K17" s="699" t="s">
        <v>565</v>
      </c>
      <c r="L17" s="699" t="s">
        <v>565</v>
      </c>
      <c r="M17" s="57" t="s">
        <v>113</v>
      </c>
      <c r="N17" s="57" t="s">
        <v>113</v>
      </c>
      <c r="O17" s="57">
        <v>18271</v>
      </c>
      <c r="P17" s="706">
        <f>O17/D17</f>
        <v>6090.333333333333</v>
      </c>
      <c r="Q17" s="57" t="s">
        <v>565</v>
      </c>
      <c r="R17" s="57" t="s">
        <v>565</v>
      </c>
      <c r="S17" s="694" t="s">
        <v>565</v>
      </c>
    </row>
    <row r="18" spans="1:19" ht="18" customHeight="1">
      <c r="A18" s="77"/>
      <c r="B18" s="453"/>
      <c r="C18" s="143" t="s">
        <v>588</v>
      </c>
      <c r="D18" s="690">
        <v>58</v>
      </c>
      <c r="E18" s="691">
        <v>253</v>
      </c>
      <c r="F18" s="692">
        <f t="shared" si="1"/>
        <v>4.3620689655172411</v>
      </c>
      <c r="G18" s="691">
        <v>277249</v>
      </c>
      <c r="H18" s="691">
        <f t="shared" ref="H18:H22" si="2">G18/D18</f>
        <v>4780.1551724137935</v>
      </c>
      <c r="I18" s="705" t="s">
        <v>565</v>
      </c>
      <c r="J18" s="47"/>
      <c r="K18" s="699" t="s">
        <v>565</v>
      </c>
      <c r="L18" s="699" t="s">
        <v>565</v>
      </c>
      <c r="M18" s="57" t="s">
        <v>569</v>
      </c>
      <c r="N18" s="57" t="s">
        <v>569</v>
      </c>
      <c r="O18" s="57">
        <v>10858</v>
      </c>
      <c r="P18" s="706">
        <f>O18/D18</f>
        <v>187.20689655172413</v>
      </c>
      <c r="Q18" s="57" t="s">
        <v>565</v>
      </c>
      <c r="R18" s="57" t="s">
        <v>565</v>
      </c>
      <c r="S18" s="694" t="s">
        <v>565</v>
      </c>
    </row>
    <row r="19" spans="1:19" ht="18" customHeight="1">
      <c r="A19" s="77"/>
      <c r="B19" s="453"/>
      <c r="C19" s="143" t="s">
        <v>122</v>
      </c>
      <c r="D19" s="690">
        <v>161</v>
      </c>
      <c r="E19" s="691">
        <v>1621</v>
      </c>
      <c r="F19" s="692">
        <f t="shared" si="1"/>
        <v>10.06832298136646</v>
      </c>
      <c r="G19" s="691">
        <v>2449276</v>
      </c>
      <c r="H19" s="691">
        <f t="shared" si="2"/>
        <v>15212.894409937888</v>
      </c>
      <c r="I19" s="705" t="s">
        <v>572</v>
      </c>
      <c r="J19" s="47"/>
      <c r="K19" s="699" t="s">
        <v>565</v>
      </c>
      <c r="L19" s="699" t="s">
        <v>565</v>
      </c>
      <c r="M19" s="57">
        <v>27740</v>
      </c>
      <c r="N19" s="57">
        <f t="shared" ref="N19:N22" si="3">M19/D19</f>
        <v>172.29813664596273</v>
      </c>
      <c r="O19" s="57">
        <v>19393</v>
      </c>
      <c r="P19" s="706">
        <f t="shared" ref="P19:P21" si="4">O19/D19</f>
        <v>120.45341614906832</v>
      </c>
      <c r="Q19" s="57" t="s">
        <v>565</v>
      </c>
      <c r="R19" s="57" t="s">
        <v>565</v>
      </c>
      <c r="S19" s="694" t="s">
        <v>565</v>
      </c>
    </row>
    <row r="20" spans="1:19" ht="18" customHeight="1">
      <c r="A20" s="77"/>
      <c r="B20" s="453"/>
      <c r="C20" s="143" t="s">
        <v>589</v>
      </c>
      <c r="D20" s="690">
        <v>75</v>
      </c>
      <c r="E20" s="691">
        <v>1035</v>
      </c>
      <c r="F20" s="692">
        <f t="shared" si="1"/>
        <v>13.8</v>
      </c>
      <c r="G20" s="691">
        <v>4334148</v>
      </c>
      <c r="H20" s="691">
        <f t="shared" si="2"/>
        <v>57788.639999999999</v>
      </c>
      <c r="I20" s="705" t="s">
        <v>572</v>
      </c>
      <c r="J20" s="47"/>
      <c r="K20" s="699" t="s">
        <v>565</v>
      </c>
      <c r="L20" s="699" t="s">
        <v>565</v>
      </c>
      <c r="M20" s="57">
        <v>196614</v>
      </c>
      <c r="N20" s="57">
        <f t="shared" si="3"/>
        <v>2621.52</v>
      </c>
      <c r="O20" s="57">
        <v>14952</v>
      </c>
      <c r="P20" s="706">
        <f t="shared" si="4"/>
        <v>199.36</v>
      </c>
      <c r="Q20" s="57" t="s">
        <v>565</v>
      </c>
      <c r="R20" s="57" t="s">
        <v>565</v>
      </c>
      <c r="S20" s="694" t="s">
        <v>565</v>
      </c>
    </row>
    <row r="21" spans="1:19" ht="18" customHeight="1">
      <c r="A21" s="77"/>
      <c r="B21" s="453"/>
      <c r="C21" s="142" t="s">
        <v>590</v>
      </c>
      <c r="D21" s="690">
        <v>185</v>
      </c>
      <c r="E21" s="691">
        <v>1407</v>
      </c>
      <c r="F21" s="692">
        <f t="shared" si="1"/>
        <v>7.6054054054054054</v>
      </c>
      <c r="G21" s="691">
        <v>2718872</v>
      </c>
      <c r="H21" s="691">
        <f t="shared" si="2"/>
        <v>14696.605405405406</v>
      </c>
      <c r="I21" s="705" t="s">
        <v>572</v>
      </c>
      <c r="J21" s="47"/>
      <c r="K21" s="699" t="s">
        <v>565</v>
      </c>
      <c r="L21" s="699" t="s">
        <v>565</v>
      </c>
      <c r="M21" s="57">
        <v>74846</v>
      </c>
      <c r="N21" s="57">
        <f t="shared" si="3"/>
        <v>404.57297297297299</v>
      </c>
      <c r="O21" s="57">
        <v>25595</v>
      </c>
      <c r="P21" s="706">
        <f t="shared" si="4"/>
        <v>138.35135135135135</v>
      </c>
      <c r="Q21" s="57" t="s">
        <v>565</v>
      </c>
      <c r="R21" s="57" t="s">
        <v>565</v>
      </c>
      <c r="S21" s="694" t="s">
        <v>565</v>
      </c>
    </row>
    <row r="22" spans="1:19" ht="18" customHeight="1" thickBot="1">
      <c r="A22" s="78"/>
      <c r="B22" s="121"/>
      <c r="C22" s="144" t="s">
        <v>591</v>
      </c>
      <c r="D22" s="707">
        <v>20</v>
      </c>
      <c r="E22" s="708">
        <v>179</v>
      </c>
      <c r="F22" s="709">
        <f t="shared" si="1"/>
        <v>8.9499999999999993</v>
      </c>
      <c r="G22" s="708">
        <v>317456</v>
      </c>
      <c r="H22" s="708">
        <f t="shared" si="2"/>
        <v>15872.8</v>
      </c>
      <c r="I22" s="705" t="s">
        <v>572</v>
      </c>
      <c r="J22" s="679"/>
      <c r="K22" s="710" t="s">
        <v>565</v>
      </c>
      <c r="L22" s="710" t="s">
        <v>565</v>
      </c>
      <c r="M22" s="61">
        <v>16458</v>
      </c>
      <c r="N22" s="61">
        <f t="shared" si="3"/>
        <v>822.9</v>
      </c>
      <c r="O22" s="61" t="s">
        <v>569</v>
      </c>
      <c r="P22" s="711" t="s">
        <v>569</v>
      </c>
      <c r="Q22" s="712" t="s">
        <v>565</v>
      </c>
      <c r="R22" s="712" t="s">
        <v>565</v>
      </c>
      <c r="S22" s="713" t="s">
        <v>565</v>
      </c>
    </row>
    <row r="23" spans="1:19" ht="15" customHeight="1">
      <c r="B23" s="992" t="s">
        <v>582</v>
      </c>
      <c r="C23" s="993"/>
      <c r="D23" s="993"/>
      <c r="E23" s="993"/>
      <c r="F23" s="993"/>
      <c r="G23" s="993"/>
      <c r="H23" s="993"/>
      <c r="I23" s="993"/>
      <c r="J23" s="12"/>
      <c r="K23" s="12"/>
      <c r="L23" s="12"/>
      <c r="M23" s="12"/>
      <c r="N23" s="12"/>
      <c r="O23" s="12"/>
      <c r="P23" s="12"/>
      <c r="Q23" s="12"/>
      <c r="S23" s="55" t="s">
        <v>573</v>
      </c>
    </row>
    <row r="24" spans="1:19" ht="129.75" customHeight="1">
      <c r="B24" s="994"/>
      <c r="C24" s="994"/>
      <c r="D24" s="994"/>
      <c r="E24" s="994"/>
      <c r="F24" s="994"/>
      <c r="G24" s="994"/>
      <c r="H24" s="994"/>
      <c r="I24" s="994"/>
      <c r="J24" s="12"/>
      <c r="K24" s="12"/>
      <c r="L24" s="12"/>
      <c r="M24" s="12"/>
      <c r="N24" s="12"/>
      <c r="O24" s="12"/>
      <c r="P24" s="12"/>
      <c r="Q24" s="12"/>
      <c r="R24" s="12"/>
      <c r="S24" s="12"/>
    </row>
    <row r="25" spans="1:19" ht="15" customHeight="1" thickBot="1">
      <c r="A25" s="984" t="s">
        <v>460</v>
      </c>
      <c r="B25" s="984"/>
      <c r="C25" s="984"/>
      <c r="D25" s="984"/>
      <c r="E25" s="984"/>
      <c r="F25" s="984"/>
      <c r="G25" s="984"/>
      <c r="H25" s="984"/>
      <c r="I25" s="984"/>
      <c r="J25" s="12"/>
      <c r="K25" s="12"/>
      <c r="L25" s="12"/>
      <c r="M25" s="12"/>
      <c r="N25" s="12"/>
      <c r="O25" s="12"/>
      <c r="P25" s="12"/>
      <c r="S25" s="55" t="s">
        <v>127</v>
      </c>
    </row>
    <row r="26" spans="1:19" ht="23.25" customHeight="1" thickBot="1">
      <c r="A26" s="837" t="s">
        <v>128</v>
      </c>
      <c r="B26" s="837"/>
      <c r="C26" s="837"/>
      <c r="D26" s="805" t="s">
        <v>129</v>
      </c>
      <c r="E26" s="805"/>
      <c r="F26" s="805"/>
      <c r="G26" s="805"/>
      <c r="H26" s="805"/>
      <c r="I26" s="805"/>
      <c r="J26" s="398"/>
      <c r="K26" s="841" t="s">
        <v>130</v>
      </c>
      <c r="L26" s="943"/>
      <c r="M26" s="943"/>
      <c r="N26" s="943"/>
      <c r="O26" s="943"/>
      <c r="P26" s="943"/>
      <c r="Q26" s="943"/>
      <c r="R26" s="943"/>
      <c r="S26" s="943"/>
    </row>
    <row r="27" spans="1:19" ht="23.25" customHeight="1" thickBot="1">
      <c r="A27" s="837"/>
      <c r="B27" s="837"/>
      <c r="C27" s="837"/>
      <c r="D27" s="804" t="s">
        <v>131</v>
      </c>
      <c r="E27" s="804"/>
      <c r="F27" s="804" t="s">
        <v>132</v>
      </c>
      <c r="G27" s="804"/>
      <c r="H27" s="804"/>
      <c r="I27" s="835" t="s">
        <v>133</v>
      </c>
      <c r="J27" s="399"/>
      <c r="K27" s="804" t="s">
        <v>134</v>
      </c>
      <c r="L27" s="804"/>
      <c r="M27" s="804" t="s">
        <v>132</v>
      </c>
      <c r="N27" s="804"/>
      <c r="O27" s="813" t="s">
        <v>135</v>
      </c>
      <c r="P27" s="813"/>
      <c r="Q27" s="813"/>
      <c r="R27" s="813"/>
      <c r="S27" s="813"/>
    </row>
    <row r="28" spans="1:19" ht="23.25" customHeight="1">
      <c r="A28" s="837"/>
      <c r="B28" s="837"/>
      <c r="C28" s="837"/>
      <c r="D28" s="804"/>
      <c r="E28" s="804"/>
      <c r="F28" s="34" t="s">
        <v>136</v>
      </c>
      <c r="G28" s="442" t="s">
        <v>137</v>
      </c>
      <c r="H28" s="442" t="s">
        <v>138</v>
      </c>
      <c r="I28" s="835"/>
      <c r="J28" s="43"/>
      <c r="K28" s="804"/>
      <c r="L28" s="804"/>
      <c r="M28" s="804" t="s">
        <v>139</v>
      </c>
      <c r="N28" s="804"/>
      <c r="O28" s="804" t="s">
        <v>136</v>
      </c>
      <c r="P28" s="804"/>
      <c r="Q28" s="804" t="s">
        <v>140</v>
      </c>
      <c r="R28" s="804"/>
      <c r="S28" s="444" t="s">
        <v>141</v>
      </c>
    </row>
    <row r="29" spans="1:19" s="393" customFormat="1" ht="20.100000000000001" customHeight="1">
      <c r="A29" s="397"/>
      <c r="B29" s="977" t="s">
        <v>48</v>
      </c>
      <c r="C29" s="977"/>
      <c r="D29" s="986">
        <f>D31+D39</f>
        <v>1231</v>
      </c>
      <c r="E29" s="986"/>
      <c r="F29" s="56">
        <f>F31+F39</f>
        <v>655</v>
      </c>
      <c r="G29" s="62">
        <f>G31+G39</f>
        <v>377</v>
      </c>
      <c r="H29" s="56">
        <f>H31+H39</f>
        <v>278</v>
      </c>
      <c r="I29" s="56">
        <f>I31+I39</f>
        <v>576</v>
      </c>
      <c r="J29" s="63"/>
      <c r="K29" s="987">
        <f>SUM(K31,K39)</f>
        <v>14132</v>
      </c>
      <c r="L29" s="987"/>
      <c r="M29" s="981">
        <f>M31+M39</f>
        <v>12184</v>
      </c>
      <c r="N29" s="981">
        <f t="shared" ref="N29:S29" si="5">N31+N39</f>
        <v>0</v>
      </c>
      <c r="O29" s="981">
        <f t="shared" si="5"/>
        <v>1948</v>
      </c>
      <c r="P29" s="981">
        <f t="shared" si="5"/>
        <v>0</v>
      </c>
      <c r="Q29" s="981">
        <f t="shared" si="5"/>
        <v>743</v>
      </c>
      <c r="R29" s="981">
        <f t="shared" si="5"/>
        <v>0</v>
      </c>
      <c r="S29" s="64">
        <f t="shared" si="5"/>
        <v>1205</v>
      </c>
    </row>
    <row r="30" spans="1:19" ht="12" customHeight="1">
      <c r="A30" s="77"/>
      <c r="B30" s="990"/>
      <c r="C30" s="990"/>
      <c r="D30" s="451"/>
      <c r="E30" s="65"/>
      <c r="F30" s="57"/>
      <c r="G30" s="65"/>
      <c r="H30" s="57"/>
      <c r="I30" s="57"/>
      <c r="J30" s="60"/>
      <c r="K30" s="452"/>
      <c r="L30" s="452"/>
      <c r="M30" s="450"/>
      <c r="N30" s="450"/>
      <c r="O30" s="450"/>
      <c r="P30" s="450"/>
      <c r="Q30" s="450"/>
      <c r="R30" s="450"/>
      <c r="S30" s="66"/>
    </row>
    <row r="31" spans="1:19" ht="20.100000000000001" customHeight="1">
      <c r="A31" s="77"/>
      <c r="B31" s="983" t="s">
        <v>142</v>
      </c>
      <c r="C31" s="983"/>
      <c r="D31" s="979">
        <f>SUM(D32:E37)</f>
        <v>434</v>
      </c>
      <c r="E31" s="979"/>
      <c r="F31" s="59">
        <f>SUM(F32:F37)</f>
        <v>373</v>
      </c>
      <c r="G31" s="67">
        <f>SUM(G32:G37)</f>
        <v>270</v>
      </c>
      <c r="H31" s="59">
        <f>SUM(H32:H37)</f>
        <v>103</v>
      </c>
      <c r="I31" s="59">
        <f>SUM(I32:I37)</f>
        <v>61</v>
      </c>
      <c r="J31" s="68"/>
      <c r="K31" s="980">
        <f>SUM(K32:L37)</f>
        <v>7913</v>
      </c>
      <c r="L31" s="980"/>
      <c r="M31" s="978">
        <f>SUM(M32:N37)</f>
        <v>7656</v>
      </c>
      <c r="N31" s="978"/>
      <c r="O31" s="978">
        <f>SUM(O32:P37)</f>
        <v>257</v>
      </c>
      <c r="P31" s="978"/>
      <c r="Q31" s="978">
        <f>SUM(Q32:R37)</f>
        <v>69</v>
      </c>
      <c r="R31" s="978"/>
      <c r="S31" s="69">
        <f>SUM(S32:S37)</f>
        <v>188</v>
      </c>
    </row>
    <row r="32" spans="1:19" ht="18" customHeight="1">
      <c r="A32" s="77"/>
      <c r="B32" s="453"/>
      <c r="C32" s="143" t="s">
        <v>112</v>
      </c>
      <c r="D32" s="973">
        <v>1</v>
      </c>
      <c r="E32" s="973"/>
      <c r="F32" s="57">
        <v>1</v>
      </c>
      <c r="G32" s="65">
        <v>1</v>
      </c>
      <c r="H32" s="57">
        <v>0</v>
      </c>
      <c r="I32" s="57">
        <v>0</v>
      </c>
      <c r="J32" s="60"/>
      <c r="K32" s="974">
        <v>1</v>
      </c>
      <c r="L32" s="974"/>
      <c r="M32" s="971">
        <v>1</v>
      </c>
      <c r="N32" s="971"/>
      <c r="O32" s="971">
        <v>0</v>
      </c>
      <c r="P32" s="971"/>
      <c r="Q32" s="971">
        <v>0</v>
      </c>
      <c r="R32" s="971"/>
      <c r="S32" s="66">
        <v>0</v>
      </c>
    </row>
    <row r="33" spans="1:19" ht="18" customHeight="1">
      <c r="A33" s="77"/>
      <c r="B33" s="453"/>
      <c r="C33" s="142" t="s">
        <v>114</v>
      </c>
      <c r="D33" s="973">
        <v>12</v>
      </c>
      <c r="E33" s="973"/>
      <c r="F33" s="57">
        <v>4</v>
      </c>
      <c r="G33" s="65">
        <v>4</v>
      </c>
      <c r="H33" s="57">
        <v>0</v>
      </c>
      <c r="I33" s="57">
        <v>8</v>
      </c>
      <c r="J33" s="60"/>
      <c r="K33" s="974">
        <v>49</v>
      </c>
      <c r="L33" s="974"/>
      <c r="M33" s="971">
        <v>33</v>
      </c>
      <c r="N33" s="971"/>
      <c r="O33" s="971">
        <v>16</v>
      </c>
      <c r="P33" s="971"/>
      <c r="Q33" s="971">
        <v>9</v>
      </c>
      <c r="R33" s="971"/>
      <c r="S33" s="66">
        <v>7</v>
      </c>
    </row>
    <row r="34" spans="1:19" ht="18" customHeight="1">
      <c r="A34" s="77"/>
      <c r="B34" s="453"/>
      <c r="C34" s="142" t="s">
        <v>115</v>
      </c>
      <c r="D34" s="973">
        <v>134</v>
      </c>
      <c r="E34" s="973"/>
      <c r="F34" s="57">
        <v>114</v>
      </c>
      <c r="G34" s="65">
        <v>86</v>
      </c>
      <c r="H34" s="57">
        <v>28</v>
      </c>
      <c r="I34" s="57">
        <v>20</v>
      </c>
      <c r="J34" s="60"/>
      <c r="K34" s="974">
        <v>3506</v>
      </c>
      <c r="L34" s="974"/>
      <c r="M34" s="971">
        <v>3424</v>
      </c>
      <c r="N34" s="971"/>
      <c r="O34" s="971">
        <v>82</v>
      </c>
      <c r="P34" s="971"/>
      <c r="Q34" s="971">
        <v>23</v>
      </c>
      <c r="R34" s="971"/>
      <c r="S34" s="66">
        <v>59</v>
      </c>
    </row>
    <row r="35" spans="1:19" ht="18" customHeight="1">
      <c r="A35" s="77"/>
      <c r="B35" s="453"/>
      <c r="C35" s="142" t="s">
        <v>116</v>
      </c>
      <c r="D35" s="973">
        <v>66</v>
      </c>
      <c r="E35" s="973"/>
      <c r="F35" s="57">
        <v>56</v>
      </c>
      <c r="G35" s="65">
        <v>43</v>
      </c>
      <c r="H35" s="57">
        <v>13</v>
      </c>
      <c r="I35" s="57">
        <v>10</v>
      </c>
      <c r="J35" s="60"/>
      <c r="K35" s="974">
        <v>1142</v>
      </c>
      <c r="L35" s="974"/>
      <c r="M35" s="971">
        <v>1096</v>
      </c>
      <c r="N35" s="971"/>
      <c r="O35" s="971">
        <v>46</v>
      </c>
      <c r="P35" s="971"/>
      <c r="Q35" s="971">
        <v>10</v>
      </c>
      <c r="R35" s="971"/>
      <c r="S35" s="66">
        <v>36</v>
      </c>
    </row>
    <row r="36" spans="1:19" ht="18" customHeight="1">
      <c r="A36" s="77"/>
      <c r="B36" s="453"/>
      <c r="C36" s="142" t="s">
        <v>117</v>
      </c>
      <c r="D36" s="973">
        <v>131</v>
      </c>
      <c r="E36" s="973"/>
      <c r="F36" s="57">
        <v>117</v>
      </c>
      <c r="G36" s="65">
        <v>68</v>
      </c>
      <c r="H36" s="57">
        <v>49</v>
      </c>
      <c r="I36" s="57">
        <v>14</v>
      </c>
      <c r="J36" s="60"/>
      <c r="K36" s="974">
        <v>1707</v>
      </c>
      <c r="L36" s="974"/>
      <c r="M36" s="971">
        <v>1618</v>
      </c>
      <c r="N36" s="971"/>
      <c r="O36" s="971">
        <v>89</v>
      </c>
      <c r="P36" s="971"/>
      <c r="Q36" s="971">
        <v>17</v>
      </c>
      <c r="R36" s="971"/>
      <c r="S36" s="66">
        <v>72</v>
      </c>
    </row>
    <row r="37" spans="1:19" ht="18" customHeight="1">
      <c r="A37" s="77"/>
      <c r="B37" s="453"/>
      <c r="C37" s="142" t="s">
        <v>118</v>
      </c>
      <c r="D37" s="973">
        <v>90</v>
      </c>
      <c r="E37" s="973"/>
      <c r="F37" s="57">
        <v>81</v>
      </c>
      <c r="G37" s="65">
        <v>68</v>
      </c>
      <c r="H37" s="57">
        <v>13</v>
      </c>
      <c r="I37" s="57">
        <v>9</v>
      </c>
      <c r="J37" s="60"/>
      <c r="K37" s="974">
        <v>1508</v>
      </c>
      <c r="L37" s="974"/>
      <c r="M37" s="971">
        <v>1484</v>
      </c>
      <c r="N37" s="971"/>
      <c r="O37" s="971">
        <v>24</v>
      </c>
      <c r="P37" s="971"/>
      <c r="Q37" s="971">
        <v>10</v>
      </c>
      <c r="R37" s="971"/>
      <c r="S37" s="66">
        <v>14</v>
      </c>
    </row>
    <row r="38" spans="1:19" ht="12" customHeight="1">
      <c r="A38" s="77"/>
      <c r="B38" s="453"/>
      <c r="C38" s="143"/>
      <c r="D38" s="973"/>
      <c r="E38" s="973"/>
      <c r="F38" s="57"/>
      <c r="G38" s="65"/>
      <c r="H38" s="57"/>
      <c r="I38" s="57"/>
      <c r="J38" s="60"/>
      <c r="K38" s="974"/>
      <c r="L38" s="974"/>
      <c r="M38" s="971"/>
      <c r="N38" s="971"/>
      <c r="O38" s="971"/>
      <c r="P38" s="971"/>
      <c r="Q38" s="971"/>
      <c r="R38" s="971"/>
      <c r="S38" s="66"/>
    </row>
    <row r="39" spans="1:19" ht="18" customHeight="1">
      <c r="A39" s="77"/>
      <c r="B39" s="977" t="s">
        <v>119</v>
      </c>
      <c r="C39" s="977"/>
      <c r="D39" s="979">
        <f>SUM(D40:E45)</f>
        <v>797</v>
      </c>
      <c r="E39" s="979"/>
      <c r="F39" s="59">
        <f>SUM(F40:F45)</f>
        <v>282</v>
      </c>
      <c r="G39" s="67">
        <f>SUM(G40:G45)</f>
        <v>107</v>
      </c>
      <c r="H39" s="59">
        <f>SUM(H40:H45)</f>
        <v>175</v>
      </c>
      <c r="I39" s="59">
        <f>SUM(I40:I45)</f>
        <v>515</v>
      </c>
      <c r="J39" s="68"/>
      <c r="K39" s="980">
        <f>SUM(K40:L45)</f>
        <v>6219</v>
      </c>
      <c r="L39" s="980"/>
      <c r="M39" s="978">
        <f>SUM(M40:N45)</f>
        <v>4528</v>
      </c>
      <c r="N39" s="978"/>
      <c r="O39" s="978">
        <f>SUM(O40:P45)</f>
        <v>1691</v>
      </c>
      <c r="P39" s="978"/>
      <c r="Q39" s="978">
        <f>SUM(Q40:R45)</f>
        <v>674</v>
      </c>
      <c r="R39" s="978"/>
      <c r="S39" s="69">
        <f>SUM(S40:S45)</f>
        <v>1017</v>
      </c>
    </row>
    <row r="40" spans="1:19" ht="18" customHeight="1">
      <c r="A40" s="77"/>
      <c r="B40" s="453"/>
      <c r="C40" s="142" t="s">
        <v>120</v>
      </c>
      <c r="D40" s="973">
        <v>1</v>
      </c>
      <c r="E40" s="973"/>
      <c r="F40" s="57">
        <v>1</v>
      </c>
      <c r="G40" s="65">
        <v>0</v>
      </c>
      <c r="H40" s="57">
        <v>1</v>
      </c>
      <c r="I40" s="57">
        <v>0</v>
      </c>
      <c r="J40" s="60"/>
      <c r="K40" s="974">
        <v>3</v>
      </c>
      <c r="L40" s="974"/>
      <c r="M40" s="971">
        <v>3</v>
      </c>
      <c r="N40" s="971"/>
      <c r="O40" s="971">
        <v>0</v>
      </c>
      <c r="P40" s="971"/>
      <c r="Q40" s="971">
        <v>0</v>
      </c>
      <c r="R40" s="971"/>
      <c r="S40" s="66">
        <v>0</v>
      </c>
    </row>
    <row r="41" spans="1:19" ht="18" customHeight="1">
      <c r="A41" s="77"/>
      <c r="B41" s="453"/>
      <c r="C41" s="142" t="s">
        <v>121</v>
      </c>
      <c r="D41" s="973">
        <v>69</v>
      </c>
      <c r="E41" s="973"/>
      <c r="F41" s="57">
        <v>21</v>
      </c>
      <c r="G41" s="65">
        <v>7</v>
      </c>
      <c r="H41" s="57">
        <v>14</v>
      </c>
      <c r="I41" s="57">
        <v>48</v>
      </c>
      <c r="J41" s="60"/>
      <c r="K41" s="974">
        <v>207</v>
      </c>
      <c r="L41" s="974"/>
      <c r="M41" s="971">
        <v>132</v>
      </c>
      <c r="N41" s="971"/>
      <c r="O41" s="971">
        <v>75</v>
      </c>
      <c r="P41" s="971"/>
      <c r="Q41" s="971">
        <v>53</v>
      </c>
      <c r="R41" s="971"/>
      <c r="S41" s="66">
        <v>22</v>
      </c>
    </row>
    <row r="42" spans="1:19" ht="18" customHeight="1">
      <c r="A42" s="77"/>
      <c r="B42" s="453"/>
      <c r="C42" s="142" t="s">
        <v>122</v>
      </c>
      <c r="D42" s="973">
        <v>310</v>
      </c>
      <c r="E42" s="973"/>
      <c r="F42" s="57">
        <v>80</v>
      </c>
      <c r="G42" s="65">
        <v>25</v>
      </c>
      <c r="H42" s="57">
        <v>55</v>
      </c>
      <c r="I42" s="57">
        <v>230</v>
      </c>
      <c r="J42" s="60"/>
      <c r="K42" s="974">
        <v>2776</v>
      </c>
      <c r="L42" s="974"/>
      <c r="M42" s="971">
        <v>1891</v>
      </c>
      <c r="N42" s="971"/>
      <c r="O42" s="971">
        <v>885</v>
      </c>
      <c r="P42" s="971"/>
      <c r="Q42" s="971">
        <v>318</v>
      </c>
      <c r="R42" s="971"/>
      <c r="S42" s="66">
        <v>567</v>
      </c>
    </row>
    <row r="43" spans="1:19" ht="18" customHeight="1">
      <c r="A43" s="77"/>
      <c r="B43" s="453"/>
      <c r="C43" s="142" t="s">
        <v>123</v>
      </c>
      <c r="D43" s="973">
        <v>72</v>
      </c>
      <c r="E43" s="973"/>
      <c r="F43" s="57">
        <v>34</v>
      </c>
      <c r="G43" s="65">
        <v>17</v>
      </c>
      <c r="H43" s="57">
        <v>17</v>
      </c>
      <c r="I43" s="57">
        <v>38</v>
      </c>
      <c r="J43" s="60"/>
      <c r="K43" s="974">
        <v>1092</v>
      </c>
      <c r="L43" s="974"/>
      <c r="M43" s="971">
        <v>1010</v>
      </c>
      <c r="N43" s="971"/>
      <c r="O43" s="971">
        <v>82</v>
      </c>
      <c r="P43" s="971"/>
      <c r="Q43" s="971">
        <v>46</v>
      </c>
      <c r="R43" s="971"/>
      <c r="S43" s="66">
        <v>36</v>
      </c>
    </row>
    <row r="44" spans="1:19" ht="18" customHeight="1">
      <c r="A44" s="77"/>
      <c r="B44" s="453"/>
      <c r="C44" s="142" t="s">
        <v>124</v>
      </c>
      <c r="D44" s="973">
        <v>76</v>
      </c>
      <c r="E44" s="973"/>
      <c r="F44" s="57">
        <v>32</v>
      </c>
      <c r="G44" s="65">
        <v>14</v>
      </c>
      <c r="H44" s="57">
        <v>18</v>
      </c>
      <c r="I44" s="57">
        <v>44</v>
      </c>
      <c r="J44" s="60"/>
      <c r="K44" s="974">
        <v>388</v>
      </c>
      <c r="L44" s="974"/>
      <c r="M44" s="971">
        <v>298</v>
      </c>
      <c r="N44" s="971"/>
      <c r="O44" s="971">
        <v>90</v>
      </c>
      <c r="P44" s="971"/>
      <c r="Q44" s="971">
        <v>57</v>
      </c>
      <c r="R44" s="971"/>
      <c r="S44" s="66">
        <v>33</v>
      </c>
    </row>
    <row r="45" spans="1:19" ht="18" customHeight="1" thickBot="1">
      <c r="A45" s="78"/>
      <c r="B45" s="121"/>
      <c r="C45" s="145" t="s">
        <v>125</v>
      </c>
      <c r="D45" s="975">
        <v>269</v>
      </c>
      <c r="E45" s="975"/>
      <c r="F45" s="61">
        <v>114</v>
      </c>
      <c r="G45" s="70">
        <v>44</v>
      </c>
      <c r="H45" s="61">
        <v>70</v>
      </c>
      <c r="I45" s="61">
        <v>155</v>
      </c>
      <c r="J45" s="71"/>
      <c r="K45" s="976">
        <v>1753</v>
      </c>
      <c r="L45" s="976"/>
      <c r="M45" s="972">
        <v>1194</v>
      </c>
      <c r="N45" s="972"/>
      <c r="O45" s="972">
        <v>559</v>
      </c>
      <c r="P45" s="972"/>
      <c r="Q45" s="972">
        <v>200</v>
      </c>
      <c r="R45" s="972"/>
      <c r="S45" s="72">
        <v>359</v>
      </c>
    </row>
    <row r="46" spans="1:19" ht="18" customHeight="1">
      <c r="B46" s="21" t="s">
        <v>587</v>
      </c>
      <c r="C46" s="12"/>
      <c r="D46" s="12"/>
      <c r="E46" s="12"/>
      <c r="F46" s="12"/>
      <c r="G46" s="12"/>
      <c r="H46" s="12"/>
      <c r="I46" s="12"/>
      <c r="J46" s="12"/>
      <c r="K46" s="12"/>
      <c r="L46" s="12"/>
      <c r="M46" s="12"/>
      <c r="N46" s="12"/>
      <c r="O46" s="12"/>
      <c r="P46" s="12"/>
      <c r="Q46" s="12"/>
      <c r="S46" s="55" t="s">
        <v>90</v>
      </c>
    </row>
    <row r="47" spans="1:19" ht="17.100000000000001" customHeight="1">
      <c r="K47" s="12"/>
      <c r="L47" s="12"/>
      <c r="M47" s="12"/>
      <c r="N47" s="12"/>
      <c r="O47" s="12"/>
      <c r="P47" s="12"/>
      <c r="Q47" s="12"/>
      <c r="R47" s="12"/>
      <c r="S47" s="12"/>
    </row>
    <row r="48" spans="1:19" ht="17.100000000000001" customHeight="1">
      <c r="K48" s="12"/>
      <c r="L48" s="12"/>
      <c r="M48" s="12"/>
      <c r="N48" s="12"/>
      <c r="O48" s="12"/>
      <c r="P48" s="12"/>
      <c r="Q48" s="12"/>
      <c r="R48" s="12"/>
      <c r="S48" s="12"/>
    </row>
    <row r="49" spans="11:19" ht="17.100000000000001" customHeight="1">
      <c r="K49" s="12"/>
      <c r="L49" s="12"/>
      <c r="M49" s="12"/>
      <c r="N49" s="12"/>
      <c r="O49" s="12"/>
      <c r="P49" s="12"/>
      <c r="Q49" s="12"/>
      <c r="R49" s="12"/>
      <c r="S49" s="12"/>
    </row>
    <row r="50" spans="11:19" ht="17.100000000000001" customHeight="1">
      <c r="K50" s="12"/>
      <c r="L50" s="12"/>
      <c r="M50" s="12"/>
      <c r="N50" s="12"/>
      <c r="O50" s="12"/>
      <c r="P50" s="12"/>
      <c r="Q50" s="12"/>
      <c r="R50" s="12"/>
      <c r="S50" s="12"/>
    </row>
    <row r="51" spans="11:19" ht="17.100000000000001" customHeight="1">
      <c r="K51" s="12"/>
      <c r="L51" s="12"/>
      <c r="M51" s="12"/>
      <c r="N51" s="12"/>
      <c r="O51" s="12"/>
      <c r="P51" s="12"/>
      <c r="Q51" s="12"/>
      <c r="R51" s="12"/>
      <c r="S51" s="12"/>
    </row>
    <row r="52" spans="11:19" ht="17.100000000000001" customHeight="1">
      <c r="K52" s="12"/>
      <c r="L52" s="12"/>
      <c r="M52" s="12"/>
      <c r="N52" s="12"/>
      <c r="O52" s="12"/>
      <c r="P52" s="12"/>
      <c r="Q52" s="12"/>
      <c r="R52" s="12"/>
      <c r="S52" s="12"/>
    </row>
    <row r="53" spans="11:19" ht="17.100000000000001" customHeight="1">
      <c r="K53" s="12"/>
      <c r="L53" s="12"/>
      <c r="M53" s="12"/>
      <c r="N53" s="12"/>
      <c r="O53" s="12"/>
      <c r="P53" s="12"/>
      <c r="Q53" s="12"/>
      <c r="R53" s="12"/>
      <c r="S53" s="12"/>
    </row>
    <row r="54" spans="11:19" ht="17.100000000000001" customHeight="1">
      <c r="K54" s="12"/>
      <c r="L54" s="12"/>
      <c r="M54" s="12"/>
      <c r="N54" s="12"/>
      <c r="O54" s="12"/>
      <c r="P54" s="12"/>
      <c r="Q54" s="12"/>
      <c r="R54" s="12"/>
      <c r="S54" s="12"/>
    </row>
    <row r="55" spans="11:19" ht="17.100000000000001" customHeight="1">
      <c r="K55" s="12"/>
      <c r="L55" s="12"/>
      <c r="M55" s="12"/>
      <c r="N55" s="12"/>
      <c r="O55" s="12"/>
      <c r="P55" s="12"/>
      <c r="Q55" s="12"/>
      <c r="R55" s="12"/>
      <c r="S55" s="12"/>
    </row>
    <row r="56" spans="11:19" ht="17.100000000000001" customHeight="1">
      <c r="K56" s="12"/>
      <c r="L56" s="12"/>
      <c r="M56" s="12"/>
      <c r="N56" s="12"/>
      <c r="O56" s="12"/>
      <c r="P56" s="12"/>
      <c r="Q56" s="12"/>
      <c r="R56" s="12"/>
      <c r="S56" s="12"/>
    </row>
    <row r="57" spans="11:19" ht="17.100000000000001" customHeight="1">
      <c r="K57" s="12"/>
      <c r="L57" s="12"/>
      <c r="M57" s="12"/>
      <c r="N57" s="12"/>
      <c r="O57" s="12"/>
      <c r="P57" s="12"/>
      <c r="Q57" s="12"/>
      <c r="R57" s="12"/>
      <c r="S57" s="12"/>
    </row>
    <row r="58" spans="11:19" ht="17.100000000000001" customHeight="1">
      <c r="K58" s="12"/>
      <c r="L58" s="12"/>
      <c r="M58" s="12"/>
      <c r="N58" s="12"/>
      <c r="O58" s="12"/>
      <c r="P58" s="12"/>
      <c r="Q58" s="12"/>
      <c r="R58" s="12"/>
      <c r="S58" s="12"/>
    </row>
    <row r="59" spans="11:19" ht="17.100000000000001" customHeight="1">
      <c r="K59" s="12"/>
      <c r="L59" s="12"/>
      <c r="M59" s="12"/>
      <c r="N59" s="12"/>
      <c r="O59" s="12"/>
      <c r="P59" s="12"/>
      <c r="Q59" s="12"/>
      <c r="R59" s="12"/>
      <c r="S59" s="12"/>
    </row>
    <row r="60" spans="11:19" ht="17.100000000000001" customHeight="1">
      <c r="K60" s="12"/>
      <c r="L60" s="12"/>
      <c r="M60" s="12"/>
      <c r="N60" s="12"/>
      <c r="O60" s="12"/>
      <c r="P60" s="12"/>
      <c r="Q60" s="12"/>
      <c r="R60" s="12"/>
      <c r="S60" s="12"/>
    </row>
    <row r="61" spans="11:19" ht="17.100000000000001" customHeight="1">
      <c r="K61" s="12"/>
      <c r="L61" s="12"/>
      <c r="M61" s="12"/>
      <c r="N61" s="12"/>
      <c r="O61" s="12"/>
      <c r="P61" s="12"/>
      <c r="Q61" s="12"/>
      <c r="R61" s="12"/>
      <c r="S61" s="12"/>
    </row>
    <row r="62" spans="11:19" ht="17.100000000000001" customHeight="1">
      <c r="K62" s="12"/>
      <c r="L62" s="12"/>
      <c r="M62" s="12"/>
      <c r="N62" s="12"/>
      <c r="O62" s="12"/>
      <c r="P62" s="12"/>
      <c r="Q62" s="12"/>
      <c r="R62" s="12"/>
      <c r="S62" s="12"/>
    </row>
    <row r="63" spans="11:19" ht="17.100000000000001" customHeight="1">
      <c r="K63" s="12"/>
      <c r="L63" s="12"/>
      <c r="M63" s="12"/>
      <c r="N63" s="12"/>
      <c r="O63" s="12"/>
      <c r="P63" s="12"/>
      <c r="Q63" s="12"/>
      <c r="R63" s="12"/>
      <c r="S63" s="12"/>
    </row>
    <row r="64" spans="11:19" ht="17.100000000000001" customHeight="1">
      <c r="K64" s="12"/>
      <c r="L64" s="12"/>
      <c r="M64" s="12"/>
      <c r="N64" s="12"/>
      <c r="O64" s="12"/>
      <c r="P64" s="12"/>
      <c r="Q64" s="12"/>
      <c r="R64" s="12"/>
      <c r="S64" s="12"/>
    </row>
    <row r="65" spans="11:19" ht="17.100000000000001" customHeight="1">
      <c r="K65" s="12"/>
      <c r="L65" s="12"/>
      <c r="M65" s="12"/>
      <c r="N65" s="12"/>
      <c r="O65" s="12"/>
      <c r="P65" s="12"/>
      <c r="Q65" s="12"/>
      <c r="R65" s="12"/>
      <c r="S65" s="12"/>
    </row>
    <row r="66" spans="11:19" ht="17.100000000000001" customHeight="1">
      <c r="K66" s="12"/>
      <c r="L66" s="12"/>
      <c r="M66" s="12"/>
      <c r="N66" s="12"/>
      <c r="O66" s="12"/>
      <c r="P66" s="12"/>
      <c r="Q66" s="12"/>
      <c r="R66" s="12"/>
      <c r="S66" s="12"/>
    </row>
    <row r="67" spans="11:19" ht="17.100000000000001" customHeight="1">
      <c r="K67" s="12"/>
      <c r="L67" s="12"/>
      <c r="M67" s="12"/>
      <c r="N67" s="12"/>
      <c r="O67" s="12"/>
      <c r="P67" s="12"/>
      <c r="Q67" s="12"/>
      <c r="R67" s="12"/>
      <c r="S67" s="12"/>
    </row>
    <row r="68" spans="11:19" ht="17.100000000000001" customHeight="1">
      <c r="K68" s="12"/>
      <c r="L68" s="12"/>
      <c r="M68" s="12"/>
      <c r="N68" s="12"/>
      <c r="O68" s="12"/>
      <c r="P68" s="12"/>
      <c r="Q68" s="12"/>
      <c r="R68" s="12"/>
      <c r="S68" s="12"/>
    </row>
    <row r="69" spans="11:19" ht="17.100000000000001" customHeight="1">
      <c r="K69" s="12"/>
      <c r="L69" s="12"/>
      <c r="M69" s="12"/>
      <c r="N69" s="12"/>
      <c r="O69" s="12"/>
      <c r="P69" s="12"/>
      <c r="Q69" s="12"/>
      <c r="R69" s="12"/>
      <c r="S69" s="12"/>
    </row>
    <row r="70" spans="11:19" ht="17.100000000000001" customHeight="1">
      <c r="K70" s="12"/>
      <c r="L70" s="12"/>
      <c r="M70" s="12"/>
      <c r="N70" s="12"/>
      <c r="O70" s="12"/>
      <c r="P70" s="12"/>
      <c r="Q70" s="12"/>
      <c r="R70" s="12"/>
      <c r="S70" s="12"/>
    </row>
    <row r="71" spans="11:19" ht="17.100000000000001" customHeight="1">
      <c r="K71" s="12"/>
      <c r="L71" s="12"/>
      <c r="M71" s="12"/>
      <c r="N71" s="12"/>
      <c r="O71" s="12"/>
      <c r="P71" s="12"/>
      <c r="Q71" s="12"/>
      <c r="R71" s="12"/>
      <c r="S71" s="12"/>
    </row>
    <row r="72" spans="11:19" ht="17.100000000000001" customHeight="1">
      <c r="K72" s="12"/>
      <c r="L72" s="12"/>
      <c r="M72" s="12"/>
      <c r="N72" s="12"/>
      <c r="O72" s="12"/>
      <c r="P72" s="12"/>
      <c r="Q72" s="12"/>
      <c r="R72" s="12"/>
      <c r="S72" s="12"/>
    </row>
    <row r="73" spans="11:19" ht="17.100000000000001" customHeight="1">
      <c r="K73" s="12"/>
      <c r="L73" s="12"/>
      <c r="M73" s="12"/>
      <c r="N73" s="12"/>
      <c r="O73" s="12"/>
      <c r="P73" s="12"/>
      <c r="Q73" s="12"/>
      <c r="R73" s="12"/>
      <c r="S73" s="12"/>
    </row>
    <row r="74" spans="11:19" ht="17.100000000000001" customHeight="1">
      <c r="K74" s="12"/>
      <c r="L74" s="12"/>
      <c r="M74" s="12"/>
      <c r="N74" s="12"/>
      <c r="O74" s="12"/>
      <c r="P74" s="12"/>
      <c r="Q74" s="12"/>
      <c r="R74" s="12"/>
      <c r="S74" s="12"/>
    </row>
    <row r="75" spans="11:19" ht="17.100000000000001" customHeight="1">
      <c r="K75" s="12"/>
      <c r="L75" s="12"/>
      <c r="M75" s="12"/>
      <c r="N75" s="12"/>
      <c r="O75" s="12"/>
      <c r="P75" s="12"/>
      <c r="Q75" s="12"/>
      <c r="R75" s="12"/>
      <c r="S75" s="12"/>
    </row>
    <row r="76" spans="11:19" ht="17.100000000000001" customHeight="1">
      <c r="K76" s="12"/>
      <c r="L76" s="12"/>
      <c r="M76" s="12"/>
      <c r="N76" s="12"/>
      <c r="O76" s="12"/>
      <c r="P76" s="12"/>
      <c r="Q76" s="12"/>
      <c r="R76" s="12"/>
      <c r="S76" s="12"/>
    </row>
    <row r="77" spans="11:19" ht="17.100000000000001" customHeight="1">
      <c r="K77" s="12"/>
      <c r="L77" s="12"/>
      <c r="M77" s="12"/>
      <c r="N77" s="12"/>
      <c r="O77" s="12"/>
      <c r="P77" s="12"/>
      <c r="Q77" s="12"/>
      <c r="R77" s="12"/>
      <c r="S77" s="12"/>
    </row>
    <row r="78" spans="11:19" ht="17.100000000000001" customHeight="1">
      <c r="K78" s="12"/>
      <c r="L78" s="12"/>
      <c r="M78" s="12"/>
      <c r="N78" s="12"/>
      <c r="O78" s="12"/>
      <c r="P78" s="12"/>
      <c r="Q78" s="12"/>
      <c r="R78" s="12"/>
      <c r="S78" s="12"/>
    </row>
    <row r="79" spans="11:19" ht="17.100000000000001" customHeight="1">
      <c r="K79" s="12"/>
      <c r="L79" s="12"/>
      <c r="M79" s="12"/>
      <c r="N79" s="12"/>
      <c r="O79" s="12"/>
      <c r="P79" s="12"/>
      <c r="Q79" s="12"/>
      <c r="R79" s="12"/>
      <c r="S79" s="12"/>
    </row>
    <row r="80" spans="11:19" ht="17.100000000000001" customHeight="1">
      <c r="K80" s="12"/>
      <c r="L80" s="12"/>
      <c r="M80" s="12"/>
      <c r="N80" s="12"/>
      <c r="O80" s="12"/>
      <c r="P80" s="12"/>
      <c r="Q80" s="12"/>
      <c r="R80" s="12"/>
      <c r="S80" s="12"/>
    </row>
    <row r="81" spans="11:19" ht="17.100000000000001" customHeight="1">
      <c r="K81" s="12"/>
      <c r="L81" s="12"/>
      <c r="M81" s="12"/>
      <c r="N81" s="12"/>
      <c r="O81" s="12"/>
      <c r="P81" s="12"/>
      <c r="Q81" s="12"/>
      <c r="R81" s="12"/>
      <c r="S81" s="12"/>
    </row>
    <row r="82" spans="11:19" ht="17.100000000000001" customHeight="1">
      <c r="K82" s="12"/>
      <c r="L82" s="12"/>
      <c r="M82" s="12"/>
      <c r="N82" s="12"/>
      <c r="O82" s="12"/>
      <c r="P82" s="12"/>
      <c r="Q82" s="12"/>
      <c r="R82" s="12"/>
      <c r="S82" s="12"/>
    </row>
    <row r="83" spans="11:19" ht="17.100000000000001" customHeight="1">
      <c r="K83" s="12"/>
      <c r="L83" s="12"/>
      <c r="M83" s="12"/>
      <c r="N83" s="12"/>
      <c r="O83" s="12"/>
      <c r="P83" s="12"/>
      <c r="Q83" s="12"/>
      <c r="R83" s="12"/>
      <c r="S83" s="12"/>
    </row>
    <row r="84" spans="11:19" ht="17.100000000000001" customHeight="1">
      <c r="K84" s="12"/>
      <c r="L84" s="12"/>
      <c r="M84" s="12"/>
      <c r="N84" s="12"/>
      <c r="O84" s="12"/>
      <c r="P84" s="12"/>
      <c r="Q84" s="12"/>
      <c r="R84" s="12"/>
      <c r="S84" s="12"/>
    </row>
    <row r="85" spans="11:19" ht="17.100000000000001" customHeight="1">
      <c r="K85" s="12"/>
      <c r="L85" s="12"/>
      <c r="M85" s="12"/>
      <c r="N85" s="12"/>
      <c r="O85" s="12"/>
      <c r="P85" s="12"/>
      <c r="Q85" s="12"/>
      <c r="R85" s="12"/>
      <c r="S85" s="12"/>
    </row>
    <row r="86" spans="11:19" ht="17.100000000000001" customHeight="1">
      <c r="K86" s="12"/>
      <c r="L86" s="12"/>
      <c r="M86" s="12"/>
      <c r="N86" s="12"/>
      <c r="O86" s="12"/>
      <c r="P86" s="12"/>
      <c r="Q86" s="12"/>
      <c r="R86" s="12"/>
      <c r="S86" s="12"/>
    </row>
    <row r="87" spans="11:19" ht="17.100000000000001" customHeight="1">
      <c r="K87" s="12"/>
      <c r="L87" s="12"/>
      <c r="M87" s="12"/>
      <c r="N87" s="12"/>
      <c r="O87" s="12"/>
      <c r="P87" s="12"/>
      <c r="Q87" s="12"/>
      <c r="R87" s="12"/>
      <c r="S87" s="12"/>
    </row>
    <row r="88" spans="11:19" ht="17.100000000000001" customHeight="1">
      <c r="K88" s="12"/>
      <c r="L88" s="12"/>
      <c r="M88" s="12"/>
      <c r="N88" s="12"/>
      <c r="O88" s="12"/>
      <c r="P88" s="12"/>
      <c r="Q88" s="12"/>
      <c r="R88" s="12"/>
      <c r="S88" s="12"/>
    </row>
    <row r="89" spans="11:19" ht="17.100000000000001" customHeight="1">
      <c r="K89" s="12"/>
      <c r="L89" s="12"/>
      <c r="M89" s="12"/>
      <c r="N89" s="12"/>
      <c r="O89" s="12"/>
      <c r="P89" s="12"/>
      <c r="Q89" s="12"/>
      <c r="R89" s="12"/>
      <c r="S89" s="12"/>
    </row>
    <row r="90" spans="11:19" ht="17.100000000000001" customHeight="1">
      <c r="K90" s="12"/>
      <c r="L90" s="12"/>
      <c r="M90" s="12"/>
      <c r="N90" s="12"/>
      <c r="O90" s="12"/>
      <c r="P90" s="12"/>
      <c r="Q90" s="12"/>
      <c r="R90" s="12"/>
      <c r="S90" s="12"/>
    </row>
    <row r="91" spans="11:19" ht="17.100000000000001" customHeight="1">
      <c r="K91" s="12"/>
      <c r="L91" s="12"/>
      <c r="M91" s="12"/>
      <c r="N91" s="12"/>
      <c r="O91" s="12"/>
      <c r="P91" s="12"/>
      <c r="Q91" s="12"/>
      <c r="R91" s="12"/>
      <c r="S91" s="12"/>
    </row>
    <row r="92" spans="11:19" ht="17.100000000000001" customHeight="1">
      <c r="K92" s="12"/>
      <c r="L92" s="12"/>
      <c r="M92" s="12"/>
      <c r="N92" s="12"/>
      <c r="O92" s="12"/>
      <c r="P92" s="12"/>
      <c r="Q92" s="12"/>
      <c r="R92" s="12"/>
      <c r="S92" s="12"/>
    </row>
    <row r="93" spans="11:19" ht="17.100000000000001" customHeight="1">
      <c r="K93" s="12"/>
      <c r="L93" s="12"/>
      <c r="M93" s="12"/>
      <c r="N93" s="12"/>
      <c r="O93" s="12"/>
      <c r="P93" s="12"/>
      <c r="Q93" s="12"/>
      <c r="R93" s="12"/>
      <c r="S93" s="12"/>
    </row>
    <row r="94" spans="11:19" ht="17.100000000000001" customHeight="1">
      <c r="K94" s="12"/>
      <c r="L94" s="12"/>
      <c r="M94" s="12"/>
      <c r="N94" s="12"/>
      <c r="O94" s="12"/>
      <c r="P94" s="12"/>
      <c r="Q94" s="12"/>
      <c r="R94" s="12"/>
      <c r="S94" s="12"/>
    </row>
    <row r="95" spans="11:19" ht="17.100000000000001" customHeight="1">
      <c r="K95" s="12"/>
      <c r="L95" s="12"/>
      <c r="M95" s="12"/>
      <c r="N95" s="12"/>
      <c r="O95" s="12"/>
      <c r="P95" s="12"/>
      <c r="Q95" s="12"/>
      <c r="R95" s="12"/>
      <c r="S95" s="12"/>
    </row>
    <row r="96" spans="11:19" ht="17.100000000000001" customHeight="1">
      <c r="K96" s="12"/>
      <c r="L96" s="12"/>
      <c r="M96" s="12"/>
      <c r="N96" s="12"/>
      <c r="O96" s="12"/>
      <c r="P96" s="12"/>
      <c r="Q96" s="12"/>
      <c r="R96" s="12"/>
      <c r="S96" s="12"/>
    </row>
    <row r="97" spans="11:19" ht="17.100000000000001" customHeight="1">
      <c r="K97" s="12"/>
      <c r="L97" s="12"/>
      <c r="M97" s="12"/>
      <c r="N97" s="12"/>
      <c r="O97" s="12"/>
      <c r="P97" s="12"/>
      <c r="Q97" s="12"/>
      <c r="R97" s="12"/>
      <c r="S97" s="12"/>
    </row>
    <row r="98" spans="11:19" ht="17.100000000000001" customHeight="1">
      <c r="K98" s="12"/>
      <c r="L98" s="12"/>
      <c r="M98" s="12"/>
      <c r="N98" s="12"/>
      <c r="O98" s="12"/>
      <c r="P98" s="12"/>
      <c r="Q98" s="12"/>
      <c r="R98" s="12"/>
      <c r="S98" s="12"/>
    </row>
    <row r="99" spans="11:19" ht="17.100000000000001" customHeight="1">
      <c r="K99" s="12"/>
      <c r="L99" s="12"/>
      <c r="M99" s="12"/>
      <c r="N99" s="12"/>
      <c r="O99" s="12"/>
      <c r="P99" s="12"/>
      <c r="Q99" s="12"/>
      <c r="R99" s="12"/>
      <c r="S99" s="12"/>
    </row>
    <row r="100" spans="11:19" ht="17.100000000000001" customHeight="1">
      <c r="K100" s="12"/>
      <c r="L100" s="12"/>
      <c r="M100" s="12"/>
      <c r="N100" s="12"/>
      <c r="O100" s="12"/>
      <c r="P100" s="12"/>
      <c r="Q100" s="12"/>
      <c r="R100" s="12"/>
      <c r="S100" s="12"/>
    </row>
    <row r="101" spans="11:19" ht="17.100000000000001" customHeight="1">
      <c r="K101" s="12"/>
      <c r="L101" s="12"/>
      <c r="M101" s="12"/>
      <c r="N101" s="12"/>
      <c r="O101" s="12"/>
      <c r="P101" s="12"/>
      <c r="Q101" s="12"/>
      <c r="R101" s="12"/>
      <c r="S101" s="12"/>
    </row>
    <row r="102" spans="11:19" ht="17.100000000000001" customHeight="1">
      <c r="K102" s="12"/>
      <c r="L102" s="12"/>
      <c r="M102" s="12"/>
      <c r="N102" s="12"/>
      <c r="O102" s="12"/>
      <c r="P102" s="12"/>
      <c r="Q102" s="12"/>
      <c r="R102" s="12"/>
      <c r="S102" s="12"/>
    </row>
    <row r="103" spans="11:19" ht="17.100000000000001" customHeight="1">
      <c r="K103" s="12"/>
      <c r="L103" s="12"/>
      <c r="M103" s="12"/>
      <c r="N103" s="12"/>
      <c r="O103" s="12"/>
      <c r="P103" s="12"/>
      <c r="Q103" s="12"/>
      <c r="R103" s="12"/>
      <c r="S103" s="12"/>
    </row>
    <row r="104" spans="11:19" ht="17.100000000000001" customHeight="1">
      <c r="K104" s="12"/>
      <c r="L104" s="12"/>
      <c r="M104" s="12"/>
      <c r="N104" s="12"/>
      <c r="O104" s="12"/>
      <c r="P104" s="12"/>
      <c r="Q104" s="12"/>
      <c r="R104" s="12"/>
      <c r="S104" s="12"/>
    </row>
    <row r="105" spans="11:19" ht="17.100000000000001" customHeight="1">
      <c r="K105" s="12"/>
      <c r="L105" s="12"/>
      <c r="M105" s="12"/>
      <c r="N105" s="12"/>
      <c r="O105" s="12"/>
      <c r="P105" s="12"/>
      <c r="Q105" s="12"/>
      <c r="R105" s="12"/>
      <c r="S105" s="12"/>
    </row>
    <row r="106" spans="11:19" ht="17.100000000000001" customHeight="1">
      <c r="K106" s="12"/>
      <c r="L106" s="12"/>
      <c r="M106" s="12"/>
      <c r="N106" s="12"/>
      <c r="O106" s="12"/>
      <c r="P106" s="12"/>
      <c r="Q106" s="12"/>
      <c r="R106" s="12"/>
      <c r="S106" s="12"/>
    </row>
    <row r="107" spans="11:19" ht="17.100000000000001" customHeight="1">
      <c r="K107" s="12"/>
      <c r="L107" s="12"/>
      <c r="M107" s="12"/>
      <c r="N107" s="12"/>
      <c r="O107" s="12"/>
      <c r="P107" s="12"/>
      <c r="Q107" s="12"/>
      <c r="R107" s="12"/>
      <c r="S107" s="12"/>
    </row>
    <row r="108" spans="11:19" ht="17.100000000000001" customHeight="1">
      <c r="K108" s="12"/>
      <c r="L108" s="12"/>
      <c r="M108" s="12"/>
      <c r="N108" s="12"/>
      <c r="O108" s="12"/>
      <c r="P108" s="12"/>
      <c r="Q108" s="12"/>
      <c r="R108" s="12"/>
      <c r="S108" s="12"/>
    </row>
    <row r="109" spans="11:19" ht="17.100000000000001" customHeight="1">
      <c r="K109" s="12"/>
      <c r="L109" s="12"/>
      <c r="M109" s="12"/>
      <c r="N109" s="12"/>
      <c r="O109" s="12"/>
      <c r="P109" s="12"/>
      <c r="Q109" s="12"/>
      <c r="R109" s="12"/>
      <c r="S109" s="12"/>
    </row>
    <row r="110" spans="11:19" ht="17.100000000000001" customHeight="1">
      <c r="K110" s="12"/>
      <c r="L110" s="12"/>
      <c r="M110" s="12"/>
      <c r="N110" s="12"/>
      <c r="O110" s="12"/>
      <c r="P110" s="12"/>
      <c r="Q110" s="12"/>
      <c r="R110" s="12"/>
      <c r="S110" s="12"/>
    </row>
    <row r="111" spans="11:19" ht="17.100000000000001" customHeight="1">
      <c r="K111" s="12"/>
      <c r="L111" s="12"/>
      <c r="M111" s="12"/>
      <c r="N111" s="12"/>
      <c r="O111" s="12"/>
      <c r="P111" s="12"/>
      <c r="Q111" s="12"/>
      <c r="R111" s="12"/>
      <c r="S111" s="12"/>
    </row>
    <row r="112" spans="11:19" ht="17.100000000000001" customHeight="1">
      <c r="K112" s="12"/>
      <c r="L112" s="12"/>
      <c r="M112" s="12"/>
      <c r="N112" s="12"/>
      <c r="O112" s="12"/>
      <c r="P112" s="12"/>
      <c r="Q112" s="12"/>
      <c r="R112" s="12"/>
      <c r="S112" s="12"/>
    </row>
    <row r="113" spans="11:19" ht="17.100000000000001" customHeight="1">
      <c r="K113" s="12"/>
      <c r="L113" s="12"/>
      <c r="M113" s="12"/>
      <c r="N113" s="12"/>
      <c r="O113" s="12"/>
      <c r="P113" s="12"/>
      <c r="Q113" s="12"/>
      <c r="R113" s="12"/>
      <c r="S113" s="12"/>
    </row>
    <row r="114" spans="11:19" ht="17.100000000000001" customHeight="1">
      <c r="K114" s="12"/>
      <c r="L114" s="12"/>
      <c r="M114" s="12"/>
      <c r="N114" s="12"/>
      <c r="O114" s="12"/>
      <c r="P114" s="12"/>
      <c r="Q114" s="12"/>
      <c r="R114" s="12"/>
      <c r="S114" s="12"/>
    </row>
    <row r="115" spans="11:19" ht="17.100000000000001" customHeight="1">
      <c r="K115" s="12"/>
      <c r="L115" s="12"/>
      <c r="M115" s="12"/>
      <c r="N115" s="12"/>
      <c r="O115" s="12"/>
      <c r="P115" s="12"/>
      <c r="Q115" s="12"/>
      <c r="R115" s="12"/>
      <c r="S115" s="12"/>
    </row>
    <row r="116" spans="11:19" ht="17.100000000000001" customHeight="1">
      <c r="K116" s="12"/>
      <c r="L116" s="12"/>
      <c r="M116" s="12"/>
      <c r="N116" s="12"/>
      <c r="O116" s="12"/>
      <c r="P116" s="12"/>
      <c r="Q116" s="12"/>
      <c r="R116" s="12"/>
      <c r="S116" s="12"/>
    </row>
    <row r="117" spans="11:19" ht="17.100000000000001" customHeight="1">
      <c r="K117" s="12"/>
      <c r="L117" s="12"/>
      <c r="M117" s="12"/>
      <c r="N117" s="12"/>
      <c r="O117" s="12"/>
      <c r="P117" s="12"/>
      <c r="Q117" s="12"/>
      <c r="R117" s="12"/>
      <c r="S117" s="12"/>
    </row>
    <row r="118" spans="11:19" ht="17.100000000000001" customHeight="1">
      <c r="K118" s="12"/>
      <c r="L118" s="12"/>
      <c r="M118" s="12"/>
      <c r="N118" s="12"/>
      <c r="O118" s="12"/>
      <c r="P118" s="12"/>
      <c r="Q118" s="12"/>
      <c r="R118" s="12"/>
      <c r="S118" s="12"/>
    </row>
    <row r="119" spans="11:19" ht="17.100000000000001" customHeight="1">
      <c r="K119" s="12"/>
      <c r="L119" s="12"/>
      <c r="M119" s="12"/>
      <c r="N119" s="12"/>
      <c r="O119" s="12"/>
      <c r="P119" s="12"/>
      <c r="Q119" s="12"/>
      <c r="R119" s="12"/>
      <c r="S119" s="12"/>
    </row>
    <row r="120" spans="11:19" ht="17.100000000000001" customHeight="1">
      <c r="K120" s="12"/>
      <c r="L120" s="12"/>
      <c r="M120" s="12"/>
      <c r="N120" s="12"/>
      <c r="O120" s="12"/>
      <c r="P120" s="12"/>
      <c r="Q120" s="12"/>
      <c r="R120" s="12"/>
      <c r="S120" s="12"/>
    </row>
    <row r="121" spans="11:19" ht="17.100000000000001" customHeight="1">
      <c r="K121" s="12"/>
      <c r="L121" s="12"/>
      <c r="M121" s="12"/>
      <c r="N121" s="12"/>
      <c r="O121" s="12"/>
      <c r="P121" s="12"/>
      <c r="Q121" s="12"/>
      <c r="R121" s="12"/>
      <c r="S121" s="12"/>
    </row>
    <row r="122" spans="11:19" ht="17.100000000000001" customHeight="1">
      <c r="K122" s="12"/>
      <c r="L122" s="12"/>
      <c r="M122" s="12"/>
      <c r="N122" s="12"/>
      <c r="O122" s="12"/>
      <c r="P122" s="12"/>
      <c r="Q122" s="12"/>
      <c r="R122" s="12"/>
      <c r="S122" s="12"/>
    </row>
    <row r="123" spans="11:19" ht="17.100000000000001" customHeight="1">
      <c r="K123" s="12"/>
      <c r="L123" s="12"/>
      <c r="M123" s="12"/>
      <c r="N123" s="12"/>
      <c r="O123" s="12"/>
      <c r="P123" s="12"/>
      <c r="Q123" s="12"/>
      <c r="R123" s="12"/>
      <c r="S123" s="12"/>
    </row>
    <row r="124" spans="11:19" ht="17.100000000000001" customHeight="1">
      <c r="K124" s="12"/>
      <c r="L124" s="12"/>
      <c r="M124" s="12"/>
      <c r="N124" s="12"/>
      <c r="O124" s="12"/>
      <c r="P124" s="12"/>
      <c r="Q124" s="12"/>
      <c r="R124" s="12"/>
      <c r="S124" s="12"/>
    </row>
    <row r="125" spans="11:19" ht="17.100000000000001" customHeight="1">
      <c r="K125" s="12"/>
      <c r="L125" s="12"/>
      <c r="M125" s="12"/>
      <c r="N125" s="12"/>
      <c r="O125" s="12"/>
      <c r="P125" s="12"/>
      <c r="Q125" s="12"/>
      <c r="R125" s="12"/>
      <c r="S125" s="12"/>
    </row>
    <row r="126" spans="11:19" ht="17.100000000000001" customHeight="1">
      <c r="K126" s="12"/>
      <c r="L126" s="12"/>
      <c r="M126" s="12"/>
      <c r="N126" s="12"/>
      <c r="O126" s="12"/>
      <c r="P126" s="12"/>
      <c r="Q126" s="12"/>
      <c r="R126" s="12"/>
      <c r="S126" s="12"/>
    </row>
    <row r="127" spans="11:19" ht="17.100000000000001" customHeight="1">
      <c r="K127" s="12"/>
      <c r="L127" s="12"/>
      <c r="M127" s="12"/>
      <c r="N127" s="12"/>
      <c r="O127" s="12"/>
      <c r="P127" s="12"/>
      <c r="Q127" s="12"/>
      <c r="R127" s="12"/>
      <c r="S127" s="12"/>
    </row>
    <row r="128" spans="11:19" ht="17.100000000000001" customHeight="1">
      <c r="K128" s="12"/>
      <c r="L128" s="12"/>
      <c r="M128" s="12"/>
      <c r="N128" s="12"/>
      <c r="O128" s="12"/>
      <c r="P128" s="12"/>
      <c r="Q128" s="12"/>
      <c r="R128" s="12"/>
      <c r="S128" s="12"/>
    </row>
    <row r="129" spans="11:19" ht="17.100000000000001" customHeight="1">
      <c r="K129" s="12"/>
      <c r="L129" s="12"/>
      <c r="M129" s="12"/>
      <c r="N129" s="12"/>
      <c r="O129" s="12"/>
      <c r="P129" s="12"/>
      <c r="Q129" s="12"/>
      <c r="R129" s="12"/>
      <c r="S129" s="12"/>
    </row>
    <row r="130" spans="11:19" ht="17.100000000000001" customHeight="1">
      <c r="K130" s="12"/>
      <c r="L130" s="12"/>
      <c r="M130" s="12"/>
      <c r="N130" s="12"/>
      <c r="O130" s="12"/>
      <c r="P130" s="12"/>
      <c r="Q130" s="12"/>
      <c r="R130" s="12"/>
      <c r="S130" s="12"/>
    </row>
    <row r="131" spans="11:19" ht="17.100000000000001" customHeight="1">
      <c r="K131" s="12"/>
      <c r="L131" s="12"/>
      <c r="M131" s="12"/>
      <c r="N131" s="12"/>
      <c r="O131" s="12"/>
      <c r="P131" s="12"/>
      <c r="Q131" s="12"/>
      <c r="R131" s="12"/>
      <c r="S131" s="12"/>
    </row>
    <row r="132" spans="11:19" ht="17.100000000000001" customHeight="1">
      <c r="K132" s="12"/>
      <c r="L132" s="12"/>
      <c r="M132" s="12"/>
      <c r="N132" s="12"/>
      <c r="O132" s="12"/>
      <c r="P132" s="12"/>
      <c r="Q132" s="12"/>
      <c r="R132" s="12"/>
      <c r="S132" s="12"/>
    </row>
    <row r="133" spans="11:19" ht="17.100000000000001" customHeight="1">
      <c r="K133" s="12"/>
      <c r="L133" s="12"/>
      <c r="M133" s="12"/>
      <c r="N133" s="12"/>
      <c r="O133" s="12"/>
      <c r="P133" s="12"/>
      <c r="Q133" s="12"/>
      <c r="R133" s="12"/>
      <c r="S133" s="12"/>
    </row>
    <row r="134" spans="11:19" ht="17.100000000000001" customHeight="1">
      <c r="K134" s="12"/>
      <c r="L134" s="12"/>
      <c r="M134" s="12"/>
      <c r="N134" s="12"/>
      <c r="O134" s="12"/>
      <c r="P134" s="12"/>
      <c r="Q134" s="12"/>
      <c r="R134" s="12"/>
      <c r="S134" s="12"/>
    </row>
    <row r="135" spans="11:19" ht="17.100000000000001" customHeight="1">
      <c r="K135" s="12"/>
      <c r="L135" s="12"/>
      <c r="M135" s="12"/>
      <c r="N135" s="12"/>
      <c r="O135" s="12"/>
      <c r="P135" s="12"/>
      <c r="Q135" s="12"/>
      <c r="R135" s="12"/>
      <c r="S135" s="12"/>
    </row>
    <row r="136" spans="11:19" ht="17.100000000000001" customHeight="1">
      <c r="K136" s="12"/>
      <c r="L136" s="12"/>
      <c r="M136" s="12"/>
      <c r="N136" s="12"/>
      <c r="O136" s="12"/>
      <c r="P136" s="12"/>
      <c r="Q136" s="12"/>
      <c r="R136" s="12"/>
      <c r="S136" s="12"/>
    </row>
    <row r="137" spans="11:19" ht="17.100000000000001" customHeight="1">
      <c r="K137" s="12"/>
      <c r="L137" s="12"/>
      <c r="M137" s="12"/>
      <c r="N137" s="12"/>
      <c r="O137" s="12"/>
      <c r="P137" s="12"/>
      <c r="Q137" s="12"/>
      <c r="R137" s="12"/>
      <c r="S137" s="12"/>
    </row>
    <row r="138" spans="11:19" ht="17.100000000000001" customHeight="1">
      <c r="K138" s="12"/>
      <c r="L138" s="12"/>
      <c r="M138" s="12"/>
      <c r="N138" s="12"/>
      <c r="O138" s="12"/>
      <c r="P138" s="12"/>
      <c r="Q138" s="12"/>
      <c r="R138" s="12"/>
      <c r="S138" s="12"/>
    </row>
    <row r="139" spans="11:19" ht="17.100000000000001" customHeight="1">
      <c r="K139" s="12"/>
      <c r="L139" s="12"/>
      <c r="M139" s="12"/>
      <c r="N139" s="12"/>
      <c r="O139" s="12"/>
      <c r="P139" s="12"/>
      <c r="Q139" s="12"/>
      <c r="R139" s="12"/>
      <c r="S139" s="12"/>
    </row>
    <row r="140" spans="11:19" ht="17.100000000000001" customHeight="1">
      <c r="K140" s="12"/>
      <c r="L140" s="12"/>
      <c r="M140" s="12"/>
      <c r="N140" s="12"/>
      <c r="O140" s="12"/>
      <c r="P140" s="12"/>
      <c r="Q140" s="12"/>
      <c r="R140" s="12"/>
      <c r="S140" s="12"/>
    </row>
    <row r="141" spans="11:19" ht="17.100000000000001" customHeight="1">
      <c r="K141" s="12"/>
      <c r="L141" s="12"/>
      <c r="M141" s="12"/>
      <c r="N141" s="12"/>
      <c r="O141" s="12"/>
      <c r="P141" s="12"/>
      <c r="Q141" s="12"/>
      <c r="R141" s="12"/>
      <c r="S141" s="12"/>
    </row>
    <row r="142" spans="11:19" ht="17.100000000000001" customHeight="1">
      <c r="K142" s="12"/>
      <c r="L142" s="12"/>
      <c r="M142" s="12"/>
      <c r="N142" s="12"/>
      <c r="O142" s="12"/>
      <c r="P142" s="12"/>
      <c r="Q142" s="12"/>
      <c r="R142" s="12"/>
      <c r="S142" s="12"/>
    </row>
    <row r="143" spans="11:19" ht="17.100000000000001" customHeight="1">
      <c r="K143" s="12"/>
      <c r="L143" s="12"/>
      <c r="M143" s="12"/>
      <c r="N143" s="12"/>
      <c r="O143" s="12"/>
      <c r="P143" s="12"/>
      <c r="Q143" s="12"/>
      <c r="R143" s="12"/>
      <c r="S143" s="12"/>
    </row>
    <row r="144" spans="11:19" ht="17.100000000000001" customHeight="1">
      <c r="K144" s="12"/>
      <c r="L144" s="12"/>
      <c r="M144" s="12"/>
      <c r="N144" s="12"/>
      <c r="O144" s="12"/>
      <c r="P144" s="12"/>
      <c r="Q144" s="12"/>
      <c r="R144" s="12"/>
      <c r="S144" s="12"/>
    </row>
    <row r="145" spans="11:19" ht="17.100000000000001" customHeight="1">
      <c r="K145" s="12"/>
      <c r="L145" s="12"/>
      <c r="M145" s="12"/>
      <c r="N145" s="12"/>
      <c r="O145" s="12"/>
      <c r="P145" s="12"/>
      <c r="Q145" s="12"/>
      <c r="R145" s="12"/>
      <c r="S145" s="12"/>
    </row>
    <row r="146" spans="11:19" ht="17.100000000000001" customHeight="1">
      <c r="K146" s="12"/>
      <c r="L146" s="12"/>
      <c r="M146" s="12"/>
      <c r="N146" s="12"/>
      <c r="O146" s="12"/>
      <c r="P146" s="12"/>
      <c r="Q146" s="12"/>
      <c r="R146" s="12"/>
      <c r="S146" s="12"/>
    </row>
    <row r="147" spans="11:19" ht="17.100000000000001" customHeight="1">
      <c r="K147" s="12"/>
      <c r="L147" s="12"/>
      <c r="M147" s="12"/>
      <c r="N147" s="12"/>
      <c r="O147" s="12"/>
      <c r="P147" s="12"/>
      <c r="Q147" s="12"/>
      <c r="R147" s="12"/>
      <c r="S147" s="12"/>
    </row>
    <row r="148" spans="11:19" ht="17.100000000000001" customHeight="1">
      <c r="K148" s="12"/>
      <c r="L148" s="12"/>
      <c r="M148" s="12"/>
      <c r="N148" s="12"/>
      <c r="O148" s="12"/>
      <c r="P148" s="12"/>
      <c r="Q148" s="12"/>
      <c r="R148" s="12"/>
      <c r="S148" s="12"/>
    </row>
    <row r="149" spans="11:19" ht="17.100000000000001" customHeight="1">
      <c r="K149" s="12"/>
      <c r="L149" s="12"/>
      <c r="M149" s="12"/>
      <c r="N149" s="12"/>
      <c r="O149" s="12"/>
      <c r="P149" s="12"/>
      <c r="Q149" s="12"/>
      <c r="R149" s="12"/>
      <c r="S149" s="12"/>
    </row>
    <row r="150" spans="11:19" ht="17.100000000000001" customHeight="1">
      <c r="K150" s="12"/>
      <c r="L150" s="12"/>
      <c r="M150" s="12"/>
      <c r="N150" s="12"/>
      <c r="O150" s="12"/>
      <c r="P150" s="12"/>
      <c r="Q150" s="12"/>
      <c r="R150" s="12"/>
      <c r="S150" s="12"/>
    </row>
    <row r="151" spans="11:19" ht="17.100000000000001" customHeight="1">
      <c r="K151" s="12"/>
      <c r="L151" s="12"/>
      <c r="M151" s="12"/>
      <c r="N151" s="12"/>
      <c r="O151" s="12"/>
      <c r="P151" s="12"/>
      <c r="Q151" s="12"/>
      <c r="R151" s="12"/>
      <c r="S151" s="12"/>
    </row>
    <row r="152" spans="11:19" ht="17.100000000000001" customHeight="1">
      <c r="K152" s="12"/>
      <c r="L152" s="12"/>
      <c r="M152" s="12"/>
      <c r="N152" s="12"/>
      <c r="O152" s="12"/>
      <c r="P152" s="12"/>
      <c r="Q152" s="12"/>
      <c r="R152" s="12"/>
      <c r="S152" s="12"/>
    </row>
    <row r="153" spans="11:19" ht="17.100000000000001" customHeight="1">
      <c r="K153" s="12"/>
      <c r="L153" s="12"/>
      <c r="M153" s="12"/>
      <c r="N153" s="12"/>
      <c r="O153" s="12"/>
      <c r="P153" s="12"/>
      <c r="Q153" s="12"/>
      <c r="R153" s="12"/>
      <c r="S153" s="12"/>
    </row>
    <row r="154" spans="11:19" ht="17.100000000000001" customHeight="1">
      <c r="K154" s="12"/>
      <c r="L154" s="12"/>
      <c r="M154" s="12"/>
      <c r="N154" s="12"/>
      <c r="O154" s="12"/>
      <c r="P154" s="12"/>
      <c r="Q154" s="12"/>
      <c r="R154" s="12"/>
      <c r="S154" s="12"/>
    </row>
    <row r="155" spans="11:19" ht="17.100000000000001" customHeight="1">
      <c r="K155" s="12"/>
      <c r="L155" s="12"/>
      <c r="M155" s="12"/>
      <c r="N155" s="12"/>
      <c r="O155" s="12"/>
      <c r="P155" s="12"/>
      <c r="Q155" s="12"/>
      <c r="R155" s="12"/>
      <c r="S155" s="12"/>
    </row>
    <row r="156" spans="11:19" ht="17.100000000000001" customHeight="1">
      <c r="K156" s="12"/>
      <c r="L156" s="12"/>
      <c r="M156" s="12"/>
      <c r="N156" s="12"/>
      <c r="O156" s="12"/>
      <c r="P156" s="12"/>
      <c r="Q156" s="12"/>
      <c r="R156" s="12"/>
      <c r="S156" s="12"/>
    </row>
    <row r="157" spans="11:19" ht="17.100000000000001" customHeight="1">
      <c r="K157" s="12"/>
      <c r="L157" s="12"/>
      <c r="M157" s="12"/>
      <c r="N157" s="12"/>
      <c r="O157" s="12"/>
      <c r="P157" s="12"/>
      <c r="Q157" s="12"/>
      <c r="R157" s="12"/>
      <c r="S157" s="12"/>
    </row>
    <row r="158" spans="11:19" ht="17.100000000000001" customHeight="1">
      <c r="K158" s="12"/>
      <c r="L158" s="12"/>
      <c r="M158" s="12"/>
      <c r="N158" s="12"/>
      <c r="O158" s="12"/>
      <c r="P158" s="12"/>
      <c r="Q158" s="12"/>
      <c r="R158" s="12"/>
      <c r="S158" s="12"/>
    </row>
    <row r="159" spans="11:19" ht="17.100000000000001" customHeight="1">
      <c r="K159" s="12"/>
      <c r="L159" s="12"/>
      <c r="M159" s="12"/>
      <c r="N159" s="12"/>
      <c r="O159" s="12"/>
      <c r="P159" s="12"/>
      <c r="Q159" s="12"/>
      <c r="R159" s="12"/>
      <c r="S159" s="12"/>
    </row>
    <row r="160" spans="11:19" ht="17.100000000000001" customHeight="1">
      <c r="K160" s="12"/>
      <c r="L160" s="12"/>
      <c r="M160" s="12"/>
      <c r="N160" s="12"/>
      <c r="O160" s="12"/>
      <c r="P160" s="12"/>
      <c r="Q160" s="12"/>
      <c r="R160" s="12"/>
      <c r="S160" s="12"/>
    </row>
    <row r="161" spans="11:19" ht="17.100000000000001" customHeight="1">
      <c r="K161" s="12"/>
      <c r="L161" s="12"/>
      <c r="M161" s="12"/>
      <c r="N161" s="12"/>
      <c r="O161" s="12"/>
      <c r="P161" s="12"/>
      <c r="Q161" s="12"/>
      <c r="R161" s="12"/>
      <c r="S161" s="12"/>
    </row>
    <row r="162" spans="11:19" ht="17.100000000000001" customHeight="1">
      <c r="K162" s="12"/>
      <c r="L162" s="12"/>
      <c r="M162" s="12"/>
      <c r="N162" s="12"/>
      <c r="O162" s="12"/>
      <c r="P162" s="12"/>
      <c r="Q162" s="12"/>
      <c r="R162" s="12"/>
      <c r="S162" s="12"/>
    </row>
    <row r="163" spans="11:19" ht="17.100000000000001" customHeight="1">
      <c r="K163" s="12"/>
      <c r="L163" s="12"/>
      <c r="M163" s="12"/>
      <c r="N163" s="12"/>
      <c r="O163" s="12"/>
      <c r="P163" s="12"/>
      <c r="Q163" s="12"/>
      <c r="R163" s="12"/>
      <c r="S163" s="12"/>
    </row>
    <row r="164" spans="11:19" ht="17.100000000000001" customHeight="1">
      <c r="K164" s="12"/>
      <c r="L164" s="12"/>
      <c r="M164" s="12"/>
      <c r="N164" s="12"/>
      <c r="O164" s="12"/>
      <c r="P164" s="12"/>
      <c r="Q164" s="12"/>
      <c r="R164" s="12"/>
      <c r="S164" s="12"/>
    </row>
    <row r="165" spans="11:19" ht="17.100000000000001" customHeight="1">
      <c r="K165" s="12"/>
      <c r="L165" s="12"/>
      <c r="M165" s="12"/>
      <c r="N165" s="12"/>
      <c r="O165" s="12"/>
      <c r="P165" s="12"/>
      <c r="Q165" s="12"/>
      <c r="R165" s="12"/>
      <c r="S165" s="12"/>
    </row>
    <row r="166" spans="11:19" ht="17.100000000000001" customHeight="1">
      <c r="K166" s="12"/>
      <c r="L166" s="12"/>
      <c r="M166" s="12"/>
      <c r="N166" s="12"/>
      <c r="O166" s="12"/>
      <c r="P166" s="12"/>
      <c r="Q166" s="12"/>
      <c r="R166" s="12"/>
      <c r="S166" s="12"/>
    </row>
    <row r="167" spans="11:19" ht="17.100000000000001" customHeight="1">
      <c r="K167" s="12"/>
      <c r="L167" s="12"/>
      <c r="M167" s="12"/>
      <c r="N167" s="12"/>
      <c r="O167" s="12"/>
      <c r="P167" s="12"/>
      <c r="Q167" s="12"/>
      <c r="R167" s="12"/>
      <c r="S167" s="12"/>
    </row>
    <row r="168" spans="11:19" ht="17.100000000000001" customHeight="1">
      <c r="K168" s="12"/>
      <c r="L168" s="12"/>
      <c r="M168" s="12"/>
      <c r="N168" s="12"/>
      <c r="O168" s="12"/>
      <c r="P168" s="12"/>
      <c r="Q168" s="12"/>
      <c r="R168" s="12"/>
      <c r="S168" s="12"/>
    </row>
    <row r="169" spans="11:19" ht="17.100000000000001" customHeight="1">
      <c r="K169" s="12"/>
      <c r="L169" s="12"/>
      <c r="M169" s="12"/>
      <c r="N169" s="12"/>
      <c r="O169" s="12"/>
      <c r="P169" s="12"/>
      <c r="Q169" s="12"/>
      <c r="R169" s="12"/>
      <c r="S169" s="12"/>
    </row>
    <row r="170" spans="11:19" ht="17.100000000000001" customHeight="1">
      <c r="K170" s="12"/>
      <c r="L170" s="12"/>
      <c r="M170" s="12"/>
      <c r="N170" s="12"/>
      <c r="O170" s="12"/>
      <c r="P170" s="12"/>
      <c r="Q170" s="12"/>
      <c r="R170" s="12"/>
      <c r="S170" s="12"/>
    </row>
    <row r="171" spans="11:19" ht="17.100000000000001" customHeight="1">
      <c r="K171" s="12"/>
      <c r="L171" s="12"/>
      <c r="M171" s="12"/>
      <c r="N171" s="12"/>
      <c r="O171" s="12"/>
      <c r="P171" s="12"/>
      <c r="Q171" s="12"/>
      <c r="R171" s="12"/>
      <c r="S171" s="12"/>
    </row>
    <row r="172" spans="11:19" ht="17.100000000000001" customHeight="1">
      <c r="K172" s="12"/>
      <c r="L172" s="12"/>
      <c r="M172" s="12"/>
      <c r="N172" s="12"/>
      <c r="O172" s="12"/>
      <c r="P172" s="12"/>
      <c r="Q172" s="12"/>
      <c r="R172" s="12"/>
      <c r="S172" s="12"/>
    </row>
    <row r="173" spans="11:19" ht="17.100000000000001" customHeight="1">
      <c r="K173" s="12"/>
      <c r="L173" s="12"/>
      <c r="M173" s="12"/>
      <c r="N173" s="12"/>
      <c r="O173" s="12"/>
      <c r="P173" s="12"/>
      <c r="Q173" s="12"/>
      <c r="R173" s="12"/>
      <c r="S173" s="12"/>
    </row>
    <row r="174" spans="11:19" ht="17.100000000000001" customHeight="1">
      <c r="K174" s="12"/>
      <c r="L174" s="12"/>
      <c r="M174" s="12"/>
      <c r="N174" s="12"/>
      <c r="O174" s="12"/>
      <c r="P174" s="12"/>
      <c r="Q174" s="12"/>
      <c r="R174" s="12"/>
      <c r="S174" s="12"/>
    </row>
  </sheetData>
  <sheetProtection selectLockedCells="1" selectUnlockedCells="1"/>
  <mergeCells count="112">
    <mergeCell ref="D26:I26"/>
    <mergeCell ref="D27:E28"/>
    <mergeCell ref="A3:C5"/>
    <mergeCell ref="D3:D5"/>
    <mergeCell ref="E3:F4"/>
    <mergeCell ref="G3:I4"/>
    <mergeCell ref="F27:H27"/>
    <mergeCell ref="B8:C8"/>
    <mergeCell ref="B23:I24"/>
    <mergeCell ref="Q38:R38"/>
    <mergeCell ref="O31:P31"/>
    <mergeCell ref="M37:N37"/>
    <mergeCell ref="O37:P37"/>
    <mergeCell ref="M33:N33"/>
    <mergeCell ref="Q36:R36"/>
    <mergeCell ref="Q33:R33"/>
    <mergeCell ref="B30:C30"/>
    <mergeCell ref="B31:C31"/>
    <mergeCell ref="D36:E36"/>
    <mergeCell ref="K36:L36"/>
    <mergeCell ref="O3:P4"/>
    <mergeCell ref="B6:C6"/>
    <mergeCell ref="I27:I28"/>
    <mergeCell ref="K27:L28"/>
    <mergeCell ref="B16:C16"/>
    <mergeCell ref="A25:I25"/>
    <mergeCell ref="A26:C28"/>
    <mergeCell ref="Q32:R32"/>
    <mergeCell ref="Q31:R31"/>
    <mergeCell ref="O10:P10"/>
    <mergeCell ref="B29:C29"/>
    <mergeCell ref="D29:E29"/>
    <mergeCell ref="K29:L29"/>
    <mergeCell ref="M29:N29"/>
    <mergeCell ref="Q3:R4"/>
    <mergeCell ref="O12:P12"/>
    <mergeCell ref="M27:N27"/>
    <mergeCell ref="M28:N28"/>
    <mergeCell ref="O28:P28"/>
    <mergeCell ref="O27:S27"/>
    <mergeCell ref="S3:S5"/>
    <mergeCell ref="K26:S26"/>
    <mergeCell ref="K3:L4"/>
    <mergeCell ref="M3:N4"/>
    <mergeCell ref="Q28:R28"/>
    <mergeCell ref="Q29:R29"/>
    <mergeCell ref="O29:P29"/>
    <mergeCell ref="K32:L32"/>
    <mergeCell ref="K34:L34"/>
    <mergeCell ref="Q34:R34"/>
    <mergeCell ref="D37:E37"/>
    <mergeCell ref="K37:L37"/>
    <mergeCell ref="K35:L35"/>
    <mergeCell ref="O33:P33"/>
    <mergeCell ref="M34:N34"/>
    <mergeCell ref="O34:P34"/>
    <mergeCell ref="M35:N35"/>
    <mergeCell ref="O35:P35"/>
    <mergeCell ref="D35:E35"/>
    <mergeCell ref="K33:L33"/>
    <mergeCell ref="D31:E31"/>
    <mergeCell ref="K31:L31"/>
    <mergeCell ref="M31:N31"/>
    <mergeCell ref="O36:P36"/>
    <mergeCell ref="Q37:R37"/>
    <mergeCell ref="Q35:R35"/>
    <mergeCell ref="D33:E33"/>
    <mergeCell ref="Q40:R40"/>
    <mergeCell ref="Q41:R41"/>
    <mergeCell ref="M39:N39"/>
    <mergeCell ref="O39:P39"/>
    <mergeCell ref="Q39:R39"/>
    <mergeCell ref="O40:P40"/>
    <mergeCell ref="O41:P41"/>
    <mergeCell ref="D41:E41"/>
    <mergeCell ref="K41:L41"/>
    <mergeCell ref="D39:E39"/>
    <mergeCell ref="K39:L39"/>
    <mergeCell ref="B39:C39"/>
    <mergeCell ref="D32:E32"/>
    <mergeCell ref="D34:E34"/>
    <mergeCell ref="M32:N32"/>
    <mergeCell ref="O32:P32"/>
    <mergeCell ref="O38:P38"/>
    <mergeCell ref="D40:E40"/>
    <mergeCell ref="K40:L40"/>
    <mergeCell ref="M40:N40"/>
    <mergeCell ref="M36:N36"/>
    <mergeCell ref="D38:E38"/>
    <mergeCell ref="K38:L38"/>
    <mergeCell ref="M38:N38"/>
    <mergeCell ref="M42:N42"/>
    <mergeCell ref="M45:N45"/>
    <mergeCell ref="D44:E44"/>
    <mergeCell ref="M41:N41"/>
    <mergeCell ref="K42:L42"/>
    <mergeCell ref="M44:N44"/>
    <mergeCell ref="O44:P44"/>
    <mergeCell ref="Q45:R45"/>
    <mergeCell ref="O45:P45"/>
    <mergeCell ref="D45:E45"/>
    <mergeCell ref="K45:L45"/>
    <mergeCell ref="Q44:R44"/>
    <mergeCell ref="D42:E42"/>
    <mergeCell ref="K44:L44"/>
    <mergeCell ref="Q42:R42"/>
    <mergeCell ref="O42:P42"/>
    <mergeCell ref="D43:E43"/>
    <mergeCell ref="K43:L43"/>
    <mergeCell ref="M43:N43"/>
    <mergeCell ref="O43:P43"/>
    <mergeCell ref="Q43:R43"/>
  </mergeCells>
  <phoneticPr fontId="18"/>
  <printOptions horizontalCentered="1"/>
  <pageMargins left="0.59055118110236227" right="0.59055118110236227" top="0.59055118110236227" bottom="0.59055118110236227" header="0.39370078740157483" footer="0.39370078740157483"/>
  <pageSetup paperSize="9" scale="86" firstPageNumber="70" orientation="portrait" useFirstPageNumber="1" verticalDpi="300" r:id="rId1"/>
  <headerFooter scaleWithDoc="0" alignWithMargins="0">
    <oddHeader>&amp;L事業所</oddHeader>
    <oddFooter>&amp;C&amp;11－&amp;12&amp;P&amp;11－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4"/>
  <sheetViews>
    <sheetView view="pageBreakPreview" zoomScaleNormal="100" zoomScaleSheetLayoutView="100" workbookViewId="0">
      <selection activeCell="D6" sqref="D6"/>
    </sheetView>
  </sheetViews>
  <sheetFormatPr defaultRowHeight="17.100000000000001" customHeight="1"/>
  <cols>
    <col min="1" max="1" width="0.85546875" style="21" customWidth="1"/>
    <col min="2" max="2" width="2.42578125" style="21" customWidth="1"/>
    <col min="3" max="3" width="38.5703125" style="21" customWidth="1"/>
    <col min="4" max="6" width="9.5703125" style="21" customWidth="1"/>
    <col min="7" max="7" width="16.140625" style="21" customWidth="1"/>
    <col min="8" max="8" width="11" style="21" customWidth="1"/>
    <col min="9" max="9" width="18.28515625" style="21" customWidth="1"/>
    <col min="10" max="10" width="1.140625" style="21" customWidth="1"/>
    <col min="11" max="12" width="13.140625" style="21" customWidth="1"/>
    <col min="13" max="13" width="13.7109375" style="21" customWidth="1"/>
    <col min="14" max="14" width="11" style="21" customWidth="1"/>
    <col min="15" max="15" width="13.7109375" style="21" customWidth="1"/>
    <col min="16" max="16" width="10.28515625" style="21" customWidth="1"/>
    <col min="17" max="17" width="13.7109375" style="21" customWidth="1"/>
    <col min="18" max="18" width="10.85546875" style="21" customWidth="1"/>
    <col min="19" max="19" width="16.42578125" style="21" customWidth="1"/>
    <col min="20" max="20" width="9.140625" style="21"/>
    <col min="21" max="21" width="5.5703125" style="21" customWidth="1"/>
    <col min="22" max="16384" width="9.140625" style="21"/>
  </cols>
  <sheetData>
    <row r="1" spans="1:19" ht="5.0999999999999996" customHeight="1">
      <c r="A1" s="52"/>
      <c r="B1" s="52"/>
      <c r="D1" s="12"/>
      <c r="E1" s="12"/>
      <c r="F1" s="12"/>
      <c r="G1" s="12"/>
      <c r="H1" s="12"/>
      <c r="I1" s="12"/>
      <c r="J1" s="12"/>
      <c r="K1" s="12" t="s">
        <v>98</v>
      </c>
      <c r="L1" s="12"/>
      <c r="M1" s="12"/>
      <c r="N1" s="12"/>
      <c r="O1" s="12"/>
      <c r="Q1" s="12"/>
      <c r="R1" s="12"/>
      <c r="S1" s="53"/>
    </row>
    <row r="2" spans="1:19" ht="15" customHeight="1" thickBot="1">
      <c r="A2" s="54" t="s">
        <v>574</v>
      </c>
      <c r="B2" s="12"/>
      <c r="D2" s="12"/>
      <c r="E2" s="12"/>
      <c r="F2" s="12"/>
      <c r="G2" s="12"/>
      <c r="H2" s="12"/>
      <c r="I2" s="12"/>
      <c r="J2" s="12"/>
      <c r="K2" s="12"/>
      <c r="L2" s="12"/>
      <c r="M2" s="12"/>
      <c r="N2" s="12"/>
      <c r="O2" s="12"/>
      <c r="Q2" s="12"/>
      <c r="R2" s="12"/>
      <c r="S2" s="55" t="s">
        <v>99</v>
      </c>
    </row>
    <row r="3" spans="1:19" s="393" customFormat="1" ht="13.5" customHeight="1" thickBot="1">
      <c r="A3" s="837" t="s">
        <v>100</v>
      </c>
      <c r="B3" s="837"/>
      <c r="C3" s="837"/>
      <c r="D3" s="838" t="s">
        <v>101</v>
      </c>
      <c r="E3" s="982" t="s">
        <v>102</v>
      </c>
      <c r="F3" s="982"/>
      <c r="G3" s="991" t="s">
        <v>103</v>
      </c>
      <c r="H3" s="991"/>
      <c r="I3" s="991"/>
      <c r="J3" s="392"/>
      <c r="K3" s="982" t="s">
        <v>104</v>
      </c>
      <c r="L3" s="982"/>
      <c r="M3" s="982" t="s">
        <v>105</v>
      </c>
      <c r="N3" s="982"/>
      <c r="O3" s="982" t="s">
        <v>106</v>
      </c>
      <c r="P3" s="982"/>
      <c r="Q3" s="988" t="s">
        <v>107</v>
      </c>
      <c r="R3" s="988"/>
      <c r="S3" s="989" t="s">
        <v>108</v>
      </c>
    </row>
    <row r="4" spans="1:19" ht="13.5" customHeight="1" thickBot="1">
      <c r="A4" s="837"/>
      <c r="B4" s="837"/>
      <c r="C4" s="837"/>
      <c r="D4" s="838"/>
      <c r="E4" s="982"/>
      <c r="F4" s="982"/>
      <c r="G4" s="991"/>
      <c r="H4" s="991"/>
      <c r="I4" s="991"/>
      <c r="J4" s="43"/>
      <c r="K4" s="982"/>
      <c r="L4" s="982"/>
      <c r="M4" s="982"/>
      <c r="N4" s="982"/>
      <c r="O4" s="982"/>
      <c r="P4" s="982"/>
      <c r="Q4" s="988"/>
      <c r="R4" s="988"/>
      <c r="S4" s="989"/>
    </row>
    <row r="5" spans="1:19" ht="39.75" customHeight="1">
      <c r="A5" s="837"/>
      <c r="B5" s="837"/>
      <c r="C5" s="837"/>
      <c r="D5" s="838"/>
      <c r="E5" s="394"/>
      <c r="F5" s="442" t="s">
        <v>109</v>
      </c>
      <c r="G5" s="93"/>
      <c r="H5" s="442" t="s">
        <v>109</v>
      </c>
      <c r="I5" s="146" t="s">
        <v>387</v>
      </c>
      <c r="J5" s="43"/>
      <c r="K5" s="395"/>
      <c r="L5" s="442" t="s">
        <v>109</v>
      </c>
      <c r="M5" s="396"/>
      <c r="N5" s="442" t="s">
        <v>109</v>
      </c>
      <c r="O5" s="446"/>
      <c r="P5" s="442" t="s">
        <v>109</v>
      </c>
      <c r="Q5" s="446"/>
      <c r="R5" s="442" t="s">
        <v>110</v>
      </c>
      <c r="S5" s="989"/>
    </row>
    <row r="6" spans="1:19" s="393" customFormat="1" ht="20.100000000000001" customHeight="1">
      <c r="A6" s="397"/>
      <c r="B6" s="977" t="s">
        <v>48</v>
      </c>
      <c r="C6" s="977"/>
      <c r="D6" s="681">
        <f>D8+D16</f>
        <v>809</v>
      </c>
      <c r="E6" s="682">
        <f>E8+E16</f>
        <v>10620</v>
      </c>
      <c r="F6" s="683">
        <f>E6/D6</f>
        <v>13.127317676143386</v>
      </c>
      <c r="G6" s="682">
        <v>50171554</v>
      </c>
      <c r="H6" s="684">
        <f>G6/D6</f>
        <v>62016.754017305313</v>
      </c>
      <c r="I6" s="685" t="s">
        <v>565</v>
      </c>
      <c r="J6" s="686">
        <f>J8+J16</f>
        <v>0</v>
      </c>
      <c r="K6" s="685" t="s">
        <v>565</v>
      </c>
      <c r="L6" s="685" t="s">
        <v>565</v>
      </c>
      <c r="M6" s="685">
        <v>1128020</v>
      </c>
      <c r="N6" s="685">
        <f>M6/D6</f>
        <v>1394.3386897404203</v>
      </c>
      <c r="O6" s="687">
        <v>89069</v>
      </c>
      <c r="P6" s="688">
        <f>O6/D6</f>
        <v>110.09765142150803</v>
      </c>
      <c r="Q6" s="685" t="s">
        <v>565</v>
      </c>
      <c r="R6" s="685" t="s">
        <v>565</v>
      </c>
      <c r="S6" s="689" t="s">
        <v>565</v>
      </c>
    </row>
    <row r="7" spans="1:19" ht="12" customHeight="1">
      <c r="A7" s="77"/>
      <c r="B7" s="453"/>
      <c r="C7" s="142"/>
      <c r="D7" s="690"/>
      <c r="E7" s="691"/>
      <c r="F7" s="692"/>
      <c r="G7" s="691"/>
      <c r="H7" s="691"/>
      <c r="I7" s="693"/>
      <c r="J7" s="47"/>
      <c r="K7" s="57"/>
      <c r="L7" s="57"/>
      <c r="M7" s="57"/>
      <c r="N7" s="57"/>
      <c r="O7" s="691"/>
      <c r="P7" s="691"/>
      <c r="Q7" s="57"/>
      <c r="R7" s="57"/>
      <c r="S7" s="694"/>
    </row>
    <row r="8" spans="1:19" ht="20.100000000000001" customHeight="1">
      <c r="A8" s="77"/>
      <c r="B8" s="983" t="s">
        <v>111</v>
      </c>
      <c r="C8" s="983"/>
      <c r="D8" s="695">
        <f>SUM(D9:D14)</f>
        <v>307</v>
      </c>
      <c r="E8" s="696">
        <f>SUM(E9:E14)</f>
        <v>5624</v>
      </c>
      <c r="F8" s="697">
        <f>E8/D8</f>
        <v>18.319218241042346</v>
      </c>
      <c r="G8" s="696" t="s">
        <v>565</v>
      </c>
      <c r="H8" s="696" t="s">
        <v>592</v>
      </c>
      <c r="I8" s="685" t="s">
        <v>565</v>
      </c>
      <c r="J8" s="58">
        <f>SUM(J9:J14)</f>
        <v>0</v>
      </c>
      <c r="K8" s="685" t="s">
        <v>565</v>
      </c>
      <c r="L8" s="685" t="s">
        <v>565</v>
      </c>
      <c r="M8" s="685" t="s">
        <v>572</v>
      </c>
      <c r="N8" s="685" t="s">
        <v>572</v>
      </c>
      <c r="O8" s="691"/>
      <c r="P8" s="696"/>
      <c r="Q8" s="685" t="s">
        <v>565</v>
      </c>
      <c r="R8" s="685" t="s">
        <v>565</v>
      </c>
      <c r="S8" s="698" t="s">
        <v>565</v>
      </c>
    </row>
    <row r="9" spans="1:19" ht="18" customHeight="1">
      <c r="A9" s="77"/>
      <c r="B9" s="453"/>
      <c r="C9" s="143" t="s">
        <v>112</v>
      </c>
      <c r="D9" s="690">
        <v>1</v>
      </c>
      <c r="E9" s="691">
        <v>70</v>
      </c>
      <c r="F9" s="60">
        <f t="shared" ref="F9:F14" si="0">E9/D9</f>
        <v>70</v>
      </c>
      <c r="G9" s="691" t="s">
        <v>113</v>
      </c>
      <c r="H9" s="691" t="s">
        <v>113</v>
      </c>
      <c r="I9" s="699" t="s">
        <v>565</v>
      </c>
      <c r="J9" s="47"/>
      <c r="K9" s="699" t="s">
        <v>565</v>
      </c>
      <c r="L9" s="699" t="s">
        <v>565</v>
      </c>
      <c r="M9" s="57" t="s">
        <v>113</v>
      </c>
      <c r="N9" s="57" t="s">
        <v>113</v>
      </c>
      <c r="O9" s="691"/>
      <c r="P9" s="691"/>
      <c r="Q9" s="699" t="s">
        <v>565</v>
      </c>
      <c r="R9" s="699" t="s">
        <v>565</v>
      </c>
      <c r="S9" s="694" t="s">
        <v>565</v>
      </c>
    </row>
    <row r="10" spans="1:19" ht="18" customHeight="1">
      <c r="A10" s="77"/>
      <c r="B10" s="453"/>
      <c r="C10" s="143" t="s">
        <v>114</v>
      </c>
      <c r="D10" s="690">
        <v>6</v>
      </c>
      <c r="E10" s="691">
        <v>37</v>
      </c>
      <c r="F10" s="692">
        <f t="shared" si="0"/>
        <v>6.166666666666667</v>
      </c>
      <c r="G10" s="691">
        <v>73164</v>
      </c>
      <c r="H10" s="691">
        <f>G10/D10</f>
        <v>12194</v>
      </c>
      <c r="I10" s="699" t="s">
        <v>565</v>
      </c>
      <c r="J10" s="47"/>
      <c r="K10" s="699" t="s">
        <v>565</v>
      </c>
      <c r="L10" s="699" t="s">
        <v>565</v>
      </c>
      <c r="M10" s="57">
        <v>4735</v>
      </c>
      <c r="N10" s="57">
        <f>M10/D10</f>
        <v>789.16666666666663</v>
      </c>
      <c r="O10" s="985" t="s">
        <v>388</v>
      </c>
      <c r="P10" s="985"/>
      <c r="Q10" s="699" t="s">
        <v>565</v>
      </c>
      <c r="R10" s="699" t="s">
        <v>565</v>
      </c>
      <c r="S10" s="694" t="s">
        <v>565</v>
      </c>
    </row>
    <row r="11" spans="1:19" ht="18" customHeight="1">
      <c r="A11" s="77"/>
      <c r="B11" s="453"/>
      <c r="C11" s="143" t="s">
        <v>115</v>
      </c>
      <c r="D11" s="690">
        <v>81</v>
      </c>
      <c r="E11" s="691">
        <v>2364</v>
      </c>
      <c r="F11" s="692">
        <f t="shared" si="0"/>
        <v>29.185185185185187</v>
      </c>
      <c r="G11" s="691">
        <v>16913726</v>
      </c>
      <c r="H11" s="691">
        <f>G11/D11</f>
        <v>208811.43209876542</v>
      </c>
      <c r="I11" s="699" t="s">
        <v>572</v>
      </c>
      <c r="J11" s="47"/>
      <c r="K11" s="699" t="s">
        <v>565</v>
      </c>
      <c r="L11" s="699" t="s">
        <v>565</v>
      </c>
      <c r="M11" s="57">
        <v>394482</v>
      </c>
      <c r="N11" s="57">
        <f>M11/D11</f>
        <v>4870.1481481481478</v>
      </c>
      <c r="O11" s="700"/>
      <c r="P11" s="691"/>
      <c r="Q11" s="699" t="s">
        <v>565</v>
      </c>
      <c r="R11" s="699" t="s">
        <v>565</v>
      </c>
      <c r="S11" s="694" t="s">
        <v>565</v>
      </c>
    </row>
    <row r="12" spans="1:19" ht="18" customHeight="1">
      <c r="A12" s="77"/>
      <c r="B12" s="453"/>
      <c r="C12" s="143" t="s">
        <v>116</v>
      </c>
      <c r="D12" s="690">
        <v>48</v>
      </c>
      <c r="E12" s="691">
        <v>936</v>
      </c>
      <c r="F12" s="692">
        <f t="shared" si="0"/>
        <v>19.5</v>
      </c>
      <c r="G12" s="691">
        <v>8686196</v>
      </c>
      <c r="H12" s="691">
        <f>G12/D12</f>
        <v>180962.41666666666</v>
      </c>
      <c r="I12" s="699" t="s">
        <v>572</v>
      </c>
      <c r="J12" s="47"/>
      <c r="K12" s="699" t="s">
        <v>565</v>
      </c>
      <c r="L12" s="699" t="s">
        <v>565</v>
      </c>
      <c r="M12" s="57">
        <v>91317</v>
      </c>
      <c r="N12" s="57">
        <f>M12/D12</f>
        <v>1902.4375</v>
      </c>
      <c r="O12" s="985" t="s">
        <v>389</v>
      </c>
      <c r="P12" s="985"/>
      <c r="Q12" s="699" t="s">
        <v>565</v>
      </c>
      <c r="R12" s="699" t="s">
        <v>565</v>
      </c>
      <c r="S12" s="694" t="s">
        <v>565</v>
      </c>
    </row>
    <row r="13" spans="1:19" ht="18" customHeight="1">
      <c r="A13" s="77"/>
      <c r="B13" s="453"/>
      <c r="C13" s="143" t="s">
        <v>117</v>
      </c>
      <c r="D13" s="690">
        <v>102</v>
      </c>
      <c r="E13" s="691">
        <v>1271</v>
      </c>
      <c r="F13" s="692">
        <f t="shared" si="0"/>
        <v>12.46078431372549</v>
      </c>
      <c r="G13" s="691">
        <v>5291510</v>
      </c>
      <c r="H13" s="691">
        <f>G13/D13</f>
        <v>51877.549019607846</v>
      </c>
      <c r="I13" s="699" t="s">
        <v>572</v>
      </c>
      <c r="J13" s="47"/>
      <c r="K13" s="699" t="s">
        <v>565</v>
      </c>
      <c r="L13" s="699" t="s">
        <v>565</v>
      </c>
      <c r="M13" s="57">
        <v>109843</v>
      </c>
      <c r="N13" s="57">
        <f>M13/D13</f>
        <v>1076.8921568627452</v>
      </c>
      <c r="O13" s="700"/>
      <c r="P13" s="691"/>
      <c r="Q13" s="699" t="s">
        <v>565</v>
      </c>
      <c r="R13" s="699" t="s">
        <v>565</v>
      </c>
      <c r="S13" s="694" t="s">
        <v>565</v>
      </c>
    </row>
    <row r="14" spans="1:19" ht="18" customHeight="1">
      <c r="A14" s="77"/>
      <c r="B14" s="453"/>
      <c r="C14" s="143" t="s">
        <v>118</v>
      </c>
      <c r="D14" s="690">
        <v>69</v>
      </c>
      <c r="E14" s="691">
        <v>946</v>
      </c>
      <c r="F14" s="692">
        <f t="shared" si="0"/>
        <v>13.710144927536232</v>
      </c>
      <c r="G14" s="691">
        <v>7278475</v>
      </c>
      <c r="H14" s="691">
        <f>G14/D14</f>
        <v>105485.14492753622</v>
      </c>
      <c r="I14" s="699" t="s">
        <v>572</v>
      </c>
      <c r="J14" s="47"/>
      <c r="K14" s="699" t="s">
        <v>565</v>
      </c>
      <c r="L14" s="699" t="s">
        <v>565</v>
      </c>
      <c r="M14" s="57">
        <v>211985</v>
      </c>
      <c r="N14" s="57">
        <f>M14/D14</f>
        <v>3072.246376811594</v>
      </c>
      <c r="O14" s="691"/>
      <c r="P14" s="691"/>
      <c r="Q14" s="699" t="s">
        <v>565</v>
      </c>
      <c r="R14" s="699" t="s">
        <v>565</v>
      </c>
      <c r="S14" s="694" t="s">
        <v>565</v>
      </c>
    </row>
    <row r="15" spans="1:19" ht="12" customHeight="1">
      <c r="A15" s="77"/>
      <c r="B15" s="453"/>
      <c r="C15" s="143"/>
      <c r="D15" s="690"/>
      <c r="E15" s="701"/>
      <c r="F15" s="692"/>
      <c r="G15" s="691"/>
      <c r="H15" s="691"/>
      <c r="I15" s="702"/>
      <c r="J15" s="47"/>
      <c r="K15" s="57"/>
      <c r="L15" s="57"/>
      <c r="M15" s="57"/>
      <c r="N15" s="57"/>
      <c r="O15" s="691"/>
      <c r="P15" s="691"/>
      <c r="Q15" s="691"/>
      <c r="R15" s="691"/>
      <c r="S15" s="703"/>
    </row>
    <row r="16" spans="1:19" ht="18" customHeight="1">
      <c r="A16" s="77"/>
      <c r="B16" s="983" t="s">
        <v>119</v>
      </c>
      <c r="C16" s="983"/>
      <c r="D16" s="695">
        <f>SUM(D17:D22)</f>
        <v>502</v>
      </c>
      <c r="E16" s="696">
        <f>SUM(E17:E22)</f>
        <v>4996</v>
      </c>
      <c r="F16" s="697">
        <f>E16/D16</f>
        <v>9.952191235059761</v>
      </c>
      <c r="G16" s="696" t="s">
        <v>565</v>
      </c>
      <c r="H16" s="696" t="s">
        <v>592</v>
      </c>
      <c r="I16" s="685" t="s">
        <v>572</v>
      </c>
      <c r="J16" s="58">
        <f>SUM(J17:J22)</f>
        <v>0</v>
      </c>
      <c r="K16" s="685" t="s">
        <v>572</v>
      </c>
      <c r="L16" s="699" t="s">
        <v>565</v>
      </c>
      <c r="M16" s="685" t="s">
        <v>572</v>
      </c>
      <c r="N16" s="685" t="s">
        <v>572</v>
      </c>
      <c r="O16" s="59" t="s">
        <v>592</v>
      </c>
      <c r="P16" s="704" t="s">
        <v>592</v>
      </c>
      <c r="Q16" s="59" t="s">
        <v>565</v>
      </c>
      <c r="R16" s="59" t="s">
        <v>565</v>
      </c>
      <c r="S16" s="698" t="s">
        <v>565</v>
      </c>
    </row>
    <row r="17" spans="1:19" ht="18" customHeight="1">
      <c r="A17" s="77"/>
      <c r="B17" s="453"/>
      <c r="C17" s="143" t="s">
        <v>120</v>
      </c>
      <c r="D17" s="690">
        <v>3</v>
      </c>
      <c r="E17" s="691">
        <v>501</v>
      </c>
      <c r="F17" s="692">
        <f t="shared" ref="F17:F22" si="1">E17/D17</f>
        <v>167</v>
      </c>
      <c r="G17" s="691" t="s">
        <v>113</v>
      </c>
      <c r="H17" s="691" t="s">
        <v>113</v>
      </c>
      <c r="I17" s="705" t="s">
        <v>565</v>
      </c>
      <c r="J17" s="47"/>
      <c r="K17" s="699" t="s">
        <v>565</v>
      </c>
      <c r="L17" s="699" t="s">
        <v>565</v>
      </c>
      <c r="M17" s="57" t="s">
        <v>113</v>
      </c>
      <c r="N17" s="57" t="s">
        <v>113</v>
      </c>
      <c r="O17" s="57">
        <v>18271</v>
      </c>
      <c r="P17" s="706">
        <f>O17/D17</f>
        <v>6090.333333333333</v>
      </c>
      <c r="Q17" s="57" t="s">
        <v>565</v>
      </c>
      <c r="R17" s="57" t="s">
        <v>565</v>
      </c>
      <c r="S17" s="694" t="s">
        <v>565</v>
      </c>
    </row>
    <row r="18" spans="1:19" ht="18" customHeight="1">
      <c r="A18" s="77"/>
      <c r="B18" s="453"/>
      <c r="C18" s="143" t="s">
        <v>588</v>
      </c>
      <c r="D18" s="690">
        <v>58</v>
      </c>
      <c r="E18" s="691">
        <v>253</v>
      </c>
      <c r="F18" s="692">
        <f t="shared" si="1"/>
        <v>4.3620689655172411</v>
      </c>
      <c r="G18" s="691">
        <v>277249</v>
      </c>
      <c r="H18" s="691">
        <f t="shared" ref="H18:H22" si="2">G18/D18</f>
        <v>4780.1551724137935</v>
      </c>
      <c r="I18" s="705" t="s">
        <v>565</v>
      </c>
      <c r="J18" s="47"/>
      <c r="K18" s="699" t="s">
        <v>565</v>
      </c>
      <c r="L18" s="699" t="s">
        <v>565</v>
      </c>
      <c r="M18" s="57" t="s">
        <v>569</v>
      </c>
      <c r="N18" s="57" t="s">
        <v>569</v>
      </c>
      <c r="O18" s="57">
        <v>10858</v>
      </c>
      <c r="P18" s="706">
        <f>O18/D18</f>
        <v>187.20689655172413</v>
      </c>
      <c r="Q18" s="57" t="s">
        <v>565</v>
      </c>
      <c r="R18" s="57" t="s">
        <v>565</v>
      </c>
      <c r="S18" s="694" t="s">
        <v>565</v>
      </c>
    </row>
    <row r="19" spans="1:19" ht="18" customHeight="1">
      <c r="A19" s="77"/>
      <c r="B19" s="453"/>
      <c r="C19" s="143" t="s">
        <v>122</v>
      </c>
      <c r="D19" s="690">
        <v>161</v>
      </c>
      <c r="E19" s="691">
        <v>1621</v>
      </c>
      <c r="F19" s="692">
        <f t="shared" si="1"/>
        <v>10.06832298136646</v>
      </c>
      <c r="G19" s="691">
        <v>2449276</v>
      </c>
      <c r="H19" s="691">
        <f t="shared" si="2"/>
        <v>15212.894409937888</v>
      </c>
      <c r="I19" s="705" t="s">
        <v>572</v>
      </c>
      <c r="J19" s="47"/>
      <c r="K19" s="699" t="s">
        <v>565</v>
      </c>
      <c r="L19" s="699" t="s">
        <v>565</v>
      </c>
      <c r="M19" s="57">
        <v>27740</v>
      </c>
      <c r="N19" s="57">
        <f t="shared" ref="N19:N22" si="3">M19/D19</f>
        <v>172.29813664596273</v>
      </c>
      <c r="O19" s="57">
        <v>19393</v>
      </c>
      <c r="P19" s="706">
        <f t="shared" ref="P19:P21" si="4">O19/D19</f>
        <v>120.45341614906832</v>
      </c>
      <c r="Q19" s="57" t="s">
        <v>565</v>
      </c>
      <c r="R19" s="57" t="s">
        <v>565</v>
      </c>
      <c r="S19" s="694" t="s">
        <v>565</v>
      </c>
    </row>
    <row r="20" spans="1:19" ht="18" customHeight="1">
      <c r="A20" s="77"/>
      <c r="B20" s="453"/>
      <c r="C20" s="143" t="s">
        <v>589</v>
      </c>
      <c r="D20" s="690">
        <v>75</v>
      </c>
      <c r="E20" s="691">
        <v>1035</v>
      </c>
      <c r="F20" s="692">
        <f t="shared" si="1"/>
        <v>13.8</v>
      </c>
      <c r="G20" s="691">
        <v>4334148</v>
      </c>
      <c r="H20" s="691">
        <f t="shared" si="2"/>
        <v>57788.639999999999</v>
      </c>
      <c r="I20" s="705" t="s">
        <v>572</v>
      </c>
      <c r="J20" s="47"/>
      <c r="K20" s="699" t="s">
        <v>565</v>
      </c>
      <c r="L20" s="699" t="s">
        <v>565</v>
      </c>
      <c r="M20" s="57">
        <v>196614</v>
      </c>
      <c r="N20" s="57">
        <f t="shared" si="3"/>
        <v>2621.52</v>
      </c>
      <c r="O20" s="57">
        <v>14952</v>
      </c>
      <c r="P20" s="706">
        <f t="shared" si="4"/>
        <v>199.36</v>
      </c>
      <c r="Q20" s="57" t="s">
        <v>565</v>
      </c>
      <c r="R20" s="57" t="s">
        <v>565</v>
      </c>
      <c r="S20" s="694" t="s">
        <v>565</v>
      </c>
    </row>
    <row r="21" spans="1:19" ht="18" customHeight="1">
      <c r="A21" s="77"/>
      <c r="B21" s="453"/>
      <c r="C21" s="142" t="s">
        <v>590</v>
      </c>
      <c r="D21" s="690">
        <v>185</v>
      </c>
      <c r="E21" s="691">
        <v>1407</v>
      </c>
      <c r="F21" s="692">
        <f t="shared" si="1"/>
        <v>7.6054054054054054</v>
      </c>
      <c r="G21" s="691">
        <v>2718872</v>
      </c>
      <c r="H21" s="691">
        <f t="shared" si="2"/>
        <v>14696.605405405406</v>
      </c>
      <c r="I21" s="705" t="s">
        <v>572</v>
      </c>
      <c r="J21" s="47"/>
      <c r="K21" s="699" t="s">
        <v>565</v>
      </c>
      <c r="L21" s="699" t="s">
        <v>565</v>
      </c>
      <c r="M21" s="57">
        <v>74846</v>
      </c>
      <c r="N21" s="57">
        <f t="shared" si="3"/>
        <v>404.57297297297299</v>
      </c>
      <c r="O21" s="57">
        <v>25595</v>
      </c>
      <c r="P21" s="706">
        <f t="shared" si="4"/>
        <v>138.35135135135135</v>
      </c>
      <c r="Q21" s="57" t="s">
        <v>565</v>
      </c>
      <c r="R21" s="57" t="s">
        <v>565</v>
      </c>
      <c r="S21" s="694" t="s">
        <v>565</v>
      </c>
    </row>
    <row r="22" spans="1:19" ht="18" customHeight="1" thickBot="1">
      <c r="A22" s="78"/>
      <c r="B22" s="121"/>
      <c r="C22" s="144" t="s">
        <v>591</v>
      </c>
      <c r="D22" s="707">
        <v>20</v>
      </c>
      <c r="E22" s="708">
        <v>179</v>
      </c>
      <c r="F22" s="709">
        <f t="shared" si="1"/>
        <v>8.9499999999999993</v>
      </c>
      <c r="G22" s="708">
        <v>317456</v>
      </c>
      <c r="H22" s="708">
        <f t="shared" si="2"/>
        <v>15872.8</v>
      </c>
      <c r="I22" s="714" t="s">
        <v>572</v>
      </c>
      <c r="J22" s="679"/>
      <c r="K22" s="710" t="s">
        <v>565</v>
      </c>
      <c r="L22" s="710" t="s">
        <v>565</v>
      </c>
      <c r="M22" s="61">
        <v>16458</v>
      </c>
      <c r="N22" s="61">
        <f t="shared" si="3"/>
        <v>822.9</v>
      </c>
      <c r="O22" s="61" t="s">
        <v>569</v>
      </c>
      <c r="P22" s="711" t="s">
        <v>569</v>
      </c>
      <c r="Q22" s="712" t="s">
        <v>565</v>
      </c>
      <c r="R22" s="712" t="s">
        <v>565</v>
      </c>
      <c r="S22" s="713" t="s">
        <v>565</v>
      </c>
    </row>
    <row r="23" spans="1:19" ht="15" customHeight="1">
      <c r="B23" s="992" t="s">
        <v>582</v>
      </c>
      <c r="C23" s="993"/>
      <c r="D23" s="993"/>
      <c r="E23" s="993"/>
      <c r="F23" s="993"/>
      <c r="G23" s="993"/>
      <c r="H23" s="993"/>
      <c r="I23" s="993"/>
      <c r="J23" s="12"/>
      <c r="K23" s="12"/>
      <c r="L23" s="12"/>
      <c r="M23" s="12"/>
      <c r="N23" s="12"/>
      <c r="O23" s="12"/>
      <c r="P23" s="12"/>
      <c r="Q23" s="12"/>
      <c r="S23" s="55" t="s">
        <v>573</v>
      </c>
    </row>
    <row r="24" spans="1:19" ht="129.75" customHeight="1">
      <c r="B24" s="994"/>
      <c r="C24" s="994"/>
      <c r="D24" s="994"/>
      <c r="E24" s="994"/>
      <c r="F24" s="994"/>
      <c r="G24" s="994"/>
      <c r="H24" s="994"/>
      <c r="I24" s="994"/>
      <c r="J24" s="12"/>
      <c r="K24" s="12"/>
      <c r="L24" s="12"/>
      <c r="M24" s="12"/>
      <c r="N24" s="12"/>
      <c r="O24" s="12"/>
      <c r="P24" s="12"/>
      <c r="Q24" s="12"/>
      <c r="R24" s="12"/>
      <c r="S24" s="12"/>
    </row>
    <row r="25" spans="1:19" ht="15" customHeight="1" thickBot="1">
      <c r="A25" s="984" t="s">
        <v>126</v>
      </c>
      <c r="B25" s="984"/>
      <c r="C25" s="984"/>
      <c r="D25" s="984"/>
      <c r="E25" s="984"/>
      <c r="F25" s="984"/>
      <c r="G25" s="984"/>
      <c r="H25" s="984"/>
      <c r="I25" s="984"/>
      <c r="J25" s="12"/>
      <c r="K25" s="12"/>
      <c r="L25" s="12"/>
      <c r="M25" s="12"/>
      <c r="N25" s="12"/>
      <c r="O25" s="12"/>
      <c r="P25" s="12"/>
      <c r="S25" s="55" t="s">
        <v>127</v>
      </c>
    </row>
    <row r="26" spans="1:19" ht="23.25" customHeight="1" thickBot="1">
      <c r="A26" s="837" t="s">
        <v>128</v>
      </c>
      <c r="B26" s="837"/>
      <c r="C26" s="837"/>
      <c r="D26" s="805" t="s">
        <v>129</v>
      </c>
      <c r="E26" s="805"/>
      <c r="F26" s="805"/>
      <c r="G26" s="805"/>
      <c r="H26" s="805"/>
      <c r="I26" s="805"/>
      <c r="J26" s="255"/>
      <c r="K26" s="943" t="s">
        <v>130</v>
      </c>
      <c r="L26" s="943"/>
      <c r="M26" s="943"/>
      <c r="N26" s="943"/>
      <c r="O26" s="943"/>
      <c r="P26" s="943"/>
      <c r="Q26" s="943"/>
      <c r="R26" s="943"/>
      <c r="S26" s="943"/>
    </row>
    <row r="27" spans="1:19" ht="23.25" customHeight="1" thickBot="1">
      <c r="A27" s="837"/>
      <c r="B27" s="837"/>
      <c r="C27" s="837"/>
      <c r="D27" s="804" t="s">
        <v>131</v>
      </c>
      <c r="E27" s="804"/>
      <c r="F27" s="804" t="s">
        <v>132</v>
      </c>
      <c r="G27" s="804"/>
      <c r="H27" s="804"/>
      <c r="I27" s="835" t="s">
        <v>133</v>
      </c>
      <c r="J27" s="399"/>
      <c r="K27" s="804" t="s">
        <v>134</v>
      </c>
      <c r="L27" s="804"/>
      <c r="M27" s="804" t="s">
        <v>132</v>
      </c>
      <c r="N27" s="804"/>
      <c r="O27" s="813" t="s">
        <v>135</v>
      </c>
      <c r="P27" s="813"/>
      <c r="Q27" s="813"/>
      <c r="R27" s="813"/>
      <c r="S27" s="813"/>
    </row>
    <row r="28" spans="1:19" ht="23.25" customHeight="1">
      <c r="A28" s="837"/>
      <c r="B28" s="837"/>
      <c r="C28" s="837"/>
      <c r="D28" s="804"/>
      <c r="E28" s="804"/>
      <c r="F28" s="34" t="s">
        <v>136</v>
      </c>
      <c r="G28" s="442" t="s">
        <v>137</v>
      </c>
      <c r="H28" s="442" t="s">
        <v>138</v>
      </c>
      <c r="I28" s="835"/>
      <c r="J28" s="43"/>
      <c r="K28" s="804"/>
      <c r="L28" s="804"/>
      <c r="M28" s="804" t="s">
        <v>139</v>
      </c>
      <c r="N28" s="804"/>
      <c r="O28" s="804" t="s">
        <v>136</v>
      </c>
      <c r="P28" s="804"/>
      <c r="Q28" s="804" t="s">
        <v>140</v>
      </c>
      <c r="R28" s="804"/>
      <c r="S28" s="444" t="s">
        <v>141</v>
      </c>
    </row>
    <row r="29" spans="1:19" s="393" customFormat="1" ht="20.100000000000001" customHeight="1">
      <c r="A29" s="397"/>
      <c r="B29" s="977" t="s">
        <v>48</v>
      </c>
      <c r="C29" s="977"/>
      <c r="D29" s="986">
        <f>D31+D39</f>
        <v>1231</v>
      </c>
      <c r="E29" s="986"/>
      <c r="F29" s="56">
        <f>F31+F39</f>
        <v>655</v>
      </c>
      <c r="G29" s="62">
        <f>G31+G39</f>
        <v>377</v>
      </c>
      <c r="H29" s="56">
        <f>H31+H39</f>
        <v>278</v>
      </c>
      <c r="I29" s="56">
        <f>I31+I39</f>
        <v>576</v>
      </c>
      <c r="J29" s="63"/>
      <c r="K29" s="987">
        <f>SUM(K31,K39)</f>
        <v>14132</v>
      </c>
      <c r="L29" s="987"/>
      <c r="M29" s="981">
        <f>M31+M39</f>
        <v>12184</v>
      </c>
      <c r="N29" s="981">
        <f t="shared" ref="N29:S29" si="5">N31+N39</f>
        <v>0</v>
      </c>
      <c r="O29" s="981">
        <f t="shared" si="5"/>
        <v>1948</v>
      </c>
      <c r="P29" s="981">
        <f t="shared" si="5"/>
        <v>0</v>
      </c>
      <c r="Q29" s="981">
        <f t="shared" si="5"/>
        <v>743</v>
      </c>
      <c r="R29" s="981">
        <f t="shared" si="5"/>
        <v>0</v>
      </c>
      <c r="S29" s="64">
        <f t="shared" si="5"/>
        <v>1205</v>
      </c>
    </row>
    <row r="30" spans="1:19" ht="12" customHeight="1">
      <c r="A30" s="77"/>
      <c r="B30" s="990"/>
      <c r="C30" s="990"/>
      <c r="D30" s="451"/>
      <c r="E30" s="65"/>
      <c r="F30" s="57"/>
      <c r="G30" s="65"/>
      <c r="H30" s="57"/>
      <c r="I30" s="57"/>
      <c r="J30" s="60"/>
      <c r="K30" s="452"/>
      <c r="L30" s="452"/>
      <c r="M30" s="450"/>
      <c r="N30" s="450"/>
      <c r="O30" s="450"/>
      <c r="P30" s="450"/>
      <c r="Q30" s="450"/>
      <c r="R30" s="450"/>
      <c r="S30" s="66"/>
    </row>
    <row r="31" spans="1:19" ht="20.100000000000001" customHeight="1">
      <c r="A31" s="77"/>
      <c r="B31" s="983" t="s">
        <v>142</v>
      </c>
      <c r="C31" s="983"/>
      <c r="D31" s="979">
        <f>SUM(D32:E37)</f>
        <v>434</v>
      </c>
      <c r="E31" s="979"/>
      <c r="F31" s="59">
        <f>SUM(F32:F37)</f>
        <v>373</v>
      </c>
      <c r="G31" s="67">
        <f>SUM(G32:G37)</f>
        <v>270</v>
      </c>
      <c r="H31" s="59">
        <f>SUM(H32:H37)</f>
        <v>103</v>
      </c>
      <c r="I31" s="59">
        <f>SUM(I32:I37)</f>
        <v>61</v>
      </c>
      <c r="J31" s="68"/>
      <c r="K31" s="980">
        <f>SUM(K32:L37)</f>
        <v>7913</v>
      </c>
      <c r="L31" s="980"/>
      <c r="M31" s="978">
        <f>SUM(M32:N37)</f>
        <v>7656</v>
      </c>
      <c r="N31" s="978"/>
      <c r="O31" s="978">
        <f>SUM(O32:P37)</f>
        <v>257</v>
      </c>
      <c r="P31" s="978"/>
      <c r="Q31" s="978">
        <f>SUM(Q32:R37)</f>
        <v>69</v>
      </c>
      <c r="R31" s="978"/>
      <c r="S31" s="69">
        <f>SUM(S32:S37)</f>
        <v>188</v>
      </c>
    </row>
    <row r="32" spans="1:19" ht="18" customHeight="1">
      <c r="A32" s="77"/>
      <c r="B32" s="453"/>
      <c r="C32" s="143" t="s">
        <v>112</v>
      </c>
      <c r="D32" s="973">
        <v>1</v>
      </c>
      <c r="E32" s="973"/>
      <c r="F32" s="57">
        <v>1</v>
      </c>
      <c r="G32" s="65">
        <v>1</v>
      </c>
      <c r="H32" s="57">
        <v>0</v>
      </c>
      <c r="I32" s="57">
        <v>0</v>
      </c>
      <c r="J32" s="60"/>
      <c r="K32" s="974">
        <v>1</v>
      </c>
      <c r="L32" s="974"/>
      <c r="M32" s="971">
        <v>1</v>
      </c>
      <c r="N32" s="971"/>
      <c r="O32" s="971">
        <v>0</v>
      </c>
      <c r="P32" s="971"/>
      <c r="Q32" s="971">
        <v>0</v>
      </c>
      <c r="R32" s="971"/>
      <c r="S32" s="66">
        <v>0</v>
      </c>
    </row>
    <row r="33" spans="1:19" ht="18" customHeight="1">
      <c r="A33" s="77"/>
      <c r="B33" s="453"/>
      <c r="C33" s="142" t="s">
        <v>114</v>
      </c>
      <c r="D33" s="973">
        <v>12</v>
      </c>
      <c r="E33" s="973"/>
      <c r="F33" s="57">
        <v>4</v>
      </c>
      <c r="G33" s="65">
        <v>4</v>
      </c>
      <c r="H33" s="57">
        <v>0</v>
      </c>
      <c r="I33" s="57">
        <v>8</v>
      </c>
      <c r="J33" s="60"/>
      <c r="K33" s="974">
        <v>49</v>
      </c>
      <c r="L33" s="974"/>
      <c r="M33" s="971">
        <v>33</v>
      </c>
      <c r="N33" s="971"/>
      <c r="O33" s="971">
        <v>16</v>
      </c>
      <c r="P33" s="971"/>
      <c r="Q33" s="971">
        <v>9</v>
      </c>
      <c r="R33" s="971"/>
      <c r="S33" s="66">
        <v>7</v>
      </c>
    </row>
    <row r="34" spans="1:19" ht="18" customHeight="1">
      <c r="A34" s="77"/>
      <c r="B34" s="453"/>
      <c r="C34" s="142" t="s">
        <v>115</v>
      </c>
      <c r="D34" s="973">
        <v>134</v>
      </c>
      <c r="E34" s="973"/>
      <c r="F34" s="57">
        <v>114</v>
      </c>
      <c r="G34" s="65">
        <v>86</v>
      </c>
      <c r="H34" s="57">
        <v>28</v>
      </c>
      <c r="I34" s="57">
        <v>20</v>
      </c>
      <c r="J34" s="60"/>
      <c r="K34" s="974">
        <v>3506</v>
      </c>
      <c r="L34" s="974"/>
      <c r="M34" s="971">
        <v>3424</v>
      </c>
      <c r="N34" s="971"/>
      <c r="O34" s="971">
        <v>82</v>
      </c>
      <c r="P34" s="971"/>
      <c r="Q34" s="971">
        <v>23</v>
      </c>
      <c r="R34" s="971"/>
      <c r="S34" s="66">
        <v>59</v>
      </c>
    </row>
    <row r="35" spans="1:19" ht="18" customHeight="1">
      <c r="A35" s="77"/>
      <c r="B35" s="453"/>
      <c r="C35" s="142" t="s">
        <v>116</v>
      </c>
      <c r="D35" s="973">
        <v>66</v>
      </c>
      <c r="E35" s="973"/>
      <c r="F35" s="57">
        <v>56</v>
      </c>
      <c r="G35" s="65">
        <v>43</v>
      </c>
      <c r="H35" s="57">
        <v>13</v>
      </c>
      <c r="I35" s="57">
        <v>10</v>
      </c>
      <c r="J35" s="60"/>
      <c r="K35" s="974">
        <v>1142</v>
      </c>
      <c r="L35" s="974"/>
      <c r="M35" s="971">
        <v>1096</v>
      </c>
      <c r="N35" s="971"/>
      <c r="O35" s="971">
        <v>46</v>
      </c>
      <c r="P35" s="971"/>
      <c r="Q35" s="971">
        <v>10</v>
      </c>
      <c r="R35" s="971"/>
      <c r="S35" s="66">
        <v>36</v>
      </c>
    </row>
    <row r="36" spans="1:19" ht="18" customHeight="1">
      <c r="A36" s="77"/>
      <c r="B36" s="453"/>
      <c r="C36" s="142" t="s">
        <v>117</v>
      </c>
      <c r="D36" s="973">
        <v>131</v>
      </c>
      <c r="E36" s="973"/>
      <c r="F36" s="57">
        <v>117</v>
      </c>
      <c r="G36" s="65">
        <v>68</v>
      </c>
      <c r="H36" s="57">
        <v>49</v>
      </c>
      <c r="I36" s="57">
        <v>14</v>
      </c>
      <c r="J36" s="60"/>
      <c r="K36" s="974">
        <v>1707</v>
      </c>
      <c r="L36" s="974"/>
      <c r="M36" s="971">
        <v>1618</v>
      </c>
      <c r="N36" s="971"/>
      <c r="O36" s="971">
        <v>89</v>
      </c>
      <c r="P36" s="971"/>
      <c r="Q36" s="971">
        <v>17</v>
      </c>
      <c r="R36" s="971"/>
      <c r="S36" s="66">
        <v>72</v>
      </c>
    </row>
    <row r="37" spans="1:19" ht="18" customHeight="1">
      <c r="A37" s="77"/>
      <c r="B37" s="453"/>
      <c r="C37" s="142" t="s">
        <v>118</v>
      </c>
      <c r="D37" s="973">
        <v>90</v>
      </c>
      <c r="E37" s="973"/>
      <c r="F37" s="57">
        <v>81</v>
      </c>
      <c r="G37" s="65">
        <v>68</v>
      </c>
      <c r="H37" s="57">
        <v>13</v>
      </c>
      <c r="I37" s="57">
        <v>9</v>
      </c>
      <c r="J37" s="60"/>
      <c r="K37" s="974">
        <v>1508</v>
      </c>
      <c r="L37" s="974"/>
      <c r="M37" s="971">
        <v>1484</v>
      </c>
      <c r="N37" s="971"/>
      <c r="O37" s="971">
        <v>24</v>
      </c>
      <c r="P37" s="971"/>
      <c r="Q37" s="971">
        <v>10</v>
      </c>
      <c r="R37" s="971"/>
      <c r="S37" s="66">
        <v>14</v>
      </c>
    </row>
    <row r="38" spans="1:19" ht="12" customHeight="1">
      <c r="A38" s="77"/>
      <c r="B38" s="453"/>
      <c r="C38" s="143"/>
      <c r="D38" s="973"/>
      <c r="E38" s="973"/>
      <c r="F38" s="57"/>
      <c r="G38" s="65"/>
      <c r="H38" s="57"/>
      <c r="I38" s="57"/>
      <c r="J38" s="60"/>
      <c r="K38" s="974"/>
      <c r="L38" s="974"/>
      <c r="M38" s="971"/>
      <c r="N38" s="971"/>
      <c r="O38" s="971"/>
      <c r="P38" s="971"/>
      <c r="Q38" s="971"/>
      <c r="R38" s="971"/>
      <c r="S38" s="66"/>
    </row>
    <row r="39" spans="1:19" ht="18" customHeight="1">
      <c r="A39" s="77"/>
      <c r="B39" s="977" t="s">
        <v>119</v>
      </c>
      <c r="C39" s="977"/>
      <c r="D39" s="979">
        <f>SUM(D40:E45)</f>
        <v>797</v>
      </c>
      <c r="E39" s="979"/>
      <c r="F39" s="59">
        <f>SUM(F40:F45)</f>
        <v>282</v>
      </c>
      <c r="G39" s="67">
        <f>SUM(G40:G45)</f>
        <v>107</v>
      </c>
      <c r="H39" s="59">
        <f>SUM(H40:H45)</f>
        <v>175</v>
      </c>
      <c r="I39" s="59">
        <f>SUM(I40:I45)</f>
        <v>515</v>
      </c>
      <c r="J39" s="68"/>
      <c r="K39" s="980">
        <f>SUM(K40:L45)</f>
        <v>6219</v>
      </c>
      <c r="L39" s="980"/>
      <c r="M39" s="978">
        <f>SUM(M40:N45)</f>
        <v>4528</v>
      </c>
      <c r="N39" s="978"/>
      <c r="O39" s="978">
        <f>SUM(O40:P45)</f>
        <v>1691</v>
      </c>
      <c r="P39" s="978"/>
      <c r="Q39" s="978">
        <f>SUM(Q40:R45)</f>
        <v>674</v>
      </c>
      <c r="R39" s="978"/>
      <c r="S39" s="69">
        <f>SUM(S40:S45)</f>
        <v>1017</v>
      </c>
    </row>
    <row r="40" spans="1:19" ht="18" customHeight="1">
      <c r="A40" s="77"/>
      <c r="B40" s="453"/>
      <c r="C40" s="142" t="s">
        <v>120</v>
      </c>
      <c r="D40" s="973">
        <v>1</v>
      </c>
      <c r="E40" s="973"/>
      <c r="F40" s="57">
        <v>1</v>
      </c>
      <c r="G40" s="65">
        <v>0</v>
      </c>
      <c r="H40" s="57">
        <v>1</v>
      </c>
      <c r="I40" s="57">
        <v>0</v>
      </c>
      <c r="J40" s="60"/>
      <c r="K40" s="974">
        <v>3</v>
      </c>
      <c r="L40" s="974"/>
      <c r="M40" s="971">
        <v>3</v>
      </c>
      <c r="N40" s="971"/>
      <c r="O40" s="971">
        <v>0</v>
      </c>
      <c r="P40" s="971"/>
      <c r="Q40" s="971">
        <v>0</v>
      </c>
      <c r="R40" s="971"/>
      <c r="S40" s="66">
        <v>0</v>
      </c>
    </row>
    <row r="41" spans="1:19" ht="18" customHeight="1">
      <c r="A41" s="77"/>
      <c r="B41" s="453"/>
      <c r="C41" s="142" t="s">
        <v>121</v>
      </c>
      <c r="D41" s="973">
        <v>69</v>
      </c>
      <c r="E41" s="973"/>
      <c r="F41" s="57">
        <v>21</v>
      </c>
      <c r="G41" s="65">
        <v>7</v>
      </c>
      <c r="H41" s="57">
        <v>14</v>
      </c>
      <c r="I41" s="57">
        <v>48</v>
      </c>
      <c r="J41" s="60"/>
      <c r="K41" s="974">
        <v>207</v>
      </c>
      <c r="L41" s="974"/>
      <c r="M41" s="971">
        <v>132</v>
      </c>
      <c r="N41" s="971"/>
      <c r="O41" s="971">
        <v>75</v>
      </c>
      <c r="P41" s="971"/>
      <c r="Q41" s="971">
        <v>53</v>
      </c>
      <c r="R41" s="971"/>
      <c r="S41" s="66">
        <v>22</v>
      </c>
    </row>
    <row r="42" spans="1:19" ht="18" customHeight="1">
      <c r="A42" s="77"/>
      <c r="B42" s="453"/>
      <c r="C42" s="142" t="s">
        <v>122</v>
      </c>
      <c r="D42" s="973">
        <v>310</v>
      </c>
      <c r="E42" s="973"/>
      <c r="F42" s="57">
        <v>80</v>
      </c>
      <c r="G42" s="65">
        <v>25</v>
      </c>
      <c r="H42" s="57">
        <v>55</v>
      </c>
      <c r="I42" s="57">
        <v>230</v>
      </c>
      <c r="J42" s="60"/>
      <c r="K42" s="974">
        <v>2776</v>
      </c>
      <c r="L42" s="974"/>
      <c r="M42" s="971">
        <v>1891</v>
      </c>
      <c r="N42" s="971"/>
      <c r="O42" s="971">
        <v>885</v>
      </c>
      <c r="P42" s="971"/>
      <c r="Q42" s="971">
        <v>318</v>
      </c>
      <c r="R42" s="971"/>
      <c r="S42" s="66">
        <v>567</v>
      </c>
    </row>
    <row r="43" spans="1:19" ht="18" customHeight="1">
      <c r="A43" s="77"/>
      <c r="B43" s="453"/>
      <c r="C43" s="142" t="s">
        <v>123</v>
      </c>
      <c r="D43" s="973">
        <v>72</v>
      </c>
      <c r="E43" s="973"/>
      <c r="F43" s="57">
        <v>34</v>
      </c>
      <c r="G43" s="65">
        <v>17</v>
      </c>
      <c r="H43" s="57">
        <v>17</v>
      </c>
      <c r="I43" s="57">
        <v>38</v>
      </c>
      <c r="J43" s="60"/>
      <c r="K43" s="974">
        <v>1092</v>
      </c>
      <c r="L43" s="974"/>
      <c r="M43" s="971">
        <v>1010</v>
      </c>
      <c r="N43" s="971"/>
      <c r="O43" s="971">
        <v>82</v>
      </c>
      <c r="P43" s="971"/>
      <c r="Q43" s="971">
        <v>46</v>
      </c>
      <c r="R43" s="971"/>
      <c r="S43" s="66">
        <v>36</v>
      </c>
    </row>
    <row r="44" spans="1:19" ht="18" customHeight="1">
      <c r="A44" s="77"/>
      <c r="B44" s="453"/>
      <c r="C44" s="142" t="s">
        <v>124</v>
      </c>
      <c r="D44" s="973">
        <v>76</v>
      </c>
      <c r="E44" s="973"/>
      <c r="F44" s="57">
        <v>32</v>
      </c>
      <c r="G44" s="65">
        <v>14</v>
      </c>
      <c r="H44" s="57">
        <v>18</v>
      </c>
      <c r="I44" s="57">
        <v>44</v>
      </c>
      <c r="J44" s="60"/>
      <c r="K44" s="974">
        <v>388</v>
      </c>
      <c r="L44" s="974"/>
      <c r="M44" s="971">
        <v>298</v>
      </c>
      <c r="N44" s="971"/>
      <c r="O44" s="971">
        <v>90</v>
      </c>
      <c r="P44" s="971"/>
      <c r="Q44" s="971">
        <v>57</v>
      </c>
      <c r="R44" s="971"/>
      <c r="S44" s="66">
        <v>33</v>
      </c>
    </row>
    <row r="45" spans="1:19" ht="18" customHeight="1" thickBot="1">
      <c r="A45" s="78"/>
      <c r="B45" s="121"/>
      <c r="C45" s="145" t="s">
        <v>125</v>
      </c>
      <c r="D45" s="975">
        <v>269</v>
      </c>
      <c r="E45" s="975"/>
      <c r="F45" s="61">
        <v>114</v>
      </c>
      <c r="G45" s="70">
        <v>44</v>
      </c>
      <c r="H45" s="61">
        <v>70</v>
      </c>
      <c r="I45" s="61">
        <v>155</v>
      </c>
      <c r="J45" s="71"/>
      <c r="K45" s="976">
        <v>1753</v>
      </c>
      <c r="L45" s="976"/>
      <c r="M45" s="972">
        <v>1194</v>
      </c>
      <c r="N45" s="972"/>
      <c r="O45" s="972">
        <v>559</v>
      </c>
      <c r="P45" s="972"/>
      <c r="Q45" s="972">
        <v>200</v>
      </c>
      <c r="R45" s="972"/>
      <c r="S45" s="72">
        <v>359</v>
      </c>
    </row>
    <row r="46" spans="1:19" ht="18" customHeight="1">
      <c r="B46" s="21" t="s">
        <v>587</v>
      </c>
      <c r="C46" s="12"/>
      <c r="D46" s="12"/>
      <c r="E46" s="12"/>
      <c r="F46" s="12"/>
      <c r="G46" s="12"/>
      <c r="H46" s="12"/>
      <c r="I46" s="12"/>
      <c r="J46" s="12"/>
      <c r="K46" s="12"/>
      <c r="L46" s="12"/>
      <c r="M46" s="12"/>
      <c r="N46" s="12"/>
      <c r="O46" s="12"/>
      <c r="P46" s="12"/>
      <c r="Q46" s="12"/>
      <c r="S46" s="55" t="s">
        <v>90</v>
      </c>
    </row>
    <row r="47" spans="1:19" ht="17.100000000000001" customHeight="1">
      <c r="K47" s="12"/>
      <c r="L47" s="12"/>
      <c r="M47" s="12"/>
      <c r="N47" s="12"/>
      <c r="O47" s="12"/>
      <c r="P47" s="12"/>
      <c r="Q47" s="12"/>
      <c r="R47" s="12"/>
      <c r="S47" s="12"/>
    </row>
    <row r="48" spans="1:19" ht="17.100000000000001" customHeight="1">
      <c r="K48" s="12"/>
      <c r="L48" s="12"/>
      <c r="M48" s="12"/>
      <c r="N48" s="12"/>
      <c r="O48" s="12"/>
      <c r="P48" s="12"/>
      <c r="Q48" s="12"/>
      <c r="R48" s="12"/>
      <c r="S48" s="12"/>
    </row>
    <row r="49" spans="11:19" ht="17.100000000000001" customHeight="1">
      <c r="K49" s="12"/>
      <c r="L49" s="12"/>
      <c r="M49" s="12"/>
      <c r="N49" s="12"/>
      <c r="O49" s="12"/>
      <c r="P49" s="12"/>
      <c r="Q49" s="12"/>
      <c r="R49" s="12"/>
      <c r="S49" s="12"/>
    </row>
    <row r="50" spans="11:19" ht="17.100000000000001" customHeight="1">
      <c r="K50" s="12"/>
      <c r="L50" s="12"/>
      <c r="M50" s="12"/>
      <c r="N50" s="12"/>
      <c r="O50" s="12"/>
      <c r="P50" s="12"/>
      <c r="Q50" s="12"/>
      <c r="R50" s="12"/>
      <c r="S50" s="12"/>
    </row>
    <row r="51" spans="11:19" ht="17.100000000000001" customHeight="1">
      <c r="K51" s="12"/>
      <c r="L51" s="12"/>
      <c r="M51" s="12"/>
      <c r="N51" s="12"/>
      <c r="O51" s="12"/>
      <c r="P51" s="12"/>
      <c r="Q51" s="12"/>
      <c r="R51" s="12"/>
      <c r="S51" s="12"/>
    </row>
    <row r="52" spans="11:19" ht="17.100000000000001" customHeight="1">
      <c r="K52" s="12"/>
      <c r="L52" s="12"/>
      <c r="M52" s="12"/>
      <c r="N52" s="12"/>
      <c r="O52" s="12"/>
      <c r="P52" s="12"/>
      <c r="Q52" s="12"/>
      <c r="R52" s="12"/>
      <c r="S52" s="12"/>
    </row>
    <row r="53" spans="11:19" ht="17.100000000000001" customHeight="1">
      <c r="K53" s="12"/>
      <c r="L53" s="12"/>
      <c r="M53" s="12"/>
      <c r="N53" s="12"/>
      <c r="O53" s="12"/>
      <c r="P53" s="12"/>
      <c r="Q53" s="12"/>
      <c r="R53" s="12"/>
      <c r="S53" s="12"/>
    </row>
    <row r="54" spans="11:19" ht="17.100000000000001" customHeight="1">
      <c r="K54" s="12"/>
      <c r="L54" s="12"/>
      <c r="M54" s="12"/>
      <c r="N54" s="12"/>
      <c r="O54" s="12"/>
      <c r="P54" s="12"/>
      <c r="Q54" s="12"/>
      <c r="R54" s="12"/>
      <c r="S54" s="12"/>
    </row>
    <row r="55" spans="11:19" ht="17.100000000000001" customHeight="1">
      <c r="K55" s="12"/>
      <c r="L55" s="12"/>
      <c r="M55" s="12"/>
      <c r="N55" s="12"/>
      <c r="O55" s="12"/>
      <c r="P55" s="12"/>
      <c r="Q55" s="12"/>
      <c r="R55" s="12"/>
      <c r="S55" s="12"/>
    </row>
    <row r="56" spans="11:19" ht="17.100000000000001" customHeight="1">
      <c r="K56" s="12"/>
      <c r="L56" s="12"/>
      <c r="M56" s="12"/>
      <c r="N56" s="12"/>
      <c r="O56" s="12"/>
      <c r="P56" s="12"/>
      <c r="Q56" s="12"/>
      <c r="R56" s="12"/>
      <c r="S56" s="12"/>
    </row>
    <row r="57" spans="11:19" ht="17.100000000000001" customHeight="1">
      <c r="K57" s="12"/>
      <c r="L57" s="12"/>
      <c r="M57" s="12"/>
      <c r="N57" s="12"/>
      <c r="O57" s="12"/>
      <c r="P57" s="12"/>
      <c r="Q57" s="12"/>
      <c r="R57" s="12"/>
      <c r="S57" s="12"/>
    </row>
    <row r="58" spans="11:19" ht="17.100000000000001" customHeight="1">
      <c r="K58" s="12"/>
      <c r="L58" s="12"/>
      <c r="M58" s="12"/>
      <c r="N58" s="12"/>
      <c r="O58" s="12"/>
      <c r="P58" s="12"/>
      <c r="Q58" s="12"/>
      <c r="R58" s="12"/>
      <c r="S58" s="12"/>
    </row>
    <row r="59" spans="11:19" ht="17.100000000000001" customHeight="1">
      <c r="K59" s="12"/>
      <c r="L59" s="12"/>
      <c r="M59" s="12"/>
      <c r="N59" s="12"/>
      <c r="O59" s="12"/>
      <c r="P59" s="12"/>
      <c r="Q59" s="12"/>
      <c r="R59" s="12"/>
      <c r="S59" s="12"/>
    </row>
    <row r="60" spans="11:19" ht="17.100000000000001" customHeight="1">
      <c r="K60" s="12"/>
      <c r="L60" s="12"/>
      <c r="M60" s="12"/>
      <c r="N60" s="12"/>
      <c r="O60" s="12"/>
      <c r="P60" s="12"/>
      <c r="Q60" s="12"/>
      <c r="R60" s="12"/>
      <c r="S60" s="12"/>
    </row>
    <row r="61" spans="11:19" ht="17.100000000000001" customHeight="1">
      <c r="K61" s="12"/>
      <c r="L61" s="12"/>
      <c r="M61" s="12"/>
      <c r="N61" s="12"/>
      <c r="O61" s="12"/>
      <c r="P61" s="12"/>
      <c r="Q61" s="12"/>
      <c r="R61" s="12"/>
      <c r="S61" s="12"/>
    </row>
    <row r="62" spans="11:19" ht="17.100000000000001" customHeight="1">
      <c r="K62" s="12"/>
      <c r="L62" s="12"/>
      <c r="M62" s="12"/>
      <c r="N62" s="12"/>
      <c r="O62" s="12"/>
      <c r="P62" s="12"/>
      <c r="Q62" s="12"/>
      <c r="R62" s="12"/>
      <c r="S62" s="12"/>
    </row>
    <row r="63" spans="11:19" ht="17.100000000000001" customHeight="1">
      <c r="K63" s="12"/>
      <c r="L63" s="12"/>
      <c r="M63" s="12"/>
      <c r="N63" s="12"/>
      <c r="O63" s="12"/>
      <c r="P63" s="12"/>
      <c r="Q63" s="12"/>
      <c r="R63" s="12"/>
      <c r="S63" s="12"/>
    </row>
    <row r="64" spans="11:19" ht="17.100000000000001" customHeight="1">
      <c r="K64" s="12"/>
      <c r="L64" s="12"/>
      <c r="M64" s="12"/>
      <c r="N64" s="12"/>
      <c r="O64" s="12"/>
      <c r="P64" s="12"/>
      <c r="Q64" s="12"/>
      <c r="R64" s="12"/>
      <c r="S64" s="12"/>
    </row>
    <row r="65" spans="11:19" ht="17.100000000000001" customHeight="1">
      <c r="K65" s="12"/>
      <c r="L65" s="12"/>
      <c r="M65" s="12"/>
      <c r="N65" s="12"/>
      <c r="O65" s="12"/>
      <c r="P65" s="12"/>
      <c r="Q65" s="12"/>
      <c r="R65" s="12"/>
      <c r="S65" s="12"/>
    </row>
    <row r="66" spans="11:19" ht="17.100000000000001" customHeight="1">
      <c r="K66" s="12"/>
      <c r="L66" s="12"/>
      <c r="M66" s="12"/>
      <c r="N66" s="12"/>
      <c r="O66" s="12"/>
      <c r="P66" s="12"/>
      <c r="Q66" s="12"/>
      <c r="R66" s="12"/>
      <c r="S66" s="12"/>
    </row>
    <row r="67" spans="11:19" ht="17.100000000000001" customHeight="1">
      <c r="K67" s="12"/>
      <c r="L67" s="12"/>
      <c r="M67" s="12"/>
      <c r="N67" s="12"/>
      <c r="O67" s="12"/>
      <c r="P67" s="12"/>
      <c r="Q67" s="12"/>
      <c r="R67" s="12"/>
      <c r="S67" s="12"/>
    </row>
    <row r="68" spans="11:19" ht="17.100000000000001" customHeight="1">
      <c r="K68" s="12"/>
      <c r="L68" s="12"/>
      <c r="M68" s="12"/>
      <c r="N68" s="12"/>
      <c r="O68" s="12"/>
      <c r="P68" s="12"/>
      <c r="Q68" s="12"/>
      <c r="R68" s="12"/>
      <c r="S68" s="12"/>
    </row>
    <row r="69" spans="11:19" ht="17.100000000000001" customHeight="1">
      <c r="K69" s="12"/>
      <c r="L69" s="12"/>
      <c r="M69" s="12"/>
      <c r="N69" s="12"/>
      <c r="O69" s="12"/>
      <c r="P69" s="12"/>
      <c r="Q69" s="12"/>
      <c r="R69" s="12"/>
      <c r="S69" s="12"/>
    </row>
    <row r="70" spans="11:19" ht="17.100000000000001" customHeight="1">
      <c r="K70" s="12"/>
      <c r="L70" s="12"/>
      <c r="M70" s="12"/>
      <c r="N70" s="12"/>
      <c r="O70" s="12"/>
      <c r="P70" s="12"/>
      <c r="Q70" s="12"/>
      <c r="R70" s="12"/>
      <c r="S70" s="12"/>
    </row>
    <row r="71" spans="11:19" ht="17.100000000000001" customHeight="1">
      <c r="K71" s="12"/>
      <c r="L71" s="12"/>
      <c r="M71" s="12"/>
      <c r="N71" s="12"/>
      <c r="O71" s="12"/>
      <c r="P71" s="12"/>
      <c r="Q71" s="12"/>
      <c r="R71" s="12"/>
      <c r="S71" s="12"/>
    </row>
    <row r="72" spans="11:19" ht="17.100000000000001" customHeight="1">
      <c r="K72" s="12"/>
      <c r="L72" s="12"/>
      <c r="M72" s="12"/>
      <c r="N72" s="12"/>
      <c r="O72" s="12"/>
      <c r="P72" s="12"/>
      <c r="Q72" s="12"/>
      <c r="R72" s="12"/>
      <c r="S72" s="12"/>
    </row>
    <row r="73" spans="11:19" ht="17.100000000000001" customHeight="1">
      <c r="K73" s="12"/>
      <c r="L73" s="12"/>
      <c r="M73" s="12"/>
      <c r="N73" s="12"/>
      <c r="O73" s="12"/>
      <c r="P73" s="12"/>
      <c r="Q73" s="12"/>
      <c r="R73" s="12"/>
      <c r="S73" s="12"/>
    </row>
    <row r="74" spans="11:19" ht="17.100000000000001" customHeight="1">
      <c r="K74" s="12"/>
      <c r="L74" s="12"/>
      <c r="M74" s="12"/>
      <c r="N74" s="12"/>
      <c r="O74" s="12"/>
      <c r="P74" s="12"/>
      <c r="Q74" s="12"/>
      <c r="R74" s="12"/>
      <c r="S74" s="12"/>
    </row>
    <row r="75" spans="11:19" ht="17.100000000000001" customHeight="1">
      <c r="K75" s="12"/>
      <c r="L75" s="12"/>
      <c r="M75" s="12"/>
      <c r="N75" s="12"/>
      <c r="O75" s="12"/>
      <c r="P75" s="12"/>
      <c r="Q75" s="12"/>
      <c r="R75" s="12"/>
      <c r="S75" s="12"/>
    </row>
    <row r="76" spans="11:19" ht="17.100000000000001" customHeight="1">
      <c r="K76" s="12"/>
      <c r="L76" s="12"/>
      <c r="M76" s="12"/>
      <c r="N76" s="12"/>
      <c r="O76" s="12"/>
      <c r="P76" s="12"/>
      <c r="Q76" s="12"/>
      <c r="R76" s="12"/>
      <c r="S76" s="12"/>
    </row>
    <row r="77" spans="11:19" ht="17.100000000000001" customHeight="1">
      <c r="K77" s="12"/>
      <c r="L77" s="12"/>
      <c r="M77" s="12"/>
      <c r="N77" s="12"/>
      <c r="O77" s="12"/>
      <c r="P77" s="12"/>
      <c r="Q77" s="12"/>
      <c r="R77" s="12"/>
      <c r="S77" s="12"/>
    </row>
    <row r="78" spans="11:19" ht="17.100000000000001" customHeight="1">
      <c r="K78" s="12"/>
      <c r="L78" s="12"/>
      <c r="M78" s="12"/>
      <c r="N78" s="12"/>
      <c r="O78" s="12"/>
      <c r="P78" s="12"/>
      <c r="Q78" s="12"/>
      <c r="R78" s="12"/>
      <c r="S78" s="12"/>
    </row>
    <row r="79" spans="11:19" ht="17.100000000000001" customHeight="1">
      <c r="K79" s="12"/>
      <c r="L79" s="12"/>
      <c r="M79" s="12"/>
      <c r="N79" s="12"/>
      <c r="O79" s="12"/>
      <c r="P79" s="12"/>
      <c r="Q79" s="12"/>
      <c r="R79" s="12"/>
      <c r="S79" s="12"/>
    </row>
    <row r="80" spans="11:19" ht="17.100000000000001" customHeight="1">
      <c r="K80" s="12"/>
      <c r="L80" s="12"/>
      <c r="M80" s="12"/>
      <c r="N80" s="12"/>
      <c r="O80" s="12"/>
      <c r="P80" s="12"/>
      <c r="Q80" s="12"/>
      <c r="R80" s="12"/>
      <c r="S80" s="12"/>
    </row>
    <row r="81" spans="11:19" ht="17.100000000000001" customHeight="1">
      <c r="K81" s="12"/>
      <c r="L81" s="12"/>
      <c r="M81" s="12"/>
      <c r="N81" s="12"/>
      <c r="O81" s="12"/>
      <c r="P81" s="12"/>
      <c r="Q81" s="12"/>
      <c r="R81" s="12"/>
      <c r="S81" s="12"/>
    </row>
    <row r="82" spans="11:19" ht="17.100000000000001" customHeight="1">
      <c r="K82" s="12"/>
      <c r="L82" s="12"/>
      <c r="M82" s="12"/>
      <c r="N82" s="12"/>
      <c r="O82" s="12"/>
      <c r="P82" s="12"/>
      <c r="Q82" s="12"/>
      <c r="R82" s="12"/>
      <c r="S82" s="12"/>
    </row>
    <row r="83" spans="11:19" ht="17.100000000000001" customHeight="1">
      <c r="K83" s="12"/>
      <c r="L83" s="12"/>
      <c r="M83" s="12"/>
      <c r="N83" s="12"/>
      <c r="O83" s="12"/>
      <c r="P83" s="12"/>
      <c r="Q83" s="12"/>
      <c r="R83" s="12"/>
      <c r="S83" s="12"/>
    </row>
    <row r="84" spans="11:19" ht="17.100000000000001" customHeight="1">
      <c r="K84" s="12"/>
      <c r="L84" s="12"/>
      <c r="M84" s="12"/>
      <c r="N84" s="12"/>
      <c r="O84" s="12"/>
      <c r="P84" s="12"/>
      <c r="Q84" s="12"/>
      <c r="R84" s="12"/>
      <c r="S84" s="12"/>
    </row>
    <row r="85" spans="11:19" ht="17.100000000000001" customHeight="1">
      <c r="K85" s="12"/>
      <c r="L85" s="12"/>
      <c r="M85" s="12"/>
      <c r="N85" s="12"/>
      <c r="O85" s="12"/>
      <c r="P85" s="12"/>
      <c r="Q85" s="12"/>
      <c r="R85" s="12"/>
      <c r="S85" s="12"/>
    </row>
    <row r="86" spans="11:19" ht="17.100000000000001" customHeight="1">
      <c r="K86" s="12"/>
      <c r="L86" s="12"/>
      <c r="M86" s="12"/>
      <c r="N86" s="12"/>
      <c r="O86" s="12"/>
      <c r="P86" s="12"/>
      <c r="Q86" s="12"/>
      <c r="R86" s="12"/>
      <c r="S86" s="12"/>
    </row>
    <row r="87" spans="11:19" ht="17.100000000000001" customHeight="1">
      <c r="K87" s="12"/>
      <c r="L87" s="12"/>
      <c r="M87" s="12"/>
      <c r="N87" s="12"/>
      <c r="O87" s="12"/>
      <c r="P87" s="12"/>
      <c r="Q87" s="12"/>
      <c r="R87" s="12"/>
      <c r="S87" s="12"/>
    </row>
    <row r="88" spans="11:19" ht="17.100000000000001" customHeight="1">
      <c r="K88" s="12"/>
      <c r="L88" s="12"/>
      <c r="M88" s="12"/>
      <c r="N88" s="12"/>
      <c r="O88" s="12"/>
      <c r="P88" s="12"/>
      <c r="Q88" s="12"/>
      <c r="R88" s="12"/>
      <c r="S88" s="12"/>
    </row>
    <row r="89" spans="11:19" ht="17.100000000000001" customHeight="1">
      <c r="K89" s="12"/>
      <c r="L89" s="12"/>
      <c r="M89" s="12"/>
      <c r="N89" s="12"/>
      <c r="O89" s="12"/>
      <c r="P89" s="12"/>
      <c r="Q89" s="12"/>
      <c r="R89" s="12"/>
      <c r="S89" s="12"/>
    </row>
    <row r="90" spans="11:19" ht="17.100000000000001" customHeight="1">
      <c r="K90" s="12"/>
      <c r="L90" s="12"/>
      <c r="M90" s="12"/>
      <c r="N90" s="12"/>
      <c r="O90" s="12"/>
      <c r="P90" s="12"/>
      <c r="Q90" s="12"/>
      <c r="R90" s="12"/>
      <c r="S90" s="12"/>
    </row>
    <row r="91" spans="11:19" ht="17.100000000000001" customHeight="1">
      <c r="K91" s="12"/>
      <c r="L91" s="12"/>
      <c r="M91" s="12"/>
      <c r="N91" s="12"/>
      <c r="O91" s="12"/>
      <c r="P91" s="12"/>
      <c r="Q91" s="12"/>
      <c r="R91" s="12"/>
      <c r="S91" s="12"/>
    </row>
    <row r="92" spans="11:19" ht="17.100000000000001" customHeight="1">
      <c r="K92" s="12"/>
      <c r="L92" s="12"/>
      <c r="M92" s="12"/>
      <c r="N92" s="12"/>
      <c r="O92" s="12"/>
      <c r="P92" s="12"/>
      <c r="Q92" s="12"/>
      <c r="R92" s="12"/>
      <c r="S92" s="12"/>
    </row>
    <row r="93" spans="11:19" ht="17.100000000000001" customHeight="1">
      <c r="K93" s="12"/>
      <c r="L93" s="12"/>
      <c r="M93" s="12"/>
      <c r="N93" s="12"/>
      <c r="O93" s="12"/>
      <c r="P93" s="12"/>
      <c r="Q93" s="12"/>
      <c r="R93" s="12"/>
      <c r="S93" s="12"/>
    </row>
    <row r="94" spans="11:19" ht="17.100000000000001" customHeight="1">
      <c r="K94" s="12"/>
      <c r="L94" s="12"/>
      <c r="M94" s="12"/>
      <c r="N94" s="12"/>
      <c r="O94" s="12"/>
      <c r="P94" s="12"/>
      <c r="Q94" s="12"/>
      <c r="R94" s="12"/>
      <c r="S94" s="12"/>
    </row>
    <row r="95" spans="11:19" ht="17.100000000000001" customHeight="1">
      <c r="K95" s="12"/>
      <c r="L95" s="12"/>
      <c r="M95" s="12"/>
      <c r="N95" s="12"/>
      <c r="O95" s="12"/>
      <c r="P95" s="12"/>
      <c r="Q95" s="12"/>
      <c r="R95" s="12"/>
      <c r="S95" s="12"/>
    </row>
    <row r="96" spans="11:19" ht="17.100000000000001" customHeight="1">
      <c r="K96" s="12"/>
      <c r="L96" s="12"/>
      <c r="M96" s="12"/>
      <c r="N96" s="12"/>
      <c r="O96" s="12"/>
      <c r="P96" s="12"/>
      <c r="Q96" s="12"/>
      <c r="R96" s="12"/>
      <c r="S96" s="12"/>
    </row>
    <row r="97" spans="11:19" ht="17.100000000000001" customHeight="1">
      <c r="K97" s="12"/>
      <c r="L97" s="12"/>
      <c r="M97" s="12"/>
      <c r="N97" s="12"/>
      <c r="O97" s="12"/>
      <c r="P97" s="12"/>
      <c r="Q97" s="12"/>
      <c r="R97" s="12"/>
      <c r="S97" s="12"/>
    </row>
    <row r="98" spans="11:19" ht="17.100000000000001" customHeight="1">
      <c r="K98" s="12"/>
      <c r="L98" s="12"/>
      <c r="M98" s="12"/>
      <c r="N98" s="12"/>
      <c r="O98" s="12"/>
      <c r="P98" s="12"/>
      <c r="Q98" s="12"/>
      <c r="R98" s="12"/>
      <c r="S98" s="12"/>
    </row>
    <row r="99" spans="11:19" ht="17.100000000000001" customHeight="1">
      <c r="K99" s="12"/>
      <c r="L99" s="12"/>
      <c r="M99" s="12"/>
      <c r="N99" s="12"/>
      <c r="O99" s="12"/>
      <c r="P99" s="12"/>
      <c r="Q99" s="12"/>
      <c r="R99" s="12"/>
      <c r="S99" s="12"/>
    </row>
    <row r="100" spans="11:19" ht="17.100000000000001" customHeight="1">
      <c r="K100" s="12"/>
      <c r="L100" s="12"/>
      <c r="M100" s="12"/>
      <c r="N100" s="12"/>
      <c r="O100" s="12"/>
      <c r="P100" s="12"/>
      <c r="Q100" s="12"/>
      <c r="R100" s="12"/>
      <c r="S100" s="12"/>
    </row>
    <row r="101" spans="11:19" ht="17.100000000000001" customHeight="1">
      <c r="K101" s="12"/>
      <c r="L101" s="12"/>
      <c r="M101" s="12"/>
      <c r="N101" s="12"/>
      <c r="O101" s="12"/>
      <c r="P101" s="12"/>
      <c r="Q101" s="12"/>
      <c r="R101" s="12"/>
      <c r="S101" s="12"/>
    </row>
    <row r="102" spans="11:19" ht="17.100000000000001" customHeight="1">
      <c r="K102" s="12"/>
      <c r="L102" s="12"/>
      <c r="M102" s="12"/>
      <c r="N102" s="12"/>
      <c r="O102" s="12"/>
      <c r="P102" s="12"/>
      <c r="Q102" s="12"/>
      <c r="R102" s="12"/>
      <c r="S102" s="12"/>
    </row>
    <row r="103" spans="11:19" ht="17.100000000000001" customHeight="1">
      <c r="K103" s="12"/>
      <c r="L103" s="12"/>
      <c r="M103" s="12"/>
      <c r="N103" s="12"/>
      <c r="O103" s="12"/>
      <c r="P103" s="12"/>
      <c r="Q103" s="12"/>
      <c r="R103" s="12"/>
      <c r="S103" s="12"/>
    </row>
    <row r="104" spans="11:19" ht="17.100000000000001" customHeight="1">
      <c r="K104" s="12"/>
      <c r="L104" s="12"/>
      <c r="M104" s="12"/>
      <c r="N104" s="12"/>
      <c r="O104" s="12"/>
      <c r="P104" s="12"/>
      <c r="Q104" s="12"/>
      <c r="R104" s="12"/>
      <c r="S104" s="12"/>
    </row>
    <row r="105" spans="11:19" ht="17.100000000000001" customHeight="1">
      <c r="K105" s="12"/>
      <c r="L105" s="12"/>
      <c r="M105" s="12"/>
      <c r="N105" s="12"/>
      <c r="O105" s="12"/>
      <c r="P105" s="12"/>
      <c r="Q105" s="12"/>
      <c r="R105" s="12"/>
      <c r="S105" s="12"/>
    </row>
    <row r="106" spans="11:19" ht="17.100000000000001" customHeight="1">
      <c r="K106" s="12"/>
      <c r="L106" s="12"/>
      <c r="M106" s="12"/>
      <c r="N106" s="12"/>
      <c r="O106" s="12"/>
      <c r="P106" s="12"/>
      <c r="Q106" s="12"/>
      <c r="R106" s="12"/>
      <c r="S106" s="12"/>
    </row>
    <row r="107" spans="11:19" ht="17.100000000000001" customHeight="1">
      <c r="K107" s="12"/>
      <c r="L107" s="12"/>
      <c r="M107" s="12"/>
      <c r="N107" s="12"/>
      <c r="O107" s="12"/>
      <c r="P107" s="12"/>
      <c r="Q107" s="12"/>
      <c r="R107" s="12"/>
      <c r="S107" s="12"/>
    </row>
    <row r="108" spans="11:19" ht="17.100000000000001" customHeight="1">
      <c r="K108" s="12"/>
      <c r="L108" s="12"/>
      <c r="M108" s="12"/>
      <c r="N108" s="12"/>
      <c r="O108" s="12"/>
      <c r="P108" s="12"/>
      <c r="Q108" s="12"/>
      <c r="R108" s="12"/>
      <c r="S108" s="12"/>
    </row>
    <row r="109" spans="11:19" ht="17.100000000000001" customHeight="1">
      <c r="K109" s="12"/>
      <c r="L109" s="12"/>
      <c r="M109" s="12"/>
      <c r="N109" s="12"/>
      <c r="O109" s="12"/>
      <c r="P109" s="12"/>
      <c r="Q109" s="12"/>
      <c r="R109" s="12"/>
      <c r="S109" s="12"/>
    </row>
    <row r="110" spans="11:19" ht="17.100000000000001" customHeight="1">
      <c r="K110" s="12"/>
      <c r="L110" s="12"/>
      <c r="M110" s="12"/>
      <c r="N110" s="12"/>
      <c r="O110" s="12"/>
      <c r="P110" s="12"/>
      <c r="Q110" s="12"/>
      <c r="R110" s="12"/>
      <c r="S110" s="12"/>
    </row>
    <row r="111" spans="11:19" ht="17.100000000000001" customHeight="1">
      <c r="K111" s="12"/>
      <c r="L111" s="12"/>
      <c r="M111" s="12"/>
      <c r="N111" s="12"/>
      <c r="O111" s="12"/>
      <c r="P111" s="12"/>
      <c r="Q111" s="12"/>
      <c r="R111" s="12"/>
      <c r="S111" s="12"/>
    </row>
    <row r="112" spans="11:19" ht="17.100000000000001" customHeight="1">
      <c r="K112" s="12"/>
      <c r="L112" s="12"/>
      <c r="M112" s="12"/>
      <c r="N112" s="12"/>
      <c r="O112" s="12"/>
      <c r="P112" s="12"/>
      <c r="Q112" s="12"/>
      <c r="R112" s="12"/>
      <c r="S112" s="12"/>
    </row>
    <row r="113" spans="11:19" ht="17.100000000000001" customHeight="1">
      <c r="K113" s="12"/>
      <c r="L113" s="12"/>
      <c r="M113" s="12"/>
      <c r="N113" s="12"/>
      <c r="O113" s="12"/>
      <c r="P113" s="12"/>
      <c r="Q113" s="12"/>
      <c r="R113" s="12"/>
      <c r="S113" s="12"/>
    </row>
    <row r="114" spans="11:19" ht="17.100000000000001" customHeight="1">
      <c r="K114" s="12"/>
      <c r="L114" s="12"/>
      <c r="M114" s="12"/>
      <c r="N114" s="12"/>
      <c r="O114" s="12"/>
      <c r="P114" s="12"/>
      <c r="Q114" s="12"/>
      <c r="R114" s="12"/>
      <c r="S114" s="12"/>
    </row>
    <row r="115" spans="11:19" ht="17.100000000000001" customHeight="1">
      <c r="K115" s="12"/>
      <c r="L115" s="12"/>
      <c r="M115" s="12"/>
      <c r="N115" s="12"/>
      <c r="O115" s="12"/>
      <c r="P115" s="12"/>
      <c r="Q115" s="12"/>
      <c r="R115" s="12"/>
      <c r="S115" s="12"/>
    </row>
    <row r="116" spans="11:19" ht="17.100000000000001" customHeight="1">
      <c r="K116" s="12"/>
      <c r="L116" s="12"/>
      <c r="M116" s="12"/>
      <c r="N116" s="12"/>
      <c r="O116" s="12"/>
      <c r="P116" s="12"/>
      <c r="Q116" s="12"/>
      <c r="R116" s="12"/>
      <c r="S116" s="12"/>
    </row>
    <row r="117" spans="11:19" ht="17.100000000000001" customHeight="1">
      <c r="K117" s="12"/>
      <c r="L117" s="12"/>
      <c r="M117" s="12"/>
      <c r="N117" s="12"/>
      <c r="O117" s="12"/>
      <c r="P117" s="12"/>
      <c r="Q117" s="12"/>
      <c r="R117" s="12"/>
      <c r="S117" s="12"/>
    </row>
    <row r="118" spans="11:19" ht="17.100000000000001" customHeight="1">
      <c r="K118" s="12"/>
      <c r="L118" s="12"/>
      <c r="M118" s="12"/>
      <c r="N118" s="12"/>
      <c r="O118" s="12"/>
      <c r="P118" s="12"/>
      <c r="Q118" s="12"/>
      <c r="R118" s="12"/>
      <c r="S118" s="12"/>
    </row>
    <row r="119" spans="11:19" ht="17.100000000000001" customHeight="1">
      <c r="K119" s="12"/>
      <c r="L119" s="12"/>
      <c r="M119" s="12"/>
      <c r="N119" s="12"/>
      <c r="O119" s="12"/>
      <c r="P119" s="12"/>
      <c r="Q119" s="12"/>
      <c r="R119" s="12"/>
      <c r="S119" s="12"/>
    </row>
    <row r="120" spans="11:19" ht="17.100000000000001" customHeight="1">
      <c r="K120" s="12"/>
      <c r="L120" s="12"/>
      <c r="M120" s="12"/>
      <c r="N120" s="12"/>
      <c r="O120" s="12"/>
      <c r="P120" s="12"/>
      <c r="Q120" s="12"/>
      <c r="R120" s="12"/>
      <c r="S120" s="12"/>
    </row>
    <row r="121" spans="11:19" ht="17.100000000000001" customHeight="1">
      <c r="K121" s="12"/>
      <c r="L121" s="12"/>
      <c r="M121" s="12"/>
      <c r="N121" s="12"/>
      <c r="O121" s="12"/>
      <c r="P121" s="12"/>
      <c r="Q121" s="12"/>
      <c r="R121" s="12"/>
      <c r="S121" s="12"/>
    </row>
    <row r="122" spans="11:19" ht="17.100000000000001" customHeight="1">
      <c r="K122" s="12"/>
      <c r="L122" s="12"/>
      <c r="M122" s="12"/>
      <c r="N122" s="12"/>
      <c r="O122" s="12"/>
      <c r="P122" s="12"/>
      <c r="Q122" s="12"/>
      <c r="R122" s="12"/>
      <c r="S122" s="12"/>
    </row>
    <row r="123" spans="11:19" ht="17.100000000000001" customHeight="1">
      <c r="K123" s="12"/>
      <c r="L123" s="12"/>
      <c r="M123" s="12"/>
      <c r="N123" s="12"/>
      <c r="O123" s="12"/>
      <c r="P123" s="12"/>
      <c r="Q123" s="12"/>
      <c r="R123" s="12"/>
      <c r="S123" s="12"/>
    </row>
    <row r="124" spans="11:19" ht="17.100000000000001" customHeight="1">
      <c r="K124" s="12"/>
      <c r="L124" s="12"/>
      <c r="M124" s="12"/>
      <c r="N124" s="12"/>
      <c r="O124" s="12"/>
      <c r="P124" s="12"/>
      <c r="Q124" s="12"/>
      <c r="R124" s="12"/>
      <c r="S124" s="12"/>
    </row>
    <row r="125" spans="11:19" ht="17.100000000000001" customHeight="1">
      <c r="K125" s="12"/>
      <c r="L125" s="12"/>
      <c r="M125" s="12"/>
      <c r="N125" s="12"/>
      <c r="O125" s="12"/>
      <c r="P125" s="12"/>
      <c r="Q125" s="12"/>
      <c r="R125" s="12"/>
      <c r="S125" s="12"/>
    </row>
    <row r="126" spans="11:19" ht="17.100000000000001" customHeight="1">
      <c r="K126" s="12"/>
      <c r="L126" s="12"/>
      <c r="M126" s="12"/>
      <c r="N126" s="12"/>
      <c r="O126" s="12"/>
      <c r="P126" s="12"/>
      <c r="Q126" s="12"/>
      <c r="R126" s="12"/>
      <c r="S126" s="12"/>
    </row>
    <row r="127" spans="11:19" ht="17.100000000000001" customHeight="1">
      <c r="K127" s="12"/>
      <c r="L127" s="12"/>
      <c r="M127" s="12"/>
      <c r="N127" s="12"/>
      <c r="O127" s="12"/>
      <c r="P127" s="12"/>
      <c r="Q127" s="12"/>
      <c r="R127" s="12"/>
      <c r="S127" s="12"/>
    </row>
    <row r="128" spans="11:19" ht="17.100000000000001" customHeight="1">
      <c r="K128" s="12"/>
      <c r="L128" s="12"/>
      <c r="M128" s="12"/>
      <c r="N128" s="12"/>
      <c r="O128" s="12"/>
      <c r="P128" s="12"/>
      <c r="Q128" s="12"/>
      <c r="R128" s="12"/>
      <c r="S128" s="12"/>
    </row>
    <row r="129" spans="11:19" ht="17.100000000000001" customHeight="1">
      <c r="K129" s="12"/>
      <c r="L129" s="12"/>
      <c r="M129" s="12"/>
      <c r="N129" s="12"/>
      <c r="O129" s="12"/>
      <c r="P129" s="12"/>
      <c r="Q129" s="12"/>
      <c r="R129" s="12"/>
      <c r="S129" s="12"/>
    </row>
    <row r="130" spans="11:19" ht="17.100000000000001" customHeight="1">
      <c r="K130" s="12"/>
      <c r="L130" s="12"/>
      <c r="M130" s="12"/>
      <c r="N130" s="12"/>
      <c r="O130" s="12"/>
      <c r="P130" s="12"/>
      <c r="Q130" s="12"/>
      <c r="R130" s="12"/>
      <c r="S130" s="12"/>
    </row>
    <row r="131" spans="11:19" ht="17.100000000000001" customHeight="1">
      <c r="K131" s="12"/>
      <c r="L131" s="12"/>
      <c r="M131" s="12"/>
      <c r="N131" s="12"/>
      <c r="O131" s="12"/>
      <c r="P131" s="12"/>
      <c r="Q131" s="12"/>
      <c r="R131" s="12"/>
      <c r="S131" s="12"/>
    </row>
    <row r="132" spans="11:19" ht="17.100000000000001" customHeight="1">
      <c r="K132" s="12"/>
      <c r="L132" s="12"/>
      <c r="M132" s="12"/>
      <c r="N132" s="12"/>
      <c r="O132" s="12"/>
      <c r="P132" s="12"/>
      <c r="Q132" s="12"/>
      <c r="R132" s="12"/>
      <c r="S132" s="12"/>
    </row>
    <row r="133" spans="11:19" ht="17.100000000000001" customHeight="1">
      <c r="K133" s="12"/>
      <c r="L133" s="12"/>
      <c r="M133" s="12"/>
      <c r="N133" s="12"/>
      <c r="O133" s="12"/>
      <c r="P133" s="12"/>
      <c r="Q133" s="12"/>
      <c r="R133" s="12"/>
      <c r="S133" s="12"/>
    </row>
    <row r="134" spans="11:19" ht="17.100000000000001" customHeight="1">
      <c r="K134" s="12"/>
      <c r="L134" s="12"/>
      <c r="M134" s="12"/>
      <c r="N134" s="12"/>
      <c r="O134" s="12"/>
      <c r="P134" s="12"/>
      <c r="Q134" s="12"/>
      <c r="R134" s="12"/>
      <c r="S134" s="12"/>
    </row>
    <row r="135" spans="11:19" ht="17.100000000000001" customHeight="1">
      <c r="K135" s="12"/>
      <c r="L135" s="12"/>
      <c r="M135" s="12"/>
      <c r="N135" s="12"/>
      <c r="O135" s="12"/>
      <c r="P135" s="12"/>
      <c r="Q135" s="12"/>
      <c r="R135" s="12"/>
      <c r="S135" s="12"/>
    </row>
    <row r="136" spans="11:19" ht="17.100000000000001" customHeight="1">
      <c r="K136" s="12"/>
      <c r="L136" s="12"/>
      <c r="M136" s="12"/>
      <c r="N136" s="12"/>
      <c r="O136" s="12"/>
      <c r="P136" s="12"/>
      <c r="Q136" s="12"/>
      <c r="R136" s="12"/>
      <c r="S136" s="12"/>
    </row>
    <row r="137" spans="11:19" ht="17.100000000000001" customHeight="1">
      <c r="K137" s="12"/>
      <c r="L137" s="12"/>
      <c r="M137" s="12"/>
      <c r="N137" s="12"/>
      <c r="O137" s="12"/>
      <c r="P137" s="12"/>
      <c r="Q137" s="12"/>
      <c r="R137" s="12"/>
      <c r="S137" s="12"/>
    </row>
    <row r="138" spans="11:19" ht="17.100000000000001" customHeight="1">
      <c r="K138" s="12"/>
      <c r="L138" s="12"/>
      <c r="M138" s="12"/>
      <c r="N138" s="12"/>
      <c r="O138" s="12"/>
      <c r="P138" s="12"/>
      <c r="Q138" s="12"/>
      <c r="R138" s="12"/>
      <c r="S138" s="12"/>
    </row>
    <row r="139" spans="11:19" ht="17.100000000000001" customHeight="1">
      <c r="K139" s="12"/>
      <c r="L139" s="12"/>
      <c r="M139" s="12"/>
      <c r="N139" s="12"/>
      <c r="O139" s="12"/>
      <c r="P139" s="12"/>
      <c r="Q139" s="12"/>
      <c r="R139" s="12"/>
      <c r="S139" s="12"/>
    </row>
    <row r="140" spans="11:19" ht="17.100000000000001" customHeight="1">
      <c r="K140" s="12"/>
      <c r="L140" s="12"/>
      <c r="M140" s="12"/>
      <c r="N140" s="12"/>
      <c r="O140" s="12"/>
      <c r="P140" s="12"/>
      <c r="Q140" s="12"/>
      <c r="R140" s="12"/>
      <c r="S140" s="12"/>
    </row>
    <row r="141" spans="11:19" ht="17.100000000000001" customHeight="1">
      <c r="K141" s="12"/>
      <c r="L141" s="12"/>
      <c r="M141" s="12"/>
      <c r="N141" s="12"/>
      <c r="O141" s="12"/>
      <c r="P141" s="12"/>
      <c r="Q141" s="12"/>
      <c r="R141" s="12"/>
      <c r="S141" s="12"/>
    </row>
    <row r="142" spans="11:19" ht="17.100000000000001" customHeight="1">
      <c r="K142" s="12"/>
      <c r="L142" s="12"/>
      <c r="M142" s="12"/>
      <c r="N142" s="12"/>
      <c r="O142" s="12"/>
      <c r="P142" s="12"/>
      <c r="Q142" s="12"/>
      <c r="R142" s="12"/>
      <c r="S142" s="12"/>
    </row>
    <row r="143" spans="11:19" ht="17.100000000000001" customHeight="1">
      <c r="K143" s="12"/>
      <c r="L143" s="12"/>
      <c r="M143" s="12"/>
      <c r="N143" s="12"/>
      <c r="O143" s="12"/>
      <c r="P143" s="12"/>
      <c r="Q143" s="12"/>
      <c r="R143" s="12"/>
      <c r="S143" s="12"/>
    </row>
    <row r="144" spans="11:19" ht="17.100000000000001" customHeight="1">
      <c r="K144" s="12"/>
      <c r="L144" s="12"/>
      <c r="M144" s="12"/>
      <c r="N144" s="12"/>
      <c r="O144" s="12"/>
      <c r="P144" s="12"/>
      <c r="Q144" s="12"/>
      <c r="R144" s="12"/>
      <c r="S144" s="12"/>
    </row>
    <row r="145" spans="11:19" ht="17.100000000000001" customHeight="1">
      <c r="K145" s="12"/>
      <c r="L145" s="12"/>
      <c r="M145" s="12"/>
      <c r="N145" s="12"/>
      <c r="O145" s="12"/>
      <c r="P145" s="12"/>
      <c r="Q145" s="12"/>
      <c r="R145" s="12"/>
      <c r="S145" s="12"/>
    </row>
    <row r="146" spans="11:19" ht="17.100000000000001" customHeight="1">
      <c r="K146" s="12"/>
      <c r="L146" s="12"/>
      <c r="M146" s="12"/>
      <c r="N146" s="12"/>
      <c r="O146" s="12"/>
      <c r="P146" s="12"/>
      <c r="Q146" s="12"/>
      <c r="R146" s="12"/>
      <c r="S146" s="12"/>
    </row>
    <row r="147" spans="11:19" ht="17.100000000000001" customHeight="1">
      <c r="K147" s="12"/>
      <c r="L147" s="12"/>
      <c r="M147" s="12"/>
      <c r="N147" s="12"/>
      <c r="O147" s="12"/>
      <c r="P147" s="12"/>
      <c r="Q147" s="12"/>
      <c r="R147" s="12"/>
      <c r="S147" s="12"/>
    </row>
    <row r="148" spans="11:19" ht="17.100000000000001" customHeight="1">
      <c r="K148" s="12"/>
      <c r="L148" s="12"/>
      <c r="M148" s="12"/>
      <c r="N148" s="12"/>
      <c r="O148" s="12"/>
      <c r="P148" s="12"/>
      <c r="Q148" s="12"/>
      <c r="R148" s="12"/>
      <c r="S148" s="12"/>
    </row>
    <row r="149" spans="11:19" ht="17.100000000000001" customHeight="1">
      <c r="K149" s="12"/>
      <c r="L149" s="12"/>
      <c r="M149" s="12"/>
      <c r="N149" s="12"/>
      <c r="O149" s="12"/>
      <c r="P149" s="12"/>
      <c r="Q149" s="12"/>
      <c r="R149" s="12"/>
      <c r="S149" s="12"/>
    </row>
    <row r="150" spans="11:19" ht="17.100000000000001" customHeight="1">
      <c r="K150" s="12"/>
      <c r="L150" s="12"/>
      <c r="M150" s="12"/>
      <c r="N150" s="12"/>
      <c r="O150" s="12"/>
      <c r="P150" s="12"/>
      <c r="Q150" s="12"/>
      <c r="R150" s="12"/>
      <c r="S150" s="12"/>
    </row>
    <row r="151" spans="11:19" ht="17.100000000000001" customHeight="1">
      <c r="K151" s="12"/>
      <c r="L151" s="12"/>
      <c r="M151" s="12"/>
      <c r="N151" s="12"/>
      <c r="O151" s="12"/>
      <c r="P151" s="12"/>
      <c r="Q151" s="12"/>
      <c r="R151" s="12"/>
      <c r="S151" s="12"/>
    </row>
    <row r="152" spans="11:19" ht="17.100000000000001" customHeight="1">
      <c r="K152" s="12"/>
      <c r="L152" s="12"/>
      <c r="M152" s="12"/>
      <c r="N152" s="12"/>
      <c r="O152" s="12"/>
      <c r="P152" s="12"/>
      <c r="Q152" s="12"/>
      <c r="R152" s="12"/>
      <c r="S152" s="12"/>
    </row>
    <row r="153" spans="11:19" ht="17.100000000000001" customHeight="1">
      <c r="K153" s="12"/>
      <c r="L153" s="12"/>
      <c r="M153" s="12"/>
      <c r="N153" s="12"/>
      <c r="O153" s="12"/>
      <c r="P153" s="12"/>
      <c r="Q153" s="12"/>
      <c r="R153" s="12"/>
      <c r="S153" s="12"/>
    </row>
    <row r="154" spans="11:19" ht="17.100000000000001" customHeight="1">
      <c r="K154" s="12"/>
      <c r="L154" s="12"/>
      <c r="M154" s="12"/>
      <c r="N154" s="12"/>
      <c r="O154" s="12"/>
      <c r="P154" s="12"/>
      <c r="Q154" s="12"/>
      <c r="R154" s="12"/>
      <c r="S154" s="12"/>
    </row>
    <row r="155" spans="11:19" ht="17.100000000000001" customHeight="1">
      <c r="K155" s="12"/>
      <c r="L155" s="12"/>
      <c r="M155" s="12"/>
      <c r="N155" s="12"/>
      <c r="O155" s="12"/>
      <c r="P155" s="12"/>
      <c r="Q155" s="12"/>
      <c r="R155" s="12"/>
      <c r="S155" s="12"/>
    </row>
    <row r="156" spans="11:19" ht="17.100000000000001" customHeight="1">
      <c r="K156" s="12"/>
      <c r="L156" s="12"/>
      <c r="M156" s="12"/>
      <c r="N156" s="12"/>
      <c r="O156" s="12"/>
      <c r="P156" s="12"/>
      <c r="Q156" s="12"/>
      <c r="R156" s="12"/>
      <c r="S156" s="12"/>
    </row>
    <row r="157" spans="11:19" ht="17.100000000000001" customHeight="1">
      <c r="K157" s="12"/>
      <c r="L157" s="12"/>
      <c r="M157" s="12"/>
      <c r="N157" s="12"/>
      <c r="O157" s="12"/>
      <c r="P157" s="12"/>
      <c r="Q157" s="12"/>
      <c r="R157" s="12"/>
      <c r="S157" s="12"/>
    </row>
    <row r="158" spans="11:19" ht="17.100000000000001" customHeight="1">
      <c r="K158" s="12"/>
      <c r="L158" s="12"/>
      <c r="M158" s="12"/>
      <c r="N158" s="12"/>
      <c r="O158" s="12"/>
      <c r="P158" s="12"/>
      <c r="Q158" s="12"/>
      <c r="R158" s="12"/>
      <c r="S158" s="12"/>
    </row>
    <row r="159" spans="11:19" ht="17.100000000000001" customHeight="1">
      <c r="K159" s="12"/>
      <c r="L159" s="12"/>
      <c r="M159" s="12"/>
      <c r="N159" s="12"/>
      <c r="O159" s="12"/>
      <c r="P159" s="12"/>
      <c r="Q159" s="12"/>
      <c r="R159" s="12"/>
      <c r="S159" s="12"/>
    </row>
    <row r="160" spans="11:19" ht="17.100000000000001" customHeight="1">
      <c r="K160" s="12"/>
      <c r="L160" s="12"/>
      <c r="M160" s="12"/>
      <c r="N160" s="12"/>
      <c r="O160" s="12"/>
      <c r="P160" s="12"/>
      <c r="Q160" s="12"/>
      <c r="R160" s="12"/>
      <c r="S160" s="12"/>
    </row>
    <row r="161" spans="11:19" ht="17.100000000000001" customHeight="1">
      <c r="K161" s="12"/>
      <c r="L161" s="12"/>
      <c r="M161" s="12"/>
      <c r="N161" s="12"/>
      <c r="O161" s="12"/>
      <c r="P161" s="12"/>
      <c r="Q161" s="12"/>
      <c r="R161" s="12"/>
      <c r="S161" s="12"/>
    </row>
    <row r="162" spans="11:19" ht="17.100000000000001" customHeight="1">
      <c r="K162" s="12"/>
      <c r="L162" s="12"/>
      <c r="M162" s="12"/>
      <c r="N162" s="12"/>
      <c r="O162" s="12"/>
      <c r="P162" s="12"/>
      <c r="Q162" s="12"/>
      <c r="R162" s="12"/>
      <c r="S162" s="12"/>
    </row>
    <row r="163" spans="11:19" ht="17.100000000000001" customHeight="1">
      <c r="K163" s="12"/>
      <c r="L163" s="12"/>
      <c r="M163" s="12"/>
      <c r="N163" s="12"/>
      <c r="O163" s="12"/>
      <c r="P163" s="12"/>
      <c r="Q163" s="12"/>
      <c r="R163" s="12"/>
      <c r="S163" s="12"/>
    </row>
    <row r="164" spans="11:19" ht="17.100000000000001" customHeight="1">
      <c r="K164" s="12"/>
      <c r="L164" s="12"/>
      <c r="M164" s="12"/>
      <c r="N164" s="12"/>
      <c r="O164" s="12"/>
      <c r="P164" s="12"/>
      <c r="Q164" s="12"/>
      <c r="R164" s="12"/>
      <c r="S164" s="12"/>
    </row>
    <row r="165" spans="11:19" ht="17.100000000000001" customHeight="1">
      <c r="K165" s="12"/>
      <c r="L165" s="12"/>
      <c r="M165" s="12"/>
      <c r="N165" s="12"/>
      <c r="O165" s="12"/>
      <c r="P165" s="12"/>
      <c r="Q165" s="12"/>
      <c r="R165" s="12"/>
      <c r="S165" s="12"/>
    </row>
    <row r="166" spans="11:19" ht="17.100000000000001" customHeight="1">
      <c r="K166" s="12"/>
      <c r="L166" s="12"/>
      <c r="M166" s="12"/>
      <c r="N166" s="12"/>
      <c r="O166" s="12"/>
      <c r="P166" s="12"/>
      <c r="Q166" s="12"/>
      <c r="R166" s="12"/>
      <c r="S166" s="12"/>
    </row>
    <row r="167" spans="11:19" ht="17.100000000000001" customHeight="1">
      <c r="K167" s="12"/>
      <c r="L167" s="12"/>
      <c r="M167" s="12"/>
      <c r="N167" s="12"/>
      <c r="O167" s="12"/>
      <c r="P167" s="12"/>
      <c r="Q167" s="12"/>
      <c r="R167" s="12"/>
      <c r="S167" s="12"/>
    </row>
    <row r="168" spans="11:19" ht="17.100000000000001" customHeight="1">
      <c r="K168" s="12"/>
      <c r="L168" s="12"/>
      <c r="M168" s="12"/>
      <c r="N168" s="12"/>
      <c r="O168" s="12"/>
      <c r="P168" s="12"/>
      <c r="Q168" s="12"/>
      <c r="R168" s="12"/>
      <c r="S168" s="12"/>
    </row>
    <row r="169" spans="11:19" ht="17.100000000000001" customHeight="1">
      <c r="K169" s="12"/>
      <c r="L169" s="12"/>
      <c r="M169" s="12"/>
      <c r="N169" s="12"/>
      <c r="O169" s="12"/>
      <c r="P169" s="12"/>
      <c r="Q169" s="12"/>
      <c r="R169" s="12"/>
      <c r="S169" s="12"/>
    </row>
    <row r="170" spans="11:19" ht="17.100000000000001" customHeight="1">
      <c r="K170" s="12"/>
      <c r="L170" s="12"/>
      <c r="M170" s="12"/>
      <c r="N170" s="12"/>
      <c r="O170" s="12"/>
      <c r="P170" s="12"/>
      <c r="Q170" s="12"/>
      <c r="R170" s="12"/>
      <c r="S170" s="12"/>
    </row>
    <row r="171" spans="11:19" ht="17.100000000000001" customHeight="1">
      <c r="K171" s="12"/>
      <c r="L171" s="12"/>
      <c r="M171" s="12"/>
      <c r="N171" s="12"/>
      <c r="O171" s="12"/>
      <c r="P171" s="12"/>
      <c r="Q171" s="12"/>
      <c r="R171" s="12"/>
      <c r="S171" s="12"/>
    </row>
    <row r="172" spans="11:19" ht="17.100000000000001" customHeight="1">
      <c r="K172" s="12"/>
      <c r="L172" s="12"/>
      <c r="M172" s="12"/>
      <c r="N172" s="12"/>
      <c r="O172" s="12"/>
      <c r="P172" s="12"/>
      <c r="Q172" s="12"/>
      <c r="R172" s="12"/>
      <c r="S172" s="12"/>
    </row>
    <row r="173" spans="11:19" ht="17.100000000000001" customHeight="1">
      <c r="K173" s="12"/>
      <c r="L173" s="12"/>
      <c r="M173" s="12"/>
      <c r="N173" s="12"/>
      <c r="O173" s="12"/>
      <c r="P173" s="12"/>
      <c r="Q173" s="12"/>
      <c r="R173" s="12"/>
      <c r="S173" s="12"/>
    </row>
    <row r="174" spans="11:19" ht="17.100000000000001" customHeight="1">
      <c r="K174" s="12"/>
      <c r="L174" s="12"/>
      <c r="M174" s="12"/>
      <c r="N174" s="12"/>
      <c r="O174" s="12"/>
      <c r="P174" s="12"/>
      <c r="Q174" s="12"/>
      <c r="R174" s="12"/>
      <c r="S174" s="12"/>
    </row>
  </sheetData>
  <sheetProtection selectLockedCells="1" selectUnlockedCells="1"/>
  <mergeCells count="112">
    <mergeCell ref="S3:S5"/>
    <mergeCell ref="B6:C6"/>
    <mergeCell ref="E3:F4"/>
    <mergeCell ref="G3:I4"/>
    <mergeCell ref="K3:L4"/>
    <mergeCell ref="M3:N4"/>
    <mergeCell ref="A25:I25"/>
    <mergeCell ref="O3:P4"/>
    <mergeCell ref="Q3:R4"/>
    <mergeCell ref="B16:C16"/>
    <mergeCell ref="B8:C8"/>
    <mergeCell ref="A3:C5"/>
    <mergeCell ref="D3:D5"/>
    <mergeCell ref="O10:P10"/>
    <mergeCell ref="O12:P12"/>
    <mergeCell ref="B23:I24"/>
    <mergeCell ref="D34:E34"/>
    <mergeCell ref="K34:L34"/>
    <mergeCell ref="Q31:R31"/>
    <mergeCell ref="M31:N31"/>
    <mergeCell ref="A26:C28"/>
    <mergeCell ref="D26:I26"/>
    <mergeCell ref="B29:C29"/>
    <mergeCell ref="D29:E29"/>
    <mergeCell ref="K26:S26"/>
    <mergeCell ref="O29:P29"/>
    <mergeCell ref="M27:N27"/>
    <mergeCell ref="O27:S27"/>
    <mergeCell ref="B30:C30"/>
    <mergeCell ref="Q29:R29"/>
    <mergeCell ref="D27:E28"/>
    <mergeCell ref="F27:H27"/>
    <mergeCell ref="I27:I28"/>
    <mergeCell ref="K27:L28"/>
    <mergeCell ref="K29:L29"/>
    <mergeCell ref="M28:N28"/>
    <mergeCell ref="O28:P28"/>
    <mergeCell ref="Q28:R28"/>
    <mergeCell ref="O33:P33"/>
    <mergeCell ref="M29:N29"/>
    <mergeCell ref="D32:E32"/>
    <mergeCell ref="K32:L32"/>
    <mergeCell ref="M32:N32"/>
    <mergeCell ref="D33:E33"/>
    <mergeCell ref="B31:C31"/>
    <mergeCell ref="D31:E31"/>
    <mergeCell ref="K31:L31"/>
    <mergeCell ref="O32:P32"/>
    <mergeCell ref="K33:L33"/>
    <mergeCell ref="O31:P31"/>
    <mergeCell ref="Q45:R45"/>
    <mergeCell ref="D40:E40"/>
    <mergeCell ref="K40:L40"/>
    <mergeCell ref="D42:E42"/>
    <mergeCell ref="K42:L42"/>
    <mergeCell ref="D41:E41"/>
    <mergeCell ref="K41:L41"/>
    <mergeCell ref="O45:P45"/>
    <mergeCell ref="O42:P42"/>
    <mergeCell ref="O41:P41"/>
    <mergeCell ref="D43:E43"/>
    <mergeCell ref="Q44:R44"/>
    <mergeCell ref="Q43:R43"/>
    <mergeCell ref="Q42:R42"/>
    <mergeCell ref="M42:N42"/>
    <mergeCell ref="D45:E45"/>
    <mergeCell ref="K45:L45"/>
    <mergeCell ref="M45:N45"/>
    <mergeCell ref="D44:E44"/>
    <mergeCell ref="K44:L44"/>
    <mergeCell ref="O44:P44"/>
    <mergeCell ref="M43:N43"/>
    <mergeCell ref="K43:L43"/>
    <mergeCell ref="M40:N40"/>
    <mergeCell ref="O40:P40"/>
    <mergeCell ref="O34:P34"/>
    <mergeCell ref="M33:N33"/>
    <mergeCell ref="O37:P37"/>
    <mergeCell ref="M44:N44"/>
    <mergeCell ref="Q32:R32"/>
    <mergeCell ref="O38:P38"/>
    <mergeCell ref="Q37:R37"/>
    <mergeCell ref="O36:P36"/>
    <mergeCell ref="Q36:R36"/>
    <mergeCell ref="O35:P35"/>
    <mergeCell ref="Q34:R34"/>
    <mergeCell ref="Q38:R38"/>
    <mergeCell ref="O43:P43"/>
    <mergeCell ref="M37:N37"/>
    <mergeCell ref="M35:N35"/>
    <mergeCell ref="M36:N36"/>
    <mergeCell ref="Q41:R41"/>
    <mergeCell ref="Q39:R39"/>
    <mergeCell ref="Q40:R40"/>
    <mergeCell ref="M41:N41"/>
    <mergeCell ref="Q33:R33"/>
    <mergeCell ref="M34:N34"/>
    <mergeCell ref="B39:C39"/>
    <mergeCell ref="D39:E39"/>
    <mergeCell ref="K39:L39"/>
    <mergeCell ref="Q35:R35"/>
    <mergeCell ref="M39:N39"/>
    <mergeCell ref="D35:E35"/>
    <mergeCell ref="D36:E36"/>
    <mergeCell ref="D37:E37"/>
    <mergeCell ref="K37:L37"/>
    <mergeCell ref="K38:L38"/>
    <mergeCell ref="M38:N38"/>
    <mergeCell ref="K36:L36"/>
    <mergeCell ref="D38:E38"/>
    <mergeCell ref="K35:L35"/>
    <mergeCell ref="O39:P39"/>
  </mergeCells>
  <phoneticPr fontId="18"/>
  <printOptions horizontalCentered="1"/>
  <pageMargins left="0.59055118110236227" right="0.59055118110236227" top="0.59055118110236227" bottom="0.59055118110236227" header="0.39370078740157483" footer="0.39370078740157483"/>
  <pageSetup paperSize="9" scale="86" firstPageNumber="70" orientation="portrait" useFirstPageNumber="1" verticalDpi="300" r:id="rId1"/>
  <headerFooter scaleWithDoc="0" alignWithMargins="0">
    <oddHeader>&amp;R事業所</oddHeader>
    <oddFooter>&amp;C&amp;12&amp;A</odd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 </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 '!Print_Area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11</cp:revision>
  <cp:lastPrinted>2016-02-18T02:43:50Z</cp:lastPrinted>
  <dcterms:created xsi:type="dcterms:W3CDTF">2002-03-19T05:03:05Z</dcterms:created>
  <dcterms:modified xsi:type="dcterms:W3CDTF">2016-02-18T09:14:23Z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