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‐182‐!$A$1:$H$64</definedName>
    <definedName name="_xlnm.Print_Area" localSheetId="2">‐184‐!$A$1:$K$56</definedName>
    <definedName name="_xlnm.Print_Area" localSheetId="3">‐185‐!$L$1:$T$56</definedName>
    <definedName name="_xlnm.Print_Area" localSheetId="6">‐188‐!$A$1:$I$60</definedName>
    <definedName name="_xlnm.Print_Area" localSheetId="7">‐189‐!$A$59:$I$116</definedName>
    <definedName name="_xlnm.Print_Area" localSheetId="8">グラフ!$A$1:$F$61</definedName>
  </definedNames>
  <calcPr calcId="125725"/>
</workbook>
</file>

<file path=xl/calcChain.xml><?xml version="1.0" encoding="utf-8"?>
<calcChain xmlns="http://schemas.openxmlformats.org/spreadsheetml/2006/main">
  <c r="B50" i="2"/>
  <c r="H13" i="4"/>
  <c r="F13"/>
  <c r="D36" i="6"/>
  <c r="I36" s="1"/>
  <c r="D35"/>
  <c r="I35"/>
  <c r="F33"/>
  <c r="D56" i="8"/>
  <c r="G56" s="1"/>
  <c r="D55"/>
  <c r="I55" s="1"/>
  <c r="D54"/>
  <c r="G54" s="1"/>
  <c r="D53"/>
  <c r="G53" s="1"/>
  <c r="I52"/>
  <c r="D52"/>
  <c r="G52" s="1"/>
  <c r="D51"/>
  <c r="G51" s="1"/>
  <c r="D50"/>
  <c r="G50"/>
  <c r="I49"/>
  <c r="G49"/>
  <c r="D49"/>
  <c r="D48"/>
  <c r="G48" s="1"/>
  <c r="H47"/>
  <c r="F47"/>
  <c r="G45"/>
  <c r="D45"/>
  <c r="I45"/>
  <c r="D44"/>
  <c r="G44" s="1"/>
  <c r="D43"/>
  <c r="G43" s="1"/>
  <c r="D42"/>
  <c r="G42" s="1"/>
  <c r="D41"/>
  <c r="G41" s="1"/>
  <c r="H40"/>
  <c r="F40"/>
  <c r="D39"/>
  <c r="G39" s="1"/>
  <c r="D38"/>
  <c r="G38" s="1"/>
  <c r="D37"/>
  <c r="G37" s="1"/>
  <c r="G36"/>
  <c r="D36"/>
  <c r="I36" s="1"/>
  <c r="D35"/>
  <c r="G35"/>
  <c r="G34"/>
  <c r="D34"/>
  <c r="H33"/>
  <c r="F33"/>
  <c r="I31"/>
  <c r="G31"/>
  <c r="D31"/>
  <c r="I30"/>
  <c r="G30"/>
  <c r="I29"/>
  <c r="G29"/>
  <c r="D29"/>
  <c r="I28"/>
  <c r="G28"/>
  <c r="D28"/>
  <c r="D27"/>
  <c r="G27" s="1"/>
  <c r="I27"/>
  <c r="D26"/>
  <c r="G26" s="1"/>
  <c r="H25"/>
  <c r="F25"/>
  <c r="D23"/>
  <c r="G23" s="1"/>
  <c r="I22"/>
  <c r="G22"/>
  <c r="D22"/>
  <c r="D21"/>
  <c r="G21" s="1"/>
  <c r="G20"/>
  <c r="D20"/>
  <c r="I20"/>
  <c r="D19"/>
  <c r="G19" s="1"/>
  <c r="D18"/>
  <c r="G18" s="1"/>
  <c r="H17"/>
  <c r="F17"/>
  <c r="I15"/>
  <c r="D15"/>
  <c r="G15" s="1"/>
  <c r="I14"/>
  <c r="G14"/>
  <c r="D14"/>
  <c r="D13"/>
  <c r="G13" s="1"/>
  <c r="D12"/>
  <c r="G12"/>
  <c r="I11"/>
  <c r="G11"/>
  <c r="D11"/>
  <c r="G10"/>
  <c r="D10"/>
  <c r="I10" s="1"/>
  <c r="D9"/>
  <c r="G9"/>
  <c r="G8"/>
  <c r="D8"/>
  <c r="D7"/>
  <c r="G7"/>
  <c r="H6"/>
  <c r="F6"/>
  <c r="E6"/>
  <c r="D7" i="6"/>
  <c r="G7"/>
  <c r="G31" i="4"/>
  <c r="F31"/>
  <c r="E31"/>
  <c r="D31"/>
  <c r="H31"/>
  <c r="H14"/>
  <c r="G19"/>
  <c r="F19"/>
  <c r="E19"/>
  <c r="D19"/>
  <c r="G14"/>
  <c r="F14"/>
  <c r="E14"/>
  <c r="D14"/>
  <c r="G13"/>
  <c r="E13"/>
  <c r="D13"/>
  <c r="G10"/>
  <c r="F10"/>
  <c r="E10"/>
  <c r="D10"/>
  <c r="G7"/>
  <c r="F7"/>
  <c r="E7"/>
  <c r="D7"/>
  <c r="G4"/>
  <c r="F4"/>
  <c r="E4"/>
  <c r="D4"/>
  <c r="H19"/>
  <c r="H10"/>
  <c r="H7"/>
  <c r="H4"/>
  <c r="B52" i="2"/>
  <c r="B48"/>
  <c r="B46"/>
  <c r="B44"/>
  <c r="B42"/>
  <c r="B40"/>
  <c r="B5"/>
  <c r="B17"/>
  <c r="B9"/>
  <c r="B11"/>
  <c r="B13"/>
  <c r="B15"/>
  <c r="B7"/>
  <c r="J40" i="7"/>
  <c r="I40"/>
  <c r="J39"/>
  <c r="I39"/>
  <c r="J21"/>
  <c r="J20"/>
  <c r="J19"/>
  <c r="J18"/>
  <c r="J17"/>
  <c r="J16"/>
  <c r="J15"/>
  <c r="J14"/>
  <c r="I21"/>
  <c r="I20"/>
  <c r="I19"/>
  <c r="I18"/>
  <c r="I17"/>
  <c r="I16"/>
  <c r="I15"/>
  <c r="I14"/>
  <c r="I8"/>
  <c r="I9"/>
  <c r="J5"/>
  <c r="J6"/>
  <c r="J7"/>
  <c r="J8"/>
  <c r="I5"/>
  <c r="J9"/>
  <c r="I7"/>
  <c r="I6"/>
  <c r="J38"/>
  <c r="J37"/>
  <c r="J36"/>
  <c r="I38"/>
  <c r="I37"/>
  <c r="I36"/>
  <c r="C7" i="1"/>
  <c r="C6"/>
  <c r="F7" s="1"/>
  <c r="G6"/>
  <c r="C8"/>
  <c r="C9"/>
  <c r="F9" s="1"/>
  <c r="C10"/>
  <c r="F11" s="1"/>
  <c r="C11"/>
  <c r="G11"/>
  <c r="C12"/>
  <c r="F13" s="1"/>
  <c r="C13"/>
  <c r="C14"/>
  <c r="G14" s="1"/>
  <c r="D107" i="8"/>
  <c r="I107"/>
  <c r="D108"/>
  <c r="G108" s="1"/>
  <c r="D109"/>
  <c r="G109"/>
  <c r="D110"/>
  <c r="I110" s="1"/>
  <c r="D85"/>
  <c r="D86"/>
  <c r="G86"/>
  <c r="D87"/>
  <c r="I87" s="1"/>
  <c r="D88"/>
  <c r="G88"/>
  <c r="I88"/>
  <c r="D89"/>
  <c r="I89"/>
  <c r="D95"/>
  <c r="G95" s="1"/>
  <c r="D98"/>
  <c r="D99"/>
  <c r="I99"/>
  <c r="D100"/>
  <c r="D101"/>
  <c r="I101"/>
  <c r="D102"/>
  <c r="G102" s="1"/>
  <c r="D103"/>
  <c r="I103"/>
  <c r="D104"/>
  <c r="I104" s="1"/>
  <c r="D76"/>
  <c r="I76"/>
  <c r="D77"/>
  <c r="G77" s="1"/>
  <c r="D78"/>
  <c r="G78" s="1"/>
  <c r="D79"/>
  <c r="I79"/>
  <c r="D80"/>
  <c r="I80" s="1"/>
  <c r="D81"/>
  <c r="G81"/>
  <c r="D73"/>
  <c r="G73" s="1"/>
  <c r="D72"/>
  <c r="G72"/>
  <c r="D66"/>
  <c r="G66" s="1"/>
  <c r="H64"/>
  <c r="H84"/>
  <c r="I84" s="1"/>
  <c r="H91"/>
  <c r="H97"/>
  <c r="H106"/>
  <c r="F64"/>
  <c r="G64" s="1"/>
  <c r="F75"/>
  <c r="F84"/>
  <c r="F91"/>
  <c r="F97"/>
  <c r="F106"/>
  <c r="F114" s="1"/>
  <c r="C16" i="1"/>
  <c r="I100" i="8"/>
  <c r="D94"/>
  <c r="G94" s="1"/>
  <c r="D93"/>
  <c r="I93"/>
  <c r="D92"/>
  <c r="I92" s="1"/>
  <c r="H75"/>
  <c r="D70"/>
  <c r="D68" s="1"/>
  <c r="D69"/>
  <c r="H68"/>
  <c r="F68"/>
  <c r="D65"/>
  <c r="D64" s="1"/>
  <c r="D57" i="6"/>
  <c r="I57"/>
  <c r="D56"/>
  <c r="I56" s="1"/>
  <c r="D55"/>
  <c r="I55"/>
  <c r="D54"/>
  <c r="G54" s="1"/>
  <c r="D53"/>
  <c r="I53"/>
  <c r="D52"/>
  <c r="I52" s="1"/>
  <c r="D51"/>
  <c r="I51"/>
  <c r="D50"/>
  <c r="D48" s="1"/>
  <c r="D49"/>
  <c r="H48"/>
  <c r="F48"/>
  <c r="D46"/>
  <c r="G46"/>
  <c r="D45"/>
  <c r="G45" s="1"/>
  <c r="D44"/>
  <c r="I44"/>
  <c r="D43"/>
  <c r="G43" s="1"/>
  <c r="D42"/>
  <c r="G42"/>
  <c r="H41"/>
  <c r="F41"/>
  <c r="D39"/>
  <c r="G39"/>
  <c r="D38"/>
  <c r="G38" s="1"/>
  <c r="D37"/>
  <c r="I37"/>
  <c r="D34"/>
  <c r="G34" s="1"/>
  <c r="H33"/>
  <c r="D31"/>
  <c r="G31"/>
  <c r="D30"/>
  <c r="G30" s="1"/>
  <c r="D29"/>
  <c r="G29"/>
  <c r="D28"/>
  <c r="I28" s="1"/>
  <c r="D27"/>
  <c r="I27"/>
  <c r="D26"/>
  <c r="D25" s="1"/>
  <c r="I25" s="1"/>
  <c r="H25"/>
  <c r="F25"/>
  <c r="G25" s="1"/>
  <c r="D23"/>
  <c r="G23" s="1"/>
  <c r="D22"/>
  <c r="G22"/>
  <c r="D21"/>
  <c r="G21" s="1"/>
  <c r="D20"/>
  <c r="I20"/>
  <c r="D19"/>
  <c r="G19" s="1"/>
  <c r="D18"/>
  <c r="G18"/>
  <c r="H17"/>
  <c r="F17"/>
  <c r="D15"/>
  <c r="I15"/>
  <c r="D14"/>
  <c r="G14" s="1"/>
  <c r="D13"/>
  <c r="I13"/>
  <c r="D12"/>
  <c r="I12" s="1"/>
  <c r="D11"/>
  <c r="I11"/>
  <c r="D10"/>
  <c r="G10" s="1"/>
  <c r="D9"/>
  <c r="G9"/>
  <c r="D8"/>
  <c r="D6" s="1"/>
  <c r="H6"/>
  <c r="F6"/>
  <c r="C40" i="5"/>
  <c r="F40" s="1"/>
  <c r="C39"/>
  <c r="C15" i="1"/>
  <c r="F16" s="1"/>
  <c r="D22"/>
  <c r="E22"/>
  <c r="G22"/>
  <c r="H22"/>
  <c r="C23"/>
  <c r="F23"/>
  <c r="F22" s="1"/>
  <c r="C24"/>
  <c r="C22" s="1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C5" i="5"/>
  <c r="C6"/>
  <c r="F7" s="1"/>
  <c r="C7"/>
  <c r="C8"/>
  <c r="F8"/>
  <c r="C9"/>
  <c r="F9" s="1"/>
  <c r="C10"/>
  <c r="F10"/>
  <c r="C11"/>
  <c r="F11" s="1"/>
  <c r="C12"/>
  <c r="F12"/>
  <c r="C13"/>
  <c r="F13" s="1"/>
  <c r="C14"/>
  <c r="C15"/>
  <c r="F15" s="1"/>
  <c r="C16"/>
  <c r="F16" s="1"/>
  <c r="C17"/>
  <c r="F17" s="1"/>
  <c r="C18"/>
  <c r="F18" s="1"/>
  <c r="C19"/>
  <c r="F19" s="1"/>
  <c r="C20"/>
  <c r="F20" s="1"/>
  <c r="C21"/>
  <c r="F22" s="1"/>
  <c r="C22"/>
  <c r="C23"/>
  <c r="F23" s="1"/>
  <c r="C24"/>
  <c r="F25" s="1"/>
  <c r="C25"/>
  <c r="C26"/>
  <c r="F26" s="1"/>
  <c r="C27"/>
  <c r="F27" s="1"/>
  <c r="C28"/>
  <c r="F28" s="1"/>
  <c r="C29"/>
  <c r="F29" s="1"/>
  <c r="C30"/>
  <c r="C31"/>
  <c r="F32" s="1"/>
  <c r="C32"/>
  <c r="C33"/>
  <c r="F33"/>
  <c r="C34"/>
  <c r="F34" s="1"/>
  <c r="C35"/>
  <c r="F35"/>
  <c r="C36"/>
  <c r="F36" s="1"/>
  <c r="C37"/>
  <c r="F37" s="1"/>
  <c r="C38"/>
  <c r="F38" s="1"/>
  <c r="G85" i="8"/>
  <c r="G99"/>
  <c r="G100"/>
  <c r="I73"/>
  <c r="I66"/>
  <c r="G9" i="1"/>
  <c r="G92" i="8"/>
  <c r="G7" i="1"/>
  <c r="I29" i="6"/>
  <c r="F8" i="1"/>
  <c r="F12"/>
  <c r="G107" i="8"/>
  <c r="G55" i="6"/>
  <c r="I39"/>
  <c r="I18"/>
  <c r="G55" i="8"/>
  <c r="D25"/>
  <c r="I25"/>
  <c r="D40"/>
  <c r="G40" s="1"/>
  <c r="I23"/>
  <c r="I26"/>
  <c r="I35"/>
  <c r="I39"/>
  <c r="I44"/>
  <c r="I50"/>
  <c r="I54"/>
  <c r="D6"/>
  <c r="I6" s="1"/>
  <c r="I12"/>
  <c r="I19"/>
  <c r="G103"/>
  <c r="D97"/>
  <c r="I97" s="1"/>
  <c r="I98"/>
  <c r="G101"/>
  <c r="I86"/>
  <c r="D84"/>
  <c r="G84" s="1"/>
  <c r="G76"/>
  <c r="D75"/>
  <c r="G75" s="1"/>
  <c r="I47" i="7"/>
  <c r="H114" i="8"/>
  <c r="G52" i="6"/>
  <c r="I31"/>
  <c r="G27"/>
  <c r="G49"/>
  <c r="I45"/>
  <c r="I19"/>
  <c r="G20"/>
  <c r="G13"/>
  <c r="I14"/>
  <c r="G12"/>
  <c r="G56"/>
  <c r="G93" i="8"/>
  <c r="G65"/>
  <c r="G15" i="6"/>
  <c r="I22"/>
  <c r="I26"/>
  <c r="G37"/>
  <c r="I46"/>
  <c r="G50"/>
  <c r="I54"/>
  <c r="I69" i="8"/>
  <c r="I95"/>
  <c r="G16" i="1"/>
  <c r="G87" i="8"/>
  <c r="I85"/>
  <c r="G44" i="6"/>
  <c r="G110" i="8"/>
  <c r="G69"/>
  <c r="G11" i="6"/>
  <c r="I23"/>
  <c r="I72" i="8"/>
  <c r="I81"/>
  <c r="G79"/>
  <c r="G98"/>
  <c r="G89"/>
  <c r="G10" i="1"/>
  <c r="I109" i="8"/>
  <c r="G8" i="1"/>
  <c r="G57" i="6"/>
  <c r="G51"/>
  <c r="G53"/>
  <c r="G25" i="8"/>
  <c r="G6"/>
  <c r="G97"/>
  <c r="I6" i="6" l="1"/>
  <c r="G48"/>
  <c r="I48"/>
  <c r="I45" i="7"/>
  <c r="I64" i="8"/>
  <c r="I46" i="7"/>
  <c r="I68" i="8"/>
  <c r="G68"/>
  <c r="D114"/>
  <c r="D115" s="1"/>
  <c r="G6" i="6"/>
  <c r="D91" i="8"/>
  <c r="I49" i="7"/>
  <c r="G104" i="8"/>
  <c r="F31" i="5"/>
  <c r="F21"/>
  <c r="I13" i="8"/>
  <c r="I37"/>
  <c r="I42"/>
  <c r="D47"/>
  <c r="I51"/>
  <c r="I53"/>
  <c r="I102"/>
  <c r="F39" i="5"/>
  <c r="D33" i="6"/>
  <c r="F6" i="5"/>
  <c r="G15" i="1"/>
  <c r="I38" i="6"/>
  <c r="I43"/>
  <c r="G70" i="8"/>
  <c r="I108"/>
  <c r="F15" i="1"/>
  <c r="I75" i="8"/>
  <c r="I94"/>
  <c r="I65"/>
  <c r="F14" i="5"/>
  <c r="D106" i="8"/>
  <c r="G106" s="1"/>
  <c r="F30" i="5"/>
  <c r="I10" i="6"/>
  <c r="D17"/>
  <c r="D41"/>
  <c r="G41" s="1"/>
  <c r="I70" i="8"/>
  <c r="I78"/>
  <c r="I40"/>
  <c r="I77"/>
  <c r="G80"/>
  <c r="I48" i="7"/>
  <c r="F24" i="5"/>
  <c r="G12" i="1"/>
  <c r="G8" i="6"/>
  <c r="I21"/>
  <c r="G26"/>
  <c r="G28"/>
  <c r="I30"/>
  <c r="I50"/>
  <c r="F10" i="1"/>
  <c r="I18" i="8"/>
  <c r="I21"/>
  <c r="I38"/>
  <c r="I43"/>
  <c r="I56"/>
  <c r="F14" i="1"/>
  <c r="G13"/>
  <c r="D17" i="8"/>
  <c r="D33"/>
  <c r="I17" i="6" l="1"/>
  <c r="G17"/>
  <c r="G33"/>
  <c r="I33"/>
  <c r="H115" i="8"/>
  <c r="I51" i="7"/>
  <c r="I106" i="8"/>
  <c r="I44" i="7"/>
  <c r="I41" i="6"/>
  <c r="G17" i="8"/>
  <c r="I17"/>
  <c r="G33"/>
  <c r="I33"/>
  <c r="I47"/>
  <c r="G47"/>
  <c r="D83"/>
  <c r="I50" i="7" s="1"/>
  <c r="I91" i="8"/>
  <c r="G91"/>
  <c r="F115"/>
  <c r="I53" i="7" l="1"/>
</calcChain>
</file>

<file path=xl/comments1.xml><?xml version="1.0" encoding="utf-8"?>
<comments xmlns="http://schemas.openxmlformats.org/spreadsheetml/2006/main">
  <authors>
    <author/>
  </authors>
  <commentList>
    <comment ref="C35" author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5" author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<sst xmlns="http://schemas.openxmlformats.org/spreadsheetml/2006/main" count="1052" uniqueCount="390">
  <si>
    <t>ⅩⅤ 選挙及び市職員　　　</t>
  </si>
  <si>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</si>
  <si>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</si>
  <si>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</si>
  <si>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</si>
  <si>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</si>
  <si>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</si>
  <si>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</si>
  <si>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</si>
  <si>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</si>
  <si>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</si>
  <si>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</si>
  <si>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</si>
  <si>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</si>
  <si>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</si>
  <si>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</si>
  <si>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</si>
  <si>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</si>
  <si>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</si>
  <si>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</si>
  <si>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</si>
  <si>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</si>
  <si>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</si>
  <si>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</si>
  <si>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</si>
  <si>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</si>
  <si>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</si>
  <si>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</si>
  <si>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</si>
  <si>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</si>
  <si>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</si>
  <si>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</si>
  <si>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</si>
  <si>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</si>
  <si>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</si>
  <si>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</si>
  <si>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</si>
  <si>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</si>
  <si>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</si>
  <si>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</si>
  <si>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</si>
  <si>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</si>
  <si>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</si>
  <si>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</si>
  <si>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</si>
  <si>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</si>
  <si>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</si>
  <si>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</si>
  <si>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</si>
  <si>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</si>
  <si>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</si>
  <si>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</si>
  <si>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</si>
  <si>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</si>
  <si>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</si>
  <si>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</si>
  <si>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</si>
  <si>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</si>
  <si>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</si>
  <si>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</si>
  <si>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</si>
  <si>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 xml:space="preserve">- </t>
  </si>
  <si>
    <t>20</t>
  </si>
  <si>
    <t>21</t>
  </si>
  <si>
    <t>22</t>
  </si>
  <si>
    <t>23</t>
  </si>
  <si>
    <t>資料：議会事務局</t>
  </si>
  <si>
    <t>区　   分</t>
  </si>
  <si>
    <t>定　   数</t>
  </si>
  <si>
    <t xml:space="preserve">    現　　在  　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</si>
  <si>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</si>
  <si>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</si>
  <si>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</si>
  <si>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</si>
  <si>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</si>
  <si>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</si>
  <si>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</si>
  <si>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</si>
  <si>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</si>
  <si>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</si>
  <si>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</si>
  <si>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</si>
  <si>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現在数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</si>
  <si>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</si>
  <si>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</si>
  <si>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</si>
  <si>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</si>
  <si>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</si>
  <si>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</si>
  <si>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</si>
  <si>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</si>
  <si>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</si>
  <si>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</si>
  <si>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</si>
  <si>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</si>
  <si>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民主党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</si>
  <si>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</si>
  <si>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</si>
  <si>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</si>
  <si>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</si>
  <si>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</si>
  <si>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</si>
  <si>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</si>
  <si>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</si>
  <si>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</si>
  <si>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</si>
  <si>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</si>
  <si>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</si>
  <si>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</si>
  <si>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</si>
  <si>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</si>
  <si>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</si>
  <si>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（注）平成17年版から衆議院議員（比例代表）を（過去４回分）掲載した。</t>
  </si>
  <si>
    <t>区　　　  　　　分</t>
  </si>
  <si>
    <t>平成21年</t>
  </si>
  <si>
    <t>平成22年</t>
  </si>
  <si>
    <t>平成23年</t>
  </si>
  <si>
    <t>総　　　数</t>
  </si>
  <si>
    <t>招  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</si>
  <si>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</si>
  <si>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</si>
  <si>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</si>
  <si>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</si>
  <si>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</si>
  <si>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</si>
  <si>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</si>
  <si>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</si>
  <si>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</si>
  <si>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</si>
  <si>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</si>
  <si>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</si>
  <si>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</si>
  <si>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</si>
  <si>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</si>
  <si>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</si>
  <si>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</si>
  <si>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</si>
  <si>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</si>
  <si>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</si>
  <si>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</si>
  <si>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54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</si>
  <si>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</si>
  <si>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</si>
  <si>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</si>
  <si>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</si>
  <si>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</si>
  <si>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</si>
  <si>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</si>
  <si>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</si>
  <si>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</si>
  <si>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</si>
  <si>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</si>
  <si>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</si>
  <si>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</si>
  <si>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</si>
  <si>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</si>
  <si>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</si>
  <si>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</si>
  <si>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</si>
  <si>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</si>
  <si>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</si>
  <si>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</si>
  <si>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</si>
  <si>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</si>
  <si>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</si>
  <si>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</si>
  <si>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</si>
  <si>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>　18</t>
  </si>
  <si>
    <t>　19</t>
  </si>
  <si>
    <t>　20</t>
  </si>
  <si>
    <t>　21</t>
  </si>
  <si>
    <t>　22</t>
  </si>
  <si>
    <t>　23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</si>
  <si>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</si>
  <si>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</si>
  <si>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</si>
  <si>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</si>
  <si>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</si>
  <si>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</si>
  <si>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</si>
  <si>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</si>
  <si>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</si>
  <si>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</si>
  <si>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</si>
  <si>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</si>
  <si>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</si>
  <si>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</si>
  <si>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</si>
  <si>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</si>
  <si>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</si>
  <si>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</si>
  <si>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</si>
  <si>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</si>
  <si>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</si>
  <si>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</si>
  <si>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</si>
  <si>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</si>
  <si>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</si>
  <si>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</si>
  <si>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</si>
  <si>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</si>
  <si>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</si>
  <si>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</si>
  <si>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</si>
  <si>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</si>
  <si>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</si>
  <si>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</si>
  <si>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</si>
  <si>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</si>
  <si>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</si>
  <si>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</si>
  <si>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</si>
  <si>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</si>
  <si>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</si>
  <si>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</si>
  <si>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</si>
  <si>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</si>
  <si>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</si>
  <si>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</si>
  <si>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</si>
  <si>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</si>
  <si>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</si>
  <si>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</si>
  <si>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</si>
  <si>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</si>
  <si>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</si>
  <si>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</si>
  <si>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</si>
  <si>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</si>
  <si>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</si>
  <si>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</si>
  <si>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</si>
  <si>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</si>
  <si>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</si>
  <si>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</si>
  <si>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</si>
  <si>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</si>
  <si>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</si>
  <si>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</si>
  <si>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</si>
  <si>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</si>
  <si>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</si>
  <si>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美術館</t>
  </si>
  <si>
    <t>図書館</t>
  </si>
  <si>
    <t>指導部</t>
  </si>
  <si>
    <t>学務課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</si>
  <si>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</si>
  <si>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</si>
  <si>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</si>
  <si>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</si>
  <si>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</si>
  <si>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</si>
  <si>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</si>
  <si>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</si>
  <si>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</si>
  <si>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</si>
  <si>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</si>
  <si>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</si>
  <si>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</si>
  <si>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</si>
  <si>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</si>
  <si>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</si>
  <si>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</si>
  <si>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</si>
  <si>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</si>
  <si>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</si>
  <si>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</si>
  <si>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</si>
  <si>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</si>
  <si>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</si>
  <si>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</si>
  <si>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</si>
  <si>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</si>
  <si>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</si>
  <si>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</si>
  <si>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6"/>
  </si>
  <si>
    <t>（96）</t>
    <phoneticPr fontId="26"/>
  </si>
  <si>
    <t>（95）</t>
    <phoneticPr fontId="26"/>
  </si>
  <si>
    <t>（97）</t>
    <phoneticPr fontId="26"/>
  </si>
  <si>
    <t>（98）</t>
    <phoneticPr fontId="26"/>
  </si>
  <si>
    <t>　　12年６月11日</t>
  </si>
  <si>
    <t>　　16年６月６日</t>
  </si>
  <si>
    <t xml:space="preserve"> 　 20年６月８日</t>
  </si>
  <si>
    <t>平成12年６月25日</t>
  </si>
  <si>
    <t>　　15年11月９日</t>
  </si>
  <si>
    <t>　　17年９月11日</t>
  </si>
  <si>
    <t xml:space="preserve"> 　 21年８月30日</t>
  </si>
  <si>
    <t>22年</t>
    <phoneticPr fontId="26"/>
  </si>
  <si>
    <t>23年</t>
    <phoneticPr fontId="26"/>
  </si>
  <si>
    <t>24年</t>
    <phoneticPr fontId="26"/>
  </si>
  <si>
    <t>衆議院議員選挙（選挙区）</t>
    <rPh sb="0" eb="2">
      <t>シュウギ</t>
    </rPh>
    <rPh sb="2" eb="3">
      <t>イン</t>
    </rPh>
    <phoneticPr fontId="26"/>
  </si>
  <si>
    <t>参議院議員選挙（選挙区）</t>
    <phoneticPr fontId="26"/>
  </si>
  <si>
    <t>参議院議員選挙（比例）</t>
    <phoneticPr fontId="26"/>
  </si>
  <si>
    <t>衆議院議員選挙（比例）</t>
    <phoneticPr fontId="26"/>
  </si>
  <si>
    <t>15年９月１日</t>
  </si>
  <si>
    <t>16年９月１日</t>
  </si>
  <si>
    <t>17年９月１日</t>
  </si>
  <si>
    <t>18年９月１日</t>
  </si>
  <si>
    <t>19年９月１日</t>
  </si>
  <si>
    <t>20年９月１日</t>
  </si>
  <si>
    <t>21年９月１日</t>
  </si>
  <si>
    <t>22年９月１日</t>
  </si>
  <si>
    <t>23年９月１日</t>
  </si>
  <si>
    <t>24年９月１日</t>
  </si>
  <si>
    <t>平   成   25   年</t>
    <phoneticPr fontId="26"/>
  </si>
  <si>
    <t>平成19年度</t>
    <phoneticPr fontId="26"/>
  </si>
  <si>
    <t>24</t>
  </si>
  <si>
    <t>　  13年２月11日</t>
  </si>
  <si>
    <t>　  17年２月６日</t>
  </si>
  <si>
    <t>　　21年２月８日</t>
  </si>
  <si>
    <t>　　16年７月11日</t>
  </si>
  <si>
    <t>　　19年７月29日</t>
  </si>
  <si>
    <t xml:space="preserve"> 　 22年７月11日</t>
  </si>
  <si>
    <t>　24</t>
  </si>
  <si>
    <t>平成21年</t>
    <rPh sb="0" eb="2">
      <t>ヘイセイ</t>
    </rPh>
    <phoneticPr fontId="26"/>
  </si>
  <si>
    <t>25年</t>
    <phoneticPr fontId="26"/>
  </si>
  <si>
    <t>定　員</t>
  </si>
  <si>
    <t>立候補　　者数</t>
  </si>
  <si>
    <t>有効  投票数</t>
  </si>
  <si>
    <t>執 行 年 月 日</t>
  </si>
  <si>
    <t>日本維新の会</t>
  </si>
  <si>
    <t>平成９年１月19日</t>
  </si>
  <si>
    <t>　　25年２月10日</t>
  </si>
  <si>
    <t>平成９年３月２日</t>
  </si>
  <si>
    <t>平成６年11月20日</t>
  </si>
  <si>
    <t xml:space="preserve"> 　 10年11月15日</t>
  </si>
  <si>
    <t xml:space="preserve"> 　 14年11月17日</t>
  </si>
  <si>
    <t xml:space="preserve"> 　 18年11月19日</t>
  </si>
  <si>
    <t>　  22年11月28日</t>
  </si>
  <si>
    <t>平成８年６月９日</t>
  </si>
  <si>
    <t xml:space="preserve"> 　 24年６月10日</t>
  </si>
  <si>
    <t xml:space="preserve"> 　 24年12月16日</t>
  </si>
  <si>
    <t xml:space="preserve">    15年11月９日</t>
  </si>
  <si>
    <t>平成16年７月11日</t>
  </si>
  <si>
    <t>　　19年４月22日</t>
  </si>
  <si>
    <t>平成13年７月29日</t>
  </si>
  <si>
    <t>(注)昭和58年6月26日に実施された参議院選挙から全国区は比例代表選挙区に、地方区は選挙区にそれぞれ変更された。</t>
  </si>
  <si>
    <t>（267） 区分別職員数及び平均年齢（平成25年４月１日現在）</t>
  </si>
  <si>
    <t>福祉総務課</t>
  </si>
  <si>
    <t>福祉給付課</t>
  </si>
  <si>
    <t>（249）  市議会党派別議員数（各年度共３月末現在）</t>
    <rPh sb="18" eb="20">
      <t>ネンド</t>
    </rPh>
    <phoneticPr fontId="26"/>
  </si>
  <si>
    <t>（250）  年齢別市議会議員数（各年度共３月末現在）</t>
    <rPh sb="19" eb="20">
      <t>ド</t>
    </rPh>
    <phoneticPr fontId="26"/>
  </si>
  <si>
    <t>（251）  職業別市議会議員数（各年度共３月末現在）</t>
    <rPh sb="19" eb="20">
      <t>ド</t>
    </rPh>
    <phoneticPr fontId="26"/>
  </si>
  <si>
    <t>（95）選挙人名簿登録者数の推移（Ｐ182参照）</t>
    <phoneticPr fontId="26"/>
  </si>
  <si>
    <t>（96）最近の選挙の執行状況（Ｐ184参照）</t>
    <phoneticPr fontId="26"/>
  </si>
  <si>
    <t>（97）市職員数の推移（Ｐ187参照）</t>
    <phoneticPr fontId="26"/>
  </si>
  <si>
    <t>（98）区分別職員の構成（Ｐ188･189参照）</t>
    <phoneticPr fontId="26"/>
  </si>
  <si>
    <t>ok</t>
    <phoneticPr fontId="26"/>
  </si>
  <si>
    <t>ok</t>
    <phoneticPr fontId="26"/>
  </si>
  <si>
    <t>（252）  各種選挙の投票及び得票状況</t>
    <phoneticPr fontId="26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</si>
  <si>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</si>
  <si>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</si>
  <si>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6"/>
  </si>
  <si>
    <t>（256） 区分別職員数及び平均年齢（平成25年４月１日現在）</t>
    <phoneticPr fontId="26"/>
  </si>
  <si>
    <t>25</t>
    <phoneticPr fontId="26"/>
  </si>
  <si>
    <t>（255）  市職員数の推移（各年共４月１日現在）</t>
    <phoneticPr fontId="26"/>
  </si>
  <si>
    <t>昭和53年</t>
    <phoneticPr fontId="26"/>
  </si>
  <si>
    <t>　25</t>
    <phoneticPr fontId="26"/>
  </si>
  <si>
    <t>ｘ</t>
    <phoneticPr fontId="26"/>
  </si>
  <si>
    <t>ｘ</t>
    <phoneticPr fontId="26"/>
  </si>
  <si>
    <t>（256） 区分別職員数及び平均年齢（つづき）</t>
    <phoneticPr fontId="26"/>
  </si>
  <si>
    <t>ｘ</t>
    <phoneticPr fontId="26"/>
  </si>
  <si>
    <t>ｘ</t>
    <phoneticPr fontId="26"/>
  </si>
  <si>
    <t>ｘ</t>
    <phoneticPr fontId="26"/>
  </si>
  <si>
    <t>ｘ</t>
    <phoneticPr fontId="26"/>
  </si>
  <si>
    <t>（247）  選挙人名簿登録者数</t>
    <phoneticPr fontId="26"/>
  </si>
  <si>
    <t>(平成15年＝100)</t>
    <phoneticPr fontId="26"/>
  </si>
  <si>
    <t>25年９月１日</t>
    <phoneticPr fontId="26"/>
  </si>
  <si>
    <t>（248) 　行政区別選挙人名簿登録者数（各年共９月１日現在）</t>
    <phoneticPr fontId="26"/>
  </si>
  <si>
    <t>平   成   24   年</t>
    <phoneticPr fontId="26"/>
  </si>
  <si>
    <t>平成19年度</t>
    <phoneticPr fontId="26"/>
  </si>
  <si>
    <t>25</t>
    <phoneticPr fontId="26"/>
  </si>
  <si>
    <t>平成19年度</t>
    <phoneticPr fontId="26"/>
  </si>
  <si>
    <t>25</t>
    <phoneticPr fontId="26"/>
  </si>
  <si>
    <t>（253）  議会の運営状況</t>
    <phoneticPr fontId="26"/>
  </si>
  <si>
    <t>平成24年</t>
    <phoneticPr fontId="26"/>
  </si>
  <si>
    <t>平成25年</t>
    <phoneticPr fontId="26"/>
  </si>
  <si>
    <t>議　　案　　提　　出　　件　　数</t>
    <phoneticPr fontId="26"/>
  </si>
  <si>
    <t>（254）  各種委員会開催日数</t>
    <phoneticPr fontId="26"/>
  </si>
  <si>
    <t>平成24年</t>
    <phoneticPr fontId="26"/>
  </si>
  <si>
    <t>平成25年</t>
    <phoneticPr fontId="26"/>
  </si>
  <si>
    <t>常   任   委   員   会</t>
    <phoneticPr fontId="26"/>
  </si>
  <si>
    <t>　　</t>
    <phoneticPr fontId="26"/>
  </si>
  <si>
    <t>総務委員会</t>
    <phoneticPr fontId="26"/>
  </si>
  <si>
    <t xml:space="preserve">    </t>
    <phoneticPr fontId="26"/>
  </si>
  <si>
    <t>建設委員会</t>
    <phoneticPr fontId="26"/>
  </si>
  <si>
    <t>特   別   委   員   会</t>
    <phoneticPr fontId="26"/>
  </si>
  <si>
    <t>全   員   協   議   会</t>
    <phoneticPr fontId="26"/>
  </si>
  <si>
    <t>議 会  運 営  委 員 会</t>
    <phoneticPr fontId="26"/>
  </si>
  <si>
    <t>そ        の        他</t>
    <phoneticPr fontId="26"/>
  </si>
</sst>
</file>

<file path=xl/styles.xml><?xml version="1.0" encoding="utf-8"?>
<styleSheet xmlns="http://schemas.openxmlformats.org/spreadsheetml/2006/main">
  <numFmts count="17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#,##0\ ;&quot;r△ &quot;#,##0"/>
    <numFmt numFmtId="187" formatCode="\r#,##0_ "/>
    <numFmt numFmtId="188" formatCode="&quot;r&quot;#,##0"/>
    <numFmt numFmtId="189" formatCode="&quot;r&quot;#,###\-\ "/>
    <numFmt numFmtId="190" formatCode="&quot;r&quot;#,##0\ "/>
  </numFmts>
  <fonts count="4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5" fillId="0" borderId="0" applyFill="0" applyBorder="0" applyAlignment="0" applyProtection="0"/>
    <xf numFmtId="0" fontId="25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31">
    <xf numFmtId="0" fontId="0" fillId="0" borderId="0" xfId="0"/>
    <xf numFmtId="0" fontId="18" fillId="0" borderId="0" xfId="0" applyFont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0" fillId="0" borderId="14" xfId="0" applyBorder="1"/>
    <xf numFmtId="0" fontId="0" fillId="0" borderId="0" xfId="0" applyFill="1"/>
    <xf numFmtId="49" fontId="18" fillId="0" borderId="14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right" vertical="center"/>
    </xf>
    <xf numFmtId="0" fontId="0" fillId="0" borderId="0" xfId="0" applyNumberFormat="1"/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27" fillId="0" borderId="0" xfId="0" applyNumberFormat="1" applyFont="1"/>
    <xf numFmtId="0" fontId="27" fillId="0" borderId="0" xfId="0" applyFont="1"/>
    <xf numFmtId="49" fontId="28" fillId="0" borderId="14" xfId="0" applyNumberFormat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right" vertical="center"/>
    </xf>
    <xf numFmtId="0" fontId="27" fillId="0" borderId="14" xfId="0" applyFont="1" applyBorder="1"/>
    <xf numFmtId="0" fontId="27" fillId="0" borderId="14" xfId="0" applyFont="1" applyFill="1" applyBorder="1"/>
    <xf numFmtId="49" fontId="28" fillId="0" borderId="12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right" vertical="center"/>
    </xf>
    <xf numFmtId="177" fontId="18" fillId="0" borderId="35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29" fillId="0" borderId="38" xfId="0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right" vertical="center"/>
    </xf>
    <xf numFmtId="179" fontId="30" fillId="0" borderId="0" xfId="0" applyNumberFormat="1" applyFont="1" applyFill="1" applyBorder="1" applyAlignment="1">
      <alignment horizontal="right" vertical="center"/>
    </xf>
    <xf numFmtId="180" fontId="30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177" fontId="20" fillId="0" borderId="24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18" fillId="0" borderId="27" xfId="0" applyFont="1" applyFill="1" applyBorder="1" applyAlignment="1">
      <alignment horizontal="center" vertical="center"/>
    </xf>
    <xf numFmtId="177" fontId="20" fillId="0" borderId="40" xfId="0" applyNumberFormat="1" applyFont="1" applyFill="1" applyBorder="1" applyAlignment="1">
      <alignment horizontal="right"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distributed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176" fontId="20" fillId="0" borderId="24" xfId="0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horizontal="right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2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8" fillId="0" borderId="0" xfId="0" applyFont="1" applyFill="1"/>
    <xf numFmtId="176" fontId="20" fillId="0" borderId="40" xfId="0" applyNumberFormat="1" applyFont="1" applyFill="1" applyBorder="1" applyAlignment="1">
      <alignment vertical="center"/>
    </xf>
    <xf numFmtId="176" fontId="20" fillId="0" borderId="22" xfId="0" applyNumberFormat="1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6" xfId="0" applyFont="1" applyFill="1" applyBorder="1"/>
    <xf numFmtId="0" fontId="18" fillId="0" borderId="2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Fill="1" applyAlignment="1">
      <alignment vertical="center"/>
    </xf>
    <xf numFmtId="0" fontId="18" fillId="0" borderId="37" xfId="0" applyFont="1" applyFill="1" applyBorder="1"/>
    <xf numFmtId="186" fontId="18" fillId="0" borderId="22" xfId="0" applyNumberFormat="1" applyFont="1" applyFill="1" applyBorder="1" applyAlignment="1">
      <alignment horizontal="right" vertical="center"/>
    </xf>
    <xf numFmtId="0" fontId="30" fillId="0" borderId="26" xfId="0" applyFont="1" applyFill="1" applyBorder="1" applyAlignment="1">
      <alignment horizontal="center" vertical="center"/>
    </xf>
    <xf numFmtId="187" fontId="18" fillId="0" borderId="0" xfId="0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9" fontId="18" fillId="0" borderId="11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36" xfId="0" applyNumberFormat="1" applyFont="1" applyFill="1" applyBorder="1" applyAlignment="1">
      <alignment horizontal="right" vertical="center"/>
    </xf>
    <xf numFmtId="180" fontId="18" fillId="0" borderId="11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30" fillId="0" borderId="36" xfId="0" applyNumberFormat="1" applyFont="1" applyFill="1" applyBorder="1" applyAlignment="1">
      <alignment horizontal="right" vertical="center"/>
    </xf>
    <xf numFmtId="177" fontId="30" fillId="0" borderId="11" xfId="0" applyNumberFormat="1" applyFont="1" applyFill="1" applyBorder="1" applyAlignment="1">
      <alignment horizontal="right" vertical="center"/>
    </xf>
    <xf numFmtId="179" fontId="30" fillId="0" borderId="11" xfId="0" applyNumberFormat="1" applyFont="1" applyFill="1" applyBorder="1" applyAlignment="1">
      <alignment horizontal="right" vertical="center"/>
    </xf>
    <xf numFmtId="180" fontId="30" fillId="0" borderId="11" xfId="0" applyNumberFormat="1" applyFont="1" applyFill="1" applyBorder="1" applyAlignment="1">
      <alignment horizontal="right" vertical="center"/>
    </xf>
    <xf numFmtId="177" fontId="30" fillId="0" borderId="13" xfId="0" applyNumberFormat="1" applyFont="1" applyFill="1" applyBorder="1" applyAlignment="1">
      <alignment horizontal="right" vertical="center"/>
    </xf>
    <xf numFmtId="177" fontId="30" fillId="0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Fill="1" applyBorder="1" applyAlignment="1">
      <alignment horizontal="right" vertical="center"/>
    </xf>
    <xf numFmtId="180" fontId="30" fillId="0" borderId="10" xfId="0" applyNumberFormat="1" applyFont="1" applyFill="1" applyBorder="1" applyAlignment="1">
      <alignment horizontal="right" vertical="center"/>
    </xf>
    <xf numFmtId="177" fontId="30" fillId="0" borderId="43" xfId="0" applyNumberFormat="1" applyFont="1" applyFill="1" applyBorder="1" applyAlignment="1">
      <alignment horizontal="right" vertical="center"/>
    </xf>
    <xf numFmtId="180" fontId="30" fillId="0" borderId="36" xfId="0" applyNumberFormat="1" applyFont="1" applyFill="1" applyBorder="1" applyAlignment="1">
      <alignment horizontal="right" vertical="center"/>
    </xf>
    <xf numFmtId="180" fontId="30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0" fillId="0" borderId="17" xfId="0" applyBorder="1"/>
    <xf numFmtId="177" fontId="18" fillId="0" borderId="35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right" vertical="center"/>
    </xf>
    <xf numFmtId="49" fontId="35" fillId="0" borderId="12" xfId="0" applyNumberFormat="1" applyFont="1" applyBorder="1" applyAlignment="1">
      <alignment horizontal="left" vertical="top"/>
    </xf>
    <xf numFmtId="49" fontId="23" fillId="0" borderId="12" xfId="0" applyNumberFormat="1" applyFont="1" applyBorder="1" applyAlignment="1">
      <alignment horizontal="left" vertical="top"/>
    </xf>
    <xf numFmtId="49" fontId="36" fillId="0" borderId="0" xfId="0" applyNumberFormat="1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9" fillId="0" borderId="0" xfId="0" applyFont="1" applyFill="1" applyAlignment="1">
      <alignment vertical="center"/>
    </xf>
    <xf numFmtId="0" fontId="39" fillId="0" borderId="0" xfId="0" applyFont="1" applyFill="1"/>
    <xf numFmtId="0" fontId="39" fillId="0" borderId="0" xfId="0" applyFont="1" applyFill="1" applyAlignment="1">
      <alignment vertical="top"/>
    </xf>
    <xf numFmtId="0" fontId="39" fillId="0" borderId="0" xfId="0" applyFont="1" applyFill="1" applyBorder="1" applyAlignment="1">
      <alignment horizontal="right"/>
    </xf>
    <xf numFmtId="0" fontId="39" fillId="0" borderId="22" xfId="0" applyFont="1" applyFill="1" applyBorder="1" applyAlignment="1">
      <alignment horizontal="right"/>
    </xf>
    <xf numFmtId="0" fontId="39" fillId="0" borderId="13" xfId="0" applyFont="1" applyFill="1" applyBorder="1" applyAlignment="1">
      <alignment horizontal="right"/>
    </xf>
    <xf numFmtId="41" fontId="39" fillId="0" borderId="0" xfId="0" applyNumberFormat="1" applyFont="1" applyFill="1" applyBorder="1" applyAlignment="1">
      <alignment horizontal="right"/>
    </xf>
    <xf numFmtId="0" fontId="39" fillId="0" borderId="0" xfId="0" applyFont="1" applyFill="1" applyBorder="1"/>
    <xf numFmtId="0" fontId="4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right" vertical="center"/>
    </xf>
    <xf numFmtId="0" fontId="40" fillId="0" borderId="28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 vertical="center"/>
    </xf>
    <xf numFmtId="49" fontId="40" fillId="0" borderId="21" xfId="0" applyNumberFormat="1" applyFont="1" applyFill="1" applyBorder="1" applyAlignment="1">
      <alignment horizontal="center" vertical="center"/>
    </xf>
    <xf numFmtId="177" fontId="40" fillId="0" borderId="13" xfId="0" applyNumberFormat="1" applyFont="1" applyFill="1" applyBorder="1" applyAlignment="1">
      <alignment vertical="center"/>
    </xf>
    <xf numFmtId="177" fontId="40" fillId="0" borderId="0" xfId="0" applyNumberFormat="1" applyFont="1" applyFill="1" applyBorder="1" applyAlignment="1">
      <alignment vertical="center"/>
    </xf>
    <xf numFmtId="183" fontId="40" fillId="0" borderId="22" xfId="0" applyNumberFormat="1" applyFont="1" applyFill="1" applyBorder="1" applyAlignment="1">
      <alignment vertical="center"/>
    </xf>
    <xf numFmtId="184" fontId="40" fillId="0" borderId="22" xfId="0" applyNumberFormat="1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49" fontId="43" fillId="0" borderId="21" xfId="0" applyNumberFormat="1" applyFont="1" applyFill="1" applyBorder="1" applyAlignment="1">
      <alignment horizontal="center" vertical="center"/>
    </xf>
    <xf numFmtId="177" fontId="43" fillId="0" borderId="13" xfId="0" applyNumberFormat="1" applyFont="1" applyFill="1" applyBorder="1" applyAlignment="1">
      <alignment vertical="center"/>
    </xf>
    <xf numFmtId="177" fontId="43" fillId="0" borderId="0" xfId="0" applyNumberFormat="1" applyFont="1" applyFill="1" applyBorder="1" applyAlignment="1">
      <alignment vertical="center"/>
    </xf>
    <xf numFmtId="184" fontId="43" fillId="0" borderId="22" xfId="0" applyNumberFormat="1" applyFont="1" applyFill="1" applyBorder="1" applyAlignment="1">
      <alignment vertical="center"/>
    </xf>
    <xf numFmtId="49" fontId="43" fillId="0" borderId="23" xfId="0" applyNumberFormat="1" applyFont="1" applyFill="1" applyBorder="1" applyAlignment="1">
      <alignment horizontal="left" vertical="center" indent="4"/>
    </xf>
    <xf numFmtId="177" fontId="40" fillId="0" borderId="24" xfId="0" applyNumberFormat="1" applyFont="1" applyFill="1" applyBorder="1" applyAlignment="1">
      <alignment horizontal="right" vertical="center" indent="1"/>
    </xf>
    <xf numFmtId="177" fontId="43" fillId="0" borderId="16" xfId="0" applyNumberFormat="1" applyFont="1" applyFill="1" applyBorder="1" applyAlignment="1">
      <alignment horizontal="right" vertical="center" indent="2"/>
    </xf>
    <xf numFmtId="177" fontId="43" fillId="0" borderId="25" xfId="0" applyNumberFormat="1" applyFont="1" applyFill="1" applyBorder="1" applyAlignment="1">
      <alignment horizontal="right" vertical="center" indent="2"/>
    </xf>
    <xf numFmtId="180" fontId="40" fillId="0" borderId="0" xfId="0" applyNumberFormat="1" applyFont="1" applyFill="1" applyAlignment="1">
      <alignment vertical="center"/>
    </xf>
    <xf numFmtId="180" fontId="41" fillId="0" borderId="0" xfId="0" applyNumberFormat="1" applyFont="1" applyFill="1"/>
    <xf numFmtId="180" fontId="41" fillId="0" borderId="0" xfId="0" applyNumberFormat="1" applyFont="1" applyFill="1" applyAlignment="1">
      <alignment vertical="center"/>
    </xf>
    <xf numFmtId="181" fontId="41" fillId="0" borderId="0" xfId="28" applyNumberFormat="1" applyFont="1" applyFill="1" applyBorder="1" applyAlignment="1" applyProtection="1">
      <alignment vertical="center"/>
    </xf>
    <xf numFmtId="181" fontId="40" fillId="0" borderId="0" xfId="0" applyNumberFormat="1" applyFont="1" applyFill="1" applyAlignment="1">
      <alignment horizontal="right" vertical="center"/>
    </xf>
    <xf numFmtId="180" fontId="40" fillId="0" borderId="0" xfId="0" applyNumberFormat="1" applyFont="1" applyFill="1" applyAlignment="1">
      <alignment horizontal="left" vertical="center"/>
    </xf>
    <xf numFmtId="180" fontId="40" fillId="0" borderId="0" xfId="0" applyNumberFormat="1" applyFont="1" applyFill="1" applyBorder="1" applyAlignment="1">
      <alignment vertical="center"/>
    </xf>
    <xf numFmtId="180" fontId="40" fillId="0" borderId="12" xfId="0" applyNumberFormat="1" applyFont="1" applyFill="1" applyBorder="1" applyAlignment="1">
      <alignment horizontal="center" vertical="center"/>
    </xf>
    <xf numFmtId="181" fontId="40" fillId="0" borderId="12" xfId="28" applyNumberFormat="1" applyFont="1" applyFill="1" applyBorder="1" applyAlignment="1" applyProtection="1">
      <alignment horizontal="center" vertical="center"/>
    </xf>
    <xf numFmtId="181" fontId="40" fillId="0" borderId="27" xfId="0" applyNumberFormat="1" applyFont="1" applyFill="1" applyBorder="1" applyAlignment="1">
      <alignment horizontal="center" vertical="center"/>
    </xf>
    <xf numFmtId="180" fontId="40" fillId="0" borderId="15" xfId="0" applyNumberFormat="1" applyFont="1" applyFill="1" applyBorder="1" applyAlignment="1">
      <alignment horizontal="justify" vertical="center" indent="2"/>
    </xf>
    <xf numFmtId="180" fontId="40" fillId="0" borderId="11" xfId="0" applyNumberFormat="1" applyFont="1" applyFill="1" applyBorder="1" applyAlignment="1">
      <alignment horizontal="justify" vertical="center" indent="2"/>
    </xf>
    <xf numFmtId="180" fontId="40" fillId="0" borderId="36" xfId="0" applyNumberFormat="1" applyFont="1" applyFill="1" applyBorder="1" applyAlignment="1">
      <alignment horizontal="center" vertical="center"/>
    </xf>
    <xf numFmtId="181" fontId="40" fillId="0" borderId="11" xfId="0" applyNumberFormat="1" applyFont="1" applyFill="1" applyBorder="1" applyAlignment="1">
      <alignment horizontal="center" vertical="center"/>
    </xf>
    <xf numFmtId="180" fontId="40" fillId="0" borderId="11" xfId="0" applyNumberFormat="1" applyFont="1" applyFill="1" applyBorder="1" applyAlignment="1">
      <alignment horizontal="center" vertical="center"/>
    </xf>
    <xf numFmtId="181" fontId="40" fillId="0" borderId="11" xfId="28" applyNumberFormat="1" applyFont="1" applyFill="1" applyBorder="1" applyAlignment="1" applyProtection="1">
      <alignment horizontal="center" vertical="center"/>
    </xf>
    <xf numFmtId="181" fontId="40" fillId="0" borderId="40" xfId="0" applyNumberFormat="1" applyFont="1" applyFill="1" applyBorder="1" applyAlignment="1">
      <alignment horizontal="center" vertical="center"/>
    </xf>
    <xf numFmtId="180" fontId="43" fillId="0" borderId="13" xfId="0" applyNumberFormat="1" applyFont="1" applyFill="1" applyBorder="1" applyAlignment="1">
      <alignment horizontal="right" vertical="center" indent="1"/>
    </xf>
    <xf numFmtId="182" fontId="43" fillId="0" borderId="0" xfId="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horizontal="right" vertical="center" indent="1"/>
    </xf>
    <xf numFmtId="181" fontId="43" fillId="0" borderId="0" xfId="28" applyNumberFormat="1" applyFont="1" applyFill="1" applyBorder="1" applyAlignment="1" applyProtection="1">
      <alignment horizontal="right" vertical="center" indent="1"/>
    </xf>
    <xf numFmtId="181" fontId="43" fillId="0" borderId="22" xfId="28" applyNumberFormat="1" applyFont="1" applyFill="1" applyBorder="1" applyAlignment="1" applyProtection="1">
      <alignment horizontal="right" vertical="center" indent="1"/>
    </xf>
    <xf numFmtId="180" fontId="41" fillId="0" borderId="21" xfId="0" applyNumberFormat="1" applyFont="1" applyFill="1" applyBorder="1" applyAlignment="1">
      <alignment horizontal="distributed" vertical="center"/>
    </xf>
    <xf numFmtId="49" fontId="41" fillId="0" borderId="0" xfId="0" applyNumberFormat="1" applyFont="1" applyFill="1" applyBorder="1" applyAlignment="1">
      <alignment horizontal="distributed" vertical="center"/>
    </xf>
    <xf numFmtId="49" fontId="40" fillId="0" borderId="0" xfId="0" applyNumberFormat="1" applyFont="1" applyFill="1" applyBorder="1" applyAlignment="1">
      <alignment horizontal="distributed" vertical="center"/>
    </xf>
    <xf numFmtId="180" fontId="40" fillId="0" borderId="13" xfId="0" applyNumberFormat="1" applyFont="1" applyFill="1" applyBorder="1" applyAlignment="1">
      <alignment horizontal="right" vertical="center" indent="1"/>
    </xf>
    <xf numFmtId="181" fontId="40" fillId="0" borderId="0" xfId="0" applyNumberFormat="1" applyFont="1" applyFill="1" applyBorder="1" applyAlignment="1">
      <alignment horizontal="right" vertical="center"/>
    </xf>
    <xf numFmtId="180" fontId="40" fillId="0" borderId="0" xfId="0" applyNumberFormat="1" applyFont="1" applyFill="1" applyBorder="1" applyAlignment="1">
      <alignment horizontal="right" vertical="center" indent="1"/>
    </xf>
    <xf numFmtId="181" fontId="40" fillId="0" borderId="0" xfId="28" applyNumberFormat="1" applyFont="1" applyFill="1" applyBorder="1" applyAlignment="1" applyProtection="1">
      <alignment horizontal="right" vertical="center" indent="1"/>
    </xf>
    <xf numFmtId="180" fontId="40" fillId="0" borderId="0" xfId="0" applyNumberFormat="1" applyFont="1" applyFill="1" applyBorder="1" applyAlignment="1">
      <alignment horizontal="right" vertical="center"/>
    </xf>
    <xf numFmtId="180" fontId="40" fillId="0" borderId="22" xfId="0" applyNumberFormat="1" applyFont="1" applyFill="1" applyBorder="1" applyAlignment="1">
      <alignment horizontal="right" vertical="center"/>
    </xf>
    <xf numFmtId="181" fontId="40" fillId="0" borderId="0" xfId="0" applyNumberFormat="1" applyFont="1" applyFill="1" applyBorder="1" applyAlignment="1">
      <alignment horizontal="right" vertical="center" indent="1"/>
    </xf>
    <xf numFmtId="181" fontId="40" fillId="0" borderId="22" xfId="28" applyNumberFormat="1" applyFont="1" applyFill="1" applyBorder="1" applyAlignment="1" applyProtection="1">
      <alignment horizontal="right" vertical="center" indent="1"/>
    </xf>
    <xf numFmtId="180" fontId="40" fillId="0" borderId="0" xfId="28" applyNumberFormat="1" applyFont="1" applyFill="1" applyBorder="1" applyAlignment="1" applyProtection="1">
      <alignment horizontal="right" vertical="center" indent="1"/>
    </xf>
    <xf numFmtId="180" fontId="41" fillId="0" borderId="0" xfId="0" applyNumberFormat="1" applyFont="1" applyFill="1" applyBorder="1" applyAlignment="1">
      <alignment horizontal="distributed" vertical="center"/>
    </xf>
    <xf numFmtId="180" fontId="40" fillId="0" borderId="0" xfId="0" applyNumberFormat="1" applyFont="1" applyFill="1" applyBorder="1" applyAlignment="1">
      <alignment horizontal="distributed" vertical="center"/>
    </xf>
    <xf numFmtId="181" fontId="43" fillId="0" borderId="0" xfId="0" applyNumberFormat="1" applyFont="1" applyFill="1" applyBorder="1" applyAlignment="1">
      <alignment horizontal="right" vertical="center" indent="1"/>
    </xf>
    <xf numFmtId="49" fontId="40" fillId="0" borderId="0" xfId="0" applyNumberFormat="1" applyFont="1" applyFill="1" applyBorder="1" applyAlignment="1">
      <alignment horizontal="distributed" vertical="center" indent="1"/>
    </xf>
    <xf numFmtId="180" fontId="40" fillId="0" borderId="33" xfId="0" applyNumberFormat="1" applyFont="1" applyFill="1" applyBorder="1" applyAlignment="1">
      <alignment horizontal="distributed" vertical="center"/>
    </xf>
    <xf numFmtId="0" fontId="41" fillId="0" borderId="0" xfId="0" applyFont="1" applyFill="1" applyBorder="1"/>
    <xf numFmtId="49" fontId="40" fillId="0" borderId="33" xfId="0" applyNumberFormat="1" applyFont="1" applyFill="1" applyBorder="1" applyAlignment="1">
      <alignment horizontal="distributed" vertical="center"/>
    </xf>
    <xf numFmtId="49" fontId="41" fillId="0" borderId="21" xfId="0" applyNumberFormat="1" applyFont="1" applyFill="1" applyBorder="1" applyAlignment="1">
      <alignment horizontal="distributed" vertical="center"/>
    </xf>
    <xf numFmtId="180" fontId="41" fillId="0" borderId="23" xfId="0" applyNumberFormat="1" applyFont="1" applyFill="1" applyBorder="1"/>
    <xf numFmtId="180" fontId="41" fillId="0" borderId="16" xfId="0" applyNumberFormat="1" applyFont="1" applyFill="1" applyBorder="1"/>
    <xf numFmtId="180" fontId="40" fillId="0" borderId="16" xfId="0" applyNumberFormat="1" applyFont="1" applyFill="1" applyBorder="1" applyAlignment="1">
      <alignment horizontal="justify" vertical="center" indent="1"/>
    </xf>
    <xf numFmtId="180" fontId="40" fillId="0" borderId="24" xfId="0" applyNumberFormat="1" applyFont="1" applyFill="1" applyBorder="1" applyAlignment="1">
      <alignment horizontal="right" vertical="center" indent="1"/>
    </xf>
    <xf numFmtId="181" fontId="40" fillId="0" borderId="16" xfId="0" applyNumberFormat="1" applyFont="1" applyFill="1" applyBorder="1" applyAlignment="1">
      <alignment horizontal="right" vertical="center" indent="1"/>
    </xf>
    <xf numFmtId="180" fontId="40" fillId="0" borderId="16" xfId="0" applyNumberFormat="1" applyFont="1" applyFill="1" applyBorder="1" applyAlignment="1">
      <alignment horizontal="right" vertical="center" indent="1"/>
    </xf>
    <xf numFmtId="181" fontId="40" fillId="0" borderId="16" xfId="28" applyNumberFormat="1" applyFont="1" applyFill="1" applyBorder="1" applyAlignment="1" applyProtection="1">
      <alignment horizontal="right" vertical="center" indent="1"/>
    </xf>
    <xf numFmtId="181" fontId="43" fillId="0" borderId="25" xfId="28" applyNumberFormat="1" applyFont="1" applyFill="1" applyBorder="1" applyAlignment="1" applyProtection="1">
      <alignment horizontal="right" vertical="center" indent="1"/>
    </xf>
    <xf numFmtId="181" fontId="41" fillId="0" borderId="0" xfId="28" applyNumberFormat="1" applyFont="1" applyFill="1" applyBorder="1" applyAlignment="1" applyProtection="1"/>
    <xf numFmtId="181" fontId="41" fillId="0" borderId="0" xfId="0" applyNumberFormat="1" applyFont="1" applyFill="1"/>
    <xf numFmtId="181" fontId="40" fillId="0" borderId="14" xfId="0" applyNumberFormat="1" applyFont="1" applyFill="1" applyBorder="1" applyAlignment="1">
      <alignment horizontal="center" vertical="center"/>
    </xf>
    <xf numFmtId="180" fontId="40" fillId="0" borderId="36" xfId="0" applyNumberFormat="1" applyFont="1" applyFill="1" applyBorder="1" applyAlignment="1">
      <alignment horizontal="justify" vertical="center" indent="2"/>
    </xf>
    <xf numFmtId="181" fontId="40" fillId="0" borderId="49" xfId="0" applyNumberFormat="1" applyFont="1" applyFill="1" applyBorder="1" applyAlignment="1">
      <alignment horizontal="center" vertical="center"/>
    </xf>
    <xf numFmtId="181" fontId="43" fillId="0" borderId="47" xfId="28" applyNumberFormat="1" applyFont="1" applyFill="1" applyBorder="1" applyAlignment="1" applyProtection="1">
      <alignment horizontal="right" vertical="center" indent="1"/>
    </xf>
    <xf numFmtId="180" fontId="41" fillId="0" borderId="13" xfId="0" applyNumberFormat="1" applyFont="1" applyFill="1" applyBorder="1" applyAlignment="1">
      <alignment horizontal="distributed" vertical="center"/>
    </xf>
    <xf numFmtId="180" fontId="40" fillId="0" borderId="47" xfId="0" applyNumberFormat="1" applyFont="1" applyFill="1" applyBorder="1" applyAlignment="1">
      <alignment horizontal="right" vertical="center"/>
    </xf>
    <xf numFmtId="181" fontId="40" fillId="0" borderId="47" xfId="28" applyNumberFormat="1" applyFont="1" applyFill="1" applyBorder="1" applyAlignment="1" applyProtection="1">
      <alignment horizontal="right" vertical="center" indent="1"/>
    </xf>
    <xf numFmtId="49" fontId="40" fillId="0" borderId="47" xfId="0" applyNumberFormat="1" applyFont="1" applyFill="1" applyBorder="1" applyAlignment="1">
      <alignment horizontal="distributed" vertical="center"/>
    </xf>
    <xf numFmtId="180" fontId="40" fillId="0" borderId="47" xfId="0" applyNumberFormat="1" applyFont="1" applyFill="1" applyBorder="1" applyAlignment="1">
      <alignment horizontal="distributed" vertical="center"/>
    </xf>
    <xf numFmtId="49" fontId="41" fillId="0" borderId="13" xfId="0" applyNumberFormat="1" applyFont="1" applyFill="1" applyBorder="1" applyAlignment="1">
      <alignment horizontal="distributed" vertical="center"/>
    </xf>
    <xf numFmtId="180" fontId="41" fillId="0" borderId="43" xfId="0" applyNumberFormat="1" applyFont="1" applyFill="1" applyBorder="1"/>
    <xf numFmtId="180" fontId="41" fillId="0" borderId="10" xfId="0" applyNumberFormat="1" applyFont="1" applyFill="1" applyBorder="1"/>
    <xf numFmtId="180" fontId="40" fillId="0" borderId="10" xfId="0" applyNumberFormat="1" applyFont="1" applyFill="1" applyBorder="1" applyAlignment="1">
      <alignment horizontal="justify" vertical="center" indent="1"/>
    </xf>
    <xf numFmtId="180" fontId="40" fillId="0" borderId="43" xfId="0" applyNumberFormat="1" applyFont="1" applyFill="1" applyBorder="1" applyAlignment="1">
      <alignment horizontal="right" vertical="center" indent="1"/>
    </xf>
    <xf numFmtId="181" fontId="40" fillId="0" borderId="10" xfId="0" applyNumberFormat="1" applyFont="1" applyFill="1" applyBorder="1" applyAlignment="1">
      <alignment horizontal="right" vertical="center" indent="1"/>
    </xf>
    <xf numFmtId="180" fontId="40" fillId="0" borderId="10" xfId="0" applyNumberFormat="1" applyFont="1" applyFill="1" applyBorder="1" applyAlignment="1">
      <alignment horizontal="right" vertical="center" indent="1"/>
    </xf>
    <xf numFmtId="181" fontId="40" fillId="0" borderId="10" xfId="28" applyNumberFormat="1" applyFont="1" applyFill="1" applyBorder="1" applyAlignment="1" applyProtection="1">
      <alignment horizontal="right" vertical="center" indent="1"/>
    </xf>
    <xf numFmtId="181" fontId="43" fillId="0" borderId="50" xfId="28" applyNumberFormat="1" applyFont="1" applyFill="1" applyBorder="1" applyAlignment="1" applyProtection="1">
      <alignment horizontal="right" vertical="center" indent="1"/>
    </xf>
    <xf numFmtId="180" fontId="41" fillId="0" borderId="0" xfId="0" applyNumberFormat="1" applyFont="1" applyFill="1" applyBorder="1" applyAlignment="1">
      <alignment vertical="center"/>
    </xf>
    <xf numFmtId="181" fontId="41" fillId="0" borderId="0" xfId="0" applyNumberFormat="1" applyFont="1" applyFill="1" applyBorder="1" applyAlignment="1">
      <alignment vertical="center"/>
    </xf>
    <xf numFmtId="180" fontId="41" fillId="0" borderId="21" xfId="0" applyNumberFormat="1" applyFont="1" applyFill="1" applyBorder="1" applyAlignment="1"/>
    <xf numFmtId="49" fontId="41" fillId="0" borderId="0" xfId="0" applyNumberFormat="1" applyFont="1" applyFill="1" applyBorder="1" applyAlignment="1">
      <alignment horizontal="justify"/>
    </xf>
    <xf numFmtId="49" fontId="43" fillId="0" borderId="0" xfId="0" applyNumberFormat="1" applyFont="1" applyFill="1" applyBorder="1" applyAlignment="1">
      <alignment horizontal="justify" vertical="center"/>
    </xf>
    <xf numFmtId="181" fontId="41" fillId="0" borderId="0" xfId="0" applyNumberFormat="1" applyFont="1" applyFill="1" applyBorder="1"/>
    <xf numFmtId="181" fontId="43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distributed" vertical="center"/>
    </xf>
    <xf numFmtId="180" fontId="43" fillId="0" borderId="0" xfId="0" applyNumberFormat="1" applyFont="1" applyFill="1" applyBorder="1" applyAlignment="1">
      <alignment vertical="center"/>
    </xf>
    <xf numFmtId="180" fontId="42" fillId="0" borderId="0" xfId="0" applyNumberFormat="1" applyFont="1" applyFill="1"/>
    <xf numFmtId="180" fontId="40" fillId="0" borderId="0" xfId="0" applyNumberFormat="1" applyFont="1" applyFill="1" applyBorder="1" applyAlignment="1">
      <alignment horizontal="left" vertical="center" indent="3" shrinkToFit="1"/>
    </xf>
    <xf numFmtId="180" fontId="40" fillId="0" borderId="0" xfId="28" applyNumberFormat="1" applyFont="1" applyFill="1" applyBorder="1" applyAlignment="1" applyProtection="1">
      <alignment horizontal="right" vertical="center"/>
    </xf>
    <xf numFmtId="181" fontId="40" fillId="0" borderId="25" xfId="28" applyNumberFormat="1" applyFont="1" applyFill="1" applyBorder="1" applyAlignment="1" applyProtection="1">
      <alignment horizontal="right" vertical="center" indent="1"/>
    </xf>
    <xf numFmtId="180" fontId="41" fillId="0" borderId="0" xfId="0" applyNumberFormat="1" applyFont="1" applyFill="1" applyAlignment="1">
      <alignment horizontal="right" vertical="center" indent="1"/>
    </xf>
    <xf numFmtId="181" fontId="41" fillId="0" borderId="0" xfId="28" applyNumberFormat="1" applyFont="1" applyFill="1" applyBorder="1" applyAlignment="1" applyProtection="1">
      <alignment horizontal="right" vertical="center" indent="1"/>
    </xf>
    <xf numFmtId="181" fontId="41" fillId="0" borderId="0" xfId="0" applyNumberFormat="1" applyFont="1" applyFill="1" applyAlignment="1">
      <alignment horizontal="right" vertical="center" indent="1"/>
    </xf>
    <xf numFmtId="180" fontId="40" fillId="0" borderId="28" xfId="0" applyNumberFormat="1" applyFont="1" applyFill="1" applyBorder="1"/>
    <xf numFmtId="180" fontId="40" fillId="0" borderId="29" xfId="0" applyNumberFormat="1" applyFont="1" applyFill="1" applyBorder="1"/>
    <xf numFmtId="180" fontId="40" fillId="0" borderId="37" xfId="0" applyNumberFormat="1" applyFont="1" applyFill="1" applyBorder="1" applyAlignment="1">
      <alignment vertical="center"/>
    </xf>
    <xf numFmtId="180" fontId="40" fillId="0" borderId="30" xfId="0" applyNumberFormat="1" applyFont="1" applyFill="1" applyBorder="1" applyAlignment="1">
      <alignment horizontal="center" vertical="center"/>
    </xf>
    <xf numFmtId="180" fontId="45" fillId="0" borderId="29" xfId="0" applyNumberFormat="1" applyFont="1" applyFill="1" applyBorder="1" applyAlignment="1">
      <alignment horizontal="center" vertical="center" shrinkToFit="1"/>
    </xf>
    <xf numFmtId="180" fontId="40" fillId="0" borderId="31" xfId="0" applyNumberFormat="1" applyFont="1" applyFill="1" applyBorder="1" applyAlignment="1">
      <alignment horizontal="center" vertical="center"/>
    </xf>
    <xf numFmtId="181" fontId="40" fillId="0" borderId="26" xfId="28" applyNumberFormat="1" applyFont="1" applyFill="1" applyBorder="1" applyAlignment="1" applyProtection="1">
      <alignment horizontal="center" vertical="center"/>
    </xf>
    <xf numFmtId="181" fontId="40" fillId="0" borderId="32" xfId="0" applyNumberFormat="1" applyFont="1" applyFill="1" applyBorder="1" applyAlignment="1">
      <alignment horizontal="center" vertical="center"/>
    </xf>
    <xf numFmtId="180" fontId="40" fillId="0" borderId="0" xfId="0" applyNumberFormat="1" applyFont="1" applyFill="1"/>
    <xf numFmtId="180" fontId="43" fillId="0" borderId="36" xfId="0" applyNumberFormat="1" applyFont="1" applyFill="1" applyBorder="1" applyAlignment="1">
      <alignment horizontal="right" vertical="center" indent="2"/>
    </xf>
    <xf numFmtId="181" fontId="43" fillId="0" borderId="11" xfId="0" applyNumberFormat="1" applyFont="1" applyFill="1" applyBorder="1" applyAlignment="1">
      <alignment horizontal="right" vertical="center" indent="2" shrinkToFit="1"/>
    </xf>
    <xf numFmtId="180" fontId="43" fillId="0" borderId="11" xfId="0" applyNumberFormat="1" applyFont="1" applyFill="1" applyBorder="1" applyAlignment="1">
      <alignment horizontal="right" vertical="center" indent="2"/>
    </xf>
    <xf numFmtId="181" fontId="43" fillId="0" borderId="11" xfId="28" applyNumberFormat="1" applyFont="1" applyFill="1" applyBorder="1" applyAlignment="1" applyProtection="1">
      <alignment horizontal="right" vertical="center" indent="2" shrinkToFit="1"/>
    </xf>
    <xf numFmtId="181" fontId="43" fillId="0" borderId="49" xfId="0" applyNumberFormat="1" applyFont="1" applyFill="1" applyBorder="1" applyAlignment="1">
      <alignment horizontal="right" vertical="center" indent="2" shrinkToFit="1"/>
    </xf>
    <xf numFmtId="185" fontId="40" fillId="0" borderId="24" xfId="28" applyNumberFormat="1" applyFont="1" applyFill="1" applyBorder="1" applyAlignment="1" applyProtection="1">
      <alignment horizontal="right" vertical="center"/>
    </xf>
    <xf numFmtId="181" fontId="40" fillId="0" borderId="16" xfId="0" applyNumberFormat="1" applyFont="1" applyFill="1" applyBorder="1" applyAlignment="1">
      <alignment horizontal="right" vertical="center" indent="2"/>
    </xf>
    <xf numFmtId="185" fontId="40" fillId="0" borderId="16" xfId="28" applyNumberFormat="1" applyFont="1" applyFill="1" applyBorder="1" applyAlignment="1" applyProtection="1">
      <alignment horizontal="right" vertical="center"/>
    </xf>
    <xf numFmtId="181" fontId="40" fillId="0" borderId="16" xfId="28" applyNumberFormat="1" applyFont="1" applyFill="1" applyBorder="1" applyAlignment="1" applyProtection="1">
      <alignment horizontal="right" vertical="center" indent="2"/>
    </xf>
    <xf numFmtId="181" fontId="40" fillId="0" borderId="25" xfId="28" applyNumberFormat="1" applyFont="1" applyFill="1" applyBorder="1" applyAlignment="1" applyProtection="1">
      <alignment horizontal="right" vertical="center" indent="2"/>
    </xf>
    <xf numFmtId="181" fontId="41" fillId="0" borderId="0" xfId="0" applyNumberFormat="1" applyFont="1" applyFill="1" applyAlignment="1">
      <alignment vertical="center"/>
    </xf>
    <xf numFmtId="49" fontId="40" fillId="0" borderId="0" xfId="0" applyNumberFormat="1" applyFont="1" applyFill="1" applyAlignment="1">
      <alignment horizontal="right" vertical="center"/>
    </xf>
    <xf numFmtId="180" fontId="20" fillId="0" borderId="0" xfId="0" applyNumberFormat="1" applyFont="1" applyFill="1" applyBorder="1" applyAlignment="1">
      <alignment horizontal="right" vertical="center"/>
    </xf>
    <xf numFmtId="180" fontId="40" fillId="0" borderId="0" xfId="0" applyNumberFormat="1" applyFont="1" applyFill="1" applyBorder="1" applyAlignment="1">
      <alignment horizontal="left"/>
    </xf>
    <xf numFmtId="180" fontId="40" fillId="0" borderId="26" xfId="0" applyNumberFormat="1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vertical="center"/>
    </xf>
    <xf numFmtId="0" fontId="39" fillId="0" borderId="72" xfId="0" applyFont="1" applyFill="1" applyBorder="1" applyAlignment="1">
      <alignment vertical="center"/>
    </xf>
    <xf numFmtId="0" fontId="39" fillId="0" borderId="73" xfId="0" applyFont="1" applyFill="1" applyBorder="1" applyAlignment="1">
      <alignment vertical="center"/>
    </xf>
    <xf numFmtId="0" fontId="39" fillId="0" borderId="74" xfId="0" applyFont="1" applyFill="1" applyBorder="1" applyAlignment="1">
      <alignment vertical="center"/>
    </xf>
    <xf numFmtId="0" fontId="39" fillId="0" borderId="71" xfId="0" applyFont="1" applyFill="1" applyBorder="1" applyAlignment="1">
      <alignment vertical="center"/>
    </xf>
    <xf numFmtId="0" fontId="18" fillId="0" borderId="74" xfId="0" applyFont="1" applyFill="1" applyBorder="1" applyAlignment="1">
      <alignment vertical="center"/>
    </xf>
    <xf numFmtId="0" fontId="39" fillId="0" borderId="75" xfId="0" applyFont="1" applyFill="1" applyBorder="1" applyAlignment="1">
      <alignment vertical="center"/>
    </xf>
    <xf numFmtId="0" fontId="18" fillId="0" borderId="76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0" fontId="18" fillId="0" borderId="82" xfId="0" applyFont="1" applyFill="1" applyBorder="1" applyAlignment="1">
      <alignment vertical="center"/>
    </xf>
    <xf numFmtId="49" fontId="18" fillId="0" borderId="76" xfId="0" applyNumberFormat="1" applyFont="1" applyFill="1" applyBorder="1" applyAlignment="1">
      <alignment vertical="center"/>
    </xf>
    <xf numFmtId="180" fontId="18" fillId="0" borderId="52" xfId="0" applyNumberFormat="1" applyFont="1" applyFill="1" applyBorder="1" applyAlignment="1">
      <alignment horizontal="right" vertical="center"/>
    </xf>
    <xf numFmtId="49" fontId="18" fillId="0" borderId="81" xfId="0" applyNumberFormat="1" applyFont="1" applyFill="1" applyBorder="1" applyAlignment="1">
      <alignment vertical="center"/>
    </xf>
    <xf numFmtId="180" fontId="18" fillId="0" borderId="77" xfId="0" applyNumberFormat="1" applyFont="1" applyFill="1" applyBorder="1" applyAlignment="1">
      <alignment horizontal="right" vertical="center"/>
    </xf>
    <xf numFmtId="180" fontId="18" fillId="0" borderId="82" xfId="0" applyNumberFormat="1" applyFont="1" applyFill="1" applyBorder="1" applyAlignment="1">
      <alignment horizontal="right" vertical="center"/>
    </xf>
    <xf numFmtId="49" fontId="18" fillId="0" borderId="69" xfId="0" applyNumberFormat="1" applyFont="1" applyFill="1" applyBorder="1" applyAlignment="1">
      <alignment vertical="center"/>
    </xf>
    <xf numFmtId="49" fontId="18" fillId="0" borderId="80" xfId="0" applyNumberFormat="1" applyFont="1" applyFill="1" applyBorder="1" applyAlignment="1">
      <alignment vertical="center"/>
    </xf>
    <xf numFmtId="49" fontId="30" fillId="0" borderId="76" xfId="0" applyNumberFormat="1" applyFont="1" applyFill="1" applyBorder="1" applyAlignment="1">
      <alignment vertical="center"/>
    </xf>
    <xf numFmtId="180" fontId="30" fillId="0" borderId="52" xfId="0" applyNumberFormat="1" applyFont="1" applyFill="1" applyBorder="1" applyAlignment="1">
      <alignment horizontal="right" vertical="center"/>
    </xf>
    <xf numFmtId="49" fontId="30" fillId="0" borderId="65" xfId="0" applyNumberFormat="1" applyFont="1" applyFill="1" applyBorder="1" applyAlignment="1">
      <alignment vertical="center"/>
    </xf>
    <xf numFmtId="49" fontId="30" fillId="0" borderId="69" xfId="0" applyNumberFormat="1" applyFont="1" applyFill="1" applyBorder="1" applyAlignment="1">
      <alignment vertical="center"/>
    </xf>
    <xf numFmtId="180" fontId="30" fillId="0" borderId="77" xfId="0" applyNumberFormat="1" applyFont="1" applyFill="1" applyBorder="1" applyAlignment="1">
      <alignment horizontal="right" vertical="center"/>
    </xf>
    <xf numFmtId="180" fontId="30" fillId="0" borderId="83" xfId="0" applyNumberFormat="1" applyFont="1" applyFill="1" applyBorder="1" applyAlignment="1">
      <alignment horizontal="right" vertical="center"/>
    </xf>
    <xf numFmtId="49" fontId="20" fillId="0" borderId="81" xfId="0" applyNumberFormat="1" applyFont="1" applyFill="1" applyBorder="1" applyAlignment="1">
      <alignment vertical="center"/>
    </xf>
    <xf numFmtId="49" fontId="18" fillId="0" borderId="65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177" fontId="20" fillId="0" borderId="16" xfId="0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horizontal="right" vertical="center"/>
    </xf>
    <xf numFmtId="177" fontId="20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76" fontId="20" fillId="0" borderId="16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176" fontId="20" fillId="0" borderId="25" xfId="0" applyNumberFormat="1" applyFont="1" applyFill="1" applyBorder="1" applyAlignment="1">
      <alignment horizontal="right" vertical="center"/>
    </xf>
    <xf numFmtId="180" fontId="20" fillId="0" borderId="22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190" fontId="18" fillId="0" borderId="16" xfId="0" applyNumberFormat="1" applyFont="1" applyFill="1" applyBorder="1" applyAlignment="1">
      <alignment vertical="center"/>
    </xf>
    <xf numFmtId="180" fontId="20" fillId="0" borderId="25" xfId="0" applyNumberFormat="1" applyFont="1" applyFill="1" applyBorder="1" applyAlignment="1">
      <alignment horizontal="right" vertical="center" indent="1"/>
    </xf>
    <xf numFmtId="177" fontId="20" fillId="0" borderId="16" xfId="0" applyNumberFormat="1" applyFont="1" applyFill="1" applyBorder="1" applyAlignment="1">
      <alignment vertical="center"/>
    </xf>
    <xf numFmtId="177" fontId="18" fillId="0" borderId="25" xfId="0" applyNumberFormat="1" applyFont="1" applyFill="1" applyBorder="1" applyAlignment="1">
      <alignment horizontal="right" vertical="center"/>
    </xf>
    <xf numFmtId="177" fontId="32" fillId="0" borderId="0" xfId="0" applyNumberFormat="1" applyFont="1" applyFill="1" applyBorder="1" applyAlignment="1">
      <alignment horizontal="right" vertical="center"/>
    </xf>
    <xf numFmtId="184" fontId="32" fillId="0" borderId="0" xfId="0" applyNumberFormat="1" applyFont="1" applyFill="1" applyBorder="1" applyAlignment="1">
      <alignment horizontal="right" vertical="center"/>
    </xf>
    <xf numFmtId="188" fontId="32" fillId="0" borderId="0" xfId="0" applyNumberFormat="1" applyFont="1" applyFill="1" applyBorder="1" applyAlignment="1">
      <alignment horizontal="right" vertical="center"/>
    </xf>
    <xf numFmtId="188" fontId="18" fillId="0" borderId="11" xfId="0" applyNumberFormat="1" applyFont="1" applyFill="1" applyBorder="1" applyAlignment="1">
      <alignment horizontal="right" vertical="center"/>
    </xf>
    <xf numFmtId="49" fontId="18" fillId="0" borderId="84" xfId="0" applyNumberFormat="1" applyFont="1" applyFill="1" applyBorder="1" applyAlignment="1">
      <alignment vertical="center"/>
    </xf>
    <xf numFmtId="180" fontId="18" fillId="0" borderId="85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177" fontId="18" fillId="0" borderId="86" xfId="0" applyNumberFormat="1" applyFont="1" applyFill="1" applyBorder="1" applyAlignment="1">
      <alignment horizontal="right"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7" xfId="0" applyNumberFormat="1" applyFont="1" applyFill="1" applyBorder="1" applyAlignment="1">
      <alignment horizontal="right" vertical="center"/>
    </xf>
    <xf numFmtId="188" fontId="18" fillId="0" borderId="0" xfId="0" applyNumberFormat="1" applyFont="1" applyFill="1" applyBorder="1" applyAlignment="1">
      <alignment horizontal="right" vertical="center"/>
    </xf>
    <xf numFmtId="190" fontId="18" fillId="0" borderId="13" xfId="0" applyNumberFormat="1" applyFont="1" applyFill="1" applyBorder="1" applyAlignment="1">
      <alignment horizontal="right" vertical="center"/>
    </xf>
    <xf numFmtId="190" fontId="18" fillId="0" borderId="22" xfId="0" applyNumberFormat="1" applyFont="1" applyFill="1" applyBorder="1" applyAlignment="1">
      <alignment horizontal="right" vertical="center"/>
    </xf>
    <xf numFmtId="189" fontId="18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3" xfId="0" applyFont="1" applyFill="1" applyBorder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center" vertical="center"/>
    </xf>
    <xf numFmtId="178" fontId="18" fillId="0" borderId="52" xfId="0" applyNumberFormat="1" applyFont="1" applyFill="1" applyBorder="1" applyAlignment="1">
      <alignment vertical="center"/>
    </xf>
    <xf numFmtId="178" fontId="18" fillId="0" borderId="22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9" xfId="0" applyNumberFormat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48" xfId="0" applyNumberFormat="1" applyFont="1" applyFill="1" applyBorder="1" applyAlignment="1">
      <alignment horizontal="center" vertical="center"/>
    </xf>
    <xf numFmtId="178" fontId="20" fillId="0" borderId="62" xfId="0" applyNumberFormat="1" applyFont="1" applyFill="1" applyBorder="1" applyAlignment="1">
      <alignment vertical="center"/>
    </xf>
    <xf numFmtId="178" fontId="20" fillId="0" borderId="25" xfId="0" applyNumberFormat="1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67" xfId="0" applyFont="1" applyFill="1" applyBorder="1" applyAlignment="1">
      <alignment horizontal="distributed" vertical="center"/>
    </xf>
    <xf numFmtId="0" fontId="18" fillId="0" borderId="44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63" xfId="0" applyFont="1" applyFill="1" applyBorder="1" applyAlignment="1">
      <alignment horizontal="justify" vertical="center"/>
    </xf>
    <xf numFmtId="0" fontId="18" fillId="0" borderId="6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8" xfId="0" applyFont="1" applyFill="1" applyBorder="1" applyAlignment="1">
      <alignment horizontal="distributed" vertical="center"/>
    </xf>
    <xf numFmtId="0" fontId="18" fillId="0" borderId="69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 textRotation="255" wrapText="1"/>
    </xf>
    <xf numFmtId="0" fontId="18" fillId="0" borderId="44" xfId="0" applyFont="1" applyFill="1" applyBorder="1" applyAlignment="1">
      <alignment horizontal="center" vertical="center" textRotation="255" wrapText="1"/>
    </xf>
    <xf numFmtId="0" fontId="18" fillId="0" borderId="68" xfId="0" applyFont="1" applyFill="1" applyBorder="1" applyAlignment="1">
      <alignment horizontal="center" vertical="center" textRotation="255" wrapText="1"/>
    </xf>
    <xf numFmtId="0" fontId="18" fillId="0" borderId="66" xfId="0" applyFont="1" applyFill="1" applyBorder="1" applyAlignment="1">
      <alignment horizontal="justify" vertical="center"/>
    </xf>
    <xf numFmtId="0" fontId="18" fillId="0" borderId="67" xfId="0" applyFont="1" applyFill="1" applyBorder="1" applyAlignment="1">
      <alignment horizontal="justify" vertical="center"/>
    </xf>
    <xf numFmtId="180" fontId="40" fillId="0" borderId="0" xfId="0" applyNumberFormat="1" applyFont="1" applyFill="1" applyBorder="1" applyAlignment="1">
      <alignment horizontal="left"/>
    </xf>
    <xf numFmtId="49" fontId="43" fillId="0" borderId="21" xfId="0" applyNumberFormat="1" applyFont="1" applyFill="1" applyBorder="1" applyAlignment="1">
      <alignment horizontal="distributed" vertical="center"/>
    </xf>
    <xf numFmtId="49" fontId="43" fillId="0" borderId="0" xfId="0" applyNumberFormat="1" applyFont="1" applyFill="1" applyBorder="1" applyAlignment="1">
      <alignment horizontal="distributed" vertical="center"/>
    </xf>
    <xf numFmtId="49" fontId="43" fillId="0" borderId="33" xfId="0" applyNumberFormat="1" applyFont="1" applyFill="1" applyBorder="1" applyAlignment="1">
      <alignment horizontal="distributed" vertical="center"/>
    </xf>
    <xf numFmtId="180" fontId="40" fillId="0" borderId="26" xfId="0" applyNumberFormat="1" applyFont="1" applyFill="1" applyBorder="1" applyAlignment="1">
      <alignment horizontal="center" vertical="center"/>
    </xf>
    <xf numFmtId="180" fontId="40" fillId="0" borderId="54" xfId="0" applyNumberFormat="1" applyFont="1" applyFill="1" applyBorder="1" applyAlignment="1">
      <alignment horizontal="center" vertical="center"/>
    </xf>
    <xf numFmtId="180" fontId="40" fillId="0" borderId="38" xfId="0" applyNumberFormat="1" applyFont="1" applyFill="1" applyBorder="1" applyAlignment="1">
      <alignment horizontal="center" vertical="center"/>
    </xf>
    <xf numFmtId="180" fontId="40" fillId="0" borderId="55" xfId="0" applyNumberFormat="1" applyFont="1" applyFill="1" applyBorder="1" applyAlignment="1">
      <alignment horizontal="center" vertical="center"/>
    </xf>
    <xf numFmtId="180" fontId="40" fillId="0" borderId="56" xfId="0" applyNumberFormat="1" applyFont="1" applyFill="1" applyBorder="1" applyAlignment="1">
      <alignment horizontal="center" vertical="center"/>
    </xf>
    <xf numFmtId="180" fontId="40" fillId="0" borderId="57" xfId="0" applyNumberFormat="1" applyFont="1" applyFill="1" applyBorder="1" applyAlignment="1">
      <alignment horizontal="center" vertical="center"/>
    </xf>
    <xf numFmtId="180" fontId="40" fillId="0" borderId="58" xfId="0" applyNumberFormat="1" applyFont="1" applyFill="1" applyBorder="1" applyAlignment="1">
      <alignment horizontal="center" vertical="center"/>
    </xf>
    <xf numFmtId="180" fontId="40" fillId="0" borderId="59" xfId="0" applyNumberFormat="1" applyFont="1" applyFill="1" applyBorder="1" applyAlignment="1">
      <alignment horizontal="center" vertical="center"/>
    </xf>
    <xf numFmtId="180" fontId="40" fillId="0" borderId="26" xfId="0" applyNumberFormat="1" applyFont="1" applyFill="1" applyBorder="1" applyAlignment="1">
      <alignment horizontal="center" vertical="center" shrinkToFit="1"/>
    </xf>
    <xf numFmtId="180" fontId="40" fillId="0" borderId="59" xfId="0" applyNumberFormat="1" applyFont="1" applyFill="1" applyBorder="1" applyAlignment="1">
      <alignment horizontal="center" vertical="center" shrinkToFit="1"/>
    </xf>
    <xf numFmtId="180" fontId="40" fillId="0" borderId="14" xfId="0" applyNumberFormat="1" applyFont="1" applyFill="1" applyBorder="1" applyAlignment="1">
      <alignment horizontal="center" vertical="center"/>
    </xf>
    <xf numFmtId="49" fontId="43" fillId="0" borderId="13" xfId="0" applyNumberFormat="1" applyFont="1" applyFill="1" applyBorder="1" applyAlignment="1">
      <alignment horizontal="distributed" vertical="center"/>
    </xf>
    <xf numFmtId="181" fontId="40" fillId="0" borderId="26" xfId="0" applyNumberFormat="1" applyFont="1" applyFill="1" applyBorder="1" applyAlignment="1">
      <alignment horizontal="center" vertical="center" shrinkToFit="1"/>
    </xf>
    <xf numFmtId="181" fontId="40" fillId="0" borderId="59" xfId="0" applyNumberFormat="1" applyFont="1" applyFill="1" applyBorder="1" applyAlignment="1">
      <alignment horizontal="center" vertical="center" shrinkToFit="1"/>
    </xf>
    <xf numFmtId="180" fontId="40" fillId="0" borderId="14" xfId="0" applyNumberFormat="1" applyFont="1" applyFill="1" applyBorder="1" applyAlignment="1">
      <alignment horizontal="center" vertical="center" shrinkToFit="1"/>
    </xf>
    <xf numFmtId="49" fontId="43" fillId="0" borderId="18" xfId="0" applyNumberFormat="1" applyFont="1" applyFill="1" applyBorder="1" applyAlignment="1">
      <alignment horizontal="distributed" vertical="center"/>
    </xf>
    <xf numFmtId="180" fontId="40" fillId="0" borderId="63" xfId="0" applyNumberFormat="1" applyFont="1" applyFill="1" applyBorder="1" applyAlignment="1">
      <alignment horizontal="center" vertical="center"/>
    </xf>
    <xf numFmtId="180" fontId="40" fillId="0" borderId="64" xfId="0" applyNumberFormat="1" applyFont="1" applyFill="1" applyBorder="1" applyAlignment="1">
      <alignment horizontal="center" vertical="center"/>
    </xf>
    <xf numFmtId="180" fontId="43" fillId="0" borderId="44" xfId="0" applyNumberFormat="1" applyFont="1" applyFill="1" applyBorder="1" applyAlignment="1">
      <alignment horizontal="center" vertical="center"/>
    </xf>
    <xf numFmtId="180" fontId="43" fillId="0" borderId="65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223"/>
        </c:manualLayout>
      </c:layout>
      <c:barChart>
        <c:barDir val="col"/>
        <c:grouping val="stacked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グラフ!$I$5:$I$9</c:f>
              <c:numCache>
                <c:formatCode>#,##0;[Red]\-#,##0</c:formatCode>
                <c:ptCount val="5"/>
                <c:pt idx="0">
                  <c:v>39666</c:v>
                </c:pt>
                <c:pt idx="1">
                  <c:v>39894</c:v>
                </c:pt>
                <c:pt idx="2">
                  <c:v>40150</c:v>
                </c:pt>
                <c:pt idx="3">
                  <c:v>40580</c:v>
                </c:pt>
                <c:pt idx="4">
                  <c:v>40874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グラフ!$J$5:$J$9</c:f>
              <c:numCache>
                <c:formatCode>#,##0;[Red]\-#,##0</c:formatCode>
                <c:ptCount val="5"/>
                <c:pt idx="0">
                  <c:v>42736</c:v>
                </c:pt>
                <c:pt idx="1">
                  <c:v>42958</c:v>
                </c:pt>
                <c:pt idx="2">
                  <c:v>43361</c:v>
                </c:pt>
                <c:pt idx="3">
                  <c:v>43815</c:v>
                </c:pt>
                <c:pt idx="4">
                  <c:v>44149</c:v>
                </c:pt>
              </c:numCache>
            </c:numRef>
          </c:val>
        </c:ser>
        <c:gapWidth val="30"/>
        <c:overlap val="100"/>
        <c:axId val="138473472"/>
        <c:axId val="138475008"/>
      </c:barChart>
      <c:catAx>
        <c:axId val="138473472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75008"/>
        <c:crossesAt val="0"/>
        <c:auto val="1"/>
        <c:lblAlgn val="ctr"/>
        <c:lblOffset val="100"/>
        <c:tickLblSkip val="1"/>
        <c:tickMarkSkip val="1"/>
      </c:catAx>
      <c:valAx>
        <c:axId val="13847500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468"/>
              <c:y val="2.4390243902439025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73472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71186440677963"/>
          <c:y val="0.93791574279379164"/>
          <c:w val="0.54519774011299449"/>
          <c:h val="5.543237250554318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083819455715874"/>
          <c:y val="7.4889948386250238E-2"/>
          <c:w val="0.78212397177784632"/>
          <c:h val="0.76431800264790695"/>
        </c:manualLayout>
      </c:layout>
      <c:barChart>
        <c:barDir val="col"/>
        <c:grouping val="stacked"/>
        <c:ser>
          <c:idx val="0"/>
          <c:order val="0"/>
          <c:tx>
            <c:strRef>
              <c:f>グラフ!$I$35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グラフ!$I$36:$I$40</c:f>
              <c:numCache>
                <c:formatCode>#,##0;[Red]\-#,##0</c:formatCode>
                <c:ptCount val="5"/>
                <c:pt idx="0">
                  <c:v>491</c:v>
                </c:pt>
                <c:pt idx="1">
                  <c:v>481</c:v>
                </c:pt>
                <c:pt idx="2">
                  <c:v>480</c:v>
                </c:pt>
                <c:pt idx="3">
                  <c:v>475</c:v>
                </c:pt>
                <c:pt idx="4">
                  <c:v>461</c:v>
                </c:pt>
              </c:numCache>
            </c:numRef>
          </c:val>
        </c:ser>
        <c:ser>
          <c:idx val="1"/>
          <c:order val="1"/>
          <c:tx>
            <c:strRef>
              <c:f>グラフ!$J$35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</c:strCache>
            </c:strRef>
          </c:cat>
          <c:val>
            <c:numRef>
              <c:f>グラフ!$J$36:$J$40</c:f>
              <c:numCache>
                <c:formatCode>#,##0;[Red]\-#,##0</c:formatCode>
                <c:ptCount val="5"/>
                <c:pt idx="0">
                  <c:v>315</c:v>
                </c:pt>
                <c:pt idx="1">
                  <c:v>320</c:v>
                </c:pt>
                <c:pt idx="2">
                  <c:v>317</c:v>
                </c:pt>
                <c:pt idx="3">
                  <c:v>324</c:v>
                </c:pt>
                <c:pt idx="4">
                  <c:v>333</c:v>
                </c:pt>
              </c:numCache>
            </c:numRef>
          </c:val>
        </c:ser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39119616"/>
        <c:axId val="139125504"/>
      </c:barChart>
      <c:catAx>
        <c:axId val="139119616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25504"/>
        <c:crossesAt val="0"/>
        <c:auto val="1"/>
        <c:lblAlgn val="ctr"/>
        <c:lblOffset val="100"/>
        <c:tickLblSkip val="1"/>
        <c:tickMarkSkip val="1"/>
      </c:catAx>
      <c:valAx>
        <c:axId val="13912550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1961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2290502793298"/>
          <c:y val="0.9229074889867841"/>
          <c:w val="0.40502793296089512"/>
          <c:h val="6.167400881057246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25435541145592094"/>
          <c:y val="4.016920878382609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6192401083554396E-2"/>
          <c:y val="0.15690527838033436"/>
          <c:w val="0.84122562674094703"/>
          <c:h val="0.48806941431670281"/>
        </c:manualLayout>
      </c:layout>
      <c:bar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グラフ!$H$44:$H$51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グラフ!$I$44:$I$51</c:f>
              <c:numCache>
                <c:formatCode>General</c:formatCode>
                <c:ptCount val="8"/>
                <c:pt idx="0">
                  <c:v>504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96</c:v>
                </c:pt>
                <c:pt idx="6">
                  <c:v>134</c:v>
                </c:pt>
                <c:pt idx="7">
                  <c:v>38</c:v>
                </c:pt>
              </c:numCache>
            </c:numRef>
          </c:val>
        </c:ser>
        <c:gapWidth val="30"/>
        <c:axId val="139141888"/>
        <c:axId val="139143808"/>
      </c:barChart>
      <c:catAx>
        <c:axId val="139141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43808"/>
        <c:crossesAt val="0"/>
        <c:auto val="1"/>
        <c:lblAlgn val="ctr"/>
        <c:lblOffset val="100"/>
        <c:tickLblSkip val="1"/>
        <c:tickMarkSkip val="1"/>
      </c:catAx>
      <c:valAx>
        <c:axId val="139143808"/>
        <c:scaling>
          <c:orientation val="minMax"/>
          <c:max val="600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41888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1337931595759795"/>
          <c:y val="8.0959500315625224E-2"/>
          <c:w val="0.73282624847490063"/>
          <c:h val="0.51416231396870316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7.3713266461847542E-3"/>
                  <c:y val="5.38460856949843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0928130107767535E-3"/>
                  <c:y val="4.246807756625358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600"/>
                      <a:t>52,855</a:t>
                    </a:r>
                  </a:p>
                </c:rich>
              </c:tx>
              <c:dLblPos val="outEnd"/>
              <c:showVal val="1"/>
            </c:dLbl>
            <c:dLbl>
              <c:idx val="2"/>
              <c:layout>
                <c:manualLayout>
                  <c:x val="-3.1151532415037292E-3"/>
                  <c:y val="5.503992380699253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485286238445061E-3"/>
                  <c:y val="4.7536905988017505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600"/>
                      <a:t>46,216</a:t>
                    </a:r>
                  </a:p>
                </c:rich>
              </c:tx>
              <c:dLblPos val="outEnd"/>
              <c:showVal val="1"/>
            </c:dLbl>
            <c:dLbl>
              <c:idx val="4"/>
              <c:layout>
                <c:manualLayout>
                  <c:x val="-1.4432304489070649E-3"/>
                  <c:y val="3.7320176750058144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9.2982563226108352E-3"/>
                  <c:y val="5.3672658006356795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9.2456272423311423E-3"/>
                  <c:y val="6.4875466516052582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4.9408940161549571E-3"/>
                  <c:y val="7.233972335736541E-2"/>
                </c:manualLayout>
              </c:layout>
              <c:dLblPos val="outEnd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#,##0;[Red]\-#,##0</c:formatCode>
                <c:ptCount val="8"/>
                <c:pt idx="0">
                  <c:v>52878</c:v>
                </c:pt>
                <c:pt idx="1">
                  <c:v>52855</c:v>
                </c:pt>
                <c:pt idx="2">
                  <c:v>50415</c:v>
                </c:pt>
                <c:pt idx="3">
                  <c:v>46216</c:v>
                </c:pt>
                <c:pt idx="4">
                  <c:v>47848</c:v>
                </c:pt>
                <c:pt idx="5">
                  <c:v>47813</c:v>
                </c:pt>
                <c:pt idx="6">
                  <c:v>45866</c:v>
                </c:pt>
                <c:pt idx="7">
                  <c:v>45850</c:v>
                </c:pt>
              </c:numCache>
            </c:numRef>
          </c:val>
        </c:ser>
        <c:gapWidth val="20"/>
        <c:axId val="139211520"/>
        <c:axId val="139213056"/>
      </c:barChart>
      <c:lineChart>
        <c:grouping val="standard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5.0806323628151184E-2"/>
                  <c:y val="-3.786549557122394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9875616323153413E-2"/>
                  <c:y val="-2.843394575678051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995727278276524E-2"/>
                  <c:y val="-4.241515562188706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5.1312810704863474E-2"/>
                  <c:y val="-3.5752239830780588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5.3491491858092252E-2"/>
                  <c:y val="-2.80397303278268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63.3</c:v>
                </c:pt>
                <c:pt idx="1">
                  <c:v>63.28</c:v>
                </c:pt>
                <c:pt idx="2">
                  <c:v>61.3</c:v>
                </c:pt>
                <c:pt idx="3">
                  <c:v>55.6</c:v>
                </c:pt>
                <c:pt idx="4">
                  <c:v>56.8</c:v>
                </c:pt>
                <c:pt idx="5">
                  <c:v>56.7</c:v>
                </c:pt>
                <c:pt idx="6">
                  <c:v>54.06</c:v>
                </c:pt>
                <c:pt idx="7">
                  <c:v>54.04</c:v>
                </c:pt>
              </c:numCache>
            </c:numRef>
          </c:val>
        </c:ser>
        <c:marker val="1"/>
        <c:axId val="139235712"/>
        <c:axId val="139237248"/>
      </c:lineChart>
      <c:catAx>
        <c:axId val="139211520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13056"/>
        <c:crossesAt val="0"/>
        <c:auto val="1"/>
        <c:lblAlgn val="ctr"/>
        <c:lblOffset val="100"/>
        <c:tickLblSkip val="1"/>
        <c:tickMarkSkip val="1"/>
      </c:catAx>
      <c:valAx>
        <c:axId val="139213056"/>
        <c:scaling>
          <c:orientation val="minMax"/>
          <c:max val="60000"/>
          <c:min val="1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159"/>
              <c:y val="3.4757300907006884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11520"/>
        <c:crosses val="autoZero"/>
        <c:crossBetween val="between"/>
        <c:majorUnit val="10000"/>
      </c:valAx>
      <c:catAx>
        <c:axId val="139235712"/>
        <c:scaling>
          <c:orientation val="minMax"/>
        </c:scaling>
        <c:delete val="1"/>
        <c:axPos val="b"/>
        <c:tickLblPos val="none"/>
        <c:crossAx val="139237248"/>
        <c:crossesAt val="0"/>
        <c:auto val="1"/>
        <c:lblAlgn val="ctr"/>
        <c:lblOffset val="100"/>
      </c:catAx>
      <c:valAx>
        <c:axId val="139237248"/>
        <c:scaling>
          <c:orientation val="minMax"/>
          <c:max val="80"/>
          <c:min val="4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702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357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7655E-2"/>
          <c:y val="0.84749460114954245"/>
          <c:w val="0.3006029285099065"/>
          <c:h val="9.586054907693504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2</xdr:col>
      <xdr:colOff>1057275</xdr:colOff>
      <xdr:row>30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66675</xdr:rowOff>
    </xdr:from>
    <xdr:to>
      <xdr:col>2</xdr:col>
      <xdr:colOff>1085850</xdr:colOff>
      <xdr:row>60</xdr:row>
      <xdr:rowOff>104775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35</xdr:row>
      <xdr:rowOff>66675</xdr:rowOff>
    </xdr:from>
    <xdr:to>
      <xdr:col>6</xdr:col>
      <xdr:colOff>209550</xdr:colOff>
      <xdr:row>61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304800</xdr:colOff>
      <xdr:row>5</xdr:row>
      <xdr:rowOff>66675</xdr:rowOff>
    </xdr:from>
    <xdr:to>
      <xdr:col>6</xdr:col>
      <xdr:colOff>504825</xdr:colOff>
      <xdr:row>31</xdr:row>
      <xdr:rowOff>123825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view="pageBreakPreview" zoomScaleNormal="100" zoomScaleSheetLayoutView="100" workbookViewId="0">
      <selection activeCell="F15" sqref="F15"/>
    </sheetView>
  </sheetViews>
  <sheetFormatPr defaultRowHeight="15.6" customHeight="1"/>
  <cols>
    <col min="1" max="1" width="3" style="5" customWidth="1"/>
    <col min="2" max="2" width="16.375" style="5" customWidth="1"/>
    <col min="3" max="8" width="12.125" style="5" customWidth="1"/>
    <col min="9" max="9" width="8.25" style="5" customWidth="1"/>
    <col min="10" max="16384" width="9" style="5"/>
  </cols>
  <sheetData>
    <row r="1" spans="1:9" ht="19.5" customHeight="1">
      <c r="B1" s="339" t="s">
        <v>0</v>
      </c>
      <c r="C1" s="339"/>
      <c r="D1" s="339"/>
      <c r="E1" s="339"/>
      <c r="F1" s="339"/>
      <c r="G1" s="339"/>
      <c r="H1" s="339"/>
    </row>
    <row r="2" spans="1:9" ht="4.5" customHeight="1"/>
    <row r="3" spans="1:9" ht="15" customHeight="1" thickBot="1">
      <c r="A3" s="5" t="s">
        <v>365</v>
      </c>
      <c r="H3" s="44" t="s">
        <v>1</v>
      </c>
    </row>
    <row r="4" spans="1:9" ht="15" customHeight="1" thickBot="1">
      <c r="A4" s="340" t="s">
        <v>2</v>
      </c>
      <c r="B4" s="341"/>
      <c r="C4" s="344" t="s">
        <v>3</v>
      </c>
      <c r="D4" s="344" t="s">
        <v>4</v>
      </c>
      <c r="E4" s="344" t="s">
        <v>5</v>
      </c>
      <c r="F4" s="344" t="s">
        <v>6</v>
      </c>
      <c r="G4" s="346" t="s">
        <v>7</v>
      </c>
      <c r="H4" s="347"/>
    </row>
    <row r="5" spans="1:9" ht="15" customHeight="1">
      <c r="A5" s="342"/>
      <c r="B5" s="343"/>
      <c r="C5" s="345"/>
      <c r="D5" s="345"/>
      <c r="E5" s="345"/>
      <c r="F5" s="345"/>
      <c r="G5" s="348" t="s">
        <v>366</v>
      </c>
      <c r="H5" s="349"/>
      <c r="I5" s="49"/>
    </row>
    <row r="6" spans="1:9" ht="14.1" customHeight="1">
      <c r="A6" s="360" t="s">
        <v>294</v>
      </c>
      <c r="B6" s="361"/>
      <c r="C6" s="24">
        <f t="shared" ref="C6:C16" si="0">SUM(D6:E6)</f>
        <v>76767</v>
      </c>
      <c r="D6" s="2">
        <v>37166</v>
      </c>
      <c r="E6" s="2">
        <v>39601</v>
      </c>
      <c r="F6" s="14">
        <v>1053</v>
      </c>
      <c r="G6" s="358">
        <f>ROUND(C6/$C$6,5)*100</f>
        <v>100</v>
      </c>
      <c r="H6" s="359"/>
    </row>
    <row r="7" spans="1:9" ht="14.1" customHeight="1">
      <c r="A7" s="352" t="s">
        <v>295</v>
      </c>
      <c r="B7" s="353"/>
      <c r="C7" s="24">
        <f t="shared" si="0"/>
        <v>77674</v>
      </c>
      <c r="D7" s="2">
        <v>37644</v>
      </c>
      <c r="E7" s="2">
        <v>40030</v>
      </c>
      <c r="F7" s="14">
        <f t="shared" ref="F7:F16" si="1">C7-C6</f>
        <v>907</v>
      </c>
      <c r="G7" s="358">
        <f t="shared" ref="G7:G15" si="2">ROUND(C7/$C$6,5)*100</f>
        <v>101.18100000000001</v>
      </c>
      <c r="H7" s="359"/>
    </row>
    <row r="8" spans="1:9" ht="14.1" customHeight="1">
      <c r="A8" s="352" t="s">
        <v>296</v>
      </c>
      <c r="B8" s="353"/>
      <c r="C8" s="24">
        <f t="shared" si="0"/>
        <v>78780</v>
      </c>
      <c r="D8" s="2">
        <v>38121</v>
      </c>
      <c r="E8" s="2">
        <v>40659</v>
      </c>
      <c r="F8" s="14">
        <f t="shared" si="1"/>
        <v>1106</v>
      </c>
      <c r="G8" s="358">
        <f t="shared" si="2"/>
        <v>102.62199999999999</v>
      </c>
      <c r="H8" s="359"/>
    </row>
    <row r="9" spans="1:9" ht="14.1" customHeight="1">
      <c r="A9" s="352" t="s">
        <v>297</v>
      </c>
      <c r="B9" s="353"/>
      <c r="C9" s="24">
        <f t="shared" si="0"/>
        <v>79784</v>
      </c>
      <c r="D9" s="2">
        <v>38615</v>
      </c>
      <c r="E9" s="2">
        <v>41169</v>
      </c>
      <c r="F9" s="14">
        <f t="shared" si="1"/>
        <v>1004</v>
      </c>
      <c r="G9" s="358">
        <f t="shared" si="2"/>
        <v>103.92999999999999</v>
      </c>
      <c r="H9" s="359"/>
    </row>
    <row r="10" spans="1:9" ht="14.1" customHeight="1">
      <c r="A10" s="352" t="s">
        <v>298</v>
      </c>
      <c r="B10" s="353"/>
      <c r="C10" s="24">
        <f t="shared" si="0"/>
        <v>80869</v>
      </c>
      <c r="D10" s="2">
        <v>39036</v>
      </c>
      <c r="E10" s="2">
        <v>41833</v>
      </c>
      <c r="F10" s="14">
        <f t="shared" si="1"/>
        <v>1085</v>
      </c>
      <c r="G10" s="358">
        <f t="shared" si="2"/>
        <v>105.343</v>
      </c>
      <c r="H10" s="359"/>
    </row>
    <row r="11" spans="1:9" ht="14.1" customHeight="1">
      <c r="A11" s="352" t="s">
        <v>299</v>
      </c>
      <c r="B11" s="353"/>
      <c r="C11" s="24">
        <f t="shared" si="0"/>
        <v>81392</v>
      </c>
      <c r="D11" s="2">
        <v>39209</v>
      </c>
      <c r="E11" s="2">
        <v>42183</v>
      </c>
      <c r="F11" s="14">
        <f t="shared" si="1"/>
        <v>523</v>
      </c>
      <c r="G11" s="358">
        <f t="shared" si="2"/>
        <v>106.02499999999999</v>
      </c>
      <c r="H11" s="359"/>
    </row>
    <row r="12" spans="1:9" ht="14.1" customHeight="1">
      <c r="A12" s="352" t="s">
        <v>300</v>
      </c>
      <c r="B12" s="353"/>
      <c r="C12" s="24">
        <f t="shared" si="0"/>
        <v>82402</v>
      </c>
      <c r="D12" s="2">
        <v>39666</v>
      </c>
      <c r="E12" s="2">
        <v>42736</v>
      </c>
      <c r="F12" s="91">
        <f>C12-C11</f>
        <v>1010</v>
      </c>
      <c r="G12" s="358">
        <f t="shared" si="2"/>
        <v>107.33999999999999</v>
      </c>
      <c r="H12" s="359"/>
    </row>
    <row r="13" spans="1:9" ht="14.1" customHeight="1">
      <c r="A13" s="352" t="s">
        <v>301</v>
      </c>
      <c r="B13" s="353"/>
      <c r="C13" s="24">
        <f t="shared" si="0"/>
        <v>82852</v>
      </c>
      <c r="D13" s="2">
        <v>39894</v>
      </c>
      <c r="E13" s="2">
        <v>42958</v>
      </c>
      <c r="F13" s="14">
        <f t="shared" si="1"/>
        <v>450</v>
      </c>
      <c r="G13" s="358">
        <f t="shared" si="2"/>
        <v>107.92699999999999</v>
      </c>
      <c r="H13" s="359"/>
    </row>
    <row r="14" spans="1:9" ht="14.1" customHeight="1">
      <c r="A14" s="352" t="s">
        <v>302</v>
      </c>
      <c r="B14" s="353"/>
      <c r="C14" s="24">
        <f t="shared" si="0"/>
        <v>83511</v>
      </c>
      <c r="D14" s="2">
        <v>40150</v>
      </c>
      <c r="E14" s="2">
        <v>43361</v>
      </c>
      <c r="F14" s="14">
        <f t="shared" si="1"/>
        <v>659</v>
      </c>
      <c r="G14" s="358">
        <f t="shared" si="2"/>
        <v>108.785</v>
      </c>
      <c r="H14" s="359"/>
    </row>
    <row r="15" spans="1:9" ht="14.1" customHeight="1">
      <c r="A15" s="352" t="s">
        <v>303</v>
      </c>
      <c r="B15" s="353"/>
      <c r="C15" s="24">
        <f t="shared" si="0"/>
        <v>84395</v>
      </c>
      <c r="D15" s="2">
        <v>40580</v>
      </c>
      <c r="E15" s="2">
        <v>43815</v>
      </c>
      <c r="F15" s="14">
        <f t="shared" si="1"/>
        <v>884</v>
      </c>
      <c r="G15" s="358">
        <f t="shared" si="2"/>
        <v>109.937</v>
      </c>
      <c r="H15" s="359"/>
    </row>
    <row r="16" spans="1:9" ht="13.5" customHeight="1" thickBot="1">
      <c r="A16" s="362" t="s">
        <v>367</v>
      </c>
      <c r="B16" s="363"/>
      <c r="C16" s="50">
        <f t="shared" si="0"/>
        <v>85023</v>
      </c>
      <c r="D16" s="323">
        <v>40874</v>
      </c>
      <c r="E16" s="323">
        <v>44149</v>
      </c>
      <c r="F16" s="51">
        <f t="shared" si="1"/>
        <v>628</v>
      </c>
      <c r="G16" s="364">
        <f>ROUND(C16/$C$6,5)*100</f>
        <v>110.75500000000001</v>
      </c>
      <c r="H16" s="365"/>
    </row>
    <row r="17" spans="1:8" ht="15" customHeight="1">
      <c r="D17" s="49"/>
      <c r="F17" s="49"/>
      <c r="G17" s="356" t="s">
        <v>8</v>
      </c>
      <c r="H17" s="356"/>
    </row>
    <row r="18" spans="1:8" ht="15" customHeight="1"/>
    <row r="19" spans="1:8" ht="15" customHeight="1" thickBot="1">
      <c r="A19" s="5" t="s">
        <v>368</v>
      </c>
    </row>
    <row r="20" spans="1:8" ht="15" customHeight="1" thickBot="1">
      <c r="A20" s="340" t="s">
        <v>9</v>
      </c>
      <c r="B20" s="341"/>
      <c r="C20" s="357" t="s">
        <v>369</v>
      </c>
      <c r="D20" s="357"/>
      <c r="E20" s="357"/>
      <c r="F20" s="354" t="s">
        <v>304</v>
      </c>
      <c r="G20" s="354"/>
      <c r="H20" s="355"/>
    </row>
    <row r="21" spans="1:8" ht="15" customHeight="1">
      <c r="A21" s="342"/>
      <c r="B21" s="343"/>
      <c r="C21" s="310" t="s">
        <v>10</v>
      </c>
      <c r="D21" s="310" t="s">
        <v>4</v>
      </c>
      <c r="E21" s="309" t="s">
        <v>5</v>
      </c>
      <c r="F21" s="310" t="s">
        <v>10</v>
      </c>
      <c r="G21" s="310" t="s">
        <v>4</v>
      </c>
      <c r="H21" s="52" t="s">
        <v>5</v>
      </c>
    </row>
    <row r="22" spans="1:8" ht="16.5" customHeight="1">
      <c r="A22" s="350" t="s">
        <v>11</v>
      </c>
      <c r="B22" s="351"/>
      <c r="C22" s="25">
        <f t="shared" ref="C22:H22" si="3">SUM(C23:C63)</f>
        <v>84395</v>
      </c>
      <c r="D22" s="25">
        <f t="shared" si="3"/>
        <v>40580</v>
      </c>
      <c r="E22" s="25">
        <f t="shared" si="3"/>
        <v>43815</v>
      </c>
      <c r="F22" s="25">
        <f t="shared" si="3"/>
        <v>85023</v>
      </c>
      <c r="G22" s="25">
        <f t="shared" si="3"/>
        <v>40874</v>
      </c>
      <c r="H22" s="53">
        <f t="shared" si="3"/>
        <v>44149</v>
      </c>
    </row>
    <row r="23" spans="1:8" ht="12" customHeight="1">
      <c r="A23" s="23"/>
      <c r="B23" s="54" t="s">
        <v>12</v>
      </c>
      <c r="C23" s="26">
        <f t="shared" ref="C23:C29" si="4">SUM(D23:E23)</f>
        <v>2148</v>
      </c>
      <c r="D23" s="26">
        <v>1052</v>
      </c>
      <c r="E23" s="26">
        <v>1096</v>
      </c>
      <c r="F23" s="26">
        <f>SUM(G23:H23)</f>
        <v>2170</v>
      </c>
      <c r="G23" s="26">
        <v>1059</v>
      </c>
      <c r="H23" s="27">
        <v>1111</v>
      </c>
    </row>
    <row r="24" spans="1:8" ht="12" customHeight="1">
      <c r="A24" s="23"/>
      <c r="B24" s="55" t="s">
        <v>13</v>
      </c>
      <c r="C24" s="26">
        <f t="shared" si="4"/>
        <v>1113</v>
      </c>
      <c r="D24" s="26">
        <v>534</v>
      </c>
      <c r="E24" s="26">
        <v>579</v>
      </c>
      <c r="F24" s="26">
        <f t="shared" ref="F24:F63" si="5">SUM(G24:H24)</f>
        <v>1183</v>
      </c>
      <c r="G24" s="26">
        <v>566</v>
      </c>
      <c r="H24" s="27">
        <v>617</v>
      </c>
    </row>
    <row r="25" spans="1:8" ht="12" customHeight="1">
      <c r="A25" s="23"/>
      <c r="B25" s="55" t="s">
        <v>14</v>
      </c>
      <c r="C25" s="26">
        <f t="shared" si="4"/>
        <v>2819</v>
      </c>
      <c r="D25" s="26">
        <v>1355</v>
      </c>
      <c r="E25" s="26">
        <v>1464</v>
      </c>
      <c r="F25" s="26">
        <f t="shared" si="5"/>
        <v>2904</v>
      </c>
      <c r="G25" s="26">
        <v>1386</v>
      </c>
      <c r="H25" s="27">
        <v>1518</v>
      </c>
    </row>
    <row r="26" spans="1:8" ht="12" customHeight="1">
      <c r="A26" s="23"/>
      <c r="B26" s="55" t="s">
        <v>15</v>
      </c>
      <c r="C26" s="26">
        <f t="shared" si="4"/>
        <v>3577</v>
      </c>
      <c r="D26" s="26">
        <v>1724</v>
      </c>
      <c r="E26" s="26">
        <v>1853</v>
      </c>
      <c r="F26" s="26">
        <f>SUM(G26:H26)</f>
        <v>3548</v>
      </c>
      <c r="G26" s="26">
        <v>1714</v>
      </c>
      <c r="H26" s="27">
        <v>1834</v>
      </c>
    </row>
    <row r="27" spans="1:8" ht="12" customHeight="1">
      <c r="A27" s="23"/>
      <c r="B27" s="55" t="s">
        <v>16</v>
      </c>
      <c r="C27" s="26">
        <f t="shared" si="4"/>
        <v>3966</v>
      </c>
      <c r="D27" s="26">
        <v>1795</v>
      </c>
      <c r="E27" s="26">
        <v>2171</v>
      </c>
      <c r="F27" s="26">
        <f>SUM(G27:H27)</f>
        <v>4001</v>
      </c>
      <c r="G27" s="26">
        <v>1828</v>
      </c>
      <c r="H27" s="27">
        <v>2173</v>
      </c>
    </row>
    <row r="28" spans="1:8" ht="12" customHeight="1">
      <c r="A28" s="23"/>
      <c r="B28" s="55" t="s">
        <v>17</v>
      </c>
      <c r="C28" s="26">
        <f t="shared" si="4"/>
        <v>3693</v>
      </c>
      <c r="D28" s="26">
        <v>1767</v>
      </c>
      <c r="E28" s="26">
        <v>1926</v>
      </c>
      <c r="F28" s="26">
        <f t="shared" si="5"/>
        <v>3722</v>
      </c>
      <c r="G28" s="26">
        <v>1785</v>
      </c>
      <c r="H28" s="27">
        <v>1937</v>
      </c>
    </row>
    <row r="29" spans="1:8" ht="12" customHeight="1">
      <c r="A29" s="23"/>
      <c r="B29" s="55" t="s">
        <v>18</v>
      </c>
      <c r="C29" s="26">
        <f t="shared" si="4"/>
        <v>3580</v>
      </c>
      <c r="D29" s="26">
        <v>1706</v>
      </c>
      <c r="E29" s="26">
        <v>1874</v>
      </c>
      <c r="F29" s="26">
        <f>SUM(G29:H29)</f>
        <v>3550</v>
      </c>
      <c r="G29" s="26">
        <v>1686</v>
      </c>
      <c r="H29" s="27">
        <v>1864</v>
      </c>
    </row>
    <row r="30" spans="1:8" ht="12" customHeight="1">
      <c r="A30" s="23"/>
      <c r="B30" s="55" t="s">
        <v>19</v>
      </c>
      <c r="C30" s="26">
        <f t="shared" ref="C30:C46" si="6">SUM(D30:E30)</f>
        <v>7355</v>
      </c>
      <c r="D30" s="26">
        <v>3544</v>
      </c>
      <c r="E30" s="26">
        <v>3811</v>
      </c>
      <c r="F30" s="26">
        <f t="shared" si="5"/>
        <v>7396</v>
      </c>
      <c r="G30" s="26">
        <v>3565</v>
      </c>
      <c r="H30" s="27">
        <v>3831</v>
      </c>
    </row>
    <row r="31" spans="1:8" ht="12" customHeight="1">
      <c r="A31" s="23"/>
      <c r="B31" s="55" t="s">
        <v>20</v>
      </c>
      <c r="C31" s="26">
        <f t="shared" si="6"/>
        <v>2114</v>
      </c>
      <c r="D31" s="26">
        <v>1014</v>
      </c>
      <c r="E31" s="26">
        <v>1100</v>
      </c>
      <c r="F31" s="26">
        <f t="shared" si="5"/>
        <v>2095</v>
      </c>
      <c r="G31" s="26">
        <v>996</v>
      </c>
      <c r="H31" s="27">
        <v>1099</v>
      </c>
    </row>
    <row r="32" spans="1:8" ht="12" customHeight="1">
      <c r="A32" s="23"/>
      <c r="B32" s="55" t="s">
        <v>21</v>
      </c>
      <c r="C32" s="26">
        <f t="shared" si="6"/>
        <v>3273</v>
      </c>
      <c r="D32" s="26">
        <v>1576</v>
      </c>
      <c r="E32" s="26">
        <v>1697</v>
      </c>
      <c r="F32" s="26">
        <f t="shared" si="5"/>
        <v>3231</v>
      </c>
      <c r="G32" s="26">
        <v>1562</v>
      </c>
      <c r="H32" s="27">
        <v>1669</v>
      </c>
    </row>
    <row r="33" spans="1:8" ht="12" customHeight="1">
      <c r="A33" s="23"/>
      <c r="B33" s="55" t="s">
        <v>22</v>
      </c>
      <c r="C33" s="26">
        <f t="shared" si="6"/>
        <v>3549</v>
      </c>
      <c r="D33" s="26">
        <v>1728</v>
      </c>
      <c r="E33" s="26">
        <v>1821</v>
      </c>
      <c r="F33" s="26">
        <f t="shared" si="5"/>
        <v>3517</v>
      </c>
      <c r="G33" s="26">
        <v>1718</v>
      </c>
      <c r="H33" s="27">
        <v>1799</v>
      </c>
    </row>
    <row r="34" spans="1:8" ht="12" customHeight="1">
      <c r="A34" s="23"/>
      <c r="B34" s="55" t="s">
        <v>23</v>
      </c>
      <c r="C34" s="26">
        <f t="shared" si="6"/>
        <v>7304</v>
      </c>
      <c r="D34" s="26">
        <v>3465</v>
      </c>
      <c r="E34" s="26">
        <v>3839</v>
      </c>
      <c r="F34" s="26">
        <f t="shared" si="5"/>
        <v>7384</v>
      </c>
      <c r="G34" s="26">
        <v>3515</v>
      </c>
      <c r="H34" s="27">
        <v>3869</v>
      </c>
    </row>
    <row r="35" spans="1:8" ht="12" customHeight="1">
      <c r="A35" s="23"/>
      <c r="B35" s="55" t="s">
        <v>24</v>
      </c>
      <c r="C35" s="26">
        <f t="shared" si="6"/>
        <v>2852</v>
      </c>
      <c r="D35" s="26">
        <v>1376</v>
      </c>
      <c r="E35" s="26">
        <v>1476</v>
      </c>
      <c r="F35" s="26">
        <f t="shared" si="5"/>
        <v>2915</v>
      </c>
      <c r="G35" s="26">
        <v>1414</v>
      </c>
      <c r="H35" s="27">
        <v>1501</v>
      </c>
    </row>
    <row r="36" spans="1:8" ht="12" customHeight="1">
      <c r="A36" s="23"/>
      <c r="B36" s="55" t="s">
        <v>25</v>
      </c>
      <c r="C36" s="26">
        <f t="shared" si="6"/>
        <v>2674</v>
      </c>
      <c r="D36" s="26">
        <v>1309</v>
      </c>
      <c r="E36" s="26">
        <v>1365</v>
      </c>
      <c r="F36" s="26">
        <f t="shared" si="5"/>
        <v>2849</v>
      </c>
      <c r="G36" s="26">
        <v>1381</v>
      </c>
      <c r="H36" s="27">
        <v>1468</v>
      </c>
    </row>
    <row r="37" spans="1:8" ht="12" customHeight="1">
      <c r="A37" s="23"/>
      <c r="B37" s="55" t="s">
        <v>26</v>
      </c>
      <c r="C37" s="26">
        <f t="shared" si="6"/>
        <v>4013</v>
      </c>
      <c r="D37" s="26">
        <v>1974</v>
      </c>
      <c r="E37" s="26">
        <v>2039</v>
      </c>
      <c r="F37" s="26">
        <f t="shared" si="5"/>
        <v>4088</v>
      </c>
      <c r="G37" s="26">
        <v>1996</v>
      </c>
      <c r="H37" s="27">
        <v>2092</v>
      </c>
    </row>
    <row r="38" spans="1:8" ht="12" customHeight="1">
      <c r="A38" s="23"/>
      <c r="B38" s="55" t="s">
        <v>27</v>
      </c>
      <c r="C38" s="26">
        <f t="shared" si="6"/>
        <v>1625</v>
      </c>
      <c r="D38" s="26">
        <v>830</v>
      </c>
      <c r="E38" s="26">
        <v>795</v>
      </c>
      <c r="F38" s="26">
        <f t="shared" si="5"/>
        <v>1656</v>
      </c>
      <c r="G38" s="26">
        <v>833</v>
      </c>
      <c r="H38" s="27">
        <v>823</v>
      </c>
    </row>
    <row r="39" spans="1:8" ht="12" customHeight="1">
      <c r="A39" s="23"/>
      <c r="B39" s="55" t="s">
        <v>28</v>
      </c>
      <c r="C39" s="26">
        <f t="shared" si="6"/>
        <v>2134</v>
      </c>
      <c r="D39" s="26">
        <v>1075</v>
      </c>
      <c r="E39" s="26">
        <v>1059</v>
      </c>
      <c r="F39" s="26">
        <f t="shared" si="5"/>
        <v>2148</v>
      </c>
      <c r="G39" s="26">
        <v>1096</v>
      </c>
      <c r="H39" s="27">
        <v>1052</v>
      </c>
    </row>
    <row r="40" spans="1:8" ht="12" customHeight="1">
      <c r="A40" s="23"/>
      <c r="B40" s="55" t="s">
        <v>29</v>
      </c>
      <c r="C40" s="26">
        <f t="shared" si="6"/>
        <v>1267</v>
      </c>
      <c r="D40" s="26">
        <v>630</v>
      </c>
      <c r="E40" s="26">
        <v>637</v>
      </c>
      <c r="F40" s="26">
        <f t="shared" si="5"/>
        <v>1284</v>
      </c>
      <c r="G40" s="26">
        <v>644</v>
      </c>
      <c r="H40" s="27">
        <v>640</v>
      </c>
    </row>
    <row r="41" spans="1:8" ht="12" customHeight="1">
      <c r="A41" s="23"/>
      <c r="B41" s="55" t="s">
        <v>30</v>
      </c>
      <c r="C41" s="26">
        <f t="shared" si="6"/>
        <v>3379</v>
      </c>
      <c r="D41" s="26">
        <v>1593</v>
      </c>
      <c r="E41" s="26">
        <v>1786</v>
      </c>
      <c r="F41" s="26">
        <f t="shared" si="5"/>
        <v>3367</v>
      </c>
      <c r="G41" s="26">
        <v>1559</v>
      </c>
      <c r="H41" s="27">
        <v>1808</v>
      </c>
    </row>
    <row r="42" spans="1:8" ht="12" customHeight="1">
      <c r="A42" s="23"/>
      <c r="B42" s="55" t="s">
        <v>31</v>
      </c>
      <c r="C42" s="26">
        <f t="shared" si="6"/>
        <v>696</v>
      </c>
      <c r="D42" s="26">
        <v>353</v>
      </c>
      <c r="E42" s="26">
        <v>343</v>
      </c>
      <c r="F42" s="26">
        <f t="shared" si="5"/>
        <v>685</v>
      </c>
      <c r="G42" s="26">
        <v>350</v>
      </c>
      <c r="H42" s="27">
        <v>335</v>
      </c>
    </row>
    <row r="43" spans="1:8" ht="12" customHeight="1">
      <c r="A43" s="23"/>
      <c r="B43" s="55" t="s">
        <v>32</v>
      </c>
      <c r="C43" s="26">
        <f t="shared" si="6"/>
        <v>741</v>
      </c>
      <c r="D43" s="26">
        <v>354</v>
      </c>
      <c r="E43" s="26">
        <v>387</v>
      </c>
      <c r="F43" s="26">
        <f t="shared" si="5"/>
        <v>731</v>
      </c>
      <c r="G43" s="26">
        <v>348</v>
      </c>
      <c r="H43" s="27">
        <v>383</v>
      </c>
    </row>
    <row r="44" spans="1:8" ht="12" customHeight="1">
      <c r="A44" s="23"/>
      <c r="B44" s="55" t="s">
        <v>273</v>
      </c>
      <c r="C44" s="26">
        <f t="shared" si="6"/>
        <v>1595</v>
      </c>
      <c r="D44" s="26">
        <v>780</v>
      </c>
      <c r="E44" s="26">
        <v>815</v>
      </c>
      <c r="F44" s="26">
        <f t="shared" si="5"/>
        <v>1551</v>
      </c>
      <c r="G44" s="26">
        <v>758</v>
      </c>
      <c r="H44" s="27">
        <v>793</v>
      </c>
    </row>
    <row r="45" spans="1:8" ht="12" customHeight="1">
      <c r="A45" s="23"/>
      <c r="B45" s="55" t="s">
        <v>33</v>
      </c>
      <c r="C45" s="26">
        <f t="shared" si="6"/>
        <v>2705</v>
      </c>
      <c r="D45" s="26">
        <v>1296</v>
      </c>
      <c r="E45" s="26">
        <v>1409</v>
      </c>
      <c r="F45" s="26">
        <f t="shared" si="5"/>
        <v>2902</v>
      </c>
      <c r="G45" s="26">
        <v>1371</v>
      </c>
      <c r="H45" s="27">
        <v>1531</v>
      </c>
    </row>
    <row r="46" spans="1:8" ht="12" customHeight="1">
      <c r="A46" s="23"/>
      <c r="B46" s="54" t="s">
        <v>34</v>
      </c>
      <c r="C46" s="26">
        <f t="shared" si="6"/>
        <v>1775</v>
      </c>
      <c r="D46" s="26">
        <v>860</v>
      </c>
      <c r="E46" s="26">
        <v>915</v>
      </c>
      <c r="F46" s="26">
        <f t="shared" si="5"/>
        <v>1774</v>
      </c>
      <c r="G46" s="26">
        <v>867</v>
      </c>
      <c r="H46" s="27">
        <v>907</v>
      </c>
    </row>
    <row r="47" spans="1:8" ht="12" customHeight="1">
      <c r="A47" s="23"/>
      <c r="B47" s="55" t="s">
        <v>35</v>
      </c>
      <c r="C47" s="26">
        <f>SUM(D47:E47)</f>
        <v>288</v>
      </c>
      <c r="D47" s="26">
        <v>140</v>
      </c>
      <c r="E47" s="26">
        <v>148</v>
      </c>
      <c r="F47" s="26">
        <f>SUM(G47:H47)</f>
        <v>284</v>
      </c>
      <c r="G47" s="26">
        <v>135</v>
      </c>
      <c r="H47" s="27">
        <v>149</v>
      </c>
    </row>
    <row r="48" spans="1:8" ht="12" customHeight="1">
      <c r="A48" s="23"/>
      <c r="B48" s="54" t="s">
        <v>36</v>
      </c>
      <c r="C48" s="26">
        <f t="shared" ref="C48:C58" si="7">SUM(D48:E48)</f>
        <v>1369</v>
      </c>
      <c r="D48" s="26">
        <v>627</v>
      </c>
      <c r="E48" s="26">
        <v>742</v>
      </c>
      <c r="F48" s="26">
        <f t="shared" si="5"/>
        <v>1395</v>
      </c>
      <c r="G48" s="26">
        <v>645</v>
      </c>
      <c r="H48" s="27">
        <v>750</v>
      </c>
    </row>
    <row r="49" spans="1:8" ht="12" customHeight="1">
      <c r="A49" s="23"/>
      <c r="B49" s="55" t="s">
        <v>37</v>
      </c>
      <c r="C49" s="26">
        <f t="shared" si="7"/>
        <v>3706</v>
      </c>
      <c r="D49" s="26">
        <v>1751</v>
      </c>
      <c r="E49" s="26">
        <v>1955</v>
      </c>
      <c r="F49" s="26">
        <f t="shared" si="5"/>
        <v>3681</v>
      </c>
      <c r="G49" s="26">
        <v>1737</v>
      </c>
      <c r="H49" s="27">
        <v>1944</v>
      </c>
    </row>
    <row r="50" spans="1:8" ht="12" customHeight="1">
      <c r="A50" s="23"/>
      <c r="B50" s="55" t="s">
        <v>38</v>
      </c>
      <c r="C50" s="26">
        <f t="shared" si="7"/>
        <v>518</v>
      </c>
      <c r="D50" s="26">
        <v>291</v>
      </c>
      <c r="E50" s="26">
        <v>227</v>
      </c>
      <c r="F50" s="26">
        <f t="shared" si="5"/>
        <v>458</v>
      </c>
      <c r="G50" s="26">
        <v>256</v>
      </c>
      <c r="H50" s="27">
        <v>202</v>
      </c>
    </row>
    <row r="51" spans="1:8" ht="12" customHeight="1">
      <c r="A51" s="23"/>
      <c r="B51" s="55" t="s">
        <v>39</v>
      </c>
      <c r="C51" s="26">
        <f t="shared" si="7"/>
        <v>149</v>
      </c>
      <c r="D51" s="26">
        <v>73</v>
      </c>
      <c r="E51" s="26">
        <v>76</v>
      </c>
      <c r="F51" s="26">
        <f t="shared" si="5"/>
        <v>139</v>
      </c>
      <c r="G51" s="26">
        <v>64</v>
      </c>
      <c r="H51" s="27">
        <v>75</v>
      </c>
    </row>
    <row r="52" spans="1:8" ht="12" customHeight="1">
      <c r="A52" s="23"/>
      <c r="B52" s="55" t="s">
        <v>40</v>
      </c>
      <c r="C52" s="26">
        <f t="shared" si="7"/>
        <v>697</v>
      </c>
      <c r="D52" s="26">
        <v>333</v>
      </c>
      <c r="E52" s="26">
        <v>364</v>
      </c>
      <c r="F52" s="26">
        <f t="shared" si="5"/>
        <v>716</v>
      </c>
      <c r="G52" s="26">
        <v>346</v>
      </c>
      <c r="H52" s="27">
        <v>370</v>
      </c>
    </row>
    <row r="53" spans="1:8" ht="12" customHeight="1">
      <c r="A53" s="23"/>
      <c r="B53" s="55" t="s">
        <v>41</v>
      </c>
      <c r="C53" s="26">
        <f t="shared" si="7"/>
        <v>1157</v>
      </c>
      <c r="D53" s="26">
        <v>549</v>
      </c>
      <c r="E53" s="26">
        <v>608</v>
      </c>
      <c r="F53" s="26">
        <f t="shared" si="5"/>
        <v>1151</v>
      </c>
      <c r="G53" s="26">
        <v>555</v>
      </c>
      <c r="H53" s="27">
        <v>596</v>
      </c>
    </row>
    <row r="54" spans="1:8" ht="12" customHeight="1">
      <c r="A54" s="23"/>
      <c r="B54" s="55" t="s">
        <v>42</v>
      </c>
      <c r="C54" s="26">
        <f t="shared" si="7"/>
        <v>894</v>
      </c>
      <c r="D54" s="26">
        <v>425</v>
      </c>
      <c r="E54" s="26">
        <v>469</v>
      </c>
      <c r="F54" s="26">
        <f t="shared" si="5"/>
        <v>775</v>
      </c>
      <c r="G54" s="26">
        <v>380</v>
      </c>
      <c r="H54" s="27">
        <v>395</v>
      </c>
    </row>
    <row r="55" spans="1:8" ht="12" customHeight="1">
      <c r="A55" s="23"/>
      <c r="B55" s="55" t="s">
        <v>43</v>
      </c>
      <c r="C55" s="26">
        <f t="shared" si="7"/>
        <v>2342</v>
      </c>
      <c r="D55" s="26">
        <v>1155</v>
      </c>
      <c r="E55" s="26">
        <v>1187</v>
      </c>
      <c r="F55" s="26">
        <f t="shared" si="5"/>
        <v>2313</v>
      </c>
      <c r="G55" s="26">
        <v>1155</v>
      </c>
      <c r="H55" s="27">
        <v>1158</v>
      </c>
    </row>
    <row r="56" spans="1:8" ht="12" customHeight="1">
      <c r="A56" s="23"/>
      <c r="B56" s="55" t="s">
        <v>44</v>
      </c>
      <c r="C56" s="26">
        <f t="shared" si="7"/>
        <v>435</v>
      </c>
      <c r="D56" s="26">
        <v>208</v>
      </c>
      <c r="E56" s="26">
        <v>227</v>
      </c>
      <c r="F56" s="26">
        <f t="shared" si="5"/>
        <v>460</v>
      </c>
      <c r="G56" s="26">
        <v>217</v>
      </c>
      <c r="H56" s="27">
        <v>243</v>
      </c>
    </row>
    <row r="57" spans="1:8" ht="12" customHeight="1">
      <c r="A57" s="23"/>
      <c r="B57" s="55" t="s">
        <v>45</v>
      </c>
      <c r="C57" s="26">
        <f t="shared" si="7"/>
        <v>1011</v>
      </c>
      <c r="D57" s="26">
        <v>494</v>
      </c>
      <c r="E57" s="26">
        <v>517</v>
      </c>
      <c r="F57" s="26">
        <f t="shared" si="5"/>
        <v>1028</v>
      </c>
      <c r="G57" s="26">
        <v>503</v>
      </c>
      <c r="H57" s="27">
        <v>525</v>
      </c>
    </row>
    <row r="58" spans="1:8" ht="12" customHeight="1">
      <c r="A58" s="23"/>
      <c r="B58" s="55" t="s">
        <v>46</v>
      </c>
      <c r="C58" s="26">
        <f t="shared" si="7"/>
        <v>275</v>
      </c>
      <c r="D58" s="26">
        <v>140</v>
      </c>
      <c r="E58" s="26">
        <v>135</v>
      </c>
      <c r="F58" s="26">
        <f t="shared" si="5"/>
        <v>271</v>
      </c>
      <c r="G58" s="26">
        <v>139</v>
      </c>
      <c r="H58" s="27">
        <v>132</v>
      </c>
    </row>
    <row r="59" spans="1:8" ht="12" customHeight="1">
      <c r="A59" s="23"/>
      <c r="B59" s="55" t="s">
        <v>47</v>
      </c>
      <c r="C59" s="26">
        <f>SUM(D59:E59)</f>
        <v>283</v>
      </c>
      <c r="D59" s="26">
        <v>119</v>
      </c>
      <c r="E59" s="26">
        <v>164</v>
      </c>
      <c r="F59" s="26">
        <f>SUM(G59:H59)</f>
        <v>271</v>
      </c>
      <c r="G59" s="26">
        <v>112</v>
      </c>
      <c r="H59" s="27">
        <v>159</v>
      </c>
    </row>
    <row r="60" spans="1:8" ht="12" customHeight="1">
      <c r="A60" s="23"/>
      <c r="B60" s="55" t="s">
        <v>48</v>
      </c>
      <c r="C60" s="26">
        <f>SUM(D60:E60)</f>
        <v>372</v>
      </c>
      <c r="D60" s="26">
        <v>164</v>
      </c>
      <c r="E60" s="26">
        <v>208</v>
      </c>
      <c r="F60" s="26">
        <f t="shared" si="5"/>
        <v>367</v>
      </c>
      <c r="G60" s="26">
        <v>158</v>
      </c>
      <c r="H60" s="27">
        <v>209</v>
      </c>
    </row>
    <row r="61" spans="1:8" ht="12" customHeight="1">
      <c r="A61" s="23"/>
      <c r="B61" s="54" t="s">
        <v>274</v>
      </c>
      <c r="C61" s="26">
        <f>SUM(D61:E61)</f>
        <v>226</v>
      </c>
      <c r="D61" s="26">
        <v>97</v>
      </c>
      <c r="E61" s="26">
        <v>129</v>
      </c>
      <c r="F61" s="26">
        <f>SUM(G61:H61)</f>
        <v>224</v>
      </c>
      <c r="G61" s="26">
        <v>99</v>
      </c>
      <c r="H61" s="27">
        <v>125</v>
      </c>
    </row>
    <row r="62" spans="1:8" ht="12" customHeight="1">
      <c r="A62" s="23"/>
      <c r="B62" s="55" t="s">
        <v>49</v>
      </c>
      <c r="C62" s="26">
        <f>SUM(D62:E62)</f>
        <v>670</v>
      </c>
      <c r="D62" s="26">
        <v>318</v>
      </c>
      <c r="E62" s="26">
        <v>352</v>
      </c>
      <c r="F62" s="26">
        <f>SUM(G62:H62)</f>
        <v>777</v>
      </c>
      <c r="G62" s="26">
        <v>370</v>
      </c>
      <c r="H62" s="27">
        <v>407</v>
      </c>
    </row>
    <row r="63" spans="1:8" ht="12" customHeight="1" thickBot="1">
      <c r="A63" s="56"/>
      <c r="B63" s="57" t="s">
        <v>50</v>
      </c>
      <c r="C63" s="28">
        <f>SUM(D63:E63)</f>
        <v>56</v>
      </c>
      <c r="D63" s="28">
        <v>6</v>
      </c>
      <c r="E63" s="28">
        <v>50</v>
      </c>
      <c r="F63" s="28">
        <f t="shared" si="5"/>
        <v>62</v>
      </c>
      <c r="G63" s="28">
        <v>6</v>
      </c>
      <c r="H63" s="324">
        <v>56</v>
      </c>
    </row>
    <row r="64" spans="1:8" ht="15" customHeight="1">
      <c r="H64" s="44" t="s">
        <v>8</v>
      </c>
    </row>
    <row r="65" ht="14.25" customHeight="1"/>
  </sheetData>
  <sheetProtection selectLockedCells="1" selectUnlockedCells="1"/>
  <mergeCells count="35"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  <mergeCell ref="G6:H6"/>
    <mergeCell ref="A8:B8"/>
    <mergeCell ref="A7:B7"/>
    <mergeCell ref="A6:B6"/>
    <mergeCell ref="G7:H7"/>
    <mergeCell ref="G8:H8"/>
    <mergeCell ref="A22:B22"/>
    <mergeCell ref="A15:B15"/>
    <mergeCell ref="A14:B14"/>
    <mergeCell ref="F20:H20"/>
    <mergeCell ref="G17:H17"/>
    <mergeCell ref="A20:B21"/>
    <mergeCell ref="C20:E20"/>
    <mergeCell ref="G15:H15"/>
    <mergeCell ref="B1:H1"/>
    <mergeCell ref="A4:B5"/>
    <mergeCell ref="C4:C5"/>
    <mergeCell ref="D4:D5"/>
    <mergeCell ref="E4:E5"/>
    <mergeCell ref="F4:F5"/>
    <mergeCell ref="G4:H4"/>
    <mergeCell ref="G5:H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horizontalDpi="300" verticalDpi="300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C6: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topLeftCell="A34" zoomScaleNormal="100" zoomScaleSheetLayoutView="100" workbookViewId="0">
      <selection activeCell="F58" sqref="F58"/>
    </sheetView>
  </sheetViews>
  <sheetFormatPr defaultRowHeight="17.100000000000001" customHeight="1"/>
  <cols>
    <col min="1" max="1" width="10.25" style="132" customWidth="1"/>
    <col min="2" max="2" width="10.25" style="138" customWidth="1"/>
    <col min="3" max="9" width="10.125" style="132" customWidth="1"/>
    <col min="10" max="16384" width="9" style="132"/>
  </cols>
  <sheetData>
    <row r="1" spans="1:10" ht="5.0999999999999996" customHeight="1">
      <c r="A1" s="5"/>
      <c r="B1" s="131"/>
      <c r="C1" s="131"/>
      <c r="D1" s="131"/>
      <c r="E1" s="131"/>
      <c r="F1" s="131"/>
      <c r="G1" s="131"/>
      <c r="H1" s="131"/>
      <c r="I1" s="44"/>
      <c r="J1" s="131"/>
    </row>
    <row r="2" spans="1:10" ht="15" customHeight="1" thickBot="1">
      <c r="A2" s="366" t="s">
        <v>340</v>
      </c>
      <c r="B2" s="366"/>
      <c r="C2" s="366"/>
      <c r="D2" s="366"/>
      <c r="E2" s="366"/>
      <c r="F2" s="131"/>
      <c r="G2" s="131"/>
      <c r="H2" s="131"/>
      <c r="I2" s="44" t="s">
        <v>51</v>
      </c>
      <c r="J2" s="131"/>
    </row>
    <row r="3" spans="1:10" ht="24.95" customHeight="1" thickBot="1">
      <c r="A3" s="340" t="s">
        <v>52</v>
      </c>
      <c r="B3" s="344" t="s">
        <v>3</v>
      </c>
      <c r="C3" s="344" t="s">
        <v>53</v>
      </c>
      <c r="D3" s="58" t="s">
        <v>54</v>
      </c>
      <c r="E3" s="344" t="s">
        <v>55</v>
      </c>
      <c r="F3" s="344" t="s">
        <v>56</v>
      </c>
      <c r="G3" s="344" t="s">
        <v>57</v>
      </c>
      <c r="H3" s="344" t="s">
        <v>58</v>
      </c>
      <c r="I3" s="367" t="s">
        <v>59</v>
      </c>
      <c r="J3" s="131"/>
    </row>
    <row r="4" spans="1:10" ht="24.95" customHeight="1">
      <c r="A4" s="342"/>
      <c r="B4" s="345"/>
      <c r="C4" s="345"/>
      <c r="D4" s="308" t="s">
        <v>60</v>
      </c>
      <c r="E4" s="345"/>
      <c r="F4" s="345"/>
      <c r="G4" s="345"/>
      <c r="H4" s="345"/>
      <c r="I4" s="368"/>
      <c r="J4" s="131"/>
    </row>
    <row r="5" spans="1:10" ht="15" customHeight="1">
      <c r="A5" s="303" t="s">
        <v>305</v>
      </c>
      <c r="B5" s="30">
        <f>SUM(C5:I5)</f>
        <v>30</v>
      </c>
      <c r="C5" s="31" t="s">
        <v>61</v>
      </c>
      <c r="D5" s="31">
        <v>1</v>
      </c>
      <c r="E5" s="31">
        <v>1</v>
      </c>
      <c r="F5" s="31">
        <v>2</v>
      </c>
      <c r="G5" s="31">
        <v>4</v>
      </c>
      <c r="H5" s="31" t="s">
        <v>61</v>
      </c>
      <c r="I5" s="32">
        <v>22</v>
      </c>
      <c r="J5" s="131"/>
    </row>
    <row r="6" spans="1:10" ht="14.25" customHeight="1">
      <c r="A6" s="59"/>
      <c r="B6" s="30"/>
      <c r="C6" s="31"/>
      <c r="D6" s="31"/>
      <c r="E6" s="31"/>
      <c r="F6" s="31"/>
      <c r="G6" s="31"/>
      <c r="H6" s="31"/>
      <c r="I6" s="32"/>
      <c r="J6" s="131"/>
    </row>
    <row r="7" spans="1:10" s="133" customFormat="1" ht="15" customHeight="1">
      <c r="A7" s="60" t="s">
        <v>62</v>
      </c>
      <c r="B7" s="30">
        <f>SUM(C7:I7)</f>
        <v>30</v>
      </c>
      <c r="C7" s="31" t="s">
        <v>61</v>
      </c>
      <c r="D7" s="31">
        <v>1</v>
      </c>
      <c r="E7" s="31">
        <v>1</v>
      </c>
      <c r="F7" s="31">
        <v>2</v>
      </c>
      <c r="G7" s="31">
        <v>4</v>
      </c>
      <c r="H7" s="31" t="s">
        <v>61</v>
      </c>
      <c r="I7" s="32">
        <v>22</v>
      </c>
    </row>
    <row r="8" spans="1:10" ht="14.25" customHeight="1">
      <c r="A8" s="303"/>
      <c r="B8" s="30"/>
      <c r="C8" s="31"/>
      <c r="D8" s="31"/>
      <c r="E8" s="31"/>
      <c r="F8" s="31"/>
      <c r="G8" s="31"/>
      <c r="H8" s="31"/>
      <c r="I8" s="32"/>
      <c r="J8" s="131"/>
    </row>
    <row r="9" spans="1:10" s="133" customFormat="1" ht="15" customHeight="1">
      <c r="A9" s="60" t="s">
        <v>63</v>
      </c>
      <c r="B9" s="30">
        <f t="shared" ref="B9:B15" si="0">SUM(C9:I9)</f>
        <v>30</v>
      </c>
      <c r="C9" s="31">
        <v>1</v>
      </c>
      <c r="D9" s="31">
        <v>1</v>
      </c>
      <c r="E9" s="31">
        <v>1</v>
      </c>
      <c r="F9" s="31">
        <v>2</v>
      </c>
      <c r="G9" s="31">
        <v>4</v>
      </c>
      <c r="H9" s="31">
        <v>1</v>
      </c>
      <c r="I9" s="32">
        <v>20</v>
      </c>
    </row>
    <row r="10" spans="1:10" s="133" customFormat="1" ht="14.25" customHeight="1">
      <c r="A10" s="59"/>
      <c r="B10" s="30"/>
      <c r="C10" s="31"/>
      <c r="D10" s="31"/>
      <c r="E10" s="31"/>
      <c r="F10" s="31"/>
      <c r="G10" s="31"/>
      <c r="H10" s="31"/>
      <c r="I10" s="32"/>
    </row>
    <row r="11" spans="1:10" s="133" customFormat="1" ht="15" customHeight="1">
      <c r="A11" s="60" t="s">
        <v>64</v>
      </c>
      <c r="B11" s="30">
        <f t="shared" si="0"/>
        <v>30</v>
      </c>
      <c r="C11" s="31">
        <v>1</v>
      </c>
      <c r="D11" s="31">
        <v>1</v>
      </c>
      <c r="E11" s="31">
        <v>1</v>
      </c>
      <c r="F11" s="31">
        <v>2</v>
      </c>
      <c r="G11" s="31">
        <v>4</v>
      </c>
      <c r="H11" s="31">
        <v>1</v>
      </c>
      <c r="I11" s="89">
        <v>20</v>
      </c>
    </row>
    <row r="12" spans="1:10" ht="14.25" customHeight="1">
      <c r="A12" s="59"/>
      <c r="B12" s="30"/>
      <c r="C12" s="134"/>
      <c r="D12" s="134"/>
      <c r="E12" s="134"/>
      <c r="F12" s="134"/>
      <c r="G12" s="134"/>
      <c r="H12" s="134"/>
      <c r="I12" s="135"/>
      <c r="J12" s="131"/>
    </row>
    <row r="13" spans="1:10" s="133" customFormat="1" ht="15" customHeight="1">
      <c r="A13" s="303" t="s">
        <v>65</v>
      </c>
      <c r="B13" s="30">
        <f t="shared" si="0"/>
        <v>29</v>
      </c>
      <c r="C13" s="31">
        <v>1</v>
      </c>
      <c r="D13" s="31">
        <v>1</v>
      </c>
      <c r="E13" s="31">
        <v>1</v>
      </c>
      <c r="F13" s="31">
        <v>2</v>
      </c>
      <c r="G13" s="31">
        <v>4</v>
      </c>
      <c r="H13" s="31">
        <v>1</v>
      </c>
      <c r="I13" s="32">
        <v>19</v>
      </c>
    </row>
    <row r="14" spans="1:10" ht="14.25" customHeight="1">
      <c r="A14" s="303"/>
      <c r="B14" s="30"/>
      <c r="C14" s="31"/>
      <c r="D14" s="31"/>
      <c r="E14" s="31"/>
      <c r="F14" s="31"/>
      <c r="G14" s="31"/>
      <c r="H14" s="31"/>
      <c r="I14" s="32"/>
      <c r="J14" s="131"/>
    </row>
    <row r="15" spans="1:10" s="133" customFormat="1" ht="15" customHeight="1">
      <c r="A15" s="303" t="s">
        <v>306</v>
      </c>
      <c r="B15" s="30">
        <f t="shared" si="0"/>
        <v>29</v>
      </c>
      <c r="C15" s="31">
        <v>1</v>
      </c>
      <c r="D15" s="31">
        <v>1</v>
      </c>
      <c r="E15" s="31">
        <v>1</v>
      </c>
      <c r="F15" s="31">
        <v>2</v>
      </c>
      <c r="G15" s="31">
        <v>4</v>
      </c>
      <c r="H15" s="31">
        <v>1</v>
      </c>
      <c r="I15" s="32">
        <v>19</v>
      </c>
    </row>
    <row r="16" spans="1:10" s="133" customFormat="1" ht="14.25" customHeight="1">
      <c r="A16" s="303"/>
      <c r="B16" s="30"/>
      <c r="C16" s="31"/>
      <c r="D16" s="31"/>
      <c r="E16" s="31"/>
      <c r="F16" s="31"/>
      <c r="G16" s="31"/>
      <c r="H16" s="31"/>
      <c r="I16" s="32"/>
    </row>
    <row r="17" spans="1:11" s="133" customFormat="1" ht="15" customHeight="1" thickBot="1">
      <c r="A17" s="302" t="s">
        <v>354</v>
      </c>
      <c r="B17" s="61">
        <f>SUM(C17:I17)</f>
        <v>27</v>
      </c>
      <c r="C17" s="316">
        <v>1</v>
      </c>
      <c r="D17" s="316">
        <v>1</v>
      </c>
      <c r="E17" s="317">
        <v>0</v>
      </c>
      <c r="F17" s="316">
        <v>2</v>
      </c>
      <c r="G17" s="316">
        <v>4</v>
      </c>
      <c r="H17" s="317">
        <v>0</v>
      </c>
      <c r="I17" s="318">
        <v>19</v>
      </c>
    </row>
    <row r="18" spans="1:11" ht="15" customHeight="1">
      <c r="B18" s="131"/>
      <c r="C18" s="131"/>
      <c r="D18" s="131"/>
      <c r="E18" s="131"/>
      <c r="F18" s="131"/>
      <c r="G18" s="131"/>
      <c r="H18" s="131"/>
      <c r="I18" s="44" t="s">
        <v>66</v>
      </c>
      <c r="J18" s="131"/>
      <c r="K18" s="131"/>
    </row>
    <row r="19" spans="1:11" ht="15" customHeight="1">
      <c r="A19" s="5"/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ht="15" customHeight="1" thickBot="1">
      <c r="A20" s="366" t="s">
        <v>341</v>
      </c>
      <c r="B20" s="366"/>
      <c r="C20" s="366"/>
      <c r="D20" s="366"/>
      <c r="E20" s="366"/>
      <c r="F20" s="131"/>
      <c r="G20" s="131"/>
      <c r="H20" s="131"/>
      <c r="I20" s="44" t="s">
        <v>51</v>
      </c>
      <c r="J20" s="131"/>
      <c r="K20" s="131"/>
    </row>
    <row r="21" spans="1:11" ht="24.95" customHeight="1" thickBot="1">
      <c r="A21" s="340" t="s">
        <v>67</v>
      </c>
      <c r="B21" s="344" t="s">
        <v>68</v>
      </c>
      <c r="C21" s="62" t="s">
        <v>69</v>
      </c>
      <c r="D21" s="63"/>
      <c r="E21" s="62" t="s">
        <v>70</v>
      </c>
      <c r="F21" s="62" t="s">
        <v>71</v>
      </c>
      <c r="G21" s="62" t="s">
        <v>72</v>
      </c>
      <c r="H21" s="62" t="s">
        <v>73</v>
      </c>
      <c r="I21" s="306" t="s">
        <v>74</v>
      </c>
    </row>
    <row r="22" spans="1:11" ht="24.95" customHeight="1">
      <c r="A22" s="342"/>
      <c r="B22" s="345"/>
      <c r="C22" s="64" t="s">
        <v>75</v>
      </c>
      <c r="D22" s="64" t="s">
        <v>76</v>
      </c>
      <c r="E22" s="65" t="s">
        <v>77</v>
      </c>
      <c r="F22" s="65" t="s">
        <v>78</v>
      </c>
      <c r="G22" s="65" t="s">
        <v>79</v>
      </c>
      <c r="H22" s="65" t="s">
        <v>80</v>
      </c>
      <c r="I22" s="66" t="s">
        <v>81</v>
      </c>
    </row>
    <row r="23" spans="1:11" ht="15" customHeight="1">
      <c r="A23" s="303" t="s">
        <v>370</v>
      </c>
      <c r="B23" s="29">
        <v>30</v>
      </c>
      <c r="C23" s="26">
        <v>30</v>
      </c>
      <c r="D23" s="26">
        <v>26</v>
      </c>
      <c r="E23" s="26" t="s">
        <v>61</v>
      </c>
      <c r="F23" s="26">
        <v>1</v>
      </c>
      <c r="G23" s="26">
        <v>5</v>
      </c>
      <c r="H23" s="26">
        <v>13</v>
      </c>
      <c r="I23" s="27">
        <v>11</v>
      </c>
    </row>
    <row r="24" spans="1:11" ht="14.25" customHeight="1">
      <c r="A24" s="59"/>
      <c r="B24" s="29"/>
      <c r="C24" s="26"/>
      <c r="D24" s="26"/>
      <c r="E24" s="26"/>
      <c r="F24" s="26"/>
      <c r="G24" s="26"/>
      <c r="H24" s="26"/>
      <c r="I24" s="27"/>
    </row>
    <row r="25" spans="1:11" s="133" customFormat="1" ht="15" customHeight="1">
      <c r="A25" s="60" t="s">
        <v>62</v>
      </c>
      <c r="B25" s="29">
        <v>30</v>
      </c>
      <c r="C25" s="26">
        <v>30</v>
      </c>
      <c r="D25" s="26">
        <v>26</v>
      </c>
      <c r="E25" s="26" t="s">
        <v>61</v>
      </c>
      <c r="F25" s="26">
        <v>1</v>
      </c>
      <c r="G25" s="26">
        <v>4</v>
      </c>
      <c r="H25" s="26">
        <v>14</v>
      </c>
      <c r="I25" s="27">
        <v>11</v>
      </c>
    </row>
    <row r="26" spans="1:11" ht="14.25" customHeight="1">
      <c r="A26" s="303"/>
      <c r="B26" s="29"/>
      <c r="C26" s="26"/>
      <c r="D26" s="26"/>
      <c r="E26" s="26"/>
      <c r="F26" s="26"/>
      <c r="G26" s="26"/>
      <c r="H26" s="26"/>
      <c r="I26" s="27"/>
    </row>
    <row r="27" spans="1:11" s="133" customFormat="1" ht="15" customHeight="1">
      <c r="A27" s="60" t="s">
        <v>63</v>
      </c>
      <c r="B27" s="29">
        <v>30</v>
      </c>
      <c r="C27" s="26">
        <v>30</v>
      </c>
      <c r="D27" s="26">
        <v>27</v>
      </c>
      <c r="E27" s="26">
        <v>1</v>
      </c>
      <c r="F27" s="26">
        <v>1</v>
      </c>
      <c r="G27" s="26">
        <v>5</v>
      </c>
      <c r="H27" s="26">
        <v>15</v>
      </c>
      <c r="I27" s="27">
        <v>8</v>
      </c>
    </row>
    <row r="28" spans="1:11" s="133" customFormat="1" ht="14.25" customHeight="1">
      <c r="A28" s="59"/>
      <c r="B28" s="29"/>
      <c r="C28" s="26"/>
      <c r="D28" s="26"/>
      <c r="E28" s="26"/>
      <c r="F28" s="26"/>
      <c r="G28" s="26"/>
      <c r="H28" s="26"/>
      <c r="I28" s="27"/>
    </row>
    <row r="29" spans="1:11" s="133" customFormat="1" ht="15" customHeight="1">
      <c r="A29" s="60" t="s">
        <v>64</v>
      </c>
      <c r="B29" s="29">
        <v>30</v>
      </c>
      <c r="C29" s="26">
        <v>30</v>
      </c>
      <c r="D29" s="26">
        <v>27</v>
      </c>
      <c r="E29" s="26">
        <v>1</v>
      </c>
      <c r="F29" s="26">
        <v>1</v>
      </c>
      <c r="G29" s="26">
        <v>5</v>
      </c>
      <c r="H29" s="26">
        <v>15</v>
      </c>
      <c r="I29" s="27">
        <v>8</v>
      </c>
    </row>
    <row r="30" spans="1:11" ht="14.25" customHeight="1">
      <c r="A30" s="59"/>
      <c r="B30" s="136"/>
      <c r="C30" s="134"/>
      <c r="D30" s="134"/>
      <c r="E30" s="134"/>
      <c r="F30" s="134"/>
      <c r="G30" s="134"/>
      <c r="H30" s="134"/>
      <c r="I30" s="135"/>
    </row>
    <row r="31" spans="1:11" s="133" customFormat="1" ht="15" customHeight="1">
      <c r="A31" s="303" t="s">
        <v>65</v>
      </c>
      <c r="B31" s="29">
        <v>30</v>
      </c>
      <c r="C31" s="26">
        <v>29</v>
      </c>
      <c r="D31" s="26">
        <v>26</v>
      </c>
      <c r="E31" s="26">
        <v>1</v>
      </c>
      <c r="F31" s="26">
        <v>1</v>
      </c>
      <c r="G31" s="26">
        <v>4</v>
      </c>
      <c r="H31" s="26">
        <v>13</v>
      </c>
      <c r="I31" s="27">
        <v>10</v>
      </c>
    </row>
    <row r="32" spans="1:11" ht="14.25" customHeight="1">
      <c r="A32" s="303"/>
      <c r="B32" s="29"/>
      <c r="C32" s="26"/>
      <c r="D32" s="26"/>
      <c r="E32" s="26"/>
      <c r="F32" s="26"/>
      <c r="G32" s="26"/>
      <c r="H32" s="26"/>
      <c r="I32" s="27"/>
    </row>
    <row r="33" spans="1:11" s="133" customFormat="1" ht="15" customHeight="1">
      <c r="A33" s="303" t="s">
        <v>306</v>
      </c>
      <c r="B33" s="29">
        <v>30</v>
      </c>
      <c r="C33" s="26">
        <v>29</v>
      </c>
      <c r="D33" s="26">
        <v>26</v>
      </c>
      <c r="E33" s="270">
        <v>0</v>
      </c>
      <c r="F33" s="26">
        <v>2</v>
      </c>
      <c r="G33" s="26">
        <v>3</v>
      </c>
      <c r="H33" s="26">
        <v>11</v>
      </c>
      <c r="I33" s="27">
        <v>13</v>
      </c>
    </row>
    <row r="34" spans="1:11" s="133" customFormat="1" ht="14.25" customHeight="1">
      <c r="A34" s="303"/>
      <c r="B34" s="29"/>
      <c r="C34" s="26"/>
      <c r="D34" s="26"/>
      <c r="E34" s="26"/>
      <c r="F34" s="26"/>
      <c r="G34" s="26"/>
      <c r="H34" s="26"/>
      <c r="I34" s="27"/>
    </row>
    <row r="35" spans="1:11" s="133" customFormat="1" ht="15" customHeight="1" thickBot="1">
      <c r="A35" s="302" t="s">
        <v>371</v>
      </c>
      <c r="B35" s="67">
        <v>27</v>
      </c>
      <c r="C35" s="312">
        <v>27</v>
      </c>
      <c r="D35" s="312">
        <v>25</v>
      </c>
      <c r="E35" s="313">
        <v>0</v>
      </c>
      <c r="F35" s="312">
        <v>3</v>
      </c>
      <c r="G35" s="312">
        <v>4</v>
      </c>
      <c r="H35" s="312">
        <v>7</v>
      </c>
      <c r="I35" s="314">
        <v>13</v>
      </c>
    </row>
    <row r="36" spans="1:11" ht="15" customHeight="1">
      <c r="B36" s="131"/>
      <c r="C36" s="131"/>
      <c r="D36" s="131"/>
      <c r="E36" s="131"/>
      <c r="F36" s="131"/>
      <c r="G36" s="131"/>
      <c r="H36" s="131"/>
      <c r="I36" s="44" t="s">
        <v>66</v>
      </c>
      <c r="J36" s="131"/>
      <c r="K36" s="131"/>
    </row>
    <row r="37" spans="1:11" ht="15" customHeight="1">
      <c r="A37" s="5"/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1" ht="15" customHeight="1" thickBot="1">
      <c r="A38" s="366" t="s">
        <v>342</v>
      </c>
      <c r="B38" s="366"/>
      <c r="C38" s="366"/>
      <c r="D38" s="366"/>
      <c r="E38" s="366"/>
      <c r="F38" s="131"/>
      <c r="G38" s="131"/>
      <c r="H38" s="131"/>
      <c r="I38" s="44" t="s">
        <v>51</v>
      </c>
      <c r="J38" s="131"/>
      <c r="K38" s="131"/>
    </row>
    <row r="39" spans="1:11" ht="24.95" customHeight="1">
      <c r="A39" s="68" t="s">
        <v>52</v>
      </c>
      <c r="B39" s="304" t="s">
        <v>82</v>
      </c>
      <c r="C39" s="304" t="s">
        <v>83</v>
      </c>
      <c r="D39" s="304" t="s">
        <v>84</v>
      </c>
      <c r="E39" s="304" t="s">
        <v>85</v>
      </c>
      <c r="F39" s="304" t="s">
        <v>86</v>
      </c>
      <c r="G39" s="304" t="s">
        <v>87</v>
      </c>
      <c r="H39" s="304" t="s">
        <v>88</v>
      </c>
      <c r="I39" s="307" t="s">
        <v>89</v>
      </c>
      <c r="J39" s="69"/>
      <c r="K39" s="131"/>
    </row>
    <row r="40" spans="1:11" ht="15" customHeight="1">
      <c r="A40" s="303" t="s">
        <v>372</v>
      </c>
      <c r="B40" s="29">
        <f>SUM(C40:I40)</f>
        <v>30</v>
      </c>
      <c r="C40" s="26">
        <v>0</v>
      </c>
      <c r="D40" s="43">
        <v>0</v>
      </c>
      <c r="E40" s="26">
        <v>2</v>
      </c>
      <c r="F40" s="26">
        <v>5</v>
      </c>
      <c r="G40" s="26" t="s">
        <v>61</v>
      </c>
      <c r="H40" s="43">
        <v>0</v>
      </c>
      <c r="I40" s="27">
        <v>23</v>
      </c>
      <c r="J40" s="69"/>
      <c r="K40" s="131"/>
    </row>
    <row r="41" spans="1:11" ht="14.25" customHeight="1">
      <c r="A41" s="59"/>
      <c r="B41" s="29"/>
      <c r="C41" s="26"/>
      <c r="D41" s="43"/>
      <c r="E41" s="26"/>
      <c r="F41" s="26"/>
      <c r="G41" s="26"/>
      <c r="H41" s="70"/>
      <c r="I41" s="27"/>
      <c r="J41" s="69"/>
      <c r="K41" s="131"/>
    </row>
    <row r="42" spans="1:11" s="133" customFormat="1" ht="15" customHeight="1">
      <c r="A42" s="60" t="s">
        <v>62</v>
      </c>
      <c r="B42" s="29">
        <f>SUM(C42:I42)</f>
        <v>30</v>
      </c>
      <c r="C42" s="43">
        <v>0</v>
      </c>
      <c r="D42" s="43">
        <v>0</v>
      </c>
      <c r="E42" s="26">
        <v>2</v>
      </c>
      <c r="F42" s="26">
        <v>5</v>
      </c>
      <c r="G42" s="26" t="s">
        <v>61</v>
      </c>
      <c r="H42" s="43">
        <v>0</v>
      </c>
      <c r="I42" s="27">
        <v>23</v>
      </c>
      <c r="J42" s="71"/>
    </row>
    <row r="43" spans="1:11" ht="14.25" customHeight="1">
      <c r="A43" s="303"/>
      <c r="B43" s="29"/>
      <c r="C43" s="43"/>
      <c r="D43" s="43"/>
      <c r="E43" s="26"/>
      <c r="F43" s="26"/>
      <c r="G43" s="26"/>
      <c r="H43" s="43"/>
      <c r="I43" s="27"/>
      <c r="J43" s="69"/>
      <c r="K43" s="131"/>
    </row>
    <row r="44" spans="1:11" s="133" customFormat="1" ht="15" customHeight="1">
      <c r="A44" s="60" t="s">
        <v>63</v>
      </c>
      <c r="B44" s="29">
        <f>SUM(C44:I44)</f>
        <v>30</v>
      </c>
      <c r="C44" s="43">
        <v>0</v>
      </c>
      <c r="D44" s="43">
        <v>0</v>
      </c>
      <c r="E44" s="26">
        <v>2</v>
      </c>
      <c r="F44" s="26">
        <v>5</v>
      </c>
      <c r="G44" s="26">
        <v>3</v>
      </c>
      <c r="H44" s="43">
        <v>0</v>
      </c>
      <c r="I44" s="27">
        <v>20</v>
      </c>
      <c r="J44" s="71"/>
    </row>
    <row r="45" spans="1:11" ht="14.25" customHeight="1">
      <c r="A45" s="59"/>
      <c r="B45" s="29"/>
      <c r="C45" s="43"/>
      <c r="D45" s="43"/>
      <c r="E45" s="26"/>
      <c r="F45" s="26"/>
      <c r="G45" s="26"/>
      <c r="H45" s="43"/>
      <c r="I45" s="27"/>
      <c r="J45" s="69"/>
      <c r="K45" s="131"/>
    </row>
    <row r="46" spans="1:11" ht="15" customHeight="1">
      <c r="A46" s="60" t="s">
        <v>64</v>
      </c>
      <c r="B46" s="29">
        <f>SUM(C46:I46)</f>
        <v>30</v>
      </c>
      <c r="C46" s="43">
        <v>0</v>
      </c>
      <c r="D46" s="43">
        <v>0</v>
      </c>
      <c r="E46" s="26">
        <v>2</v>
      </c>
      <c r="F46" s="26">
        <v>5</v>
      </c>
      <c r="G46" s="26">
        <v>3</v>
      </c>
      <c r="H46" s="43">
        <v>0</v>
      </c>
      <c r="I46" s="27">
        <v>20</v>
      </c>
      <c r="J46" s="69"/>
      <c r="K46" s="131"/>
    </row>
    <row r="47" spans="1:11" ht="14.25" customHeight="1">
      <c r="A47" s="59"/>
      <c r="B47" s="136"/>
      <c r="C47" s="137"/>
      <c r="D47" s="137"/>
      <c r="E47" s="134"/>
      <c r="F47" s="134"/>
      <c r="G47" s="134"/>
      <c r="H47" s="137"/>
      <c r="I47" s="135"/>
      <c r="J47" s="69"/>
      <c r="K47" s="131"/>
    </row>
    <row r="48" spans="1:11" s="133" customFormat="1" ht="15" customHeight="1">
      <c r="A48" s="303" t="s">
        <v>65</v>
      </c>
      <c r="B48" s="29">
        <f>SUM(C48:I48)</f>
        <v>29</v>
      </c>
      <c r="C48" s="43">
        <v>0</v>
      </c>
      <c r="D48" s="43">
        <v>0</v>
      </c>
      <c r="E48" s="26">
        <v>2</v>
      </c>
      <c r="F48" s="26">
        <v>5</v>
      </c>
      <c r="G48" s="26">
        <v>3</v>
      </c>
      <c r="H48" s="43">
        <v>0</v>
      </c>
      <c r="I48" s="27">
        <v>19</v>
      </c>
      <c r="J48" s="71"/>
    </row>
    <row r="49" spans="1:11" ht="14.25" customHeight="1">
      <c r="A49" s="303"/>
      <c r="B49" s="29"/>
      <c r="C49" s="43"/>
      <c r="D49" s="43"/>
      <c r="E49" s="26"/>
      <c r="F49" s="26"/>
      <c r="G49" s="26"/>
      <c r="H49" s="43"/>
      <c r="I49" s="27"/>
      <c r="J49" s="69"/>
      <c r="K49" s="131"/>
    </row>
    <row r="50" spans="1:11" s="133" customFormat="1" ht="15" customHeight="1">
      <c r="A50" s="303" t="s">
        <v>306</v>
      </c>
      <c r="B50" s="336">
        <f>SUM(C50:I50)</f>
        <v>27</v>
      </c>
      <c r="C50" s="43">
        <v>0</v>
      </c>
      <c r="D50" s="43">
        <v>0</v>
      </c>
      <c r="E50" s="338">
        <v>0</v>
      </c>
      <c r="F50" s="338">
        <v>0</v>
      </c>
      <c r="G50" s="338">
        <v>0</v>
      </c>
      <c r="H50" s="43">
        <v>0</v>
      </c>
      <c r="I50" s="337">
        <v>27</v>
      </c>
      <c r="J50" s="71"/>
    </row>
    <row r="51" spans="1:11" s="133" customFormat="1" ht="14.25" customHeight="1">
      <c r="A51" s="303"/>
      <c r="B51" s="29"/>
      <c r="C51" s="43"/>
      <c r="D51" s="43"/>
      <c r="E51" s="26"/>
      <c r="F51" s="26"/>
      <c r="G51" s="26"/>
      <c r="H51" s="43"/>
      <c r="I51" s="27"/>
      <c r="J51" s="71"/>
    </row>
    <row r="52" spans="1:11" s="133" customFormat="1" ht="15" customHeight="1" thickBot="1">
      <c r="A52" s="302" t="s">
        <v>373</v>
      </c>
      <c r="B52" s="67">
        <f>SUM(C52:I52)</f>
        <v>27</v>
      </c>
      <c r="C52" s="315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314">
        <v>27</v>
      </c>
      <c r="J52" s="71"/>
    </row>
    <row r="53" spans="1:11" ht="15" customHeight="1">
      <c r="A53" s="5" t="s">
        <v>90</v>
      </c>
      <c r="B53" s="131"/>
      <c r="C53" s="131"/>
      <c r="D53" s="131"/>
      <c r="E53" s="131"/>
      <c r="F53" s="131"/>
      <c r="G53" s="131"/>
      <c r="H53" s="131"/>
      <c r="I53" s="44" t="s">
        <v>66</v>
      </c>
      <c r="J53" s="131"/>
      <c r="K53" s="131"/>
    </row>
    <row r="54" spans="1:11" ht="17.100000000000001" customHeight="1">
      <c r="A54" s="5"/>
      <c r="B54" s="131"/>
      <c r="C54" s="131"/>
      <c r="D54" s="131"/>
      <c r="E54" s="131"/>
      <c r="F54" s="131"/>
      <c r="G54" s="131"/>
      <c r="H54" s="131"/>
      <c r="I54" s="131"/>
      <c r="J54" s="131"/>
      <c r="K54" s="131"/>
    </row>
  </sheetData>
  <sheetProtection selectLockedCells="1" selectUnlockedCells="1"/>
  <mergeCells count="13">
    <mergeCell ref="A2:E2"/>
    <mergeCell ref="A20:E20"/>
    <mergeCell ref="A38:E38"/>
    <mergeCell ref="H3:H4"/>
    <mergeCell ref="I3:I4"/>
    <mergeCell ref="A21:A22"/>
    <mergeCell ref="B21:B22"/>
    <mergeCell ref="A3:A4"/>
    <mergeCell ref="B3:B4"/>
    <mergeCell ref="C3:C4"/>
    <mergeCell ref="E3:E4"/>
    <mergeCell ref="F3:F4"/>
    <mergeCell ref="G3:G4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horizontalDpi="300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V56"/>
  <sheetViews>
    <sheetView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35" sqref="F35"/>
    </sheetView>
  </sheetViews>
  <sheetFormatPr defaultRowHeight="15.95" customHeight="1"/>
  <cols>
    <col min="1" max="1" width="15.625" style="132" customWidth="1"/>
    <col min="2" max="3" width="4.75" style="132" customWidth="1"/>
    <col min="4" max="7" width="8.75" style="132" customWidth="1"/>
    <col min="8" max="11" width="7.875" style="132" customWidth="1"/>
    <col min="12" max="13" width="9.125" style="132" customWidth="1"/>
    <col min="14" max="14" width="9.375" style="132" customWidth="1"/>
    <col min="15" max="20" width="9.125" style="132" customWidth="1"/>
    <col min="21" max="16384" width="9" style="132"/>
  </cols>
  <sheetData>
    <row r="1" spans="1:22" ht="5.0999999999999996" customHeight="1">
      <c r="A1" s="5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5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15" customHeight="1" thickBot="1">
      <c r="A2" s="5" t="s">
        <v>349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5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3.75" customHeight="1">
      <c r="A3" s="273"/>
      <c r="B3" s="369" t="s">
        <v>316</v>
      </c>
      <c r="C3" s="378" t="s">
        <v>317</v>
      </c>
      <c r="D3" s="274"/>
      <c r="E3" s="275"/>
      <c r="F3" s="274"/>
      <c r="G3" s="275"/>
      <c r="H3" s="274"/>
      <c r="I3" s="276"/>
      <c r="J3" s="275"/>
      <c r="K3" s="277"/>
      <c r="L3" s="278"/>
      <c r="M3" s="276"/>
      <c r="N3" s="276"/>
      <c r="O3" s="276"/>
      <c r="P3" s="276"/>
      <c r="Q3" s="276"/>
      <c r="R3" s="276"/>
      <c r="S3" s="276"/>
      <c r="T3" s="279"/>
      <c r="U3" s="131"/>
      <c r="V3" s="131"/>
    </row>
    <row r="4" spans="1:22" ht="18" customHeight="1">
      <c r="A4" s="280"/>
      <c r="B4" s="370"/>
      <c r="C4" s="379"/>
      <c r="D4" s="374" t="s">
        <v>91</v>
      </c>
      <c r="E4" s="375"/>
      <c r="F4" s="374" t="s">
        <v>92</v>
      </c>
      <c r="G4" s="375"/>
      <c r="H4" s="374" t="s">
        <v>93</v>
      </c>
      <c r="I4" s="381"/>
      <c r="J4" s="375"/>
      <c r="K4" s="379" t="s">
        <v>318</v>
      </c>
      <c r="L4" s="376" t="s">
        <v>94</v>
      </c>
      <c r="M4" s="382"/>
      <c r="N4" s="382"/>
      <c r="O4" s="382"/>
      <c r="P4" s="382"/>
      <c r="Q4" s="382"/>
      <c r="R4" s="382"/>
      <c r="S4" s="382"/>
      <c r="T4" s="383"/>
      <c r="U4" s="69"/>
    </row>
    <row r="5" spans="1:22" ht="18" customHeight="1">
      <c r="A5" s="281" t="s">
        <v>319</v>
      </c>
      <c r="B5" s="370"/>
      <c r="C5" s="379"/>
      <c r="D5" s="376"/>
      <c r="E5" s="377"/>
      <c r="F5" s="376"/>
      <c r="G5" s="377"/>
      <c r="H5" s="376"/>
      <c r="I5" s="382"/>
      <c r="J5" s="377"/>
      <c r="K5" s="379"/>
      <c r="L5" s="92" t="s">
        <v>53</v>
      </c>
      <c r="M5" s="93" t="s">
        <v>95</v>
      </c>
      <c r="N5" s="93" t="s">
        <v>96</v>
      </c>
      <c r="O5" s="94" t="s">
        <v>55</v>
      </c>
      <c r="P5" s="94" t="s">
        <v>56</v>
      </c>
      <c r="Q5" s="94" t="s">
        <v>57</v>
      </c>
      <c r="R5" s="94" t="s">
        <v>320</v>
      </c>
      <c r="S5" s="94" t="s">
        <v>97</v>
      </c>
      <c r="T5" s="282" t="s">
        <v>59</v>
      </c>
      <c r="U5" s="69"/>
    </row>
    <row r="6" spans="1:22" ht="18" customHeight="1">
      <c r="A6" s="280"/>
      <c r="B6" s="370"/>
      <c r="C6" s="379"/>
      <c r="D6" s="372" t="s">
        <v>98</v>
      </c>
      <c r="E6" s="372" t="s">
        <v>99</v>
      </c>
      <c r="F6" s="372" t="s">
        <v>100</v>
      </c>
      <c r="G6" s="372" t="s">
        <v>99</v>
      </c>
      <c r="H6" s="372" t="s">
        <v>98</v>
      </c>
      <c r="I6" s="372" t="s">
        <v>4</v>
      </c>
      <c r="J6" s="372" t="s">
        <v>5</v>
      </c>
      <c r="K6" s="379"/>
      <c r="L6" s="372" t="s">
        <v>101</v>
      </c>
      <c r="M6" s="372" t="s">
        <v>101</v>
      </c>
      <c r="N6" s="372" t="s">
        <v>101</v>
      </c>
      <c r="O6" s="372" t="s">
        <v>101</v>
      </c>
      <c r="P6" s="372" t="s">
        <v>101</v>
      </c>
      <c r="Q6" s="372" t="s">
        <v>101</v>
      </c>
      <c r="R6" s="372" t="s">
        <v>101</v>
      </c>
      <c r="S6" s="372" t="s">
        <v>101</v>
      </c>
      <c r="T6" s="384" t="s">
        <v>101</v>
      </c>
      <c r="U6" s="69"/>
    </row>
    <row r="7" spans="1:22" ht="3" customHeight="1">
      <c r="A7" s="283"/>
      <c r="B7" s="371"/>
      <c r="C7" s="380"/>
      <c r="D7" s="373"/>
      <c r="E7" s="373"/>
      <c r="F7" s="373"/>
      <c r="G7" s="373"/>
      <c r="H7" s="373"/>
      <c r="I7" s="373"/>
      <c r="J7" s="373"/>
      <c r="K7" s="95"/>
      <c r="L7" s="373"/>
      <c r="M7" s="373"/>
      <c r="N7" s="373"/>
      <c r="O7" s="373"/>
      <c r="P7" s="373"/>
      <c r="Q7" s="373"/>
      <c r="R7" s="373"/>
      <c r="S7" s="373"/>
      <c r="T7" s="385"/>
      <c r="U7" s="69"/>
    </row>
    <row r="8" spans="1:22" ht="15.95" customHeight="1">
      <c r="A8" s="284" t="s">
        <v>102</v>
      </c>
      <c r="B8" s="96"/>
      <c r="C8" s="96"/>
      <c r="D8" s="97"/>
      <c r="E8" s="97"/>
      <c r="F8" s="97"/>
      <c r="G8" s="97"/>
      <c r="H8" s="97"/>
      <c r="I8" s="97"/>
      <c r="J8" s="97"/>
      <c r="K8" s="96"/>
      <c r="L8" s="96"/>
      <c r="M8" s="96"/>
      <c r="N8" s="96"/>
      <c r="O8" s="96"/>
      <c r="P8" s="96"/>
      <c r="Q8" s="96"/>
      <c r="R8" s="96"/>
      <c r="S8" s="96"/>
      <c r="T8" s="285"/>
      <c r="U8" s="69"/>
    </row>
    <row r="9" spans="1:22" ht="15" customHeight="1">
      <c r="A9" s="286" t="s">
        <v>321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72">
        <v>65</v>
      </c>
      <c r="I9" s="72">
        <v>62.3</v>
      </c>
      <c r="J9" s="72">
        <v>67.5</v>
      </c>
      <c r="K9" s="26">
        <v>43905</v>
      </c>
      <c r="L9" s="7" t="s">
        <v>103</v>
      </c>
      <c r="M9" s="7" t="s">
        <v>103</v>
      </c>
      <c r="N9" s="7" t="s">
        <v>103</v>
      </c>
      <c r="O9" s="7" t="s">
        <v>103</v>
      </c>
      <c r="P9" s="7" t="s">
        <v>103</v>
      </c>
      <c r="Q9" s="7" t="s">
        <v>103</v>
      </c>
      <c r="R9" s="7" t="s">
        <v>103</v>
      </c>
      <c r="S9" s="7" t="s">
        <v>103</v>
      </c>
      <c r="T9" s="287">
        <v>43905</v>
      </c>
      <c r="U9" s="69"/>
    </row>
    <row r="10" spans="1:22" ht="15" customHeight="1">
      <c r="A10" s="286" t="s">
        <v>307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72">
        <v>74.3</v>
      </c>
      <c r="I10" s="72">
        <v>72</v>
      </c>
      <c r="J10" s="72">
        <v>76.400000000000006</v>
      </c>
      <c r="K10" s="26">
        <v>54054</v>
      </c>
      <c r="L10" s="7" t="s">
        <v>103</v>
      </c>
      <c r="M10" s="7" t="s">
        <v>103</v>
      </c>
      <c r="N10" s="7" t="s">
        <v>103</v>
      </c>
      <c r="O10" s="7" t="s">
        <v>103</v>
      </c>
      <c r="P10" s="7" t="s">
        <v>103</v>
      </c>
      <c r="Q10" s="7" t="s">
        <v>103</v>
      </c>
      <c r="R10" s="7" t="s">
        <v>103</v>
      </c>
      <c r="S10" s="7" t="s">
        <v>103</v>
      </c>
      <c r="T10" s="287">
        <v>54054</v>
      </c>
      <c r="U10" s="69"/>
    </row>
    <row r="11" spans="1:22" ht="15" customHeight="1">
      <c r="A11" s="286" t="s">
        <v>308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72">
        <v>65.599999999999994</v>
      </c>
      <c r="I11" s="72">
        <v>63.7</v>
      </c>
      <c r="J11" s="72">
        <v>67.599999999999994</v>
      </c>
      <c r="K11" s="26">
        <v>49783</v>
      </c>
      <c r="L11" s="7" t="s">
        <v>103</v>
      </c>
      <c r="M11" s="7" t="s">
        <v>103</v>
      </c>
      <c r="N11" s="7" t="s">
        <v>103</v>
      </c>
      <c r="O11" s="7" t="s">
        <v>103</v>
      </c>
      <c r="P11" s="7" t="s">
        <v>103</v>
      </c>
      <c r="Q11" s="7" t="s">
        <v>103</v>
      </c>
      <c r="R11" s="7" t="s">
        <v>103</v>
      </c>
      <c r="S11" s="7" t="s">
        <v>103</v>
      </c>
      <c r="T11" s="287">
        <v>49783</v>
      </c>
      <c r="U11" s="69"/>
    </row>
    <row r="12" spans="1:22" ht="15" customHeight="1">
      <c r="A12" s="286" t="s">
        <v>309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72">
        <v>64.8</v>
      </c>
      <c r="I12" s="72">
        <v>63.3</v>
      </c>
      <c r="J12" s="72">
        <v>66.2</v>
      </c>
      <c r="K12" s="26">
        <v>51301</v>
      </c>
      <c r="L12" s="7" t="s">
        <v>103</v>
      </c>
      <c r="M12" s="7" t="s">
        <v>103</v>
      </c>
      <c r="N12" s="7" t="s">
        <v>103</v>
      </c>
      <c r="O12" s="7" t="s">
        <v>103</v>
      </c>
      <c r="P12" s="325">
        <v>6402</v>
      </c>
      <c r="Q12" s="326">
        <v>0</v>
      </c>
      <c r="R12" s="7" t="s">
        <v>103</v>
      </c>
      <c r="S12" s="7" t="s">
        <v>103</v>
      </c>
      <c r="T12" s="287">
        <v>44899</v>
      </c>
      <c r="U12" s="69"/>
    </row>
    <row r="13" spans="1:22" s="138" customFormat="1" ht="15" customHeight="1">
      <c r="A13" s="286" t="s">
        <v>322</v>
      </c>
      <c r="B13" s="106">
        <v>1</v>
      </c>
      <c r="C13" s="107">
        <v>3</v>
      </c>
      <c r="D13" s="107">
        <v>83533</v>
      </c>
      <c r="E13" s="107">
        <v>40173</v>
      </c>
      <c r="F13" s="107">
        <v>52878</v>
      </c>
      <c r="G13" s="107">
        <v>24751</v>
      </c>
      <c r="H13" s="108">
        <v>63.3</v>
      </c>
      <c r="I13" s="108">
        <v>61.61</v>
      </c>
      <c r="J13" s="108">
        <v>64.87</v>
      </c>
      <c r="K13" s="107">
        <v>52215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289">
        <v>52215</v>
      </c>
      <c r="U13" s="69"/>
    </row>
    <row r="14" spans="1:22" ht="15.95" customHeight="1">
      <c r="A14" s="288" t="s">
        <v>104</v>
      </c>
      <c r="B14" s="98"/>
      <c r="C14" s="98"/>
      <c r="D14" s="98"/>
      <c r="E14" s="98"/>
      <c r="F14" s="98"/>
      <c r="G14" s="98"/>
      <c r="H14" s="99"/>
      <c r="I14" s="99"/>
      <c r="J14" s="99"/>
      <c r="K14" s="98"/>
      <c r="L14" s="100"/>
      <c r="M14" s="100"/>
      <c r="N14" s="100"/>
      <c r="O14" s="100"/>
      <c r="P14" s="100"/>
      <c r="Q14" s="100"/>
      <c r="R14" s="100"/>
      <c r="S14" s="100"/>
      <c r="T14" s="289"/>
      <c r="U14" s="69"/>
    </row>
    <row r="15" spans="1:22" ht="15" customHeight="1">
      <c r="A15" s="286" t="s">
        <v>323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72">
        <v>60.5</v>
      </c>
      <c r="I15" s="72">
        <v>57.8</v>
      </c>
      <c r="J15" s="72">
        <v>63.2</v>
      </c>
      <c r="K15" s="26">
        <v>40780</v>
      </c>
      <c r="L15" s="7" t="s">
        <v>103</v>
      </c>
      <c r="M15" s="7" t="s">
        <v>103</v>
      </c>
      <c r="N15" s="7">
        <v>2844</v>
      </c>
      <c r="O15" s="327">
        <v>2420</v>
      </c>
      <c r="P15" s="327">
        <v>2483</v>
      </c>
      <c r="Q15" s="327">
        <v>4469</v>
      </c>
      <c r="R15" s="7" t="s">
        <v>103</v>
      </c>
      <c r="S15" s="7" t="s">
        <v>103</v>
      </c>
      <c r="T15" s="287">
        <v>28564</v>
      </c>
      <c r="U15" s="69"/>
    </row>
    <row r="16" spans="1:22" ht="15" customHeight="1">
      <c r="A16" s="286" t="s">
        <v>307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72">
        <v>74.2</v>
      </c>
      <c r="I16" s="72">
        <v>71.900000000000006</v>
      </c>
      <c r="J16" s="72">
        <v>76.400000000000006</v>
      </c>
      <c r="K16" s="26">
        <v>53225</v>
      </c>
      <c r="L16" s="7">
        <v>3759</v>
      </c>
      <c r="M16" s="7" t="s">
        <v>103</v>
      </c>
      <c r="N16" s="7">
        <v>2725</v>
      </c>
      <c r="O16" s="327">
        <v>1746</v>
      </c>
      <c r="P16" s="327">
        <v>5388</v>
      </c>
      <c r="Q16" s="327">
        <v>7480</v>
      </c>
      <c r="R16" s="7" t="s">
        <v>103</v>
      </c>
      <c r="S16" s="7" t="s">
        <v>103</v>
      </c>
      <c r="T16" s="287">
        <v>32127</v>
      </c>
      <c r="U16" s="69"/>
    </row>
    <row r="17" spans="1:21" ht="15" customHeight="1">
      <c r="A17" s="286" t="s">
        <v>308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72">
        <v>65.599999999999994</v>
      </c>
      <c r="I17" s="72">
        <v>63.6</v>
      </c>
      <c r="J17" s="72">
        <v>67.5</v>
      </c>
      <c r="K17" s="26">
        <v>49160</v>
      </c>
      <c r="L17" s="7" t="s">
        <v>103</v>
      </c>
      <c r="M17" s="7" t="s">
        <v>103</v>
      </c>
      <c r="N17" s="7">
        <v>1160</v>
      </c>
      <c r="O17" s="327">
        <v>1256</v>
      </c>
      <c r="P17" s="327">
        <v>4009.7</v>
      </c>
      <c r="Q17" s="327">
        <v>7336.5</v>
      </c>
      <c r="R17" s="7" t="s">
        <v>103</v>
      </c>
      <c r="S17" s="7" t="s">
        <v>103</v>
      </c>
      <c r="T17" s="287">
        <v>35397.699999999997</v>
      </c>
      <c r="U17" s="69"/>
    </row>
    <row r="18" spans="1:21" ht="15" customHeight="1">
      <c r="A18" s="286" t="s">
        <v>309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72">
        <v>64.8</v>
      </c>
      <c r="I18" s="72">
        <v>63.2</v>
      </c>
      <c r="J18" s="72">
        <v>66.099999999999994</v>
      </c>
      <c r="K18" s="26">
        <v>52256</v>
      </c>
      <c r="L18" s="7" t="s">
        <v>103</v>
      </c>
      <c r="M18" s="7">
        <v>2402.1</v>
      </c>
      <c r="N18" s="7">
        <v>2195</v>
      </c>
      <c r="O18" s="327">
        <v>1274</v>
      </c>
      <c r="P18" s="327">
        <v>4389.3999999999996</v>
      </c>
      <c r="Q18" s="327">
        <v>7164.3</v>
      </c>
      <c r="R18" s="7" t="s">
        <v>103</v>
      </c>
      <c r="S18" s="7" t="s">
        <v>103</v>
      </c>
      <c r="T18" s="287">
        <v>33845.199999999997</v>
      </c>
      <c r="U18" s="69"/>
    </row>
    <row r="19" spans="1:21" s="138" customFormat="1" ht="15" customHeight="1">
      <c r="A19" s="286" t="s">
        <v>322</v>
      </c>
      <c r="B19" s="106">
        <v>27</v>
      </c>
      <c r="C19" s="107">
        <v>35</v>
      </c>
      <c r="D19" s="107">
        <v>83533</v>
      </c>
      <c r="E19" s="107">
        <v>40173</v>
      </c>
      <c r="F19" s="107">
        <v>52855</v>
      </c>
      <c r="G19" s="107">
        <v>24741</v>
      </c>
      <c r="H19" s="108">
        <v>63.28</v>
      </c>
      <c r="I19" s="108">
        <v>61.59</v>
      </c>
      <c r="J19" s="108">
        <v>64.84</v>
      </c>
      <c r="K19" s="107">
        <v>51431</v>
      </c>
      <c r="L19" s="100">
        <v>0</v>
      </c>
      <c r="M19" s="100">
        <v>0</v>
      </c>
      <c r="N19" s="7">
        <v>1596</v>
      </c>
      <c r="O19" s="100">
        <v>1007</v>
      </c>
      <c r="P19" s="100">
        <v>6212</v>
      </c>
      <c r="Q19" s="100">
        <v>7058</v>
      </c>
      <c r="R19" s="100">
        <v>0</v>
      </c>
      <c r="S19" s="100">
        <v>0</v>
      </c>
      <c r="T19" s="289">
        <v>35558</v>
      </c>
      <c r="U19" s="69"/>
    </row>
    <row r="20" spans="1:21" ht="15.95" customHeight="1">
      <c r="A20" s="288" t="s">
        <v>105</v>
      </c>
      <c r="B20" s="101"/>
      <c r="C20" s="101"/>
      <c r="D20" s="101"/>
      <c r="E20" s="26"/>
      <c r="F20" s="101"/>
      <c r="G20" s="26"/>
      <c r="H20" s="102"/>
      <c r="I20" s="72"/>
      <c r="J20" s="102"/>
      <c r="K20" s="26"/>
      <c r="L20" s="7"/>
      <c r="M20" s="100"/>
      <c r="N20" s="103"/>
      <c r="O20" s="103"/>
      <c r="P20" s="100"/>
      <c r="Q20" s="100"/>
      <c r="R20" s="100"/>
      <c r="S20" s="100"/>
      <c r="T20" s="290"/>
      <c r="U20" s="69"/>
    </row>
    <row r="21" spans="1:21" ht="15" customHeight="1">
      <c r="A21" s="286" t="s">
        <v>324</v>
      </c>
      <c r="B21" s="104">
        <v>1</v>
      </c>
      <c r="C21" s="101">
        <v>2</v>
      </c>
      <c r="D21" s="101">
        <v>64852</v>
      </c>
      <c r="E21" s="101">
        <v>31548</v>
      </c>
      <c r="F21" s="101">
        <v>38883</v>
      </c>
      <c r="G21" s="101">
        <v>18079</v>
      </c>
      <c r="H21" s="102">
        <v>60</v>
      </c>
      <c r="I21" s="102">
        <v>57.3</v>
      </c>
      <c r="J21" s="102">
        <v>62.5</v>
      </c>
      <c r="K21" s="101">
        <v>38597</v>
      </c>
      <c r="L21" s="105" t="s">
        <v>103</v>
      </c>
      <c r="M21" s="7" t="s">
        <v>103</v>
      </c>
      <c r="N21" s="7" t="s">
        <v>103</v>
      </c>
      <c r="O21" s="7" t="s">
        <v>103</v>
      </c>
      <c r="P21" s="7" t="s">
        <v>103</v>
      </c>
      <c r="Q21" s="7" t="s">
        <v>103</v>
      </c>
      <c r="R21" s="7" t="s">
        <v>103</v>
      </c>
      <c r="S21" s="7" t="s">
        <v>103</v>
      </c>
      <c r="T21" s="287">
        <v>38597</v>
      </c>
      <c r="U21" s="69"/>
    </row>
    <row r="22" spans="1:21" ht="15" customHeight="1">
      <c r="A22" s="286" t="s">
        <v>325</v>
      </c>
      <c r="B22" s="29">
        <v>1</v>
      </c>
      <c r="C22" s="26">
        <v>3</v>
      </c>
      <c r="D22" s="26">
        <v>71203</v>
      </c>
      <c r="E22" s="26">
        <v>34655</v>
      </c>
      <c r="F22" s="26">
        <v>54803</v>
      </c>
      <c r="G22" s="26">
        <v>26010</v>
      </c>
      <c r="H22" s="72">
        <v>77</v>
      </c>
      <c r="I22" s="72">
        <v>75.099999999999994</v>
      </c>
      <c r="J22" s="72">
        <v>78.8</v>
      </c>
      <c r="K22" s="26">
        <v>54580</v>
      </c>
      <c r="L22" s="7" t="s">
        <v>103</v>
      </c>
      <c r="M22" s="7" t="s">
        <v>103</v>
      </c>
      <c r="N22" s="7" t="s">
        <v>103</v>
      </c>
      <c r="O22" s="7" t="s">
        <v>103</v>
      </c>
      <c r="P22" s="7" t="s">
        <v>103</v>
      </c>
      <c r="Q22" s="7" t="s">
        <v>103</v>
      </c>
      <c r="R22" s="7" t="s">
        <v>103</v>
      </c>
      <c r="S22" s="7">
        <v>226</v>
      </c>
      <c r="T22" s="287">
        <v>54354</v>
      </c>
      <c r="U22" s="69"/>
    </row>
    <row r="23" spans="1:21" ht="15" customHeight="1">
      <c r="A23" s="286" t="s">
        <v>326</v>
      </c>
      <c r="B23" s="29">
        <v>1</v>
      </c>
      <c r="C23" s="26">
        <v>4</v>
      </c>
      <c r="D23" s="26">
        <v>75401</v>
      </c>
      <c r="E23" s="26">
        <v>36476</v>
      </c>
      <c r="F23" s="26">
        <v>42116</v>
      </c>
      <c r="G23" s="26">
        <v>19641</v>
      </c>
      <c r="H23" s="72">
        <v>55.9</v>
      </c>
      <c r="I23" s="72">
        <v>53.9</v>
      </c>
      <c r="J23" s="72">
        <v>57.7</v>
      </c>
      <c r="K23" s="26">
        <v>41744</v>
      </c>
      <c r="L23" s="7" t="s">
        <v>103</v>
      </c>
      <c r="M23" s="7" t="s">
        <v>103</v>
      </c>
      <c r="N23" s="7" t="s">
        <v>103</v>
      </c>
      <c r="O23" s="7" t="s">
        <v>103</v>
      </c>
      <c r="P23" s="7" t="s">
        <v>103</v>
      </c>
      <c r="Q23" s="7" t="s">
        <v>103</v>
      </c>
      <c r="R23" s="7" t="s">
        <v>103</v>
      </c>
      <c r="S23" s="7">
        <v>408</v>
      </c>
      <c r="T23" s="287">
        <v>41336</v>
      </c>
      <c r="U23" s="69"/>
    </row>
    <row r="24" spans="1:21" ht="15" customHeight="1">
      <c r="A24" s="286" t="s">
        <v>327</v>
      </c>
      <c r="B24" s="29">
        <v>1</v>
      </c>
      <c r="C24" s="26">
        <v>3</v>
      </c>
      <c r="D24" s="73">
        <v>79117</v>
      </c>
      <c r="E24" s="26">
        <v>38279</v>
      </c>
      <c r="F24" s="26">
        <v>52214</v>
      </c>
      <c r="G24" s="26">
        <v>24571</v>
      </c>
      <c r="H24" s="72">
        <v>66</v>
      </c>
      <c r="I24" s="72">
        <v>64.2</v>
      </c>
      <c r="J24" s="72">
        <v>67.7</v>
      </c>
      <c r="K24" s="26">
        <v>51814</v>
      </c>
      <c r="L24" s="7" t="s">
        <v>103</v>
      </c>
      <c r="M24" s="7" t="s">
        <v>103</v>
      </c>
      <c r="N24" s="7" t="s">
        <v>103</v>
      </c>
      <c r="O24" s="7" t="s">
        <v>103</v>
      </c>
      <c r="P24" s="7" t="s">
        <v>103</v>
      </c>
      <c r="Q24" s="7" t="s">
        <v>103</v>
      </c>
      <c r="R24" s="7" t="s">
        <v>103</v>
      </c>
      <c r="S24" s="7">
        <v>499</v>
      </c>
      <c r="T24" s="287">
        <v>51315</v>
      </c>
      <c r="U24" s="69"/>
    </row>
    <row r="25" spans="1:21" ht="15" customHeight="1">
      <c r="A25" s="291" t="s">
        <v>328</v>
      </c>
      <c r="B25" s="106">
        <v>1</v>
      </c>
      <c r="C25" s="107">
        <v>3</v>
      </c>
      <c r="D25" s="107">
        <v>82260</v>
      </c>
      <c r="E25" s="107">
        <v>39567</v>
      </c>
      <c r="F25" s="107">
        <v>50415</v>
      </c>
      <c r="G25" s="107">
        <v>23759</v>
      </c>
      <c r="H25" s="108">
        <v>61.3</v>
      </c>
      <c r="I25" s="108">
        <v>60.1</v>
      </c>
      <c r="J25" s="108">
        <v>62.4</v>
      </c>
      <c r="K25" s="107">
        <v>49985</v>
      </c>
      <c r="L25" s="100" t="s">
        <v>103</v>
      </c>
      <c r="M25" s="100" t="s">
        <v>103</v>
      </c>
      <c r="N25" s="100" t="s">
        <v>103</v>
      </c>
      <c r="O25" s="100" t="s">
        <v>103</v>
      </c>
      <c r="P25" s="100" t="s">
        <v>103</v>
      </c>
      <c r="Q25" s="100" t="s">
        <v>103</v>
      </c>
      <c r="R25" s="100" t="s">
        <v>103</v>
      </c>
      <c r="S25" s="100">
        <v>880</v>
      </c>
      <c r="T25" s="289">
        <v>49105</v>
      </c>
      <c r="U25" s="69"/>
    </row>
    <row r="26" spans="1:21" ht="15.95" customHeight="1">
      <c r="A26" s="292" t="s">
        <v>106</v>
      </c>
      <c r="B26" s="26"/>
      <c r="C26" s="26"/>
      <c r="D26" s="26"/>
      <c r="E26" s="26"/>
      <c r="F26" s="26"/>
      <c r="G26" s="26"/>
      <c r="H26" s="72"/>
      <c r="I26" s="72"/>
      <c r="J26" s="72"/>
      <c r="K26" s="26"/>
      <c r="L26" s="7"/>
      <c r="M26" s="100"/>
      <c r="N26" s="100"/>
      <c r="O26" s="100"/>
      <c r="P26" s="100"/>
      <c r="Q26" s="100"/>
      <c r="R26" s="100"/>
      <c r="S26" s="100"/>
      <c r="T26" s="289"/>
      <c r="U26" s="69"/>
    </row>
    <row r="27" spans="1:21" ht="15" customHeight="1">
      <c r="A27" s="293" t="s">
        <v>329</v>
      </c>
      <c r="B27" s="109">
        <v>4</v>
      </c>
      <c r="C27" s="110">
        <v>5</v>
      </c>
      <c r="D27" s="110">
        <v>67241</v>
      </c>
      <c r="E27" s="110">
        <v>32729</v>
      </c>
      <c r="F27" s="110">
        <v>38856</v>
      </c>
      <c r="G27" s="110">
        <v>18268</v>
      </c>
      <c r="H27" s="111">
        <v>57.8</v>
      </c>
      <c r="I27" s="111">
        <v>55.8</v>
      </c>
      <c r="J27" s="111">
        <v>59.7</v>
      </c>
      <c r="K27" s="110">
        <v>38373</v>
      </c>
      <c r="L27" s="112">
        <v>15431</v>
      </c>
      <c r="M27" s="48" t="s">
        <v>103</v>
      </c>
      <c r="N27" s="48">
        <v>9223</v>
      </c>
      <c r="O27" s="48">
        <v>6702</v>
      </c>
      <c r="P27" s="48" t="s">
        <v>103</v>
      </c>
      <c r="Q27" s="48" t="s">
        <v>103</v>
      </c>
      <c r="R27" s="48" t="s">
        <v>103</v>
      </c>
      <c r="S27" s="48" t="s">
        <v>103</v>
      </c>
      <c r="T27" s="294">
        <v>7017</v>
      </c>
      <c r="U27" s="69"/>
    </row>
    <row r="28" spans="1:21" ht="15" customHeight="1">
      <c r="A28" s="293" t="s">
        <v>280</v>
      </c>
      <c r="B28" s="113">
        <v>4</v>
      </c>
      <c r="C28" s="46">
        <v>6</v>
      </c>
      <c r="D28" s="46">
        <v>72951</v>
      </c>
      <c r="E28" s="46">
        <v>35339</v>
      </c>
      <c r="F28" s="46">
        <v>45984</v>
      </c>
      <c r="G28" s="46">
        <v>21549</v>
      </c>
      <c r="H28" s="47">
        <v>63</v>
      </c>
      <c r="I28" s="47">
        <v>61</v>
      </c>
      <c r="J28" s="47">
        <v>65</v>
      </c>
      <c r="K28" s="46">
        <v>45458</v>
      </c>
      <c r="L28" s="48">
        <v>8346</v>
      </c>
      <c r="M28" s="48" t="s">
        <v>103</v>
      </c>
      <c r="N28" s="48">
        <v>8279</v>
      </c>
      <c r="O28" s="48" t="s">
        <v>103</v>
      </c>
      <c r="P28" s="48">
        <v>5685</v>
      </c>
      <c r="Q28" s="48" t="s">
        <v>103</v>
      </c>
      <c r="R28" s="48" t="s">
        <v>103</v>
      </c>
      <c r="S28" s="48" t="s">
        <v>103</v>
      </c>
      <c r="T28" s="294">
        <v>23148</v>
      </c>
      <c r="U28" s="69"/>
    </row>
    <row r="29" spans="1:21" ht="15" customHeight="1">
      <c r="A29" s="295" t="s">
        <v>281</v>
      </c>
      <c r="B29" s="113">
        <v>4</v>
      </c>
      <c r="C29" s="46">
        <v>5</v>
      </c>
      <c r="D29" s="46">
        <v>76627</v>
      </c>
      <c r="E29" s="46">
        <v>37063</v>
      </c>
      <c r="F29" s="46">
        <v>42019</v>
      </c>
      <c r="G29" s="46">
        <v>19816</v>
      </c>
      <c r="H29" s="47">
        <v>54.8</v>
      </c>
      <c r="I29" s="47">
        <v>53.5</v>
      </c>
      <c r="J29" s="47">
        <v>56.1</v>
      </c>
      <c r="K29" s="46">
        <v>41434</v>
      </c>
      <c r="L29" s="48">
        <v>7027</v>
      </c>
      <c r="M29" s="48" t="s">
        <v>103</v>
      </c>
      <c r="N29" s="48">
        <v>8735</v>
      </c>
      <c r="O29" s="48" t="s">
        <v>103</v>
      </c>
      <c r="P29" s="48">
        <v>8935</v>
      </c>
      <c r="Q29" s="48" t="s">
        <v>103</v>
      </c>
      <c r="R29" s="48" t="s">
        <v>103</v>
      </c>
      <c r="S29" s="48" t="s">
        <v>103</v>
      </c>
      <c r="T29" s="294">
        <v>16737</v>
      </c>
      <c r="U29" s="69"/>
    </row>
    <row r="30" spans="1:21" ht="15" customHeight="1">
      <c r="A30" s="293" t="s">
        <v>282</v>
      </c>
      <c r="B30" s="113">
        <v>4</v>
      </c>
      <c r="C30" s="46">
        <v>9</v>
      </c>
      <c r="D30" s="46">
        <v>80888</v>
      </c>
      <c r="E30" s="46">
        <v>39029</v>
      </c>
      <c r="F30" s="46">
        <v>48644</v>
      </c>
      <c r="G30" s="46">
        <v>22978</v>
      </c>
      <c r="H30" s="47">
        <v>60.1</v>
      </c>
      <c r="I30" s="47">
        <v>58.9</v>
      </c>
      <c r="J30" s="47">
        <v>61.3</v>
      </c>
      <c r="K30" s="46">
        <v>48209</v>
      </c>
      <c r="L30" s="48">
        <v>5181</v>
      </c>
      <c r="M30" s="48">
        <v>12403</v>
      </c>
      <c r="N30" s="48">
        <v>5032</v>
      </c>
      <c r="O30" s="48" t="s">
        <v>103</v>
      </c>
      <c r="P30" s="48">
        <v>6549</v>
      </c>
      <c r="Q30" s="48" t="s">
        <v>103</v>
      </c>
      <c r="R30" s="48" t="s">
        <v>103</v>
      </c>
      <c r="S30" s="48" t="s">
        <v>103</v>
      </c>
      <c r="T30" s="294">
        <v>19044</v>
      </c>
      <c r="U30" s="69"/>
    </row>
    <row r="31" spans="1:21" ht="15" customHeight="1">
      <c r="A31" s="296" t="s">
        <v>330</v>
      </c>
      <c r="B31" s="114">
        <v>4</v>
      </c>
      <c r="C31" s="114">
        <v>6</v>
      </c>
      <c r="D31" s="114">
        <v>83195</v>
      </c>
      <c r="E31" s="114">
        <v>39946</v>
      </c>
      <c r="F31" s="114">
        <v>46216</v>
      </c>
      <c r="G31" s="114">
        <v>21657</v>
      </c>
      <c r="H31" s="115">
        <v>55.6</v>
      </c>
      <c r="I31" s="115">
        <v>54.2</v>
      </c>
      <c r="J31" s="115">
        <v>56.8</v>
      </c>
      <c r="K31" s="114">
        <v>45623</v>
      </c>
      <c r="L31" s="116">
        <v>5683</v>
      </c>
      <c r="M31" s="116">
        <v>3704</v>
      </c>
      <c r="N31" s="116" t="s">
        <v>103</v>
      </c>
      <c r="O31" s="116" t="s">
        <v>103</v>
      </c>
      <c r="P31" s="116">
        <v>7770</v>
      </c>
      <c r="Q31" s="116" t="s">
        <v>103</v>
      </c>
      <c r="R31" s="116" t="s">
        <v>103</v>
      </c>
      <c r="S31" s="116" t="s">
        <v>103</v>
      </c>
      <c r="T31" s="297">
        <v>28466</v>
      </c>
      <c r="U31" s="69"/>
    </row>
    <row r="32" spans="1:21" ht="15.95" customHeight="1">
      <c r="A32" s="292" t="s">
        <v>107</v>
      </c>
      <c r="B32" s="26"/>
      <c r="C32" s="26"/>
      <c r="D32" s="26"/>
      <c r="E32" s="26"/>
      <c r="F32" s="26"/>
      <c r="G32" s="26"/>
      <c r="H32" s="72"/>
      <c r="I32" s="72"/>
      <c r="J32" s="72"/>
      <c r="K32" s="26"/>
      <c r="L32" s="7"/>
      <c r="M32" s="7"/>
      <c r="N32" s="7"/>
      <c r="O32" s="7"/>
      <c r="P32" s="7"/>
      <c r="Q32" s="7"/>
      <c r="R32" s="7"/>
      <c r="S32" s="7"/>
      <c r="T32" s="287"/>
      <c r="U32" s="69"/>
    </row>
    <row r="33" spans="1:21" ht="15" customHeight="1">
      <c r="A33" s="293" t="s">
        <v>283</v>
      </c>
      <c r="B33" s="109">
        <v>1</v>
      </c>
      <c r="C33" s="110">
        <v>4</v>
      </c>
      <c r="D33" s="110">
        <v>73628</v>
      </c>
      <c r="E33" s="110">
        <v>35723</v>
      </c>
      <c r="F33" s="110">
        <v>40183</v>
      </c>
      <c r="G33" s="110">
        <v>19410</v>
      </c>
      <c r="H33" s="111">
        <v>54.6</v>
      </c>
      <c r="I33" s="111">
        <v>54.3</v>
      </c>
      <c r="J33" s="111">
        <v>54.8</v>
      </c>
      <c r="K33" s="110">
        <v>39412</v>
      </c>
      <c r="L33" s="112">
        <v>18074</v>
      </c>
      <c r="M33" s="328">
        <v>8891</v>
      </c>
      <c r="N33" s="112" t="s">
        <v>103</v>
      </c>
      <c r="O33" s="112" t="s">
        <v>103</v>
      </c>
      <c r="P33" s="112">
        <v>7474</v>
      </c>
      <c r="Q33" s="112" t="s">
        <v>103</v>
      </c>
      <c r="R33" s="112" t="s">
        <v>103</v>
      </c>
      <c r="S33" s="112">
        <v>4973</v>
      </c>
      <c r="T33" s="298" t="s">
        <v>103</v>
      </c>
      <c r="U33" s="69"/>
    </row>
    <row r="34" spans="1:21" ht="15" customHeight="1">
      <c r="A34" s="293" t="s">
        <v>284</v>
      </c>
      <c r="B34" s="113">
        <v>1</v>
      </c>
      <c r="C34" s="46">
        <v>4</v>
      </c>
      <c r="D34" s="46">
        <v>76606</v>
      </c>
      <c r="E34" s="46">
        <v>37087</v>
      </c>
      <c r="F34" s="46">
        <v>42185</v>
      </c>
      <c r="G34" s="46">
        <v>20261</v>
      </c>
      <c r="H34" s="47">
        <v>55.067488186303947</v>
      </c>
      <c r="I34" s="47">
        <v>54.631002777253485</v>
      </c>
      <c r="J34" s="47">
        <v>55.477112275108176</v>
      </c>
      <c r="K34" s="46">
        <v>41051</v>
      </c>
      <c r="L34" s="48">
        <v>16012</v>
      </c>
      <c r="M34" s="48" t="s">
        <v>103</v>
      </c>
      <c r="N34" s="48" t="s">
        <v>103</v>
      </c>
      <c r="O34" s="48">
        <v>20495</v>
      </c>
      <c r="P34" s="48">
        <v>2360</v>
      </c>
      <c r="Q34" s="48" t="s">
        <v>103</v>
      </c>
      <c r="R34" s="48" t="s">
        <v>103</v>
      </c>
      <c r="S34" s="48" t="s">
        <v>103</v>
      </c>
      <c r="T34" s="294">
        <v>2184</v>
      </c>
      <c r="U34" s="69"/>
    </row>
    <row r="35" spans="1:21" ht="15" customHeight="1">
      <c r="A35" s="293" t="s">
        <v>285</v>
      </c>
      <c r="B35" s="113">
        <v>1</v>
      </c>
      <c r="C35" s="46">
        <v>4</v>
      </c>
      <c r="D35" s="46">
        <v>78729</v>
      </c>
      <c r="E35" s="46">
        <v>35876</v>
      </c>
      <c r="F35" s="46">
        <v>48088</v>
      </c>
      <c r="G35" s="46">
        <v>22911</v>
      </c>
      <c r="H35" s="47">
        <v>61.4</v>
      </c>
      <c r="I35" s="47">
        <v>60.4</v>
      </c>
      <c r="J35" s="47">
        <v>62.2</v>
      </c>
      <c r="K35" s="46">
        <v>47230</v>
      </c>
      <c r="L35" s="48">
        <v>18175</v>
      </c>
      <c r="M35" s="48" t="s">
        <v>103</v>
      </c>
      <c r="N35" s="48" t="s">
        <v>103</v>
      </c>
      <c r="O35" s="48">
        <v>19093</v>
      </c>
      <c r="P35" s="48">
        <v>2663</v>
      </c>
      <c r="Q35" s="48" t="s">
        <v>103</v>
      </c>
      <c r="R35" s="48" t="s">
        <v>103</v>
      </c>
      <c r="S35" s="48" t="s">
        <v>103</v>
      </c>
      <c r="T35" s="294" t="s">
        <v>103</v>
      </c>
      <c r="U35" s="69"/>
    </row>
    <row r="36" spans="1:21" ht="15" customHeight="1">
      <c r="A36" s="293" t="s">
        <v>286</v>
      </c>
      <c r="B36" s="113">
        <v>1</v>
      </c>
      <c r="C36" s="46">
        <v>3</v>
      </c>
      <c r="D36" s="46">
        <v>81989</v>
      </c>
      <c r="E36" s="46">
        <v>39432</v>
      </c>
      <c r="F36" s="46">
        <v>52567</v>
      </c>
      <c r="G36" s="46">
        <v>25343</v>
      </c>
      <c r="H36" s="47">
        <v>64.099999999999994</v>
      </c>
      <c r="I36" s="47">
        <v>64.3</v>
      </c>
      <c r="J36" s="47">
        <v>64</v>
      </c>
      <c r="K36" s="46">
        <v>51153</v>
      </c>
      <c r="L36" s="48">
        <v>19276</v>
      </c>
      <c r="M36" s="48" t="s">
        <v>103</v>
      </c>
      <c r="N36" s="48" t="s">
        <v>103</v>
      </c>
      <c r="O36" s="48">
        <v>30197</v>
      </c>
      <c r="P36" s="48" t="s">
        <v>103</v>
      </c>
      <c r="Q36" s="48" t="s">
        <v>103</v>
      </c>
      <c r="R36" s="48" t="s">
        <v>103</v>
      </c>
      <c r="S36" s="48" t="s">
        <v>103</v>
      </c>
      <c r="T36" s="294">
        <v>1680</v>
      </c>
      <c r="U36" s="69"/>
    </row>
    <row r="37" spans="1:21" s="138" customFormat="1" ht="15" customHeight="1">
      <c r="A37" s="293" t="s">
        <v>331</v>
      </c>
      <c r="B37" s="117">
        <v>1</v>
      </c>
      <c r="C37" s="114">
        <v>4</v>
      </c>
      <c r="D37" s="114">
        <v>84277</v>
      </c>
      <c r="E37" s="114">
        <v>40512</v>
      </c>
      <c r="F37" s="114">
        <v>47848</v>
      </c>
      <c r="G37" s="114">
        <v>23122</v>
      </c>
      <c r="H37" s="115">
        <v>56.8</v>
      </c>
      <c r="I37" s="115">
        <v>57.1</v>
      </c>
      <c r="J37" s="115">
        <v>56.5</v>
      </c>
      <c r="K37" s="114">
        <v>46248</v>
      </c>
      <c r="L37" s="116">
        <v>18015</v>
      </c>
      <c r="M37" s="116" t="s">
        <v>103</v>
      </c>
      <c r="N37" s="116" t="s">
        <v>103</v>
      </c>
      <c r="O37" s="116">
        <v>20628</v>
      </c>
      <c r="P37" s="116" t="s">
        <v>103</v>
      </c>
      <c r="Q37" s="116" t="s">
        <v>103</v>
      </c>
      <c r="R37" s="116">
        <v>7080</v>
      </c>
      <c r="S37" s="116" t="s">
        <v>103</v>
      </c>
      <c r="T37" s="297">
        <v>525</v>
      </c>
      <c r="U37" s="69"/>
    </row>
    <row r="38" spans="1:21" ht="15.95" customHeight="1">
      <c r="A38" s="288" t="s">
        <v>108</v>
      </c>
      <c r="B38" s="26"/>
      <c r="C38" s="26"/>
      <c r="D38" s="26"/>
      <c r="E38" s="26"/>
      <c r="F38" s="26"/>
      <c r="G38" s="26"/>
      <c r="H38" s="72"/>
      <c r="I38" s="72"/>
      <c r="J38" s="72"/>
      <c r="K38" s="26"/>
      <c r="L38" s="7"/>
      <c r="M38" s="7"/>
      <c r="N38" s="7"/>
      <c r="O38" s="7"/>
      <c r="P38" s="7"/>
      <c r="Q38" s="7"/>
      <c r="R38" s="7"/>
      <c r="S38" s="7"/>
      <c r="T38" s="287"/>
      <c r="U38" s="69"/>
    </row>
    <row r="39" spans="1:21" ht="15" customHeight="1">
      <c r="A39" s="293" t="s">
        <v>283</v>
      </c>
      <c r="B39" s="118">
        <v>0</v>
      </c>
      <c r="C39" s="112">
        <v>0</v>
      </c>
      <c r="D39" s="110">
        <v>73698</v>
      </c>
      <c r="E39" s="110">
        <v>35759</v>
      </c>
      <c r="F39" s="110">
        <v>39910</v>
      </c>
      <c r="G39" s="110">
        <v>19274</v>
      </c>
      <c r="H39" s="111">
        <v>54.1</v>
      </c>
      <c r="I39" s="111">
        <v>53.9</v>
      </c>
      <c r="J39" s="111">
        <v>54.3</v>
      </c>
      <c r="K39" s="110">
        <v>37636</v>
      </c>
      <c r="L39" s="112">
        <v>11375</v>
      </c>
      <c r="M39" s="112">
        <v>7291</v>
      </c>
      <c r="N39" s="112" t="s">
        <v>103</v>
      </c>
      <c r="O39" s="112">
        <v>6235</v>
      </c>
      <c r="P39" s="112">
        <v>5082</v>
      </c>
      <c r="Q39" s="112">
        <v>3481</v>
      </c>
      <c r="R39" s="112" t="s">
        <v>103</v>
      </c>
      <c r="S39" s="112">
        <v>4172</v>
      </c>
      <c r="T39" s="298" t="s">
        <v>103</v>
      </c>
      <c r="U39" s="69"/>
    </row>
    <row r="40" spans="1:21" ht="15" customHeight="1">
      <c r="A40" s="293" t="s">
        <v>332</v>
      </c>
      <c r="B40" s="119">
        <v>0</v>
      </c>
      <c r="C40" s="48">
        <v>0</v>
      </c>
      <c r="D40" s="46">
        <v>76696</v>
      </c>
      <c r="E40" s="46">
        <v>37130</v>
      </c>
      <c r="F40" s="46">
        <v>42119</v>
      </c>
      <c r="G40" s="46">
        <v>20521</v>
      </c>
      <c r="H40" s="47">
        <v>54.9</v>
      </c>
      <c r="I40" s="47">
        <v>54.5</v>
      </c>
      <c r="J40" s="47">
        <v>55.2</v>
      </c>
      <c r="K40" s="46">
        <v>39733</v>
      </c>
      <c r="L40" s="48">
        <v>12951</v>
      </c>
      <c r="M40" s="48">
        <v>13279</v>
      </c>
      <c r="N40" s="48" t="s">
        <v>103</v>
      </c>
      <c r="O40" s="48">
        <v>6073</v>
      </c>
      <c r="P40" s="48">
        <v>3188</v>
      </c>
      <c r="Q40" s="48">
        <v>4242</v>
      </c>
      <c r="R40" s="48" t="s">
        <v>103</v>
      </c>
      <c r="S40" s="48" t="s">
        <v>103</v>
      </c>
      <c r="T40" s="294" t="s">
        <v>103</v>
      </c>
      <c r="U40" s="69"/>
    </row>
    <row r="41" spans="1:21" ht="15" customHeight="1">
      <c r="A41" s="293" t="s">
        <v>285</v>
      </c>
      <c r="B41" s="119">
        <v>0</v>
      </c>
      <c r="C41" s="48">
        <v>0</v>
      </c>
      <c r="D41" s="46">
        <v>78380</v>
      </c>
      <c r="E41" s="46">
        <v>37913</v>
      </c>
      <c r="F41" s="46">
        <v>48046</v>
      </c>
      <c r="G41" s="46">
        <v>22901</v>
      </c>
      <c r="H41" s="47">
        <v>61.3</v>
      </c>
      <c r="I41" s="47">
        <v>60.4</v>
      </c>
      <c r="J41" s="47">
        <v>62.1</v>
      </c>
      <c r="K41" s="46">
        <v>46343</v>
      </c>
      <c r="L41" s="48">
        <v>15808</v>
      </c>
      <c r="M41" s="48">
        <v>12954</v>
      </c>
      <c r="N41" s="48" t="s">
        <v>103</v>
      </c>
      <c r="O41" s="48">
        <v>7654</v>
      </c>
      <c r="P41" s="48">
        <v>3473</v>
      </c>
      <c r="Q41" s="48">
        <v>4052</v>
      </c>
      <c r="R41" s="48" t="s">
        <v>103</v>
      </c>
      <c r="S41" s="48">
        <v>2402</v>
      </c>
      <c r="T41" s="294" t="s">
        <v>103</v>
      </c>
      <c r="U41" s="69"/>
    </row>
    <row r="42" spans="1:21" ht="15" customHeight="1">
      <c r="A42" s="293" t="s">
        <v>286</v>
      </c>
      <c r="B42" s="119">
        <v>0</v>
      </c>
      <c r="C42" s="48">
        <v>0</v>
      </c>
      <c r="D42" s="46">
        <v>81989</v>
      </c>
      <c r="E42" s="46">
        <v>39432</v>
      </c>
      <c r="F42" s="46">
        <v>52530</v>
      </c>
      <c r="G42" s="46">
        <v>25322</v>
      </c>
      <c r="H42" s="47">
        <v>64.099999999999994</v>
      </c>
      <c r="I42" s="47">
        <v>64.2</v>
      </c>
      <c r="J42" s="47">
        <v>64</v>
      </c>
      <c r="K42" s="46">
        <v>50972</v>
      </c>
      <c r="L42" s="48">
        <v>8491</v>
      </c>
      <c r="M42" s="48">
        <v>20731</v>
      </c>
      <c r="N42" s="48" t="s">
        <v>103</v>
      </c>
      <c r="O42" s="48">
        <v>6000</v>
      </c>
      <c r="P42" s="48">
        <v>3939</v>
      </c>
      <c r="Q42" s="48">
        <v>7936</v>
      </c>
      <c r="R42" s="48" t="s">
        <v>103</v>
      </c>
      <c r="S42" s="48">
        <v>3875</v>
      </c>
      <c r="T42" s="294" t="s">
        <v>103</v>
      </c>
      <c r="U42" s="69"/>
    </row>
    <row r="43" spans="1:21" s="138" customFormat="1" ht="15" customHeight="1">
      <c r="A43" s="293" t="s">
        <v>331</v>
      </c>
      <c r="B43" s="119">
        <v>0</v>
      </c>
      <c r="C43" s="48">
        <v>0</v>
      </c>
      <c r="D43" s="114">
        <v>84277</v>
      </c>
      <c r="E43" s="114">
        <v>40512</v>
      </c>
      <c r="F43" s="114">
        <v>47813</v>
      </c>
      <c r="G43" s="114">
        <v>23106</v>
      </c>
      <c r="H43" s="115">
        <v>56.7</v>
      </c>
      <c r="I43" s="115">
        <v>57</v>
      </c>
      <c r="J43" s="115">
        <v>56.5</v>
      </c>
      <c r="K43" s="114">
        <v>45707</v>
      </c>
      <c r="L43" s="116">
        <v>9008</v>
      </c>
      <c r="M43" s="116">
        <v>3574</v>
      </c>
      <c r="N43" s="48" t="s">
        <v>103</v>
      </c>
      <c r="O43" s="116">
        <v>7374</v>
      </c>
      <c r="P43" s="116">
        <v>3403</v>
      </c>
      <c r="Q43" s="116">
        <v>7195</v>
      </c>
      <c r="R43" s="116">
        <v>8879</v>
      </c>
      <c r="S43" s="116">
        <v>6274</v>
      </c>
      <c r="T43" s="294" t="s">
        <v>103</v>
      </c>
      <c r="U43" s="69"/>
    </row>
    <row r="44" spans="1:21" ht="15.95" customHeight="1">
      <c r="A44" s="299" t="s">
        <v>109</v>
      </c>
      <c r="B44" s="120"/>
      <c r="C44" s="120"/>
      <c r="D44" s="120"/>
      <c r="E44" s="98"/>
      <c r="F44" s="98"/>
      <c r="G44" s="98"/>
      <c r="H44" s="99"/>
      <c r="I44" s="99"/>
      <c r="J44" s="99"/>
      <c r="K44" s="98"/>
      <c r="L44" s="100"/>
      <c r="M44" s="100"/>
      <c r="N44" s="103"/>
      <c r="O44" s="103"/>
      <c r="P44" s="100"/>
      <c r="Q44" s="100"/>
      <c r="R44" s="100"/>
      <c r="S44" s="100"/>
      <c r="T44" s="290"/>
      <c r="U44" s="69"/>
    </row>
    <row r="45" spans="1:21" ht="15" customHeight="1">
      <c r="A45" s="300" t="s">
        <v>333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72">
        <v>53.9</v>
      </c>
      <c r="I45" s="72">
        <v>53.2</v>
      </c>
      <c r="J45" s="72">
        <v>54.5</v>
      </c>
      <c r="K45" s="26">
        <v>40836</v>
      </c>
      <c r="L45" s="7">
        <v>15740</v>
      </c>
      <c r="M45" s="7" t="s">
        <v>103</v>
      </c>
      <c r="N45" s="7" t="s">
        <v>103</v>
      </c>
      <c r="O45" s="7" t="s">
        <v>103</v>
      </c>
      <c r="P45" s="7" t="s">
        <v>103</v>
      </c>
      <c r="Q45" s="7" t="s">
        <v>103</v>
      </c>
      <c r="R45" s="7" t="s">
        <v>103</v>
      </c>
      <c r="S45" s="7" t="s">
        <v>103</v>
      </c>
      <c r="T45" s="287">
        <v>25096</v>
      </c>
      <c r="U45" s="69"/>
    </row>
    <row r="46" spans="1:21" ht="15" customHeight="1">
      <c r="A46" s="300" t="s">
        <v>334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72">
        <v>47.2</v>
      </c>
      <c r="I46" s="72">
        <v>46.8</v>
      </c>
      <c r="J46" s="72">
        <v>47.6</v>
      </c>
      <c r="K46" s="26">
        <v>37260</v>
      </c>
      <c r="L46" s="7" t="s">
        <v>103</v>
      </c>
      <c r="M46" s="7" t="s">
        <v>103</v>
      </c>
      <c r="N46" s="7" t="s">
        <v>103</v>
      </c>
      <c r="O46" s="7" t="s">
        <v>103</v>
      </c>
      <c r="P46" s="7" t="s">
        <v>103</v>
      </c>
      <c r="Q46" s="7" t="s">
        <v>103</v>
      </c>
      <c r="R46" s="7" t="s">
        <v>103</v>
      </c>
      <c r="S46" s="7">
        <v>36577</v>
      </c>
      <c r="T46" s="287">
        <v>683</v>
      </c>
      <c r="U46" s="69"/>
    </row>
    <row r="47" spans="1:21" ht="15" customHeight="1">
      <c r="A47" s="300" t="s">
        <v>311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72">
        <v>60.7</v>
      </c>
      <c r="I47" s="72">
        <v>59.9</v>
      </c>
      <c r="J47" s="72">
        <v>61.8</v>
      </c>
      <c r="K47" s="26">
        <v>48288</v>
      </c>
      <c r="L47" s="7">
        <v>17496</v>
      </c>
      <c r="M47" s="7" t="s">
        <v>103</v>
      </c>
      <c r="N47" s="7" t="s">
        <v>103</v>
      </c>
      <c r="O47" s="7" t="s">
        <v>103</v>
      </c>
      <c r="P47" s="7" t="s">
        <v>103</v>
      </c>
      <c r="Q47" s="7" t="s">
        <v>103</v>
      </c>
      <c r="R47" s="7" t="s">
        <v>103</v>
      </c>
      <c r="S47" s="7" t="s">
        <v>103</v>
      </c>
      <c r="T47" s="287">
        <v>30792</v>
      </c>
      <c r="U47" s="69"/>
    </row>
    <row r="48" spans="1:21" ht="15" customHeight="1">
      <c r="A48" s="300" t="s">
        <v>312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72">
        <v>53.4</v>
      </c>
      <c r="I48" s="72">
        <v>53.1</v>
      </c>
      <c r="J48" s="72">
        <v>53.6</v>
      </c>
      <c r="K48" s="26">
        <v>42350</v>
      </c>
      <c r="L48" s="7">
        <v>19838</v>
      </c>
      <c r="M48" s="7" t="s">
        <v>103</v>
      </c>
      <c r="N48" s="7" t="s">
        <v>103</v>
      </c>
      <c r="O48" s="7" t="s">
        <v>103</v>
      </c>
      <c r="P48" s="7" t="s">
        <v>103</v>
      </c>
      <c r="Q48" s="7" t="s">
        <v>103</v>
      </c>
      <c r="R48" s="7" t="s">
        <v>103</v>
      </c>
      <c r="S48" s="7">
        <v>821</v>
      </c>
      <c r="T48" s="287">
        <v>21691</v>
      </c>
      <c r="U48" s="69"/>
    </row>
    <row r="49" spans="1:21" ht="15" customHeight="1">
      <c r="A49" s="291" t="s">
        <v>350</v>
      </c>
      <c r="B49" s="107">
        <v>1</v>
      </c>
      <c r="C49" s="107">
        <v>4</v>
      </c>
      <c r="D49" s="107">
        <v>84842</v>
      </c>
      <c r="E49" s="107">
        <v>40749</v>
      </c>
      <c r="F49" s="107">
        <v>45866</v>
      </c>
      <c r="G49" s="107">
        <v>21909</v>
      </c>
      <c r="H49" s="108">
        <v>54.06</v>
      </c>
      <c r="I49" s="108">
        <v>53.77</v>
      </c>
      <c r="J49" s="108">
        <v>54.33</v>
      </c>
      <c r="K49" s="107">
        <v>44803</v>
      </c>
      <c r="L49" s="100">
        <v>19242</v>
      </c>
      <c r="M49" s="100"/>
      <c r="N49" s="100">
        <v>23926</v>
      </c>
      <c r="O49" s="100"/>
      <c r="P49" s="100"/>
      <c r="Q49" s="100"/>
      <c r="R49" s="100"/>
      <c r="S49" s="100">
        <v>678</v>
      </c>
      <c r="T49" s="289">
        <v>957</v>
      </c>
      <c r="U49" s="69"/>
    </row>
    <row r="50" spans="1:21" ht="15.95" customHeight="1">
      <c r="A50" s="301" t="s">
        <v>110</v>
      </c>
      <c r="B50" s="121"/>
      <c r="C50" s="121"/>
      <c r="D50" s="121"/>
      <c r="E50" s="107"/>
      <c r="F50" s="107"/>
      <c r="G50" s="107"/>
      <c r="H50" s="108"/>
      <c r="I50" s="108"/>
      <c r="J50" s="108"/>
      <c r="K50" s="107"/>
      <c r="L50" s="100"/>
      <c r="M50" s="100"/>
      <c r="N50" s="100"/>
      <c r="O50" s="100"/>
      <c r="P50" s="100"/>
      <c r="Q50" s="100"/>
      <c r="R50" s="100"/>
      <c r="S50" s="100"/>
      <c r="T50" s="289"/>
      <c r="U50" s="69"/>
    </row>
    <row r="51" spans="1:21" ht="15" customHeight="1">
      <c r="A51" s="300" t="s">
        <v>335</v>
      </c>
      <c r="B51" s="122" t="s">
        <v>111</v>
      </c>
      <c r="C51" s="7" t="s">
        <v>111</v>
      </c>
      <c r="D51" s="26">
        <v>74832</v>
      </c>
      <c r="E51" s="26">
        <v>36232</v>
      </c>
      <c r="F51" s="26">
        <v>41289</v>
      </c>
      <c r="G51" s="26">
        <v>19660</v>
      </c>
      <c r="H51" s="72">
        <v>55.2</v>
      </c>
      <c r="I51" s="72">
        <v>54.2</v>
      </c>
      <c r="J51" s="72">
        <v>56.1</v>
      </c>
      <c r="K51" s="26">
        <v>39180</v>
      </c>
      <c r="L51" s="7">
        <v>9287</v>
      </c>
      <c r="M51" s="7" t="s">
        <v>103</v>
      </c>
      <c r="N51" s="7" t="s">
        <v>103</v>
      </c>
      <c r="O51" s="7">
        <v>13339</v>
      </c>
      <c r="P51" s="7">
        <v>1812</v>
      </c>
      <c r="Q51" s="7">
        <v>7170</v>
      </c>
      <c r="R51" s="7" t="s">
        <v>103</v>
      </c>
      <c r="S51" s="7">
        <v>7572</v>
      </c>
      <c r="T51" s="287" t="s">
        <v>103</v>
      </c>
      <c r="U51" s="69"/>
    </row>
    <row r="52" spans="1:21" ht="15" customHeight="1">
      <c r="A52" s="300" t="s">
        <v>310</v>
      </c>
      <c r="B52" s="122" t="s">
        <v>111</v>
      </c>
      <c r="C52" s="7" t="s">
        <v>111</v>
      </c>
      <c r="D52" s="26">
        <v>77266</v>
      </c>
      <c r="E52" s="26">
        <v>36411</v>
      </c>
      <c r="F52" s="26">
        <v>41542</v>
      </c>
      <c r="G52" s="26">
        <v>19873</v>
      </c>
      <c r="H52" s="72">
        <v>53.8</v>
      </c>
      <c r="I52" s="72">
        <v>53.1</v>
      </c>
      <c r="J52" s="72">
        <v>54.3</v>
      </c>
      <c r="K52" s="26">
        <v>41542</v>
      </c>
      <c r="L52" s="7">
        <v>10106</v>
      </c>
      <c r="M52" s="7">
        <v>15032</v>
      </c>
      <c r="N52" s="7" t="s">
        <v>103</v>
      </c>
      <c r="O52" s="7">
        <v>4141</v>
      </c>
      <c r="P52" s="7">
        <v>2687</v>
      </c>
      <c r="Q52" s="7">
        <v>5956</v>
      </c>
      <c r="R52" s="7" t="s">
        <v>103</v>
      </c>
      <c r="S52" s="7">
        <v>1418</v>
      </c>
      <c r="T52" s="287" t="s">
        <v>103</v>
      </c>
      <c r="U52" s="69"/>
    </row>
    <row r="53" spans="1:21" ht="18" customHeight="1">
      <c r="A53" s="300" t="s">
        <v>311</v>
      </c>
      <c r="B53" s="122" t="s">
        <v>103</v>
      </c>
      <c r="C53" s="7" t="s">
        <v>103</v>
      </c>
      <c r="D53" s="26">
        <v>80394</v>
      </c>
      <c r="E53" s="26">
        <v>38800</v>
      </c>
      <c r="F53" s="26">
        <v>48884</v>
      </c>
      <c r="G53" s="26">
        <v>23217</v>
      </c>
      <c r="H53" s="72">
        <v>60.8</v>
      </c>
      <c r="I53" s="72">
        <v>59.8</v>
      </c>
      <c r="J53" s="72">
        <v>61.7</v>
      </c>
      <c r="K53" s="26">
        <v>46169</v>
      </c>
      <c r="L53" s="7">
        <v>9404</v>
      </c>
      <c r="M53" s="7">
        <v>12341</v>
      </c>
      <c r="N53" s="7" t="s">
        <v>103</v>
      </c>
      <c r="O53" s="7">
        <v>8283</v>
      </c>
      <c r="P53" s="7">
        <v>2889</v>
      </c>
      <c r="Q53" s="7">
        <v>7007</v>
      </c>
      <c r="R53" s="7" t="s">
        <v>103</v>
      </c>
      <c r="S53" s="7">
        <v>6241</v>
      </c>
      <c r="T53" s="287" t="s">
        <v>103</v>
      </c>
      <c r="U53" s="69"/>
    </row>
    <row r="54" spans="1:21" ht="15" customHeight="1">
      <c r="A54" s="300" t="s">
        <v>312</v>
      </c>
      <c r="B54" s="122" t="s">
        <v>111</v>
      </c>
      <c r="C54" s="7" t="s">
        <v>111</v>
      </c>
      <c r="D54" s="26">
        <v>82291</v>
      </c>
      <c r="E54" s="26">
        <v>39591</v>
      </c>
      <c r="F54" s="26">
        <v>43916</v>
      </c>
      <c r="G54" s="26">
        <v>21022</v>
      </c>
      <c r="H54" s="72">
        <v>53.4</v>
      </c>
      <c r="I54" s="72">
        <v>53.1</v>
      </c>
      <c r="J54" s="72">
        <v>53.6</v>
      </c>
      <c r="K54" s="26">
        <v>41700</v>
      </c>
      <c r="L54" s="7">
        <v>7052</v>
      </c>
      <c r="M54" s="7">
        <v>9554</v>
      </c>
      <c r="N54" s="7" t="s">
        <v>103</v>
      </c>
      <c r="O54" s="7">
        <v>9857</v>
      </c>
      <c r="P54" s="7">
        <v>2722</v>
      </c>
      <c r="Q54" s="7">
        <v>6965</v>
      </c>
      <c r="R54" s="7" t="s">
        <v>103</v>
      </c>
      <c r="S54" s="7">
        <v>5545</v>
      </c>
      <c r="T54" s="287" t="s">
        <v>103</v>
      </c>
      <c r="U54" s="69"/>
    </row>
    <row r="55" spans="1:21" ht="15" customHeight="1" thickBot="1">
      <c r="A55" s="329" t="s">
        <v>350</v>
      </c>
      <c r="B55" s="330" t="s">
        <v>111</v>
      </c>
      <c r="C55" s="331" t="s">
        <v>111</v>
      </c>
      <c r="D55" s="332">
        <v>84842</v>
      </c>
      <c r="E55" s="332">
        <v>40749</v>
      </c>
      <c r="F55" s="332">
        <v>45850</v>
      </c>
      <c r="G55" s="332">
        <v>21899</v>
      </c>
      <c r="H55" s="333">
        <v>54.04</v>
      </c>
      <c r="I55" s="333">
        <v>53.74</v>
      </c>
      <c r="J55" s="333">
        <v>54.32</v>
      </c>
      <c r="K55" s="332">
        <v>43596</v>
      </c>
      <c r="L55" s="331">
        <v>9010</v>
      </c>
      <c r="M55" s="331">
        <v>2996</v>
      </c>
      <c r="N55" s="331">
        <v>0</v>
      </c>
      <c r="O55" s="331">
        <v>7261</v>
      </c>
      <c r="P55" s="331">
        <v>4319</v>
      </c>
      <c r="Q55" s="331">
        <v>6356</v>
      </c>
      <c r="R55" s="331">
        <v>9567</v>
      </c>
      <c r="S55" s="331">
        <v>4087</v>
      </c>
      <c r="T55" s="334"/>
      <c r="U55" s="69"/>
    </row>
    <row r="56" spans="1:21" ht="15" customHeight="1">
      <c r="A56" s="87" t="s">
        <v>336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74" t="s">
        <v>112</v>
      </c>
      <c r="M56" s="131"/>
      <c r="N56" s="131"/>
      <c r="O56" s="131"/>
      <c r="P56" s="131"/>
      <c r="Q56" s="131"/>
      <c r="R56" s="131"/>
      <c r="T56" s="44" t="s">
        <v>8</v>
      </c>
      <c r="U56" s="131"/>
    </row>
  </sheetData>
  <sheetProtection selectLockedCells="1" selectUnlockedCells="1"/>
  <mergeCells count="23">
    <mergeCell ref="L4:T4"/>
    <mergeCell ref="O6:O7"/>
    <mergeCell ref="P6:P7"/>
    <mergeCell ref="K4:K6"/>
    <mergeCell ref="J6:J7"/>
    <mergeCell ref="L6:L7"/>
    <mergeCell ref="T6:T7"/>
    <mergeCell ref="S6:S7"/>
    <mergeCell ref="Q6:Q7"/>
    <mergeCell ref="R6:R7"/>
    <mergeCell ref="M6:M7"/>
    <mergeCell ref="N6:N7"/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4" orientation="portrait" useFirstPageNumber="1" horizontalDpi="300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6"/>
  <sheetViews>
    <sheetView view="pageBreakPreview" topLeftCell="K34" zoomScaleNormal="100" zoomScaleSheetLayoutView="100" workbookViewId="0">
      <selection activeCell="Q15" sqref="Q15"/>
    </sheetView>
  </sheetViews>
  <sheetFormatPr defaultRowHeight="15.95" customHeight="1"/>
  <cols>
    <col min="1" max="1" width="15.625" style="132" customWidth="1"/>
    <col min="2" max="3" width="4.75" style="132" customWidth="1"/>
    <col min="4" max="7" width="8.75" style="132" customWidth="1"/>
    <col min="8" max="11" width="7.875" style="132" customWidth="1"/>
    <col min="12" max="13" width="9.125" style="132" customWidth="1"/>
    <col min="14" max="14" width="9.375" style="132" customWidth="1"/>
    <col min="15" max="20" width="9.125" style="132" customWidth="1"/>
    <col min="21" max="16384" width="9" style="132"/>
  </cols>
  <sheetData>
    <row r="1" spans="1:22" ht="5.0999999999999996" customHeight="1">
      <c r="A1" s="5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5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15" customHeight="1" thickBot="1">
      <c r="A2" s="5" t="s">
        <v>349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5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3.75" customHeight="1">
      <c r="A3" s="273"/>
      <c r="B3" s="369" t="s">
        <v>316</v>
      </c>
      <c r="C3" s="378" t="s">
        <v>317</v>
      </c>
      <c r="D3" s="274"/>
      <c r="E3" s="275"/>
      <c r="F3" s="274"/>
      <c r="G3" s="275"/>
      <c r="H3" s="274"/>
      <c r="I3" s="276"/>
      <c r="J3" s="275"/>
      <c r="K3" s="277"/>
      <c r="L3" s="278"/>
      <c r="M3" s="276"/>
      <c r="N3" s="276"/>
      <c r="O3" s="276"/>
      <c r="P3" s="276"/>
      <c r="Q3" s="276"/>
      <c r="R3" s="276"/>
      <c r="S3" s="276"/>
      <c r="T3" s="279"/>
      <c r="U3" s="131"/>
      <c r="V3" s="131"/>
    </row>
    <row r="4" spans="1:22" ht="18" customHeight="1">
      <c r="A4" s="280"/>
      <c r="B4" s="370"/>
      <c r="C4" s="379"/>
      <c r="D4" s="374" t="s">
        <v>91</v>
      </c>
      <c r="E4" s="375"/>
      <c r="F4" s="374" t="s">
        <v>92</v>
      </c>
      <c r="G4" s="375"/>
      <c r="H4" s="374" t="s">
        <v>93</v>
      </c>
      <c r="I4" s="381"/>
      <c r="J4" s="375"/>
      <c r="K4" s="379" t="s">
        <v>318</v>
      </c>
      <c r="L4" s="376" t="s">
        <v>94</v>
      </c>
      <c r="M4" s="382"/>
      <c r="N4" s="382"/>
      <c r="O4" s="382"/>
      <c r="P4" s="382"/>
      <c r="Q4" s="382"/>
      <c r="R4" s="382"/>
      <c r="S4" s="382"/>
      <c r="T4" s="383"/>
      <c r="U4" s="69"/>
    </row>
    <row r="5" spans="1:22" ht="18" customHeight="1">
      <c r="A5" s="281" t="s">
        <v>319</v>
      </c>
      <c r="B5" s="370"/>
      <c r="C5" s="379"/>
      <c r="D5" s="376"/>
      <c r="E5" s="377"/>
      <c r="F5" s="376"/>
      <c r="G5" s="377"/>
      <c r="H5" s="376"/>
      <c r="I5" s="382"/>
      <c r="J5" s="377"/>
      <c r="K5" s="379"/>
      <c r="L5" s="92" t="s">
        <v>53</v>
      </c>
      <c r="M5" s="93" t="s">
        <v>95</v>
      </c>
      <c r="N5" s="93" t="s">
        <v>96</v>
      </c>
      <c r="O5" s="94" t="s">
        <v>55</v>
      </c>
      <c r="P5" s="94" t="s">
        <v>56</v>
      </c>
      <c r="Q5" s="94" t="s">
        <v>57</v>
      </c>
      <c r="R5" s="94" t="s">
        <v>320</v>
      </c>
      <c r="S5" s="94" t="s">
        <v>97</v>
      </c>
      <c r="T5" s="282" t="s">
        <v>59</v>
      </c>
      <c r="U5" s="69"/>
    </row>
    <row r="6" spans="1:22" ht="18" customHeight="1">
      <c r="A6" s="280"/>
      <c r="B6" s="370"/>
      <c r="C6" s="379"/>
      <c r="D6" s="372" t="s">
        <v>98</v>
      </c>
      <c r="E6" s="372" t="s">
        <v>99</v>
      </c>
      <c r="F6" s="372" t="s">
        <v>100</v>
      </c>
      <c r="G6" s="372" t="s">
        <v>99</v>
      </c>
      <c r="H6" s="372" t="s">
        <v>98</v>
      </c>
      <c r="I6" s="372" t="s">
        <v>4</v>
      </c>
      <c r="J6" s="372" t="s">
        <v>5</v>
      </c>
      <c r="K6" s="379"/>
      <c r="L6" s="372" t="s">
        <v>101</v>
      </c>
      <c r="M6" s="372" t="s">
        <v>101</v>
      </c>
      <c r="N6" s="372" t="s">
        <v>101</v>
      </c>
      <c r="O6" s="372" t="s">
        <v>101</v>
      </c>
      <c r="P6" s="372" t="s">
        <v>101</v>
      </c>
      <c r="Q6" s="372" t="s">
        <v>101</v>
      </c>
      <c r="R6" s="372" t="s">
        <v>101</v>
      </c>
      <c r="S6" s="372" t="s">
        <v>101</v>
      </c>
      <c r="T6" s="384" t="s">
        <v>101</v>
      </c>
      <c r="U6" s="69"/>
    </row>
    <row r="7" spans="1:22" ht="3" customHeight="1">
      <c r="A7" s="283"/>
      <c r="B7" s="371"/>
      <c r="C7" s="380"/>
      <c r="D7" s="373"/>
      <c r="E7" s="373"/>
      <c r="F7" s="373"/>
      <c r="G7" s="373"/>
      <c r="H7" s="373"/>
      <c r="I7" s="373"/>
      <c r="J7" s="373"/>
      <c r="K7" s="95"/>
      <c r="L7" s="373"/>
      <c r="M7" s="373"/>
      <c r="N7" s="373"/>
      <c r="O7" s="373"/>
      <c r="P7" s="373"/>
      <c r="Q7" s="373"/>
      <c r="R7" s="373"/>
      <c r="S7" s="373"/>
      <c r="T7" s="385"/>
      <c r="U7" s="69"/>
    </row>
    <row r="8" spans="1:22" ht="15.95" customHeight="1">
      <c r="A8" s="284" t="s">
        <v>102</v>
      </c>
      <c r="B8" s="96"/>
      <c r="C8" s="96"/>
      <c r="D8" s="97"/>
      <c r="E8" s="97"/>
      <c r="F8" s="97"/>
      <c r="G8" s="97"/>
      <c r="H8" s="97"/>
      <c r="I8" s="97"/>
      <c r="J8" s="97"/>
      <c r="K8" s="96"/>
      <c r="L8" s="96"/>
      <c r="M8" s="96"/>
      <c r="N8" s="96"/>
      <c r="O8" s="96"/>
      <c r="P8" s="96"/>
      <c r="Q8" s="96"/>
      <c r="R8" s="96"/>
      <c r="S8" s="96"/>
      <c r="T8" s="285"/>
      <c r="U8" s="69"/>
    </row>
    <row r="9" spans="1:22" ht="15" customHeight="1">
      <c r="A9" s="286" t="s">
        <v>321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72">
        <v>65</v>
      </c>
      <c r="I9" s="72">
        <v>62.3</v>
      </c>
      <c r="J9" s="72">
        <v>67.5</v>
      </c>
      <c r="K9" s="26">
        <v>43905</v>
      </c>
      <c r="L9" s="7" t="s">
        <v>103</v>
      </c>
      <c r="M9" s="7" t="s">
        <v>103</v>
      </c>
      <c r="N9" s="7" t="s">
        <v>103</v>
      </c>
      <c r="O9" s="7" t="s">
        <v>103</v>
      </c>
      <c r="P9" s="7" t="s">
        <v>103</v>
      </c>
      <c r="Q9" s="7" t="s">
        <v>103</v>
      </c>
      <c r="R9" s="7" t="s">
        <v>103</v>
      </c>
      <c r="S9" s="7" t="s">
        <v>103</v>
      </c>
      <c r="T9" s="287">
        <v>43905</v>
      </c>
      <c r="U9" s="69"/>
    </row>
    <row r="10" spans="1:22" ht="15" customHeight="1">
      <c r="A10" s="286" t="s">
        <v>307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72">
        <v>74.3</v>
      </c>
      <c r="I10" s="72">
        <v>72</v>
      </c>
      <c r="J10" s="72">
        <v>76.400000000000006</v>
      </c>
      <c r="K10" s="26">
        <v>54054</v>
      </c>
      <c r="L10" s="7" t="s">
        <v>103</v>
      </c>
      <c r="M10" s="7" t="s">
        <v>103</v>
      </c>
      <c r="N10" s="7" t="s">
        <v>103</v>
      </c>
      <c r="O10" s="7" t="s">
        <v>103</v>
      </c>
      <c r="P10" s="7" t="s">
        <v>103</v>
      </c>
      <c r="Q10" s="7" t="s">
        <v>103</v>
      </c>
      <c r="R10" s="7" t="s">
        <v>103</v>
      </c>
      <c r="S10" s="7" t="s">
        <v>103</v>
      </c>
      <c r="T10" s="287">
        <v>54054</v>
      </c>
      <c r="U10" s="69"/>
    </row>
    <row r="11" spans="1:22" ht="15" customHeight="1">
      <c r="A11" s="286" t="s">
        <v>308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72">
        <v>65.599999999999994</v>
      </c>
      <c r="I11" s="72">
        <v>63.7</v>
      </c>
      <c r="J11" s="72">
        <v>67.599999999999994</v>
      </c>
      <c r="K11" s="26">
        <v>49783</v>
      </c>
      <c r="L11" s="7" t="s">
        <v>103</v>
      </c>
      <c r="M11" s="7" t="s">
        <v>103</v>
      </c>
      <c r="N11" s="7" t="s">
        <v>103</v>
      </c>
      <c r="O11" s="7" t="s">
        <v>103</v>
      </c>
      <c r="P11" s="7" t="s">
        <v>103</v>
      </c>
      <c r="Q11" s="7" t="s">
        <v>103</v>
      </c>
      <c r="R11" s="7" t="s">
        <v>103</v>
      </c>
      <c r="S11" s="7" t="s">
        <v>103</v>
      </c>
      <c r="T11" s="287">
        <v>49783</v>
      </c>
      <c r="U11" s="69"/>
    </row>
    <row r="12" spans="1:22" ht="15" customHeight="1">
      <c r="A12" s="286" t="s">
        <v>309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72">
        <v>64.8</v>
      </c>
      <c r="I12" s="72">
        <v>63.3</v>
      </c>
      <c r="J12" s="72">
        <v>66.2</v>
      </c>
      <c r="K12" s="26">
        <v>51301</v>
      </c>
      <c r="L12" s="7" t="s">
        <v>103</v>
      </c>
      <c r="M12" s="7" t="s">
        <v>103</v>
      </c>
      <c r="N12" s="7" t="s">
        <v>103</v>
      </c>
      <c r="O12" s="7" t="s">
        <v>103</v>
      </c>
      <c r="P12" s="335">
        <v>6402</v>
      </c>
      <c r="Q12" s="338">
        <v>0</v>
      </c>
      <c r="R12" s="7" t="s">
        <v>103</v>
      </c>
      <c r="S12" s="7" t="s">
        <v>103</v>
      </c>
      <c r="T12" s="287">
        <v>44899</v>
      </c>
      <c r="U12" s="69"/>
    </row>
    <row r="13" spans="1:22" s="138" customFormat="1" ht="15" customHeight="1">
      <c r="A13" s="286" t="s">
        <v>322</v>
      </c>
      <c r="B13" s="106">
        <v>1</v>
      </c>
      <c r="C13" s="107">
        <v>3</v>
      </c>
      <c r="D13" s="107">
        <v>83533</v>
      </c>
      <c r="E13" s="107">
        <v>40173</v>
      </c>
      <c r="F13" s="107">
        <v>52878</v>
      </c>
      <c r="G13" s="107">
        <v>24751</v>
      </c>
      <c r="H13" s="108">
        <v>63.3</v>
      </c>
      <c r="I13" s="108">
        <v>61.61</v>
      </c>
      <c r="J13" s="108">
        <v>64.87</v>
      </c>
      <c r="K13" s="107">
        <v>52215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289">
        <v>52215</v>
      </c>
      <c r="U13" s="69"/>
    </row>
    <row r="14" spans="1:22" ht="15.95" customHeight="1">
      <c r="A14" s="288" t="s">
        <v>104</v>
      </c>
      <c r="B14" s="98"/>
      <c r="C14" s="98"/>
      <c r="D14" s="98"/>
      <c r="E14" s="98"/>
      <c r="F14" s="98"/>
      <c r="G14" s="98"/>
      <c r="H14" s="99"/>
      <c r="I14" s="99"/>
      <c r="J14" s="99"/>
      <c r="K14" s="98"/>
      <c r="L14" s="100"/>
      <c r="M14" s="100"/>
      <c r="N14" s="100"/>
      <c r="O14" s="100"/>
      <c r="P14" s="100"/>
      <c r="Q14" s="100"/>
      <c r="R14" s="100"/>
      <c r="S14" s="100"/>
      <c r="T14" s="289"/>
      <c r="U14" s="69"/>
    </row>
    <row r="15" spans="1:22" ht="15" customHeight="1">
      <c r="A15" s="286" t="s">
        <v>323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72">
        <v>60.5</v>
      </c>
      <c r="I15" s="72">
        <v>57.8</v>
      </c>
      <c r="J15" s="72">
        <v>63.2</v>
      </c>
      <c r="K15" s="26">
        <v>40780</v>
      </c>
      <c r="L15" s="7" t="s">
        <v>103</v>
      </c>
      <c r="M15" s="7" t="s">
        <v>103</v>
      </c>
      <c r="N15" s="7">
        <v>2844</v>
      </c>
      <c r="O15" s="335">
        <v>2420</v>
      </c>
      <c r="P15" s="335">
        <v>2483</v>
      </c>
      <c r="Q15" s="335">
        <v>4469</v>
      </c>
      <c r="R15" s="7" t="s">
        <v>103</v>
      </c>
      <c r="S15" s="7" t="s">
        <v>103</v>
      </c>
      <c r="T15" s="287">
        <v>28564</v>
      </c>
      <c r="U15" s="69"/>
    </row>
    <row r="16" spans="1:22" ht="15" customHeight="1">
      <c r="A16" s="286" t="s">
        <v>307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72">
        <v>74.2</v>
      </c>
      <c r="I16" s="72">
        <v>71.900000000000006</v>
      </c>
      <c r="J16" s="72">
        <v>76.400000000000006</v>
      </c>
      <c r="K16" s="26">
        <v>53225</v>
      </c>
      <c r="L16" s="7">
        <v>3759</v>
      </c>
      <c r="M16" s="7" t="s">
        <v>103</v>
      </c>
      <c r="N16" s="7">
        <v>2725</v>
      </c>
      <c r="O16" s="335">
        <v>1746</v>
      </c>
      <c r="P16" s="335">
        <v>5388</v>
      </c>
      <c r="Q16" s="335">
        <v>7480</v>
      </c>
      <c r="R16" s="7" t="s">
        <v>103</v>
      </c>
      <c r="S16" s="7" t="s">
        <v>103</v>
      </c>
      <c r="T16" s="287">
        <v>32127</v>
      </c>
      <c r="U16" s="69"/>
    </row>
    <row r="17" spans="1:21" ht="15" customHeight="1">
      <c r="A17" s="286" t="s">
        <v>308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72">
        <v>65.599999999999994</v>
      </c>
      <c r="I17" s="72">
        <v>63.6</v>
      </c>
      <c r="J17" s="72">
        <v>67.5</v>
      </c>
      <c r="K17" s="26">
        <v>49160</v>
      </c>
      <c r="L17" s="7" t="s">
        <v>103</v>
      </c>
      <c r="M17" s="7" t="s">
        <v>103</v>
      </c>
      <c r="N17" s="7">
        <v>1160</v>
      </c>
      <c r="O17" s="335">
        <v>1256</v>
      </c>
      <c r="P17" s="335">
        <v>4009.7</v>
      </c>
      <c r="Q17" s="335">
        <v>7336.5</v>
      </c>
      <c r="R17" s="7" t="s">
        <v>103</v>
      </c>
      <c r="S17" s="7" t="s">
        <v>103</v>
      </c>
      <c r="T17" s="287">
        <v>35397.699999999997</v>
      </c>
      <c r="U17" s="69"/>
    </row>
    <row r="18" spans="1:21" ht="15" customHeight="1">
      <c r="A18" s="286" t="s">
        <v>309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72">
        <v>64.8</v>
      </c>
      <c r="I18" s="72">
        <v>63.2</v>
      </c>
      <c r="J18" s="72">
        <v>66.099999999999994</v>
      </c>
      <c r="K18" s="26">
        <v>52256</v>
      </c>
      <c r="L18" s="7" t="s">
        <v>103</v>
      </c>
      <c r="M18" s="7">
        <v>2402.1</v>
      </c>
      <c r="N18" s="7">
        <v>2195</v>
      </c>
      <c r="O18" s="335">
        <v>1274</v>
      </c>
      <c r="P18" s="335">
        <v>4389.3999999999996</v>
      </c>
      <c r="Q18" s="335">
        <v>7164.3</v>
      </c>
      <c r="R18" s="7" t="s">
        <v>103</v>
      </c>
      <c r="S18" s="7" t="s">
        <v>103</v>
      </c>
      <c r="T18" s="287">
        <v>33845.199999999997</v>
      </c>
      <c r="U18" s="69"/>
    </row>
    <row r="19" spans="1:21" s="138" customFormat="1" ht="15" customHeight="1">
      <c r="A19" s="286" t="s">
        <v>322</v>
      </c>
      <c r="B19" s="106">
        <v>27</v>
      </c>
      <c r="C19" s="107">
        <v>35</v>
      </c>
      <c r="D19" s="107">
        <v>83533</v>
      </c>
      <c r="E19" s="107">
        <v>40173</v>
      </c>
      <c r="F19" s="107">
        <v>52855</v>
      </c>
      <c r="G19" s="107">
        <v>24741</v>
      </c>
      <c r="H19" s="108">
        <v>63.28</v>
      </c>
      <c r="I19" s="108">
        <v>61.59</v>
      </c>
      <c r="J19" s="108">
        <v>64.84</v>
      </c>
      <c r="K19" s="107">
        <v>51431</v>
      </c>
      <c r="L19" s="100">
        <v>0</v>
      </c>
      <c r="M19" s="100">
        <v>0</v>
      </c>
      <c r="N19" s="7">
        <v>1596</v>
      </c>
      <c r="O19" s="100">
        <v>1007</v>
      </c>
      <c r="P19" s="100">
        <v>6212</v>
      </c>
      <c r="Q19" s="100">
        <v>7058</v>
      </c>
      <c r="R19" s="100">
        <v>0</v>
      </c>
      <c r="S19" s="100">
        <v>0</v>
      </c>
      <c r="T19" s="289">
        <v>35558</v>
      </c>
      <c r="U19" s="69"/>
    </row>
    <row r="20" spans="1:21" ht="15.95" customHeight="1">
      <c r="A20" s="288" t="s">
        <v>105</v>
      </c>
      <c r="B20" s="101"/>
      <c r="C20" s="101"/>
      <c r="D20" s="101"/>
      <c r="E20" s="26"/>
      <c r="F20" s="101"/>
      <c r="G20" s="26"/>
      <c r="H20" s="102"/>
      <c r="I20" s="72"/>
      <c r="J20" s="102"/>
      <c r="K20" s="26"/>
      <c r="L20" s="7"/>
      <c r="M20" s="100"/>
      <c r="N20" s="103"/>
      <c r="O20" s="103"/>
      <c r="P20" s="100"/>
      <c r="Q20" s="100"/>
      <c r="R20" s="100"/>
      <c r="S20" s="100"/>
      <c r="T20" s="290"/>
      <c r="U20" s="69"/>
    </row>
    <row r="21" spans="1:21" ht="15" customHeight="1">
      <c r="A21" s="286" t="s">
        <v>324</v>
      </c>
      <c r="B21" s="104">
        <v>1</v>
      </c>
      <c r="C21" s="101">
        <v>2</v>
      </c>
      <c r="D21" s="101">
        <v>64852</v>
      </c>
      <c r="E21" s="101">
        <v>31548</v>
      </c>
      <c r="F21" s="101">
        <v>38883</v>
      </c>
      <c r="G21" s="101">
        <v>18079</v>
      </c>
      <c r="H21" s="102">
        <v>60</v>
      </c>
      <c r="I21" s="102">
        <v>57.3</v>
      </c>
      <c r="J21" s="102">
        <v>62.5</v>
      </c>
      <c r="K21" s="101">
        <v>38597</v>
      </c>
      <c r="L21" s="105" t="s">
        <v>103</v>
      </c>
      <c r="M21" s="7" t="s">
        <v>103</v>
      </c>
      <c r="N21" s="7" t="s">
        <v>103</v>
      </c>
      <c r="O21" s="7" t="s">
        <v>103</v>
      </c>
      <c r="P21" s="7" t="s">
        <v>103</v>
      </c>
      <c r="Q21" s="7" t="s">
        <v>103</v>
      </c>
      <c r="R21" s="7" t="s">
        <v>103</v>
      </c>
      <c r="S21" s="7" t="s">
        <v>103</v>
      </c>
      <c r="T21" s="287">
        <v>38597</v>
      </c>
      <c r="U21" s="69"/>
    </row>
    <row r="22" spans="1:21" ht="15" customHeight="1">
      <c r="A22" s="286" t="s">
        <v>325</v>
      </c>
      <c r="B22" s="29">
        <v>1</v>
      </c>
      <c r="C22" s="26">
        <v>3</v>
      </c>
      <c r="D22" s="26">
        <v>71203</v>
      </c>
      <c r="E22" s="26">
        <v>34655</v>
      </c>
      <c r="F22" s="26">
        <v>54803</v>
      </c>
      <c r="G22" s="26">
        <v>26010</v>
      </c>
      <c r="H22" s="72">
        <v>77</v>
      </c>
      <c r="I22" s="72">
        <v>75.099999999999994</v>
      </c>
      <c r="J22" s="72">
        <v>78.8</v>
      </c>
      <c r="K22" s="26">
        <v>54580</v>
      </c>
      <c r="L22" s="7" t="s">
        <v>103</v>
      </c>
      <c r="M22" s="7" t="s">
        <v>103</v>
      </c>
      <c r="N22" s="7" t="s">
        <v>103</v>
      </c>
      <c r="O22" s="7" t="s">
        <v>103</v>
      </c>
      <c r="P22" s="7" t="s">
        <v>103</v>
      </c>
      <c r="Q22" s="7" t="s">
        <v>103</v>
      </c>
      <c r="R22" s="7" t="s">
        <v>103</v>
      </c>
      <c r="S22" s="7">
        <v>226</v>
      </c>
      <c r="T22" s="287">
        <v>54354</v>
      </c>
      <c r="U22" s="69"/>
    </row>
    <row r="23" spans="1:21" ht="15" customHeight="1">
      <c r="A23" s="286" t="s">
        <v>326</v>
      </c>
      <c r="B23" s="29">
        <v>1</v>
      </c>
      <c r="C23" s="26">
        <v>4</v>
      </c>
      <c r="D23" s="26">
        <v>75401</v>
      </c>
      <c r="E23" s="26">
        <v>36476</v>
      </c>
      <c r="F23" s="26">
        <v>42116</v>
      </c>
      <c r="G23" s="26">
        <v>19641</v>
      </c>
      <c r="H23" s="72">
        <v>55.9</v>
      </c>
      <c r="I23" s="72">
        <v>53.9</v>
      </c>
      <c r="J23" s="72">
        <v>57.7</v>
      </c>
      <c r="K23" s="26">
        <v>41744</v>
      </c>
      <c r="L23" s="7" t="s">
        <v>103</v>
      </c>
      <c r="M23" s="7" t="s">
        <v>103</v>
      </c>
      <c r="N23" s="7" t="s">
        <v>103</v>
      </c>
      <c r="O23" s="7" t="s">
        <v>103</v>
      </c>
      <c r="P23" s="7" t="s">
        <v>103</v>
      </c>
      <c r="Q23" s="7" t="s">
        <v>103</v>
      </c>
      <c r="R23" s="7" t="s">
        <v>103</v>
      </c>
      <c r="S23" s="7">
        <v>408</v>
      </c>
      <c r="T23" s="287">
        <v>41336</v>
      </c>
      <c r="U23" s="69"/>
    </row>
    <row r="24" spans="1:21" ht="15" customHeight="1">
      <c r="A24" s="286" t="s">
        <v>327</v>
      </c>
      <c r="B24" s="29">
        <v>1</v>
      </c>
      <c r="C24" s="26">
        <v>3</v>
      </c>
      <c r="D24" s="73">
        <v>79117</v>
      </c>
      <c r="E24" s="26">
        <v>38279</v>
      </c>
      <c r="F24" s="26">
        <v>52214</v>
      </c>
      <c r="G24" s="26">
        <v>24571</v>
      </c>
      <c r="H24" s="72">
        <v>66</v>
      </c>
      <c r="I24" s="72">
        <v>64.2</v>
      </c>
      <c r="J24" s="72">
        <v>67.7</v>
      </c>
      <c r="K24" s="26">
        <v>51814</v>
      </c>
      <c r="L24" s="7" t="s">
        <v>103</v>
      </c>
      <c r="M24" s="7" t="s">
        <v>103</v>
      </c>
      <c r="N24" s="7" t="s">
        <v>103</v>
      </c>
      <c r="O24" s="7" t="s">
        <v>103</v>
      </c>
      <c r="P24" s="7" t="s">
        <v>103</v>
      </c>
      <c r="Q24" s="7" t="s">
        <v>103</v>
      </c>
      <c r="R24" s="7" t="s">
        <v>103</v>
      </c>
      <c r="S24" s="7">
        <v>499</v>
      </c>
      <c r="T24" s="287">
        <v>51315</v>
      </c>
      <c r="U24" s="69"/>
    </row>
    <row r="25" spans="1:21" ht="15" customHeight="1">
      <c r="A25" s="291" t="s">
        <v>328</v>
      </c>
      <c r="B25" s="106">
        <v>1</v>
      </c>
      <c r="C25" s="107">
        <v>3</v>
      </c>
      <c r="D25" s="107">
        <v>82260</v>
      </c>
      <c r="E25" s="107">
        <v>39567</v>
      </c>
      <c r="F25" s="107">
        <v>50415</v>
      </c>
      <c r="G25" s="107">
        <v>23759</v>
      </c>
      <c r="H25" s="108">
        <v>61.3</v>
      </c>
      <c r="I25" s="108">
        <v>60.1</v>
      </c>
      <c r="J25" s="108">
        <v>62.4</v>
      </c>
      <c r="K25" s="107">
        <v>49985</v>
      </c>
      <c r="L25" s="100" t="s">
        <v>103</v>
      </c>
      <c r="M25" s="100" t="s">
        <v>103</v>
      </c>
      <c r="N25" s="100" t="s">
        <v>103</v>
      </c>
      <c r="O25" s="100" t="s">
        <v>103</v>
      </c>
      <c r="P25" s="100" t="s">
        <v>103</v>
      </c>
      <c r="Q25" s="100" t="s">
        <v>103</v>
      </c>
      <c r="R25" s="100" t="s">
        <v>103</v>
      </c>
      <c r="S25" s="100">
        <v>880</v>
      </c>
      <c r="T25" s="289">
        <v>49105</v>
      </c>
      <c r="U25" s="69"/>
    </row>
    <row r="26" spans="1:21" ht="15.95" customHeight="1">
      <c r="A26" s="292" t="s">
        <v>106</v>
      </c>
      <c r="B26" s="26"/>
      <c r="C26" s="26"/>
      <c r="D26" s="26"/>
      <c r="E26" s="26"/>
      <c r="F26" s="26"/>
      <c r="G26" s="26"/>
      <c r="H26" s="72"/>
      <c r="I26" s="72"/>
      <c r="J26" s="72"/>
      <c r="K26" s="26"/>
      <c r="L26" s="7"/>
      <c r="M26" s="100"/>
      <c r="N26" s="100"/>
      <c r="O26" s="100"/>
      <c r="P26" s="100"/>
      <c r="Q26" s="100"/>
      <c r="R26" s="100"/>
      <c r="S26" s="100"/>
      <c r="T26" s="289"/>
      <c r="U26" s="69"/>
    </row>
    <row r="27" spans="1:21" ht="15" customHeight="1">
      <c r="A27" s="293" t="s">
        <v>329</v>
      </c>
      <c r="B27" s="109">
        <v>4</v>
      </c>
      <c r="C27" s="110">
        <v>5</v>
      </c>
      <c r="D27" s="110">
        <v>67241</v>
      </c>
      <c r="E27" s="110">
        <v>32729</v>
      </c>
      <c r="F27" s="110">
        <v>38856</v>
      </c>
      <c r="G27" s="110">
        <v>18268</v>
      </c>
      <c r="H27" s="111">
        <v>57.8</v>
      </c>
      <c r="I27" s="111">
        <v>55.8</v>
      </c>
      <c r="J27" s="111">
        <v>59.7</v>
      </c>
      <c r="K27" s="110">
        <v>38373</v>
      </c>
      <c r="L27" s="112">
        <v>15431</v>
      </c>
      <c r="M27" s="48" t="s">
        <v>103</v>
      </c>
      <c r="N27" s="48">
        <v>9223</v>
      </c>
      <c r="O27" s="48">
        <v>6702</v>
      </c>
      <c r="P27" s="48" t="s">
        <v>103</v>
      </c>
      <c r="Q27" s="48" t="s">
        <v>103</v>
      </c>
      <c r="R27" s="48" t="s">
        <v>103</v>
      </c>
      <c r="S27" s="48" t="s">
        <v>103</v>
      </c>
      <c r="T27" s="294">
        <v>7017</v>
      </c>
      <c r="U27" s="69"/>
    </row>
    <row r="28" spans="1:21" ht="15" customHeight="1">
      <c r="A28" s="293" t="s">
        <v>280</v>
      </c>
      <c r="B28" s="113">
        <v>4</v>
      </c>
      <c r="C28" s="46">
        <v>6</v>
      </c>
      <c r="D28" s="46">
        <v>72951</v>
      </c>
      <c r="E28" s="46">
        <v>35339</v>
      </c>
      <c r="F28" s="46">
        <v>45984</v>
      </c>
      <c r="G28" s="46">
        <v>21549</v>
      </c>
      <c r="H28" s="47">
        <v>63</v>
      </c>
      <c r="I28" s="47">
        <v>61</v>
      </c>
      <c r="J28" s="47">
        <v>65</v>
      </c>
      <c r="K28" s="46">
        <v>45458</v>
      </c>
      <c r="L28" s="48">
        <v>8346</v>
      </c>
      <c r="M28" s="48" t="s">
        <v>103</v>
      </c>
      <c r="N28" s="48">
        <v>8279</v>
      </c>
      <c r="O28" s="48" t="s">
        <v>103</v>
      </c>
      <c r="P28" s="48">
        <v>5685</v>
      </c>
      <c r="Q28" s="48" t="s">
        <v>103</v>
      </c>
      <c r="R28" s="48" t="s">
        <v>103</v>
      </c>
      <c r="S28" s="48" t="s">
        <v>103</v>
      </c>
      <c r="T28" s="294">
        <v>23148</v>
      </c>
      <c r="U28" s="69"/>
    </row>
    <row r="29" spans="1:21" ht="15" customHeight="1">
      <c r="A29" s="295" t="s">
        <v>281</v>
      </c>
      <c r="B29" s="113">
        <v>4</v>
      </c>
      <c r="C29" s="46">
        <v>5</v>
      </c>
      <c r="D29" s="46">
        <v>76627</v>
      </c>
      <c r="E29" s="46">
        <v>37063</v>
      </c>
      <c r="F29" s="46">
        <v>42019</v>
      </c>
      <c r="G29" s="46">
        <v>19816</v>
      </c>
      <c r="H29" s="47">
        <v>54.8</v>
      </c>
      <c r="I29" s="47">
        <v>53.5</v>
      </c>
      <c r="J29" s="47">
        <v>56.1</v>
      </c>
      <c r="K29" s="46">
        <v>41434</v>
      </c>
      <c r="L29" s="48">
        <v>7027</v>
      </c>
      <c r="M29" s="48" t="s">
        <v>103</v>
      </c>
      <c r="N29" s="48">
        <v>8735</v>
      </c>
      <c r="O29" s="48" t="s">
        <v>103</v>
      </c>
      <c r="P29" s="48">
        <v>8935</v>
      </c>
      <c r="Q29" s="48" t="s">
        <v>103</v>
      </c>
      <c r="R29" s="48" t="s">
        <v>103</v>
      </c>
      <c r="S29" s="48" t="s">
        <v>103</v>
      </c>
      <c r="T29" s="294">
        <v>16737</v>
      </c>
      <c r="U29" s="69"/>
    </row>
    <row r="30" spans="1:21" ht="15" customHeight="1">
      <c r="A30" s="293" t="s">
        <v>282</v>
      </c>
      <c r="B30" s="113">
        <v>4</v>
      </c>
      <c r="C30" s="46">
        <v>9</v>
      </c>
      <c r="D30" s="46">
        <v>80888</v>
      </c>
      <c r="E30" s="46">
        <v>39029</v>
      </c>
      <c r="F30" s="46">
        <v>48644</v>
      </c>
      <c r="G30" s="46">
        <v>22978</v>
      </c>
      <c r="H30" s="47">
        <v>60.1</v>
      </c>
      <c r="I30" s="47">
        <v>58.9</v>
      </c>
      <c r="J30" s="47">
        <v>61.3</v>
      </c>
      <c r="K30" s="46">
        <v>48209</v>
      </c>
      <c r="L30" s="48">
        <v>5181</v>
      </c>
      <c r="M30" s="48">
        <v>12403</v>
      </c>
      <c r="N30" s="48">
        <v>5032</v>
      </c>
      <c r="O30" s="48" t="s">
        <v>103</v>
      </c>
      <c r="P30" s="48">
        <v>6549</v>
      </c>
      <c r="Q30" s="48" t="s">
        <v>103</v>
      </c>
      <c r="R30" s="48" t="s">
        <v>103</v>
      </c>
      <c r="S30" s="48" t="s">
        <v>103</v>
      </c>
      <c r="T30" s="294">
        <v>19044</v>
      </c>
      <c r="U30" s="69"/>
    </row>
    <row r="31" spans="1:21" ht="15" customHeight="1">
      <c r="A31" s="296" t="s">
        <v>330</v>
      </c>
      <c r="B31" s="114">
        <v>4</v>
      </c>
      <c r="C31" s="114">
        <v>6</v>
      </c>
      <c r="D31" s="114">
        <v>83195</v>
      </c>
      <c r="E31" s="114">
        <v>39946</v>
      </c>
      <c r="F31" s="114">
        <v>46216</v>
      </c>
      <c r="G31" s="114">
        <v>21657</v>
      </c>
      <c r="H31" s="115">
        <v>55.6</v>
      </c>
      <c r="I31" s="115">
        <v>54.2</v>
      </c>
      <c r="J31" s="115">
        <v>56.8</v>
      </c>
      <c r="K31" s="114">
        <v>45623</v>
      </c>
      <c r="L31" s="116">
        <v>5683</v>
      </c>
      <c r="M31" s="116">
        <v>3704</v>
      </c>
      <c r="N31" s="116" t="s">
        <v>103</v>
      </c>
      <c r="O31" s="116" t="s">
        <v>103</v>
      </c>
      <c r="P31" s="116">
        <v>7770</v>
      </c>
      <c r="Q31" s="116" t="s">
        <v>103</v>
      </c>
      <c r="R31" s="116" t="s">
        <v>103</v>
      </c>
      <c r="S31" s="116" t="s">
        <v>103</v>
      </c>
      <c r="T31" s="297">
        <v>28466</v>
      </c>
      <c r="U31" s="69"/>
    </row>
    <row r="32" spans="1:21" ht="15.95" customHeight="1">
      <c r="A32" s="292" t="s">
        <v>107</v>
      </c>
      <c r="B32" s="26"/>
      <c r="C32" s="26"/>
      <c r="D32" s="26"/>
      <c r="E32" s="26"/>
      <c r="F32" s="26"/>
      <c r="G32" s="26"/>
      <c r="H32" s="72"/>
      <c r="I32" s="72"/>
      <c r="J32" s="72"/>
      <c r="K32" s="26"/>
      <c r="L32" s="7"/>
      <c r="M32" s="7"/>
      <c r="N32" s="7"/>
      <c r="O32" s="7"/>
      <c r="P32" s="7"/>
      <c r="Q32" s="7"/>
      <c r="R32" s="7"/>
      <c r="S32" s="7"/>
      <c r="T32" s="287"/>
      <c r="U32" s="69"/>
    </row>
    <row r="33" spans="1:21" ht="15" customHeight="1">
      <c r="A33" s="293" t="s">
        <v>283</v>
      </c>
      <c r="B33" s="109">
        <v>1</v>
      </c>
      <c r="C33" s="110">
        <v>4</v>
      </c>
      <c r="D33" s="110">
        <v>73628</v>
      </c>
      <c r="E33" s="110">
        <v>35723</v>
      </c>
      <c r="F33" s="110">
        <v>40183</v>
      </c>
      <c r="G33" s="110">
        <v>19410</v>
      </c>
      <c r="H33" s="111">
        <v>54.6</v>
      </c>
      <c r="I33" s="111">
        <v>54.3</v>
      </c>
      <c r="J33" s="111">
        <v>54.8</v>
      </c>
      <c r="K33" s="110">
        <v>39412</v>
      </c>
      <c r="L33" s="112">
        <v>18074</v>
      </c>
      <c r="M33" s="328">
        <v>8891</v>
      </c>
      <c r="N33" s="112" t="s">
        <v>103</v>
      </c>
      <c r="O33" s="112" t="s">
        <v>103</v>
      </c>
      <c r="P33" s="112">
        <v>7474</v>
      </c>
      <c r="Q33" s="112" t="s">
        <v>103</v>
      </c>
      <c r="R33" s="112" t="s">
        <v>103</v>
      </c>
      <c r="S33" s="112">
        <v>4973</v>
      </c>
      <c r="T33" s="298" t="s">
        <v>103</v>
      </c>
      <c r="U33" s="69"/>
    </row>
    <row r="34" spans="1:21" ht="15" customHeight="1">
      <c r="A34" s="293" t="s">
        <v>284</v>
      </c>
      <c r="B34" s="113">
        <v>1</v>
      </c>
      <c r="C34" s="46">
        <v>4</v>
      </c>
      <c r="D34" s="46">
        <v>76606</v>
      </c>
      <c r="E34" s="46">
        <v>37087</v>
      </c>
      <c r="F34" s="46">
        <v>42185</v>
      </c>
      <c r="G34" s="46">
        <v>20261</v>
      </c>
      <c r="H34" s="47">
        <v>55.067488186303947</v>
      </c>
      <c r="I34" s="47">
        <v>54.631002777253485</v>
      </c>
      <c r="J34" s="47">
        <v>55.477112275108176</v>
      </c>
      <c r="K34" s="46">
        <v>41051</v>
      </c>
      <c r="L34" s="48">
        <v>16012</v>
      </c>
      <c r="M34" s="48" t="s">
        <v>103</v>
      </c>
      <c r="N34" s="48" t="s">
        <v>103</v>
      </c>
      <c r="O34" s="48">
        <v>20495</v>
      </c>
      <c r="P34" s="48">
        <v>2360</v>
      </c>
      <c r="Q34" s="48" t="s">
        <v>103</v>
      </c>
      <c r="R34" s="48" t="s">
        <v>103</v>
      </c>
      <c r="S34" s="48" t="s">
        <v>103</v>
      </c>
      <c r="T34" s="294">
        <v>2184</v>
      </c>
      <c r="U34" s="69"/>
    </row>
    <row r="35" spans="1:21" ht="15" customHeight="1">
      <c r="A35" s="293" t="s">
        <v>285</v>
      </c>
      <c r="B35" s="113">
        <v>1</v>
      </c>
      <c r="C35" s="46">
        <v>4</v>
      </c>
      <c r="D35" s="46">
        <v>78729</v>
      </c>
      <c r="E35" s="46">
        <v>35876</v>
      </c>
      <c r="F35" s="46">
        <v>48088</v>
      </c>
      <c r="G35" s="46">
        <v>22911</v>
      </c>
      <c r="H35" s="47">
        <v>61.4</v>
      </c>
      <c r="I35" s="47">
        <v>60.4</v>
      </c>
      <c r="J35" s="47">
        <v>62.2</v>
      </c>
      <c r="K35" s="46">
        <v>47230</v>
      </c>
      <c r="L35" s="48">
        <v>18175</v>
      </c>
      <c r="M35" s="48" t="s">
        <v>103</v>
      </c>
      <c r="N35" s="48" t="s">
        <v>103</v>
      </c>
      <c r="O35" s="48">
        <v>19093</v>
      </c>
      <c r="P35" s="48">
        <v>2663</v>
      </c>
      <c r="Q35" s="48" t="s">
        <v>103</v>
      </c>
      <c r="R35" s="48" t="s">
        <v>103</v>
      </c>
      <c r="S35" s="48" t="s">
        <v>103</v>
      </c>
      <c r="T35" s="294" t="s">
        <v>103</v>
      </c>
      <c r="U35" s="69"/>
    </row>
    <row r="36" spans="1:21" ht="15" customHeight="1">
      <c r="A36" s="293" t="s">
        <v>286</v>
      </c>
      <c r="B36" s="113">
        <v>1</v>
      </c>
      <c r="C36" s="46">
        <v>3</v>
      </c>
      <c r="D36" s="46">
        <v>81989</v>
      </c>
      <c r="E36" s="46">
        <v>39432</v>
      </c>
      <c r="F36" s="46">
        <v>52567</v>
      </c>
      <c r="G36" s="46">
        <v>25343</v>
      </c>
      <c r="H36" s="47">
        <v>64.099999999999994</v>
      </c>
      <c r="I36" s="47">
        <v>64.3</v>
      </c>
      <c r="J36" s="47">
        <v>64</v>
      </c>
      <c r="K36" s="46">
        <v>51153</v>
      </c>
      <c r="L36" s="48">
        <v>19276</v>
      </c>
      <c r="M36" s="48" t="s">
        <v>103</v>
      </c>
      <c r="N36" s="48" t="s">
        <v>103</v>
      </c>
      <c r="O36" s="48">
        <v>30197</v>
      </c>
      <c r="P36" s="48" t="s">
        <v>103</v>
      </c>
      <c r="Q36" s="48" t="s">
        <v>103</v>
      </c>
      <c r="R36" s="48" t="s">
        <v>103</v>
      </c>
      <c r="S36" s="48" t="s">
        <v>103</v>
      </c>
      <c r="T36" s="294">
        <v>1680</v>
      </c>
      <c r="U36" s="69"/>
    </row>
    <row r="37" spans="1:21" s="138" customFormat="1" ht="15" customHeight="1">
      <c r="A37" s="293" t="s">
        <v>331</v>
      </c>
      <c r="B37" s="117">
        <v>1</v>
      </c>
      <c r="C37" s="114">
        <v>4</v>
      </c>
      <c r="D37" s="114">
        <v>84277</v>
      </c>
      <c r="E37" s="114">
        <v>40512</v>
      </c>
      <c r="F37" s="114">
        <v>47848</v>
      </c>
      <c r="G37" s="114">
        <v>23122</v>
      </c>
      <c r="H37" s="115">
        <v>56.8</v>
      </c>
      <c r="I37" s="115">
        <v>57.1</v>
      </c>
      <c r="J37" s="115">
        <v>56.5</v>
      </c>
      <c r="K37" s="114">
        <v>46248</v>
      </c>
      <c r="L37" s="116">
        <v>18015</v>
      </c>
      <c r="M37" s="116" t="s">
        <v>103</v>
      </c>
      <c r="N37" s="116" t="s">
        <v>103</v>
      </c>
      <c r="O37" s="116">
        <v>20628</v>
      </c>
      <c r="P37" s="116" t="s">
        <v>103</v>
      </c>
      <c r="Q37" s="116" t="s">
        <v>103</v>
      </c>
      <c r="R37" s="116">
        <v>7080</v>
      </c>
      <c r="S37" s="116" t="s">
        <v>103</v>
      </c>
      <c r="T37" s="297">
        <v>525</v>
      </c>
      <c r="U37" s="69"/>
    </row>
    <row r="38" spans="1:21" ht="15.95" customHeight="1">
      <c r="A38" s="288" t="s">
        <v>108</v>
      </c>
      <c r="B38" s="26"/>
      <c r="C38" s="26"/>
      <c r="D38" s="26"/>
      <c r="E38" s="26"/>
      <c r="F38" s="26"/>
      <c r="G38" s="26"/>
      <c r="H38" s="72"/>
      <c r="I38" s="72"/>
      <c r="J38" s="72"/>
      <c r="K38" s="26"/>
      <c r="L38" s="7"/>
      <c r="M38" s="7"/>
      <c r="N38" s="7"/>
      <c r="O38" s="7"/>
      <c r="P38" s="7"/>
      <c r="Q38" s="7"/>
      <c r="R38" s="7"/>
      <c r="S38" s="7"/>
      <c r="T38" s="287"/>
      <c r="U38" s="69"/>
    </row>
    <row r="39" spans="1:21" ht="15" customHeight="1">
      <c r="A39" s="293" t="s">
        <v>283</v>
      </c>
      <c r="B39" s="118">
        <v>0</v>
      </c>
      <c r="C39" s="112">
        <v>0</v>
      </c>
      <c r="D39" s="110">
        <v>73698</v>
      </c>
      <c r="E39" s="110">
        <v>35759</v>
      </c>
      <c r="F39" s="110">
        <v>39910</v>
      </c>
      <c r="G39" s="110">
        <v>19274</v>
      </c>
      <c r="H39" s="111">
        <v>54.1</v>
      </c>
      <c r="I39" s="111">
        <v>53.9</v>
      </c>
      <c r="J39" s="111">
        <v>54.3</v>
      </c>
      <c r="K39" s="110">
        <v>37636</v>
      </c>
      <c r="L39" s="112">
        <v>11375</v>
      </c>
      <c r="M39" s="112">
        <v>7291</v>
      </c>
      <c r="N39" s="112" t="s">
        <v>103</v>
      </c>
      <c r="O39" s="112">
        <v>6235</v>
      </c>
      <c r="P39" s="112">
        <v>5082</v>
      </c>
      <c r="Q39" s="112">
        <v>3481</v>
      </c>
      <c r="R39" s="112" t="s">
        <v>103</v>
      </c>
      <c r="S39" s="112">
        <v>4172</v>
      </c>
      <c r="T39" s="298" t="s">
        <v>103</v>
      </c>
      <c r="U39" s="69"/>
    </row>
    <row r="40" spans="1:21" ht="15" customHeight="1">
      <c r="A40" s="293" t="s">
        <v>332</v>
      </c>
      <c r="B40" s="119">
        <v>0</v>
      </c>
      <c r="C40" s="48">
        <v>0</v>
      </c>
      <c r="D40" s="46">
        <v>76696</v>
      </c>
      <c r="E40" s="46">
        <v>37130</v>
      </c>
      <c r="F40" s="46">
        <v>42119</v>
      </c>
      <c r="G40" s="46">
        <v>20521</v>
      </c>
      <c r="H40" s="47">
        <v>54.9</v>
      </c>
      <c r="I40" s="47">
        <v>54.5</v>
      </c>
      <c r="J40" s="47">
        <v>55.2</v>
      </c>
      <c r="K40" s="46">
        <v>39733</v>
      </c>
      <c r="L40" s="48">
        <v>12951</v>
      </c>
      <c r="M40" s="48">
        <v>13279</v>
      </c>
      <c r="N40" s="48" t="s">
        <v>103</v>
      </c>
      <c r="O40" s="48">
        <v>6073</v>
      </c>
      <c r="P40" s="48">
        <v>3188</v>
      </c>
      <c r="Q40" s="48">
        <v>4242</v>
      </c>
      <c r="R40" s="48" t="s">
        <v>103</v>
      </c>
      <c r="S40" s="48" t="s">
        <v>103</v>
      </c>
      <c r="T40" s="294" t="s">
        <v>103</v>
      </c>
      <c r="U40" s="69"/>
    </row>
    <row r="41" spans="1:21" ht="15" customHeight="1">
      <c r="A41" s="293" t="s">
        <v>285</v>
      </c>
      <c r="B41" s="119">
        <v>0</v>
      </c>
      <c r="C41" s="48">
        <v>0</v>
      </c>
      <c r="D41" s="46">
        <v>78380</v>
      </c>
      <c r="E41" s="46">
        <v>37913</v>
      </c>
      <c r="F41" s="46">
        <v>48046</v>
      </c>
      <c r="G41" s="46">
        <v>22901</v>
      </c>
      <c r="H41" s="47">
        <v>61.3</v>
      </c>
      <c r="I41" s="47">
        <v>60.4</v>
      </c>
      <c r="J41" s="47">
        <v>62.1</v>
      </c>
      <c r="K41" s="46">
        <v>46343</v>
      </c>
      <c r="L41" s="48">
        <v>15808</v>
      </c>
      <c r="M41" s="48">
        <v>12954</v>
      </c>
      <c r="N41" s="48" t="s">
        <v>103</v>
      </c>
      <c r="O41" s="48">
        <v>7654</v>
      </c>
      <c r="P41" s="48">
        <v>3473</v>
      </c>
      <c r="Q41" s="48">
        <v>4052</v>
      </c>
      <c r="R41" s="48" t="s">
        <v>103</v>
      </c>
      <c r="S41" s="48">
        <v>2402</v>
      </c>
      <c r="T41" s="294" t="s">
        <v>103</v>
      </c>
      <c r="U41" s="69"/>
    </row>
    <row r="42" spans="1:21" ht="15" customHeight="1">
      <c r="A42" s="293" t="s">
        <v>286</v>
      </c>
      <c r="B42" s="119">
        <v>0</v>
      </c>
      <c r="C42" s="48">
        <v>0</v>
      </c>
      <c r="D42" s="46">
        <v>81989</v>
      </c>
      <c r="E42" s="46">
        <v>39432</v>
      </c>
      <c r="F42" s="46">
        <v>52530</v>
      </c>
      <c r="G42" s="46">
        <v>25322</v>
      </c>
      <c r="H42" s="47">
        <v>64.099999999999994</v>
      </c>
      <c r="I42" s="47">
        <v>64.2</v>
      </c>
      <c r="J42" s="47">
        <v>64</v>
      </c>
      <c r="K42" s="46">
        <v>50972</v>
      </c>
      <c r="L42" s="48">
        <v>8491</v>
      </c>
      <c r="M42" s="48">
        <v>20731</v>
      </c>
      <c r="N42" s="48" t="s">
        <v>103</v>
      </c>
      <c r="O42" s="48">
        <v>6000</v>
      </c>
      <c r="P42" s="48">
        <v>3939</v>
      </c>
      <c r="Q42" s="48">
        <v>7936</v>
      </c>
      <c r="R42" s="48" t="s">
        <v>103</v>
      </c>
      <c r="S42" s="48">
        <v>3875</v>
      </c>
      <c r="T42" s="294" t="s">
        <v>103</v>
      </c>
      <c r="U42" s="69"/>
    </row>
    <row r="43" spans="1:21" s="138" customFormat="1" ht="15" customHeight="1">
      <c r="A43" s="293" t="s">
        <v>331</v>
      </c>
      <c r="B43" s="119">
        <v>0</v>
      </c>
      <c r="C43" s="48">
        <v>0</v>
      </c>
      <c r="D43" s="114">
        <v>84277</v>
      </c>
      <c r="E43" s="114">
        <v>40512</v>
      </c>
      <c r="F43" s="114">
        <v>47813</v>
      </c>
      <c r="G43" s="114">
        <v>23106</v>
      </c>
      <c r="H43" s="115">
        <v>56.7</v>
      </c>
      <c r="I43" s="115">
        <v>57</v>
      </c>
      <c r="J43" s="115">
        <v>56.5</v>
      </c>
      <c r="K43" s="114">
        <v>45707</v>
      </c>
      <c r="L43" s="116">
        <v>9008</v>
      </c>
      <c r="M43" s="116">
        <v>3574</v>
      </c>
      <c r="N43" s="48" t="s">
        <v>103</v>
      </c>
      <c r="O43" s="116">
        <v>7374</v>
      </c>
      <c r="P43" s="116">
        <v>3403</v>
      </c>
      <c r="Q43" s="116">
        <v>7195</v>
      </c>
      <c r="R43" s="116">
        <v>8879</v>
      </c>
      <c r="S43" s="116">
        <v>6274</v>
      </c>
      <c r="T43" s="294" t="s">
        <v>103</v>
      </c>
      <c r="U43" s="69"/>
    </row>
    <row r="44" spans="1:21" ht="15.95" customHeight="1">
      <c r="A44" s="299" t="s">
        <v>109</v>
      </c>
      <c r="B44" s="120"/>
      <c r="C44" s="120"/>
      <c r="D44" s="120"/>
      <c r="E44" s="98"/>
      <c r="F44" s="98"/>
      <c r="G44" s="98"/>
      <c r="H44" s="99"/>
      <c r="I44" s="99"/>
      <c r="J44" s="99"/>
      <c r="K44" s="98"/>
      <c r="L44" s="100"/>
      <c r="M44" s="100"/>
      <c r="N44" s="103"/>
      <c r="O44" s="103"/>
      <c r="P44" s="100"/>
      <c r="Q44" s="100"/>
      <c r="R44" s="100"/>
      <c r="S44" s="100"/>
      <c r="T44" s="290"/>
      <c r="U44" s="69"/>
    </row>
    <row r="45" spans="1:21" ht="15" customHeight="1">
      <c r="A45" s="300" t="s">
        <v>333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72">
        <v>53.9</v>
      </c>
      <c r="I45" s="72">
        <v>53.2</v>
      </c>
      <c r="J45" s="72">
        <v>54.5</v>
      </c>
      <c r="K45" s="26">
        <v>40836</v>
      </c>
      <c r="L45" s="7">
        <v>15740</v>
      </c>
      <c r="M45" s="7" t="s">
        <v>103</v>
      </c>
      <c r="N45" s="7" t="s">
        <v>103</v>
      </c>
      <c r="O45" s="7" t="s">
        <v>103</v>
      </c>
      <c r="P45" s="7" t="s">
        <v>103</v>
      </c>
      <c r="Q45" s="7" t="s">
        <v>103</v>
      </c>
      <c r="R45" s="7" t="s">
        <v>103</v>
      </c>
      <c r="S45" s="7" t="s">
        <v>103</v>
      </c>
      <c r="T45" s="287">
        <v>25096</v>
      </c>
      <c r="U45" s="69"/>
    </row>
    <row r="46" spans="1:21" ht="15" customHeight="1">
      <c r="A46" s="300" t="s">
        <v>334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72">
        <v>47.2</v>
      </c>
      <c r="I46" s="72">
        <v>46.8</v>
      </c>
      <c r="J46" s="72">
        <v>47.6</v>
      </c>
      <c r="K46" s="26">
        <v>37260</v>
      </c>
      <c r="L46" s="7" t="s">
        <v>103</v>
      </c>
      <c r="M46" s="7" t="s">
        <v>103</v>
      </c>
      <c r="N46" s="7" t="s">
        <v>103</v>
      </c>
      <c r="O46" s="7" t="s">
        <v>103</v>
      </c>
      <c r="P46" s="7" t="s">
        <v>103</v>
      </c>
      <c r="Q46" s="7" t="s">
        <v>103</v>
      </c>
      <c r="R46" s="7" t="s">
        <v>103</v>
      </c>
      <c r="S46" s="7">
        <v>36577</v>
      </c>
      <c r="T46" s="287">
        <v>683</v>
      </c>
      <c r="U46" s="69"/>
    </row>
    <row r="47" spans="1:21" ht="15" customHeight="1">
      <c r="A47" s="300" t="s">
        <v>311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72">
        <v>60.7</v>
      </c>
      <c r="I47" s="72">
        <v>59.9</v>
      </c>
      <c r="J47" s="72">
        <v>61.8</v>
      </c>
      <c r="K47" s="26">
        <v>48288</v>
      </c>
      <c r="L47" s="7">
        <v>17496</v>
      </c>
      <c r="M47" s="7" t="s">
        <v>103</v>
      </c>
      <c r="N47" s="7" t="s">
        <v>103</v>
      </c>
      <c r="O47" s="7" t="s">
        <v>103</v>
      </c>
      <c r="P47" s="7" t="s">
        <v>103</v>
      </c>
      <c r="Q47" s="7" t="s">
        <v>103</v>
      </c>
      <c r="R47" s="7" t="s">
        <v>103</v>
      </c>
      <c r="S47" s="7" t="s">
        <v>103</v>
      </c>
      <c r="T47" s="287">
        <v>30792</v>
      </c>
      <c r="U47" s="69"/>
    </row>
    <row r="48" spans="1:21" ht="15" customHeight="1">
      <c r="A48" s="300" t="s">
        <v>312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72">
        <v>53.4</v>
      </c>
      <c r="I48" s="72">
        <v>53.1</v>
      </c>
      <c r="J48" s="72">
        <v>53.6</v>
      </c>
      <c r="K48" s="26">
        <v>42350</v>
      </c>
      <c r="L48" s="7">
        <v>19838</v>
      </c>
      <c r="M48" s="7" t="s">
        <v>103</v>
      </c>
      <c r="N48" s="7" t="s">
        <v>103</v>
      </c>
      <c r="O48" s="7" t="s">
        <v>103</v>
      </c>
      <c r="P48" s="7" t="s">
        <v>103</v>
      </c>
      <c r="Q48" s="7" t="s">
        <v>103</v>
      </c>
      <c r="R48" s="7" t="s">
        <v>103</v>
      </c>
      <c r="S48" s="7">
        <v>821</v>
      </c>
      <c r="T48" s="287">
        <v>21691</v>
      </c>
      <c r="U48" s="69"/>
    </row>
    <row r="49" spans="1:21" ht="15" customHeight="1">
      <c r="A49" s="291" t="s">
        <v>350</v>
      </c>
      <c r="B49" s="107">
        <v>1</v>
      </c>
      <c r="C49" s="107">
        <v>4</v>
      </c>
      <c r="D49" s="107">
        <v>84842</v>
      </c>
      <c r="E49" s="107">
        <v>40749</v>
      </c>
      <c r="F49" s="107">
        <v>45866</v>
      </c>
      <c r="G49" s="107">
        <v>21909</v>
      </c>
      <c r="H49" s="108">
        <v>54.06</v>
      </c>
      <c r="I49" s="108">
        <v>53.77</v>
      </c>
      <c r="J49" s="108">
        <v>54.33</v>
      </c>
      <c r="K49" s="107">
        <v>44803</v>
      </c>
      <c r="L49" s="100">
        <v>19242</v>
      </c>
      <c r="M49" s="100">
        <v>0</v>
      </c>
      <c r="N49" s="100">
        <v>23926</v>
      </c>
      <c r="O49" s="100">
        <v>0</v>
      </c>
      <c r="P49" s="100">
        <v>0</v>
      </c>
      <c r="Q49" s="100">
        <v>0</v>
      </c>
      <c r="R49" s="100">
        <v>0</v>
      </c>
      <c r="S49" s="100">
        <v>678</v>
      </c>
      <c r="T49" s="289">
        <v>957</v>
      </c>
      <c r="U49" s="69"/>
    </row>
    <row r="50" spans="1:21" ht="15.95" customHeight="1">
      <c r="A50" s="301" t="s">
        <v>110</v>
      </c>
      <c r="B50" s="121"/>
      <c r="C50" s="121"/>
      <c r="D50" s="121"/>
      <c r="E50" s="107"/>
      <c r="F50" s="107"/>
      <c r="G50" s="107"/>
      <c r="H50" s="108"/>
      <c r="I50" s="108"/>
      <c r="J50" s="108"/>
      <c r="K50" s="107"/>
      <c r="L50" s="100"/>
      <c r="M50" s="100"/>
      <c r="N50" s="100"/>
      <c r="O50" s="100"/>
      <c r="P50" s="100"/>
      <c r="Q50" s="100"/>
      <c r="R50" s="100"/>
      <c r="S50" s="100"/>
      <c r="T50" s="289"/>
      <c r="U50" s="69"/>
    </row>
    <row r="51" spans="1:21" ht="15" customHeight="1">
      <c r="A51" s="300" t="s">
        <v>335</v>
      </c>
      <c r="B51" s="122" t="s">
        <v>111</v>
      </c>
      <c r="C51" s="7" t="s">
        <v>111</v>
      </c>
      <c r="D51" s="26">
        <v>74832</v>
      </c>
      <c r="E51" s="26">
        <v>36232</v>
      </c>
      <c r="F51" s="26">
        <v>41289</v>
      </c>
      <c r="G51" s="26">
        <v>19660</v>
      </c>
      <c r="H51" s="72">
        <v>55.2</v>
      </c>
      <c r="I51" s="72">
        <v>54.2</v>
      </c>
      <c r="J51" s="72">
        <v>56.1</v>
      </c>
      <c r="K51" s="26">
        <v>39180</v>
      </c>
      <c r="L51" s="7">
        <v>9287</v>
      </c>
      <c r="M51" s="7" t="s">
        <v>103</v>
      </c>
      <c r="N51" s="7" t="s">
        <v>103</v>
      </c>
      <c r="O51" s="7">
        <v>13339</v>
      </c>
      <c r="P51" s="7">
        <v>1812</v>
      </c>
      <c r="Q51" s="7">
        <v>7170</v>
      </c>
      <c r="R51" s="7" t="s">
        <v>103</v>
      </c>
      <c r="S51" s="7">
        <v>7572</v>
      </c>
      <c r="T51" s="287" t="s">
        <v>103</v>
      </c>
      <c r="U51" s="69"/>
    </row>
    <row r="52" spans="1:21" ht="15" customHeight="1">
      <c r="A52" s="300" t="s">
        <v>310</v>
      </c>
      <c r="B52" s="122" t="s">
        <v>111</v>
      </c>
      <c r="C52" s="7" t="s">
        <v>111</v>
      </c>
      <c r="D52" s="26">
        <v>77266</v>
      </c>
      <c r="E52" s="26">
        <v>36411</v>
      </c>
      <c r="F52" s="26">
        <v>41542</v>
      </c>
      <c r="G52" s="26">
        <v>19873</v>
      </c>
      <c r="H52" s="72">
        <v>53.8</v>
      </c>
      <c r="I52" s="72">
        <v>53.1</v>
      </c>
      <c r="J52" s="72">
        <v>54.3</v>
      </c>
      <c r="K52" s="26">
        <v>41542</v>
      </c>
      <c r="L52" s="7">
        <v>10106</v>
      </c>
      <c r="M52" s="7">
        <v>15032</v>
      </c>
      <c r="N52" s="7" t="s">
        <v>103</v>
      </c>
      <c r="O52" s="7">
        <v>4141</v>
      </c>
      <c r="P52" s="7">
        <v>2687</v>
      </c>
      <c r="Q52" s="7">
        <v>5956</v>
      </c>
      <c r="R52" s="7" t="s">
        <v>103</v>
      </c>
      <c r="S52" s="7">
        <v>1418</v>
      </c>
      <c r="T52" s="287" t="s">
        <v>103</v>
      </c>
      <c r="U52" s="69"/>
    </row>
    <row r="53" spans="1:21" ht="18" customHeight="1">
      <c r="A53" s="300" t="s">
        <v>311</v>
      </c>
      <c r="B53" s="122" t="s">
        <v>103</v>
      </c>
      <c r="C53" s="7" t="s">
        <v>103</v>
      </c>
      <c r="D53" s="26">
        <v>80394</v>
      </c>
      <c r="E53" s="26">
        <v>38800</v>
      </c>
      <c r="F53" s="26">
        <v>48884</v>
      </c>
      <c r="G53" s="26">
        <v>23217</v>
      </c>
      <c r="H53" s="72">
        <v>60.8</v>
      </c>
      <c r="I53" s="72">
        <v>59.8</v>
      </c>
      <c r="J53" s="72">
        <v>61.7</v>
      </c>
      <c r="K53" s="26">
        <v>46169</v>
      </c>
      <c r="L53" s="7">
        <v>9404</v>
      </c>
      <c r="M53" s="7">
        <v>12341</v>
      </c>
      <c r="N53" s="7" t="s">
        <v>103</v>
      </c>
      <c r="O53" s="7">
        <v>8283</v>
      </c>
      <c r="P53" s="7">
        <v>2889</v>
      </c>
      <c r="Q53" s="7">
        <v>7007</v>
      </c>
      <c r="R53" s="7" t="s">
        <v>103</v>
      </c>
      <c r="S53" s="7">
        <v>6241</v>
      </c>
      <c r="T53" s="287" t="s">
        <v>103</v>
      </c>
      <c r="U53" s="69"/>
    </row>
    <row r="54" spans="1:21" ht="15" customHeight="1">
      <c r="A54" s="300" t="s">
        <v>312</v>
      </c>
      <c r="B54" s="122" t="s">
        <v>111</v>
      </c>
      <c r="C54" s="7" t="s">
        <v>111</v>
      </c>
      <c r="D54" s="26">
        <v>82291</v>
      </c>
      <c r="E54" s="26">
        <v>39591</v>
      </c>
      <c r="F54" s="26">
        <v>43916</v>
      </c>
      <c r="G54" s="26">
        <v>21022</v>
      </c>
      <c r="H54" s="72">
        <v>53.4</v>
      </c>
      <c r="I54" s="72">
        <v>53.1</v>
      </c>
      <c r="J54" s="72">
        <v>53.6</v>
      </c>
      <c r="K54" s="26">
        <v>41700</v>
      </c>
      <c r="L54" s="7">
        <v>7052</v>
      </c>
      <c r="M54" s="7">
        <v>9554</v>
      </c>
      <c r="N54" s="7" t="s">
        <v>103</v>
      </c>
      <c r="O54" s="7">
        <v>9857</v>
      </c>
      <c r="P54" s="7">
        <v>2722</v>
      </c>
      <c r="Q54" s="7">
        <v>6965</v>
      </c>
      <c r="R54" s="7" t="s">
        <v>103</v>
      </c>
      <c r="S54" s="7">
        <v>5545</v>
      </c>
      <c r="T54" s="287" t="s">
        <v>103</v>
      </c>
      <c r="U54" s="69"/>
    </row>
    <row r="55" spans="1:21" ht="15" customHeight="1" thickBot="1">
      <c r="A55" s="329" t="s">
        <v>350</v>
      </c>
      <c r="B55" s="330" t="s">
        <v>111</v>
      </c>
      <c r="C55" s="331" t="s">
        <v>111</v>
      </c>
      <c r="D55" s="332">
        <v>84842</v>
      </c>
      <c r="E55" s="332">
        <v>40749</v>
      </c>
      <c r="F55" s="332">
        <v>45850</v>
      </c>
      <c r="G55" s="332">
        <v>21899</v>
      </c>
      <c r="H55" s="333">
        <v>54.04</v>
      </c>
      <c r="I55" s="333">
        <v>53.74</v>
      </c>
      <c r="J55" s="333">
        <v>54.32</v>
      </c>
      <c r="K55" s="332">
        <v>43596</v>
      </c>
      <c r="L55" s="331">
        <v>9010</v>
      </c>
      <c r="M55" s="331">
        <v>2996</v>
      </c>
      <c r="N55" s="331">
        <v>0</v>
      </c>
      <c r="O55" s="331">
        <v>7261</v>
      </c>
      <c r="P55" s="331">
        <v>4319</v>
      </c>
      <c r="Q55" s="331">
        <v>6356</v>
      </c>
      <c r="R55" s="331">
        <v>9567</v>
      </c>
      <c r="S55" s="331">
        <v>4087</v>
      </c>
      <c r="T55" s="334">
        <v>0</v>
      </c>
      <c r="U55" s="69"/>
    </row>
    <row r="56" spans="1:21" ht="15" customHeight="1">
      <c r="A56" s="87" t="s">
        <v>336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74" t="s">
        <v>112</v>
      </c>
      <c r="M56" s="131"/>
      <c r="N56" s="131"/>
      <c r="O56" s="131"/>
      <c r="P56" s="131"/>
      <c r="Q56" s="131"/>
      <c r="R56" s="131"/>
      <c r="T56" s="44" t="s">
        <v>8</v>
      </c>
      <c r="U56" s="131"/>
    </row>
  </sheetData>
  <sheetProtection selectLockedCells="1" selectUnlockedCells="1"/>
  <mergeCells count="23">
    <mergeCell ref="T6:T7"/>
    <mergeCell ref="R6:R7"/>
    <mergeCell ref="L6:L7"/>
    <mergeCell ref="D6:D7"/>
    <mergeCell ref="G6:G7"/>
    <mergeCell ref="E6:E7"/>
    <mergeCell ref="H6:H7"/>
    <mergeCell ref="B3:B7"/>
    <mergeCell ref="C3:C7"/>
    <mergeCell ref="S6:S7"/>
    <mergeCell ref="Q6:Q7"/>
    <mergeCell ref="D4:E5"/>
    <mergeCell ref="F4:G5"/>
    <mergeCell ref="P6:P7"/>
    <mergeCell ref="I6:I7"/>
    <mergeCell ref="J6:J7"/>
    <mergeCell ref="L4:T4"/>
    <mergeCell ref="H4:J5"/>
    <mergeCell ref="O6:O7"/>
    <mergeCell ref="M6:M7"/>
    <mergeCell ref="F6:F7"/>
    <mergeCell ref="N6:N7"/>
    <mergeCell ref="K4:K6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5" orientation="portrait" useFirstPageNumber="1" horizontalDpi="300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zoomScale="115" zoomScaleNormal="100" zoomScaleSheetLayoutView="115" workbookViewId="0">
      <selection activeCell="F38" sqref="F38"/>
    </sheetView>
  </sheetViews>
  <sheetFormatPr defaultRowHeight="17.100000000000001" customHeight="1"/>
  <cols>
    <col min="1" max="2" width="4.25" style="75" customWidth="1"/>
    <col min="3" max="3" width="14.5" style="75" customWidth="1"/>
    <col min="4" max="8" width="13.75" style="75" customWidth="1"/>
    <col min="9" max="16384" width="9" style="75"/>
  </cols>
  <sheetData>
    <row r="1" spans="1:10" ht="5.0999999999999996" customHeight="1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 thickBot="1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</row>
    <row r="3" spans="1:10" ht="24.95" customHeight="1">
      <c r="A3" s="340" t="s">
        <v>113</v>
      </c>
      <c r="B3" s="341"/>
      <c r="C3" s="341"/>
      <c r="D3" s="305" t="s">
        <v>114</v>
      </c>
      <c r="E3" s="305" t="s">
        <v>115</v>
      </c>
      <c r="F3" s="305" t="s">
        <v>116</v>
      </c>
      <c r="G3" s="90" t="s">
        <v>375</v>
      </c>
      <c r="H3" s="45" t="s">
        <v>376</v>
      </c>
      <c r="I3" s="69"/>
    </row>
    <row r="4" spans="1:10" ht="20.100000000000001" customHeight="1">
      <c r="A4" s="15"/>
      <c r="B4" s="4"/>
      <c r="C4" s="19" t="s">
        <v>117</v>
      </c>
      <c r="D4" s="14">
        <f>SUM(D5:D6)</f>
        <v>9</v>
      </c>
      <c r="E4" s="13">
        <f>SUM(E5:E6)</f>
        <v>8</v>
      </c>
      <c r="F4" s="13">
        <f>SUM(F5:F6)</f>
        <v>6</v>
      </c>
      <c r="G4" s="13">
        <f>SUM(G5:G6)</f>
        <v>10</v>
      </c>
      <c r="H4" s="76">
        <f>SUM(H5:H6)</f>
        <v>9</v>
      </c>
      <c r="I4" s="69"/>
    </row>
    <row r="5" spans="1:10" ht="20.100000000000001" customHeight="1">
      <c r="A5" s="390" t="s">
        <v>118</v>
      </c>
      <c r="B5" s="391"/>
      <c r="C5" s="19" t="s">
        <v>119</v>
      </c>
      <c r="D5" s="14">
        <v>4</v>
      </c>
      <c r="E5" s="14">
        <v>4</v>
      </c>
      <c r="F5" s="14">
        <v>4</v>
      </c>
      <c r="G5" s="14">
        <v>4</v>
      </c>
      <c r="H5" s="77">
        <v>4</v>
      </c>
      <c r="I5" s="69"/>
    </row>
    <row r="6" spans="1:10" ht="20.100000000000001" customHeight="1">
      <c r="A6" s="21"/>
      <c r="B6" s="22"/>
      <c r="C6" s="20" t="s">
        <v>120</v>
      </c>
      <c r="D6" s="14">
        <v>5</v>
      </c>
      <c r="E6" s="14">
        <v>4</v>
      </c>
      <c r="F6" s="14">
        <v>2</v>
      </c>
      <c r="G6" s="14">
        <v>6</v>
      </c>
      <c r="H6" s="77">
        <v>5</v>
      </c>
      <c r="I6" s="69"/>
    </row>
    <row r="7" spans="1:10" ht="20.100000000000001" customHeight="1">
      <c r="A7" s="388" t="s">
        <v>121</v>
      </c>
      <c r="B7" s="389"/>
      <c r="C7" s="19" t="s">
        <v>117</v>
      </c>
      <c r="D7" s="14">
        <f>SUM(D8:D9)</f>
        <v>113</v>
      </c>
      <c r="E7" s="14">
        <f>SUM(E8:E9)</f>
        <v>93</v>
      </c>
      <c r="F7" s="14">
        <f>SUM(F8:F9)</f>
        <v>89</v>
      </c>
      <c r="G7" s="14">
        <f>SUM(G8:G9)</f>
        <v>88</v>
      </c>
      <c r="H7" s="77">
        <f>SUM(H8:H9)</f>
        <v>93</v>
      </c>
      <c r="I7" s="69"/>
    </row>
    <row r="8" spans="1:10" ht="20.100000000000001" customHeight="1">
      <c r="A8" s="23"/>
      <c r="B8" s="311"/>
      <c r="C8" s="19" t="s">
        <v>119</v>
      </c>
      <c r="D8" s="14">
        <v>108</v>
      </c>
      <c r="E8" s="14">
        <v>89</v>
      </c>
      <c r="F8" s="14">
        <v>87</v>
      </c>
      <c r="G8" s="14">
        <v>82</v>
      </c>
      <c r="H8" s="77">
        <v>88</v>
      </c>
      <c r="I8" s="69"/>
    </row>
    <row r="9" spans="1:10" ht="20.100000000000001" customHeight="1">
      <c r="A9" s="398" t="s">
        <v>122</v>
      </c>
      <c r="B9" s="399"/>
      <c r="C9" s="20" t="s">
        <v>120</v>
      </c>
      <c r="D9" s="14">
        <v>5</v>
      </c>
      <c r="E9" s="14">
        <v>4</v>
      </c>
      <c r="F9" s="14">
        <v>2</v>
      </c>
      <c r="G9" s="14">
        <v>6</v>
      </c>
      <c r="H9" s="77">
        <v>5</v>
      </c>
      <c r="I9" s="69"/>
    </row>
    <row r="10" spans="1:10" ht="20.100000000000001" customHeight="1">
      <c r="A10" s="388" t="s">
        <v>123</v>
      </c>
      <c r="B10" s="389"/>
      <c r="C10" s="19" t="s">
        <v>117</v>
      </c>
      <c r="D10" s="14">
        <f>SUM(D11:D12)</f>
        <v>37</v>
      </c>
      <c r="E10" s="14">
        <f>SUM(E11:E12)</f>
        <v>39</v>
      </c>
      <c r="F10" s="14">
        <f>SUM(F11:F12)</f>
        <v>33</v>
      </c>
      <c r="G10" s="14">
        <f>SUM(G11:G12)</f>
        <v>36</v>
      </c>
      <c r="H10" s="77">
        <f>SUM(H11:H12)</f>
        <v>37</v>
      </c>
      <c r="I10" s="69"/>
    </row>
    <row r="11" spans="1:10" ht="20.100000000000001" customHeight="1">
      <c r="A11" s="23"/>
      <c r="B11" s="311"/>
      <c r="C11" s="19" t="s">
        <v>119</v>
      </c>
      <c r="D11" s="14">
        <v>32</v>
      </c>
      <c r="E11" s="14">
        <v>35</v>
      </c>
      <c r="F11" s="14">
        <v>31</v>
      </c>
      <c r="G11" s="14">
        <v>30</v>
      </c>
      <c r="H11" s="77">
        <v>32</v>
      </c>
      <c r="I11" s="69"/>
    </row>
    <row r="12" spans="1:10" ht="20.100000000000001" customHeight="1">
      <c r="A12" s="398" t="s">
        <v>122</v>
      </c>
      <c r="B12" s="399"/>
      <c r="C12" s="20" t="s">
        <v>120</v>
      </c>
      <c r="D12" s="14">
        <v>5</v>
      </c>
      <c r="E12" s="14">
        <v>4</v>
      </c>
      <c r="F12" s="14">
        <v>2</v>
      </c>
      <c r="G12" s="14">
        <v>6</v>
      </c>
      <c r="H12" s="77">
        <v>5</v>
      </c>
      <c r="I12" s="69"/>
    </row>
    <row r="13" spans="1:10" ht="20.100000000000001" customHeight="1">
      <c r="A13" s="401" t="s">
        <v>377</v>
      </c>
      <c r="B13" s="400" t="s">
        <v>124</v>
      </c>
      <c r="C13" s="400"/>
      <c r="D13" s="14">
        <f>+D14+D19</f>
        <v>116</v>
      </c>
      <c r="E13" s="14">
        <f>+E14+E19</f>
        <v>105</v>
      </c>
      <c r="F13" s="14">
        <f>+F14+F19</f>
        <v>93</v>
      </c>
      <c r="G13" s="14">
        <f>+G14+G19</f>
        <v>128</v>
      </c>
      <c r="H13" s="77">
        <f>+H14+H19</f>
        <v>125</v>
      </c>
      <c r="I13" s="69"/>
    </row>
    <row r="14" spans="1:10" ht="20.100000000000001" customHeight="1">
      <c r="A14" s="402"/>
      <c r="B14" s="394" t="s">
        <v>125</v>
      </c>
      <c r="C14" s="18" t="s">
        <v>117</v>
      </c>
      <c r="D14" s="14">
        <f>SUM(D15:D18)</f>
        <v>99</v>
      </c>
      <c r="E14" s="14">
        <f>SUM(E15:E18)</f>
        <v>88</v>
      </c>
      <c r="F14" s="14">
        <f>SUM(F15:F18)</f>
        <v>79</v>
      </c>
      <c r="G14" s="14">
        <f>SUM(G15:G18)</f>
        <v>103</v>
      </c>
      <c r="H14" s="77">
        <f>SUM(H15:H18)</f>
        <v>99</v>
      </c>
      <c r="I14" s="69"/>
    </row>
    <row r="15" spans="1:10" ht="20.100000000000001" customHeight="1">
      <c r="A15" s="402"/>
      <c r="B15" s="394"/>
      <c r="C15" s="19" t="s">
        <v>126</v>
      </c>
      <c r="D15" s="14">
        <v>29</v>
      </c>
      <c r="E15" s="14">
        <v>26</v>
      </c>
      <c r="F15" s="14">
        <v>21</v>
      </c>
      <c r="G15" s="14">
        <v>24</v>
      </c>
      <c r="H15" s="77">
        <v>26</v>
      </c>
      <c r="I15" s="69"/>
    </row>
    <row r="16" spans="1:10" ht="20.100000000000001" customHeight="1">
      <c r="A16" s="402"/>
      <c r="B16" s="394"/>
      <c r="C16" s="19" t="s">
        <v>127</v>
      </c>
      <c r="D16" s="14">
        <v>8</v>
      </c>
      <c r="E16" s="14">
        <v>8</v>
      </c>
      <c r="F16" s="14">
        <v>8</v>
      </c>
      <c r="G16" s="14">
        <v>7</v>
      </c>
      <c r="H16" s="77">
        <v>7</v>
      </c>
      <c r="I16" s="69"/>
    </row>
    <row r="17" spans="1:10" ht="20.100000000000001" customHeight="1">
      <c r="A17" s="402"/>
      <c r="B17" s="394"/>
      <c r="C17" s="19" t="s">
        <v>128</v>
      </c>
      <c r="D17" s="14">
        <v>33</v>
      </c>
      <c r="E17" s="14">
        <v>31</v>
      </c>
      <c r="F17" s="14">
        <v>19</v>
      </c>
      <c r="G17" s="14">
        <v>42</v>
      </c>
      <c r="H17" s="77">
        <v>39</v>
      </c>
      <c r="I17" s="69"/>
    </row>
    <row r="18" spans="1:10" ht="20.100000000000001" customHeight="1">
      <c r="A18" s="402"/>
      <c r="B18" s="394"/>
      <c r="C18" s="20" t="s">
        <v>129</v>
      </c>
      <c r="D18" s="14">
        <v>29</v>
      </c>
      <c r="E18" s="14">
        <v>23</v>
      </c>
      <c r="F18" s="14">
        <v>31</v>
      </c>
      <c r="G18" s="14">
        <v>30</v>
      </c>
      <c r="H18" s="77">
        <v>27</v>
      </c>
      <c r="I18" s="69"/>
    </row>
    <row r="19" spans="1:10" ht="20.100000000000001" customHeight="1">
      <c r="A19" s="402"/>
      <c r="B19" s="397" t="s">
        <v>130</v>
      </c>
      <c r="C19" s="19" t="s">
        <v>117</v>
      </c>
      <c r="D19" s="14">
        <f>SUM(D20:D24)</f>
        <v>17</v>
      </c>
      <c r="E19" s="14">
        <f>SUM(E20:E24)</f>
        <v>17</v>
      </c>
      <c r="F19" s="14">
        <f>SUM(F20:F24)</f>
        <v>14</v>
      </c>
      <c r="G19" s="14">
        <f>SUM(G20:G24)</f>
        <v>25</v>
      </c>
      <c r="H19" s="77">
        <f>SUM(H20:H24)</f>
        <v>26</v>
      </c>
      <c r="I19" s="69"/>
    </row>
    <row r="20" spans="1:10" ht="20.100000000000001" customHeight="1">
      <c r="A20" s="402"/>
      <c r="B20" s="397"/>
      <c r="C20" s="19" t="s">
        <v>128</v>
      </c>
      <c r="D20" s="6">
        <v>0</v>
      </c>
      <c r="E20" s="14">
        <v>1</v>
      </c>
      <c r="F20" s="14">
        <v>1</v>
      </c>
      <c r="G20" s="14">
        <v>2</v>
      </c>
      <c r="H20" s="77">
        <v>2</v>
      </c>
      <c r="I20" s="69"/>
    </row>
    <row r="21" spans="1:10" ht="20.100000000000001" customHeight="1">
      <c r="A21" s="402"/>
      <c r="B21" s="397"/>
      <c r="C21" s="19" t="s">
        <v>131</v>
      </c>
      <c r="D21" s="6">
        <v>0</v>
      </c>
      <c r="E21" s="6">
        <v>0</v>
      </c>
      <c r="F21" s="6">
        <v>0</v>
      </c>
      <c r="G21" s="6">
        <v>0</v>
      </c>
      <c r="H21" s="319">
        <v>1</v>
      </c>
      <c r="I21" s="69"/>
    </row>
    <row r="22" spans="1:10" ht="20.100000000000001" customHeight="1">
      <c r="A22" s="402"/>
      <c r="B22" s="397"/>
      <c r="C22" s="19" t="s">
        <v>132</v>
      </c>
      <c r="D22" s="14">
        <v>10</v>
      </c>
      <c r="E22" s="14">
        <v>11</v>
      </c>
      <c r="F22" s="14">
        <v>10</v>
      </c>
      <c r="G22" s="14">
        <v>12</v>
      </c>
      <c r="H22" s="77">
        <v>14</v>
      </c>
      <c r="I22" s="69"/>
    </row>
    <row r="23" spans="1:10" ht="20.100000000000001" customHeight="1">
      <c r="A23" s="402"/>
      <c r="B23" s="397"/>
      <c r="C23" s="19" t="s">
        <v>133</v>
      </c>
      <c r="D23" s="14">
        <v>7</v>
      </c>
      <c r="E23" s="14">
        <v>5</v>
      </c>
      <c r="F23" s="14">
        <v>3</v>
      </c>
      <c r="G23" s="14">
        <v>11</v>
      </c>
      <c r="H23" s="77">
        <v>9</v>
      </c>
      <c r="I23" s="69"/>
    </row>
    <row r="24" spans="1:10" ht="20.100000000000001" customHeight="1">
      <c r="A24" s="403"/>
      <c r="B24" s="397"/>
      <c r="C24" s="20" t="s">
        <v>129</v>
      </c>
      <c r="D24" s="6">
        <v>0</v>
      </c>
      <c r="E24" s="6">
        <v>0</v>
      </c>
      <c r="F24" s="6">
        <v>0</v>
      </c>
      <c r="G24" s="6">
        <v>0</v>
      </c>
      <c r="H24" s="319">
        <v>0</v>
      </c>
      <c r="I24" s="69"/>
    </row>
    <row r="25" spans="1:10" s="79" customFormat="1" ht="20.100000000000001" customHeight="1">
      <c r="A25" s="404" t="s">
        <v>134</v>
      </c>
      <c r="B25" s="405"/>
      <c r="C25" s="405"/>
      <c r="D25" s="6">
        <v>0</v>
      </c>
      <c r="E25" s="6">
        <v>0</v>
      </c>
      <c r="F25" s="6">
        <v>0</v>
      </c>
      <c r="G25" s="6">
        <v>0</v>
      </c>
      <c r="H25" s="319">
        <v>1</v>
      </c>
      <c r="I25" s="78"/>
    </row>
    <row r="26" spans="1:10" s="80" customFormat="1" ht="20.100000000000001" customHeight="1" thickBot="1">
      <c r="A26" s="395" t="s">
        <v>135</v>
      </c>
      <c r="B26" s="396"/>
      <c r="C26" s="396"/>
      <c r="D26" s="16">
        <v>28</v>
      </c>
      <c r="E26" s="16">
        <v>17</v>
      </c>
      <c r="F26" s="321">
        <v>26</v>
      </c>
      <c r="G26" s="16">
        <v>22</v>
      </c>
      <c r="H26" s="320">
        <v>23</v>
      </c>
      <c r="I26" s="71"/>
    </row>
    <row r="27" spans="1:10" ht="15" customHeight="1">
      <c r="B27" s="5"/>
      <c r="C27" s="5"/>
      <c r="D27" s="5"/>
      <c r="E27" s="5"/>
      <c r="F27" s="5"/>
      <c r="G27" s="44"/>
      <c r="H27" s="44" t="s">
        <v>66</v>
      </c>
      <c r="I27" s="5"/>
      <c r="J27" s="5"/>
    </row>
    <row r="28" spans="1:10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customHeight="1" thickBot="1">
      <c r="A29" s="5" t="s">
        <v>378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ht="24.95" customHeight="1">
      <c r="A30" s="81" t="s">
        <v>136</v>
      </c>
      <c r="B30" s="82"/>
      <c r="C30" s="88"/>
      <c r="D30" s="83" t="s">
        <v>114</v>
      </c>
      <c r="E30" s="304" t="s">
        <v>115</v>
      </c>
      <c r="F30" s="304" t="s">
        <v>116</v>
      </c>
      <c r="G30" s="90" t="s">
        <v>379</v>
      </c>
      <c r="H30" s="45" t="s">
        <v>380</v>
      </c>
      <c r="I30" s="5"/>
      <c r="J30" s="5"/>
    </row>
    <row r="31" spans="1:10" ht="20.100000000000001" customHeight="1">
      <c r="A31" s="388" t="s">
        <v>381</v>
      </c>
      <c r="B31" s="389"/>
      <c r="C31" s="389"/>
      <c r="D31" s="13">
        <f>SUM(D32:D35)</f>
        <v>33</v>
      </c>
      <c r="E31" s="13">
        <f>SUM(E32:E35)</f>
        <v>24</v>
      </c>
      <c r="F31" s="13">
        <f>SUM(F32:F35)</f>
        <v>26</v>
      </c>
      <c r="G31" s="13">
        <f>SUM(G32:G35)</f>
        <v>21</v>
      </c>
      <c r="H31" s="76">
        <f>SUM(H32:H35)</f>
        <v>26</v>
      </c>
      <c r="I31" s="69"/>
      <c r="J31" s="5"/>
    </row>
    <row r="32" spans="1:10" ht="20.100000000000001" customHeight="1">
      <c r="A32" s="84" t="s">
        <v>382</v>
      </c>
      <c r="B32" s="392" t="s">
        <v>383</v>
      </c>
      <c r="C32" s="393"/>
      <c r="D32" s="14">
        <v>5</v>
      </c>
      <c r="E32" s="14">
        <v>4</v>
      </c>
      <c r="F32" s="14">
        <v>5</v>
      </c>
      <c r="G32" s="14">
        <v>6</v>
      </c>
      <c r="H32" s="77">
        <v>6</v>
      </c>
      <c r="I32" s="69"/>
      <c r="J32" s="5"/>
    </row>
    <row r="33" spans="1:10" ht="20.100000000000001" customHeight="1">
      <c r="A33" s="84" t="s">
        <v>384</v>
      </c>
      <c r="B33" s="392" t="s">
        <v>352</v>
      </c>
      <c r="C33" s="393"/>
      <c r="D33" s="14">
        <v>9</v>
      </c>
      <c r="E33" s="14">
        <v>6</v>
      </c>
      <c r="F33" s="14">
        <v>7</v>
      </c>
      <c r="G33" s="14">
        <v>5</v>
      </c>
      <c r="H33" s="77">
        <v>7</v>
      </c>
      <c r="I33" s="69"/>
      <c r="J33" s="5"/>
    </row>
    <row r="34" spans="1:10" ht="20.100000000000001" customHeight="1">
      <c r="A34" s="84" t="s">
        <v>384</v>
      </c>
      <c r="B34" s="392" t="s">
        <v>275</v>
      </c>
      <c r="C34" s="393"/>
      <c r="D34" s="14">
        <v>14</v>
      </c>
      <c r="E34" s="14">
        <v>9</v>
      </c>
      <c r="F34" s="14">
        <v>8</v>
      </c>
      <c r="G34" s="14">
        <v>5</v>
      </c>
      <c r="H34" s="77">
        <v>7</v>
      </c>
      <c r="I34" s="69"/>
      <c r="J34" s="5"/>
    </row>
    <row r="35" spans="1:10" ht="20.100000000000001" customHeight="1">
      <c r="A35" s="84" t="s">
        <v>384</v>
      </c>
      <c r="B35" s="392" t="s">
        <v>385</v>
      </c>
      <c r="C35" s="393"/>
      <c r="D35" s="14">
        <v>5</v>
      </c>
      <c r="E35" s="14">
        <v>5</v>
      </c>
      <c r="F35" s="14">
        <v>6</v>
      </c>
      <c r="G35" s="14">
        <v>5</v>
      </c>
      <c r="H35" s="77">
        <v>6</v>
      </c>
      <c r="I35" s="69"/>
      <c r="J35" s="5"/>
    </row>
    <row r="36" spans="1:10" ht="20.100000000000001" customHeight="1">
      <c r="A36" s="390" t="s">
        <v>386</v>
      </c>
      <c r="B36" s="391"/>
      <c r="C36" s="391"/>
      <c r="D36" s="14">
        <v>27</v>
      </c>
      <c r="E36" s="14">
        <v>27</v>
      </c>
      <c r="F36" s="14">
        <v>31</v>
      </c>
      <c r="G36" s="14">
        <v>22</v>
      </c>
      <c r="H36" s="77">
        <v>29</v>
      </c>
      <c r="I36" s="69"/>
      <c r="J36" s="5"/>
    </row>
    <row r="37" spans="1:10" ht="20.100000000000001" customHeight="1">
      <c r="A37" s="390" t="s">
        <v>387</v>
      </c>
      <c r="B37" s="391"/>
      <c r="C37" s="391"/>
      <c r="D37" s="14">
        <v>4</v>
      </c>
      <c r="E37" s="14">
        <v>3</v>
      </c>
      <c r="F37" s="14">
        <v>9</v>
      </c>
      <c r="G37" s="14">
        <v>5</v>
      </c>
      <c r="H37" s="77">
        <v>5</v>
      </c>
      <c r="I37" s="69"/>
      <c r="J37" s="5"/>
    </row>
    <row r="38" spans="1:10" ht="20.100000000000001" customHeight="1">
      <c r="A38" s="390" t="s">
        <v>388</v>
      </c>
      <c r="B38" s="391"/>
      <c r="C38" s="391"/>
      <c r="D38" s="14">
        <v>17</v>
      </c>
      <c r="E38" s="14">
        <v>18</v>
      </c>
      <c r="F38" s="14">
        <v>21</v>
      </c>
      <c r="G38" s="14">
        <v>26</v>
      </c>
      <c r="H38" s="77">
        <v>24</v>
      </c>
      <c r="I38" s="69"/>
      <c r="J38" s="5"/>
    </row>
    <row r="39" spans="1:10" ht="20.100000000000001" customHeight="1" thickBot="1">
      <c r="A39" s="386" t="s">
        <v>389</v>
      </c>
      <c r="B39" s="387"/>
      <c r="C39" s="387"/>
      <c r="D39" s="17">
        <v>0</v>
      </c>
      <c r="E39" s="17">
        <v>0</v>
      </c>
      <c r="F39" s="17">
        <v>0</v>
      </c>
      <c r="G39" s="17">
        <v>0</v>
      </c>
      <c r="H39" s="322">
        <v>0</v>
      </c>
      <c r="I39" s="69"/>
      <c r="J39" s="69"/>
    </row>
    <row r="40" spans="1:10" ht="15" customHeight="1">
      <c r="B40" s="5"/>
      <c r="C40" s="5"/>
      <c r="D40" s="5"/>
      <c r="E40" s="5"/>
      <c r="F40" s="5"/>
      <c r="G40" s="44"/>
      <c r="H40" s="44" t="s">
        <v>66</v>
      </c>
      <c r="I40" s="5"/>
      <c r="J40" s="5"/>
    </row>
    <row r="41" spans="1:10" ht="17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7.100000000000001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7.100000000000001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7.100000000000001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</sheetData>
  <sheetProtection selectLockedCells="1" selectUnlockedCells="1"/>
  <mergeCells count="21"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  <mergeCell ref="A39:C39"/>
    <mergeCell ref="A31:C31"/>
    <mergeCell ref="A36:C36"/>
    <mergeCell ref="B35:C35"/>
    <mergeCell ref="B34:C34"/>
    <mergeCell ref="B33:C33"/>
    <mergeCell ref="A37:C3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horizontalDpi="300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defaultRowHeight="20.100000000000001" customHeight="1"/>
  <cols>
    <col min="1" max="1" width="16.875" style="140" customWidth="1"/>
    <col min="2" max="6" width="14.875" style="140" customWidth="1"/>
    <col min="7" max="16384" width="9" style="140"/>
  </cols>
  <sheetData>
    <row r="1" spans="1:6" ht="5.0999999999999996" customHeight="1">
      <c r="A1" s="139"/>
      <c r="F1" s="141"/>
    </row>
    <row r="2" spans="1:6" ht="15" customHeight="1">
      <c r="A2" s="139" t="s">
        <v>355</v>
      </c>
      <c r="F2" s="141" t="s">
        <v>51</v>
      </c>
    </row>
    <row r="3" spans="1:6" ht="24.95" customHeight="1">
      <c r="A3" s="142" t="s">
        <v>137</v>
      </c>
      <c r="B3" s="143" t="s">
        <v>138</v>
      </c>
      <c r="C3" s="143" t="s">
        <v>75</v>
      </c>
      <c r="D3" s="143" t="s">
        <v>4</v>
      </c>
      <c r="E3" s="143" t="s">
        <v>5</v>
      </c>
      <c r="F3" s="144" t="s">
        <v>139</v>
      </c>
    </row>
    <row r="4" spans="1:6" ht="6" customHeight="1">
      <c r="A4" s="145"/>
      <c r="B4" s="146"/>
      <c r="C4" s="147"/>
      <c r="D4" s="147"/>
      <c r="E4" s="147"/>
      <c r="F4" s="148"/>
    </row>
    <row r="5" spans="1:6" ht="20.100000000000001" customHeight="1">
      <c r="A5" s="149" t="s">
        <v>356</v>
      </c>
      <c r="B5" s="150">
        <v>65862</v>
      </c>
      <c r="C5" s="151">
        <f>SUM(D5:E5)</f>
        <v>696</v>
      </c>
      <c r="D5" s="151">
        <v>428</v>
      </c>
      <c r="E5" s="151">
        <v>268</v>
      </c>
      <c r="F5" s="152">
        <v>15</v>
      </c>
    </row>
    <row r="6" spans="1:6" ht="20.100000000000001" customHeight="1">
      <c r="A6" s="149" t="s">
        <v>140</v>
      </c>
      <c r="B6" s="150">
        <v>67425</v>
      </c>
      <c r="C6" s="151">
        <f t="shared" ref="C6:C14" si="0">SUM(D6:E6)</f>
        <v>705</v>
      </c>
      <c r="D6" s="151">
        <v>433</v>
      </c>
      <c r="E6" s="151">
        <v>272</v>
      </c>
      <c r="F6" s="152">
        <f>C6-C5</f>
        <v>9</v>
      </c>
    </row>
    <row r="7" spans="1:6" ht="20.100000000000001" customHeight="1">
      <c r="A7" s="149" t="s">
        <v>141</v>
      </c>
      <c r="B7" s="150">
        <v>69366</v>
      </c>
      <c r="C7" s="151">
        <f t="shared" si="0"/>
        <v>735</v>
      </c>
      <c r="D7" s="151">
        <v>453</v>
      </c>
      <c r="E7" s="151">
        <v>282</v>
      </c>
      <c r="F7" s="152">
        <f>C7-C6</f>
        <v>30</v>
      </c>
    </row>
    <row r="8" spans="1:6" ht="20.100000000000001" customHeight="1">
      <c r="A8" s="149" t="s">
        <v>142</v>
      </c>
      <c r="B8" s="150">
        <v>70438</v>
      </c>
      <c r="C8" s="151">
        <f t="shared" si="0"/>
        <v>726</v>
      </c>
      <c r="D8" s="151">
        <v>455</v>
      </c>
      <c r="E8" s="151">
        <v>271</v>
      </c>
      <c r="F8" s="153">
        <f t="shared" ref="F8:F14" si="1">C8-C7</f>
        <v>-9</v>
      </c>
    </row>
    <row r="9" spans="1:6" ht="20.100000000000001" customHeight="1">
      <c r="A9" s="149" t="s">
        <v>143</v>
      </c>
      <c r="B9" s="150">
        <v>73190</v>
      </c>
      <c r="C9" s="151">
        <f t="shared" si="0"/>
        <v>744</v>
      </c>
      <c r="D9" s="151">
        <v>469</v>
      </c>
      <c r="E9" s="151">
        <v>275</v>
      </c>
      <c r="F9" s="153">
        <f t="shared" si="1"/>
        <v>18</v>
      </c>
    </row>
    <row r="10" spans="1:6" ht="20.100000000000001" customHeight="1">
      <c r="A10" s="149" t="s">
        <v>144</v>
      </c>
      <c r="B10" s="150">
        <v>74745</v>
      </c>
      <c r="C10" s="151">
        <f t="shared" si="0"/>
        <v>734</v>
      </c>
      <c r="D10" s="151">
        <v>468</v>
      </c>
      <c r="E10" s="151">
        <v>266</v>
      </c>
      <c r="F10" s="153">
        <f t="shared" si="1"/>
        <v>-10</v>
      </c>
    </row>
    <row r="11" spans="1:6" ht="20.100000000000001" customHeight="1">
      <c r="A11" s="149" t="s">
        <v>145</v>
      </c>
      <c r="B11" s="150">
        <v>77712</v>
      </c>
      <c r="C11" s="151">
        <f t="shared" si="0"/>
        <v>742</v>
      </c>
      <c r="D11" s="151">
        <v>478</v>
      </c>
      <c r="E11" s="151">
        <v>264</v>
      </c>
      <c r="F11" s="153">
        <f t="shared" si="1"/>
        <v>8</v>
      </c>
    </row>
    <row r="12" spans="1:6" ht="20.100000000000001" customHeight="1">
      <c r="A12" s="149" t="s">
        <v>146</v>
      </c>
      <c r="B12" s="150">
        <v>79934</v>
      </c>
      <c r="C12" s="151">
        <f t="shared" si="0"/>
        <v>732</v>
      </c>
      <c r="D12" s="151">
        <v>472</v>
      </c>
      <c r="E12" s="151">
        <v>260</v>
      </c>
      <c r="F12" s="153">
        <f t="shared" si="1"/>
        <v>-10</v>
      </c>
    </row>
    <row r="13" spans="1:6" ht="20.100000000000001" customHeight="1">
      <c r="A13" s="149" t="s">
        <v>147</v>
      </c>
      <c r="B13" s="150">
        <v>82760</v>
      </c>
      <c r="C13" s="151">
        <f t="shared" si="0"/>
        <v>734</v>
      </c>
      <c r="D13" s="151">
        <v>473</v>
      </c>
      <c r="E13" s="151">
        <v>261</v>
      </c>
      <c r="F13" s="153">
        <f t="shared" si="1"/>
        <v>2</v>
      </c>
    </row>
    <row r="14" spans="1:6" ht="20.100000000000001" customHeight="1">
      <c r="A14" s="149" t="s">
        <v>148</v>
      </c>
      <c r="B14" s="150">
        <v>85732</v>
      </c>
      <c r="C14" s="151">
        <f t="shared" si="0"/>
        <v>761</v>
      </c>
      <c r="D14" s="151">
        <v>492</v>
      </c>
      <c r="E14" s="151">
        <v>269</v>
      </c>
      <c r="F14" s="153">
        <f t="shared" si="1"/>
        <v>27</v>
      </c>
    </row>
    <row r="15" spans="1:6" ht="20.100000000000001" customHeight="1">
      <c r="A15" s="149" t="s">
        <v>149</v>
      </c>
      <c r="B15" s="150">
        <v>87296</v>
      </c>
      <c r="C15" s="151">
        <f t="shared" ref="C15:C21" si="2">SUM(D15:E15)</f>
        <v>774</v>
      </c>
      <c r="D15" s="151">
        <v>497</v>
      </c>
      <c r="E15" s="151">
        <v>277</v>
      </c>
      <c r="F15" s="152">
        <f t="shared" ref="F15:F20" si="3">C15-C14</f>
        <v>13</v>
      </c>
    </row>
    <row r="16" spans="1:6" ht="20.100000000000001" customHeight="1">
      <c r="A16" s="149" t="s">
        <v>150</v>
      </c>
      <c r="B16" s="150">
        <v>88340</v>
      </c>
      <c r="C16" s="151">
        <f t="shared" si="2"/>
        <v>787</v>
      </c>
      <c r="D16" s="151">
        <v>506</v>
      </c>
      <c r="E16" s="151">
        <v>281</v>
      </c>
      <c r="F16" s="152">
        <f t="shared" si="3"/>
        <v>13</v>
      </c>
    </row>
    <row r="17" spans="1:6" ht="20.100000000000001" customHeight="1">
      <c r="A17" s="149" t="s">
        <v>151</v>
      </c>
      <c r="B17" s="150">
        <v>89047</v>
      </c>
      <c r="C17" s="151">
        <f t="shared" si="2"/>
        <v>799</v>
      </c>
      <c r="D17" s="151">
        <v>512</v>
      </c>
      <c r="E17" s="151">
        <v>287</v>
      </c>
      <c r="F17" s="152">
        <f t="shared" si="3"/>
        <v>12</v>
      </c>
    </row>
    <row r="18" spans="1:6" ht="20.100000000000001" customHeight="1">
      <c r="A18" s="149" t="s">
        <v>152</v>
      </c>
      <c r="B18" s="150">
        <v>90666</v>
      </c>
      <c r="C18" s="151">
        <f t="shared" si="2"/>
        <v>805</v>
      </c>
      <c r="D18" s="151">
        <v>518</v>
      </c>
      <c r="E18" s="151">
        <v>287</v>
      </c>
      <c r="F18" s="152">
        <f t="shared" si="3"/>
        <v>6</v>
      </c>
    </row>
    <row r="19" spans="1:6" ht="20.100000000000001" customHeight="1">
      <c r="A19" s="149" t="s">
        <v>153</v>
      </c>
      <c r="B19" s="150">
        <v>92178</v>
      </c>
      <c r="C19" s="151">
        <f t="shared" si="2"/>
        <v>819</v>
      </c>
      <c r="D19" s="151">
        <v>530</v>
      </c>
      <c r="E19" s="151">
        <v>289</v>
      </c>
      <c r="F19" s="152">
        <f t="shared" si="3"/>
        <v>14</v>
      </c>
    </row>
    <row r="20" spans="1:6" ht="20.100000000000001" customHeight="1">
      <c r="A20" s="149" t="s">
        <v>154</v>
      </c>
      <c r="B20" s="150">
        <v>93779</v>
      </c>
      <c r="C20" s="151">
        <f t="shared" si="2"/>
        <v>828</v>
      </c>
      <c r="D20" s="151">
        <v>538</v>
      </c>
      <c r="E20" s="151">
        <v>290</v>
      </c>
      <c r="F20" s="152">
        <f t="shared" si="3"/>
        <v>9</v>
      </c>
    </row>
    <row r="21" spans="1:6" ht="20.100000000000001" customHeight="1">
      <c r="A21" s="149" t="s">
        <v>155</v>
      </c>
      <c r="B21" s="150">
        <v>94721</v>
      </c>
      <c r="C21" s="151">
        <f t="shared" si="2"/>
        <v>841</v>
      </c>
      <c r="D21" s="151">
        <v>549</v>
      </c>
      <c r="E21" s="151">
        <v>292</v>
      </c>
      <c r="F21" s="152">
        <f t="shared" ref="F21:F27" si="4">C21-C20</f>
        <v>13</v>
      </c>
    </row>
    <row r="22" spans="1:6" ht="20.100000000000001" customHeight="1">
      <c r="A22" s="149" t="s">
        <v>156</v>
      </c>
      <c r="B22" s="150">
        <v>95920</v>
      </c>
      <c r="C22" s="151">
        <f t="shared" ref="C22:C27" si="5">SUM(D22:E22)</f>
        <v>842</v>
      </c>
      <c r="D22" s="151">
        <v>551</v>
      </c>
      <c r="E22" s="151">
        <v>291</v>
      </c>
      <c r="F22" s="152">
        <f t="shared" si="4"/>
        <v>1</v>
      </c>
    </row>
    <row r="23" spans="1:6" ht="20.100000000000001" customHeight="1">
      <c r="A23" s="149" t="s">
        <v>157</v>
      </c>
      <c r="B23" s="150">
        <v>97500</v>
      </c>
      <c r="C23" s="151">
        <f t="shared" si="5"/>
        <v>850</v>
      </c>
      <c r="D23" s="151">
        <v>553</v>
      </c>
      <c r="E23" s="151">
        <v>297</v>
      </c>
      <c r="F23" s="152">
        <f t="shared" si="4"/>
        <v>8</v>
      </c>
    </row>
    <row r="24" spans="1:6" ht="20.100000000000001" customHeight="1">
      <c r="A24" s="149" t="s">
        <v>158</v>
      </c>
      <c r="B24" s="150">
        <v>98722</v>
      </c>
      <c r="C24" s="151">
        <f t="shared" si="5"/>
        <v>850</v>
      </c>
      <c r="D24" s="151">
        <v>551</v>
      </c>
      <c r="E24" s="151">
        <v>299</v>
      </c>
      <c r="F24" s="152">
        <f t="shared" si="4"/>
        <v>0</v>
      </c>
    </row>
    <row r="25" spans="1:6" ht="20.100000000000001" customHeight="1">
      <c r="A25" s="149" t="s">
        <v>159</v>
      </c>
      <c r="B25" s="150">
        <v>100200</v>
      </c>
      <c r="C25" s="151">
        <f t="shared" si="5"/>
        <v>866</v>
      </c>
      <c r="D25" s="151">
        <v>560</v>
      </c>
      <c r="E25" s="151">
        <v>306</v>
      </c>
      <c r="F25" s="152">
        <f t="shared" si="4"/>
        <v>16</v>
      </c>
    </row>
    <row r="26" spans="1:6" ht="20.100000000000001" customHeight="1">
      <c r="A26" s="149" t="s">
        <v>160</v>
      </c>
      <c r="B26" s="150">
        <v>101591</v>
      </c>
      <c r="C26" s="151">
        <f t="shared" si="5"/>
        <v>871</v>
      </c>
      <c r="D26" s="151">
        <v>564</v>
      </c>
      <c r="E26" s="151">
        <v>307</v>
      </c>
      <c r="F26" s="152">
        <f t="shared" si="4"/>
        <v>5</v>
      </c>
    </row>
    <row r="27" spans="1:6" ht="20.100000000000001" customHeight="1">
      <c r="A27" s="149" t="s">
        <v>161</v>
      </c>
      <c r="B27" s="150">
        <v>103413</v>
      </c>
      <c r="C27" s="151">
        <f t="shared" si="5"/>
        <v>862</v>
      </c>
      <c r="D27" s="151">
        <v>552</v>
      </c>
      <c r="E27" s="151">
        <v>310</v>
      </c>
      <c r="F27" s="153">
        <f t="shared" si="4"/>
        <v>-9</v>
      </c>
    </row>
    <row r="28" spans="1:6" ht="20.100000000000001" customHeight="1">
      <c r="A28" s="149" t="s">
        <v>162</v>
      </c>
      <c r="B28" s="150">
        <v>104307</v>
      </c>
      <c r="C28" s="151">
        <f t="shared" ref="C28:C33" si="6">SUM(D28:E28)</f>
        <v>867</v>
      </c>
      <c r="D28" s="151">
        <v>554</v>
      </c>
      <c r="E28" s="151">
        <v>313</v>
      </c>
      <c r="F28" s="153">
        <f t="shared" ref="F28:F33" si="7">C28-C27</f>
        <v>5</v>
      </c>
    </row>
    <row r="29" spans="1:6" ht="20.100000000000001" customHeight="1">
      <c r="A29" s="149" t="s">
        <v>163</v>
      </c>
      <c r="B29" s="150">
        <v>104707</v>
      </c>
      <c r="C29" s="151">
        <f t="shared" si="6"/>
        <v>871</v>
      </c>
      <c r="D29" s="151">
        <v>556</v>
      </c>
      <c r="E29" s="151">
        <v>315</v>
      </c>
      <c r="F29" s="153">
        <f t="shared" si="7"/>
        <v>4</v>
      </c>
    </row>
    <row r="30" spans="1:6" ht="20.100000000000001" customHeight="1">
      <c r="A30" s="149" t="s">
        <v>164</v>
      </c>
      <c r="B30" s="150">
        <v>105532</v>
      </c>
      <c r="C30" s="151">
        <f t="shared" si="6"/>
        <v>866</v>
      </c>
      <c r="D30" s="151">
        <v>551</v>
      </c>
      <c r="E30" s="151">
        <v>315</v>
      </c>
      <c r="F30" s="153">
        <f t="shared" si="7"/>
        <v>-5</v>
      </c>
    </row>
    <row r="31" spans="1:6" ht="20.100000000000001" customHeight="1">
      <c r="A31" s="149" t="s">
        <v>165</v>
      </c>
      <c r="B31" s="150">
        <v>106270</v>
      </c>
      <c r="C31" s="151">
        <f t="shared" si="6"/>
        <v>867</v>
      </c>
      <c r="D31" s="151">
        <v>541</v>
      </c>
      <c r="E31" s="151">
        <v>326</v>
      </c>
      <c r="F31" s="153">
        <f t="shared" si="7"/>
        <v>1</v>
      </c>
    </row>
    <row r="32" spans="1:6" ht="20.100000000000001" customHeight="1">
      <c r="A32" s="149" t="s">
        <v>166</v>
      </c>
      <c r="B32" s="150">
        <v>107026</v>
      </c>
      <c r="C32" s="151">
        <f t="shared" si="6"/>
        <v>853</v>
      </c>
      <c r="D32" s="151">
        <v>529</v>
      </c>
      <c r="E32" s="151">
        <v>324</v>
      </c>
      <c r="F32" s="153">
        <f t="shared" si="7"/>
        <v>-14</v>
      </c>
    </row>
    <row r="33" spans="1:6" ht="20.100000000000001" customHeight="1">
      <c r="A33" s="149" t="s">
        <v>167</v>
      </c>
      <c r="B33" s="150">
        <v>107980</v>
      </c>
      <c r="C33" s="151">
        <f t="shared" si="6"/>
        <v>850</v>
      </c>
      <c r="D33" s="151">
        <v>525</v>
      </c>
      <c r="E33" s="151">
        <v>325</v>
      </c>
      <c r="F33" s="153">
        <f t="shared" si="7"/>
        <v>-3</v>
      </c>
    </row>
    <row r="34" spans="1:6" s="154" customFormat="1" ht="20.100000000000001" customHeight="1">
      <c r="A34" s="149" t="s">
        <v>168</v>
      </c>
      <c r="B34" s="150">
        <v>108707</v>
      </c>
      <c r="C34" s="151">
        <f t="shared" ref="C34:C40" si="8">SUM(D34:E34)</f>
        <v>835</v>
      </c>
      <c r="D34" s="151">
        <v>517</v>
      </c>
      <c r="E34" s="151">
        <v>318</v>
      </c>
      <c r="F34" s="153">
        <f t="shared" ref="F34:F40" si="9">C34-C33</f>
        <v>-15</v>
      </c>
    </row>
    <row r="35" spans="1:6" s="154" customFormat="1" ht="20.100000000000001" customHeight="1">
      <c r="A35" s="149" t="s">
        <v>169</v>
      </c>
      <c r="B35" s="150">
        <v>109373</v>
      </c>
      <c r="C35" s="151">
        <f t="shared" si="8"/>
        <v>815</v>
      </c>
      <c r="D35" s="151">
        <v>499</v>
      </c>
      <c r="E35" s="151">
        <v>316</v>
      </c>
      <c r="F35" s="153">
        <f t="shared" si="9"/>
        <v>-20</v>
      </c>
    </row>
    <row r="36" spans="1:6" s="154" customFormat="1" ht="20.100000000000001" customHeight="1">
      <c r="A36" s="149" t="s">
        <v>170</v>
      </c>
      <c r="B36" s="150">
        <v>110285</v>
      </c>
      <c r="C36" s="151">
        <f t="shared" si="8"/>
        <v>806</v>
      </c>
      <c r="D36" s="151">
        <v>491</v>
      </c>
      <c r="E36" s="151">
        <v>315</v>
      </c>
      <c r="F36" s="153">
        <f t="shared" si="9"/>
        <v>-9</v>
      </c>
    </row>
    <row r="37" spans="1:6" s="154" customFormat="1" ht="20.100000000000001" customHeight="1">
      <c r="A37" s="149" t="s">
        <v>171</v>
      </c>
      <c r="B37" s="150">
        <v>110894</v>
      </c>
      <c r="C37" s="151">
        <f t="shared" si="8"/>
        <v>801</v>
      </c>
      <c r="D37" s="151">
        <v>481</v>
      </c>
      <c r="E37" s="151">
        <v>320</v>
      </c>
      <c r="F37" s="153">
        <f t="shared" si="9"/>
        <v>-5</v>
      </c>
    </row>
    <row r="38" spans="1:6" s="154" customFormat="1" ht="20.100000000000001" customHeight="1">
      <c r="A38" s="149" t="s">
        <v>172</v>
      </c>
      <c r="B38" s="150">
        <v>111463</v>
      </c>
      <c r="C38" s="151">
        <f t="shared" si="8"/>
        <v>797</v>
      </c>
      <c r="D38" s="151">
        <v>480</v>
      </c>
      <c r="E38" s="151">
        <v>317</v>
      </c>
      <c r="F38" s="153">
        <f t="shared" si="9"/>
        <v>-4</v>
      </c>
    </row>
    <row r="39" spans="1:6" s="154" customFormat="1" ht="20.100000000000001" customHeight="1">
      <c r="A39" s="149" t="s">
        <v>313</v>
      </c>
      <c r="B39" s="150">
        <v>112413</v>
      </c>
      <c r="C39" s="151">
        <f t="shared" si="8"/>
        <v>799</v>
      </c>
      <c r="D39" s="151">
        <v>475</v>
      </c>
      <c r="E39" s="151">
        <v>324</v>
      </c>
      <c r="F39" s="153">
        <f t="shared" si="9"/>
        <v>2</v>
      </c>
    </row>
    <row r="40" spans="1:6" s="154" customFormat="1" ht="20.100000000000001" customHeight="1">
      <c r="A40" s="155" t="s">
        <v>357</v>
      </c>
      <c r="B40" s="156">
        <v>113752</v>
      </c>
      <c r="C40" s="157">
        <f t="shared" si="8"/>
        <v>794</v>
      </c>
      <c r="D40" s="157">
        <v>461</v>
      </c>
      <c r="E40" s="157">
        <v>333</v>
      </c>
      <c r="F40" s="158">
        <f t="shared" si="9"/>
        <v>-5</v>
      </c>
    </row>
    <row r="41" spans="1:6" ht="6" customHeight="1">
      <c r="A41" s="159"/>
      <c r="B41" s="160"/>
      <c r="C41" s="161"/>
      <c r="D41" s="161"/>
      <c r="E41" s="161"/>
      <c r="F41" s="162"/>
    </row>
    <row r="42" spans="1:6" ht="15" customHeight="1">
      <c r="A42" s="139" t="s">
        <v>173</v>
      </c>
      <c r="F42" s="141" t="s">
        <v>174</v>
      </c>
    </row>
    <row r="43" spans="1:6" ht="15" customHeight="1">
      <c r="A43" s="139" t="s">
        <v>175</v>
      </c>
    </row>
    <row r="44" spans="1:6" ht="15" customHeight="1"/>
  </sheetData>
  <sheetProtection selectLockedCells="1" selectUnlockedCells="1"/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horizontalDpi="300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C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J60"/>
  <sheetViews>
    <sheetView view="pageBreakPreview" zoomScale="115" zoomScaleNormal="100" zoomScaleSheetLayoutView="115" workbookViewId="0">
      <selection activeCell="E49" sqref="E49"/>
    </sheetView>
  </sheetViews>
  <sheetFormatPr defaultRowHeight="15" customHeight="1"/>
  <cols>
    <col min="1" max="2" width="1.875" style="164" customWidth="1"/>
    <col min="3" max="3" width="20.25" style="164" customWidth="1"/>
    <col min="4" max="6" width="10.875" style="164" customWidth="1"/>
    <col min="7" max="7" width="10.875" style="213" customWidth="1"/>
    <col min="8" max="8" width="10.875" style="164" customWidth="1"/>
    <col min="9" max="9" width="10.875" style="214" customWidth="1"/>
    <col min="10" max="16384" width="9" style="164"/>
  </cols>
  <sheetData>
    <row r="1" spans="1:10" ht="5.0999999999999996" customHeight="1">
      <c r="A1" s="163"/>
      <c r="B1" s="163"/>
      <c r="D1" s="165"/>
      <c r="E1" s="165"/>
      <c r="F1" s="165"/>
      <c r="G1" s="166"/>
      <c r="H1" s="165"/>
      <c r="I1" s="167"/>
      <c r="J1" s="165"/>
    </row>
    <row r="2" spans="1:10" ht="15" customHeight="1" thickBot="1">
      <c r="A2" s="168" t="s">
        <v>353</v>
      </c>
      <c r="B2" s="163"/>
      <c r="E2" s="165"/>
      <c r="F2" s="165"/>
      <c r="G2" s="166"/>
      <c r="H2" s="165"/>
      <c r="I2" s="167" t="s">
        <v>176</v>
      </c>
      <c r="J2" s="165"/>
    </row>
    <row r="3" spans="1:10" ht="24.75" customHeight="1" thickBot="1">
      <c r="A3" s="413" t="s">
        <v>177</v>
      </c>
      <c r="B3" s="414"/>
      <c r="C3" s="414"/>
      <c r="D3" s="410" t="s">
        <v>178</v>
      </c>
      <c r="E3" s="418" t="s">
        <v>179</v>
      </c>
      <c r="F3" s="410" t="s">
        <v>180</v>
      </c>
      <c r="G3" s="410"/>
      <c r="H3" s="411" t="s">
        <v>181</v>
      </c>
      <c r="I3" s="412"/>
      <c r="J3" s="169"/>
    </row>
    <row r="4" spans="1:10" ht="24.75" customHeight="1">
      <c r="A4" s="415"/>
      <c r="B4" s="416"/>
      <c r="C4" s="416"/>
      <c r="D4" s="417"/>
      <c r="E4" s="419"/>
      <c r="F4" s="170" t="s">
        <v>182</v>
      </c>
      <c r="G4" s="171" t="s">
        <v>183</v>
      </c>
      <c r="H4" s="170" t="s">
        <v>182</v>
      </c>
      <c r="I4" s="172" t="s">
        <v>183</v>
      </c>
      <c r="J4" s="169"/>
    </row>
    <row r="5" spans="1:10" ht="5.25" customHeight="1">
      <c r="A5" s="173"/>
      <c r="B5" s="174"/>
      <c r="C5" s="174"/>
      <c r="D5" s="175"/>
      <c r="E5" s="176"/>
      <c r="F5" s="177"/>
      <c r="G5" s="178"/>
      <c r="H5" s="177"/>
      <c r="I5" s="179"/>
      <c r="J5" s="169"/>
    </row>
    <row r="6" spans="1:10" ht="15.75" customHeight="1">
      <c r="A6" s="407" t="s">
        <v>184</v>
      </c>
      <c r="B6" s="408"/>
      <c r="C6" s="408"/>
      <c r="D6" s="180">
        <f>SUM(D7:D15)</f>
        <v>88</v>
      </c>
      <c r="E6" s="181"/>
      <c r="F6" s="182">
        <f>SUM(F7:F15)</f>
        <v>45</v>
      </c>
      <c r="G6" s="183">
        <f t="shared" ref="G6:G15" si="0">F6/D6*100</f>
        <v>51.136363636363633</v>
      </c>
      <c r="H6" s="182">
        <f>SUM(H7:H15)</f>
        <v>43</v>
      </c>
      <c r="I6" s="184">
        <f>H6/D6*100</f>
        <v>48.863636363636367</v>
      </c>
      <c r="J6" s="169"/>
    </row>
    <row r="7" spans="1:10" ht="14.25" customHeight="1">
      <c r="A7" s="185"/>
      <c r="B7" s="186"/>
      <c r="C7" s="187" t="s">
        <v>185</v>
      </c>
      <c r="D7" s="188">
        <f>F7+H7</f>
        <v>1</v>
      </c>
      <c r="E7" s="189" t="s">
        <v>358</v>
      </c>
      <c r="F7" s="190">
        <v>1</v>
      </c>
      <c r="G7" s="191">
        <f t="shared" si="0"/>
        <v>100</v>
      </c>
      <c r="H7" s="192">
        <v>0</v>
      </c>
      <c r="I7" s="193">
        <v>0</v>
      </c>
      <c r="J7" s="169"/>
    </row>
    <row r="8" spans="1:10" ht="14.25" customHeight="1">
      <c r="A8" s="185"/>
      <c r="B8" s="186"/>
      <c r="C8" s="187" t="s">
        <v>186</v>
      </c>
      <c r="D8" s="188">
        <f t="shared" ref="D8:D46" si="1">F8+H8</f>
        <v>11</v>
      </c>
      <c r="E8" s="194">
        <v>40.799999999999997</v>
      </c>
      <c r="F8" s="190">
        <v>7</v>
      </c>
      <c r="G8" s="191">
        <f t="shared" si="0"/>
        <v>63.636363636363633</v>
      </c>
      <c r="H8" s="190">
        <v>4</v>
      </c>
      <c r="I8" s="195">
        <v>36.4</v>
      </c>
      <c r="J8" s="169"/>
    </row>
    <row r="9" spans="1:10" ht="14.25" customHeight="1">
      <c r="A9" s="185"/>
      <c r="B9" s="186"/>
      <c r="C9" s="187" t="s">
        <v>187</v>
      </c>
      <c r="D9" s="188">
        <f t="shared" si="1"/>
        <v>4</v>
      </c>
      <c r="E9" s="194">
        <v>36</v>
      </c>
      <c r="F9" s="190">
        <v>1</v>
      </c>
      <c r="G9" s="191">
        <f t="shared" si="0"/>
        <v>25</v>
      </c>
      <c r="H9" s="190">
        <v>3</v>
      </c>
      <c r="I9" s="195">
        <v>50</v>
      </c>
      <c r="J9" s="169"/>
    </row>
    <row r="10" spans="1:10" ht="14.25" customHeight="1">
      <c r="A10" s="185"/>
      <c r="B10" s="186"/>
      <c r="C10" s="187" t="s">
        <v>188</v>
      </c>
      <c r="D10" s="188">
        <f t="shared" si="1"/>
        <v>17</v>
      </c>
      <c r="E10" s="194">
        <v>38.6</v>
      </c>
      <c r="F10" s="190">
        <v>8</v>
      </c>
      <c r="G10" s="191">
        <f t="shared" si="0"/>
        <v>47.058823529411761</v>
      </c>
      <c r="H10" s="196">
        <v>9</v>
      </c>
      <c r="I10" s="195">
        <f t="shared" ref="I10:I15" si="2">H10/D10*100</f>
        <v>52.941176470588239</v>
      </c>
      <c r="J10" s="169"/>
    </row>
    <row r="11" spans="1:10" ht="14.25" customHeight="1">
      <c r="A11" s="185"/>
      <c r="B11" s="186"/>
      <c r="C11" s="187" t="s">
        <v>189</v>
      </c>
      <c r="D11" s="188">
        <f t="shared" si="1"/>
        <v>3</v>
      </c>
      <c r="E11" s="194">
        <v>46.3</v>
      </c>
      <c r="F11" s="190">
        <v>1</v>
      </c>
      <c r="G11" s="191">
        <f t="shared" si="0"/>
        <v>33.333333333333329</v>
      </c>
      <c r="H11" s="190">
        <v>2</v>
      </c>
      <c r="I11" s="195">
        <f t="shared" si="2"/>
        <v>66.666666666666657</v>
      </c>
      <c r="J11" s="169"/>
    </row>
    <row r="12" spans="1:10" ht="14.25" customHeight="1">
      <c r="A12" s="185"/>
      <c r="B12" s="186"/>
      <c r="C12" s="187" t="s">
        <v>190</v>
      </c>
      <c r="D12" s="188">
        <f t="shared" si="1"/>
        <v>8</v>
      </c>
      <c r="E12" s="194">
        <v>40.299999999999997</v>
      </c>
      <c r="F12" s="190">
        <v>4</v>
      </c>
      <c r="G12" s="191">
        <f t="shared" si="0"/>
        <v>50</v>
      </c>
      <c r="H12" s="192">
        <v>4</v>
      </c>
      <c r="I12" s="195">
        <f t="shared" si="2"/>
        <v>50</v>
      </c>
      <c r="J12" s="169"/>
    </row>
    <row r="13" spans="1:10" ht="14.25" customHeight="1">
      <c r="A13" s="185"/>
      <c r="B13" s="186"/>
      <c r="C13" s="187" t="s">
        <v>191</v>
      </c>
      <c r="D13" s="188">
        <f t="shared" si="1"/>
        <v>14</v>
      </c>
      <c r="E13" s="194">
        <v>37.799999999999997</v>
      </c>
      <c r="F13" s="190">
        <v>6</v>
      </c>
      <c r="G13" s="191">
        <f t="shared" si="0"/>
        <v>42.857142857142854</v>
      </c>
      <c r="H13" s="190">
        <v>8</v>
      </c>
      <c r="I13" s="195">
        <f t="shared" si="2"/>
        <v>57.142857142857139</v>
      </c>
      <c r="J13" s="169"/>
    </row>
    <row r="14" spans="1:10" ht="14.25" customHeight="1">
      <c r="A14" s="185"/>
      <c r="B14" s="186"/>
      <c r="C14" s="187" t="s">
        <v>192</v>
      </c>
      <c r="D14" s="188">
        <f t="shared" si="1"/>
        <v>13</v>
      </c>
      <c r="E14" s="194">
        <v>33</v>
      </c>
      <c r="F14" s="190">
        <v>9</v>
      </c>
      <c r="G14" s="191">
        <f t="shared" si="0"/>
        <v>69.230769230769226</v>
      </c>
      <c r="H14" s="190">
        <v>4</v>
      </c>
      <c r="I14" s="195">
        <f t="shared" si="2"/>
        <v>30.76923076923077</v>
      </c>
      <c r="J14" s="169"/>
    </row>
    <row r="15" spans="1:10" ht="14.25" customHeight="1">
      <c r="A15" s="185"/>
      <c r="B15" s="186"/>
      <c r="C15" s="187" t="s">
        <v>193</v>
      </c>
      <c r="D15" s="188">
        <f t="shared" si="1"/>
        <v>17</v>
      </c>
      <c r="E15" s="194">
        <v>35.5</v>
      </c>
      <c r="F15" s="190">
        <v>8</v>
      </c>
      <c r="G15" s="191">
        <f t="shared" si="0"/>
        <v>47.058823529411761</v>
      </c>
      <c r="H15" s="190">
        <v>9</v>
      </c>
      <c r="I15" s="195">
        <f t="shared" si="2"/>
        <v>52.941176470588239</v>
      </c>
      <c r="J15" s="169"/>
    </row>
    <row r="16" spans="1:10" ht="10.5" customHeight="1">
      <c r="A16" s="185"/>
      <c r="B16" s="197"/>
      <c r="C16" s="198"/>
      <c r="D16" s="188"/>
      <c r="E16" s="194"/>
      <c r="F16" s="190"/>
      <c r="G16" s="183"/>
      <c r="H16" s="190"/>
      <c r="I16" s="184"/>
      <c r="J16" s="169"/>
    </row>
    <row r="17" spans="1:10" ht="15.75" customHeight="1">
      <c r="A17" s="407" t="s">
        <v>194</v>
      </c>
      <c r="B17" s="408"/>
      <c r="C17" s="408"/>
      <c r="D17" s="180">
        <f>SUM(D18:D23)</f>
        <v>47</v>
      </c>
      <c r="E17" s="189"/>
      <c r="F17" s="182">
        <f>SUM(F18:F23)</f>
        <v>32</v>
      </c>
      <c r="G17" s="183">
        <f t="shared" ref="G17:G23" si="3">F17/D17*100</f>
        <v>68.085106382978722</v>
      </c>
      <c r="H17" s="182">
        <f>SUM(H18:H23)</f>
        <v>15</v>
      </c>
      <c r="I17" s="184">
        <f t="shared" ref="I17:I23" si="4">H17/D17*100</f>
        <v>31.914893617021278</v>
      </c>
      <c r="J17" s="169"/>
    </row>
    <row r="18" spans="1:10" ht="14.25" customHeight="1">
      <c r="A18" s="185"/>
      <c r="B18" s="197"/>
      <c r="C18" s="187" t="s">
        <v>185</v>
      </c>
      <c r="D18" s="188">
        <f t="shared" si="1"/>
        <v>2</v>
      </c>
      <c r="E18" s="189" t="s">
        <v>359</v>
      </c>
      <c r="F18" s="190">
        <v>2</v>
      </c>
      <c r="G18" s="191">
        <f t="shared" si="3"/>
        <v>100</v>
      </c>
      <c r="H18" s="192">
        <v>0</v>
      </c>
      <c r="I18" s="195">
        <f t="shared" si="4"/>
        <v>0</v>
      </c>
      <c r="J18" s="169"/>
    </row>
    <row r="19" spans="1:10" ht="14.25" customHeight="1">
      <c r="A19" s="185"/>
      <c r="B19" s="186"/>
      <c r="C19" s="187" t="s">
        <v>195</v>
      </c>
      <c r="D19" s="188">
        <f t="shared" si="1"/>
        <v>12</v>
      </c>
      <c r="E19" s="194">
        <v>41.6</v>
      </c>
      <c r="F19" s="190">
        <v>7</v>
      </c>
      <c r="G19" s="191">
        <f t="shared" si="3"/>
        <v>58.333333333333336</v>
      </c>
      <c r="H19" s="190">
        <v>5</v>
      </c>
      <c r="I19" s="195">
        <f t="shared" si="4"/>
        <v>41.666666666666671</v>
      </c>
      <c r="J19" s="169"/>
    </row>
    <row r="20" spans="1:10" ht="14.25" customHeight="1">
      <c r="A20" s="185"/>
      <c r="B20" s="186"/>
      <c r="C20" s="187" t="s">
        <v>196</v>
      </c>
      <c r="D20" s="188">
        <f t="shared" si="1"/>
        <v>9</v>
      </c>
      <c r="E20" s="194">
        <v>34.799999999999997</v>
      </c>
      <c r="F20" s="190">
        <v>8</v>
      </c>
      <c r="G20" s="191">
        <f t="shared" si="3"/>
        <v>88.888888888888886</v>
      </c>
      <c r="H20" s="190">
        <v>1</v>
      </c>
      <c r="I20" s="195">
        <f t="shared" si="4"/>
        <v>11.111111111111111</v>
      </c>
      <c r="J20" s="169"/>
    </row>
    <row r="21" spans="1:10" ht="14.25" customHeight="1">
      <c r="A21" s="185"/>
      <c r="B21" s="186"/>
      <c r="C21" s="187" t="s">
        <v>197</v>
      </c>
      <c r="D21" s="188">
        <f t="shared" si="1"/>
        <v>5</v>
      </c>
      <c r="E21" s="194">
        <v>39.4</v>
      </c>
      <c r="F21" s="190">
        <v>3</v>
      </c>
      <c r="G21" s="191">
        <f t="shared" si="3"/>
        <v>60</v>
      </c>
      <c r="H21" s="190">
        <v>2</v>
      </c>
      <c r="I21" s="195">
        <f t="shared" si="4"/>
        <v>40</v>
      </c>
      <c r="J21" s="169"/>
    </row>
    <row r="22" spans="1:10" ht="14.25" customHeight="1">
      <c r="A22" s="185"/>
      <c r="B22" s="186"/>
      <c r="C22" s="187" t="s">
        <v>198</v>
      </c>
      <c r="D22" s="188">
        <f t="shared" si="1"/>
        <v>8</v>
      </c>
      <c r="E22" s="194">
        <v>37.299999999999997</v>
      </c>
      <c r="F22" s="190">
        <v>1</v>
      </c>
      <c r="G22" s="191">
        <f t="shared" si="3"/>
        <v>12.5</v>
      </c>
      <c r="H22" s="190">
        <v>7</v>
      </c>
      <c r="I22" s="195">
        <f t="shared" si="4"/>
        <v>87.5</v>
      </c>
      <c r="J22" s="169"/>
    </row>
    <row r="23" spans="1:10" ht="14.25" customHeight="1">
      <c r="A23" s="185"/>
      <c r="B23" s="186"/>
      <c r="C23" s="187" t="s">
        <v>199</v>
      </c>
      <c r="D23" s="188">
        <f t="shared" si="1"/>
        <v>11</v>
      </c>
      <c r="E23" s="194">
        <v>43.9</v>
      </c>
      <c r="F23" s="190">
        <v>11</v>
      </c>
      <c r="G23" s="191">
        <f t="shared" si="3"/>
        <v>100</v>
      </c>
      <c r="H23" s="192">
        <v>0</v>
      </c>
      <c r="I23" s="195">
        <f t="shared" si="4"/>
        <v>0</v>
      </c>
      <c r="J23" s="169"/>
    </row>
    <row r="24" spans="1:10" ht="10.5" customHeight="1">
      <c r="A24" s="185"/>
      <c r="B24" s="197"/>
      <c r="C24" s="198"/>
      <c r="D24" s="188"/>
      <c r="E24" s="194"/>
      <c r="F24" s="190"/>
      <c r="G24" s="183"/>
      <c r="H24" s="190"/>
      <c r="I24" s="184"/>
      <c r="J24" s="169"/>
    </row>
    <row r="25" spans="1:10" ht="15.75" customHeight="1">
      <c r="A25" s="407" t="s">
        <v>200</v>
      </c>
      <c r="B25" s="408"/>
      <c r="C25" s="408"/>
      <c r="D25" s="180">
        <f>SUM(D26:D31)</f>
        <v>71</v>
      </c>
      <c r="E25" s="199"/>
      <c r="F25" s="182">
        <f>SUM(F26:F31)</f>
        <v>44</v>
      </c>
      <c r="G25" s="183">
        <f t="shared" ref="G25:G31" si="5">F25/D25*100</f>
        <v>61.971830985915489</v>
      </c>
      <c r="H25" s="182">
        <f>SUM(H26:H31)</f>
        <v>27</v>
      </c>
      <c r="I25" s="184">
        <f t="shared" ref="I25:I31" si="6">H25/D25*100</f>
        <v>38.028169014084504</v>
      </c>
      <c r="J25" s="169"/>
    </row>
    <row r="26" spans="1:10" ht="14.25" customHeight="1">
      <c r="A26" s="185"/>
      <c r="B26" s="186"/>
      <c r="C26" s="187" t="s">
        <v>185</v>
      </c>
      <c r="D26" s="188">
        <f t="shared" si="1"/>
        <v>1</v>
      </c>
      <c r="E26" s="189" t="s">
        <v>359</v>
      </c>
      <c r="F26" s="190">
        <v>0</v>
      </c>
      <c r="G26" s="191">
        <f t="shared" si="5"/>
        <v>0</v>
      </c>
      <c r="H26" s="192">
        <v>1</v>
      </c>
      <c r="I26" s="184">
        <f t="shared" si="6"/>
        <v>100</v>
      </c>
      <c r="J26" s="169"/>
    </row>
    <row r="27" spans="1:10" ht="14.25" customHeight="1">
      <c r="A27" s="185"/>
      <c r="B27" s="186"/>
      <c r="C27" s="187" t="s">
        <v>201</v>
      </c>
      <c r="D27" s="188">
        <f t="shared" si="1"/>
        <v>6</v>
      </c>
      <c r="E27" s="194">
        <v>38.700000000000003</v>
      </c>
      <c r="F27" s="190">
        <v>3</v>
      </c>
      <c r="G27" s="191">
        <f t="shared" si="5"/>
        <v>50</v>
      </c>
      <c r="H27" s="190">
        <v>3</v>
      </c>
      <c r="I27" s="195">
        <f t="shared" si="6"/>
        <v>50</v>
      </c>
      <c r="J27" s="169"/>
    </row>
    <row r="28" spans="1:10" ht="14.25" customHeight="1">
      <c r="A28" s="185"/>
      <c r="B28" s="186"/>
      <c r="C28" s="187" t="s">
        <v>202</v>
      </c>
      <c r="D28" s="188">
        <f t="shared" si="1"/>
        <v>30</v>
      </c>
      <c r="E28" s="194">
        <v>36.4</v>
      </c>
      <c r="F28" s="190">
        <v>12</v>
      </c>
      <c r="G28" s="191">
        <f t="shared" si="5"/>
        <v>40</v>
      </c>
      <c r="H28" s="190">
        <v>18</v>
      </c>
      <c r="I28" s="195">
        <f t="shared" si="6"/>
        <v>60</v>
      </c>
      <c r="J28" s="169"/>
    </row>
    <row r="29" spans="1:10" ht="14.25" customHeight="1">
      <c r="A29" s="185"/>
      <c r="B29" s="186"/>
      <c r="C29" s="187" t="s">
        <v>203</v>
      </c>
      <c r="D29" s="188">
        <f t="shared" si="1"/>
        <v>13</v>
      </c>
      <c r="E29" s="194">
        <v>39.700000000000003</v>
      </c>
      <c r="F29" s="190">
        <v>10</v>
      </c>
      <c r="G29" s="191">
        <f t="shared" si="5"/>
        <v>76.923076923076934</v>
      </c>
      <c r="H29" s="190">
        <v>3</v>
      </c>
      <c r="I29" s="195">
        <f t="shared" si="6"/>
        <v>23.076923076923077</v>
      </c>
      <c r="J29" s="169"/>
    </row>
    <row r="30" spans="1:10" ht="14.25" customHeight="1">
      <c r="A30" s="185"/>
      <c r="B30" s="186"/>
      <c r="C30" s="187" t="s">
        <v>204</v>
      </c>
      <c r="D30" s="188">
        <f t="shared" si="1"/>
        <v>16</v>
      </c>
      <c r="E30" s="194">
        <v>38.9</v>
      </c>
      <c r="F30" s="190">
        <v>15</v>
      </c>
      <c r="G30" s="191">
        <f t="shared" si="5"/>
        <v>93.75</v>
      </c>
      <c r="H30" s="190">
        <v>1</v>
      </c>
      <c r="I30" s="195">
        <f t="shared" si="6"/>
        <v>6.25</v>
      </c>
      <c r="J30" s="169"/>
    </row>
    <row r="31" spans="1:10" ht="14.25" customHeight="1">
      <c r="A31" s="185"/>
      <c r="B31" s="186"/>
      <c r="C31" s="187" t="s">
        <v>205</v>
      </c>
      <c r="D31" s="188">
        <f t="shared" si="1"/>
        <v>5</v>
      </c>
      <c r="E31" s="194">
        <v>45</v>
      </c>
      <c r="F31" s="190">
        <v>4</v>
      </c>
      <c r="G31" s="191">
        <f t="shared" si="5"/>
        <v>80</v>
      </c>
      <c r="H31" s="190">
        <v>1</v>
      </c>
      <c r="I31" s="195">
        <f t="shared" si="6"/>
        <v>20</v>
      </c>
      <c r="J31" s="169"/>
    </row>
    <row r="32" spans="1:10" ht="10.5" customHeight="1">
      <c r="A32" s="185"/>
      <c r="B32" s="197"/>
      <c r="C32" s="198"/>
      <c r="D32" s="188"/>
      <c r="E32" s="194"/>
      <c r="F32" s="190"/>
      <c r="G32" s="183"/>
      <c r="H32" s="190"/>
      <c r="I32" s="184"/>
      <c r="J32" s="169"/>
    </row>
    <row r="33" spans="1:10" ht="15.75" customHeight="1">
      <c r="A33" s="407" t="s">
        <v>206</v>
      </c>
      <c r="B33" s="408"/>
      <c r="C33" s="408"/>
      <c r="D33" s="180">
        <f>SUM(D34:D39)</f>
        <v>124</v>
      </c>
      <c r="E33" s="199"/>
      <c r="F33" s="182">
        <f>SUM(F34:F39)</f>
        <v>45</v>
      </c>
      <c r="G33" s="183">
        <f t="shared" ref="G33:G39" si="7">F33/D33*100</f>
        <v>36.29032258064516</v>
      </c>
      <c r="H33" s="182">
        <f>SUM(H34:H39)</f>
        <v>79</v>
      </c>
      <c r="I33" s="184">
        <f>H33/D33*100</f>
        <v>63.70967741935484</v>
      </c>
      <c r="J33" s="169"/>
    </row>
    <row r="34" spans="1:10" ht="14.25" customHeight="1">
      <c r="A34" s="185"/>
      <c r="B34" s="200"/>
      <c r="C34" s="187" t="s">
        <v>185</v>
      </c>
      <c r="D34" s="188">
        <f t="shared" si="1"/>
        <v>1</v>
      </c>
      <c r="E34" s="189" t="s">
        <v>358</v>
      </c>
      <c r="F34" s="190">
        <v>1</v>
      </c>
      <c r="G34" s="191">
        <f t="shared" si="7"/>
        <v>100</v>
      </c>
      <c r="H34" s="192">
        <v>0</v>
      </c>
      <c r="I34" s="193">
        <v>0</v>
      </c>
      <c r="J34" s="169"/>
    </row>
    <row r="35" spans="1:10" ht="14.25" customHeight="1">
      <c r="A35" s="185"/>
      <c r="B35" s="200"/>
      <c r="C35" s="187" t="s">
        <v>338</v>
      </c>
      <c r="D35" s="188">
        <f t="shared" si="1"/>
        <v>5</v>
      </c>
      <c r="E35" s="194">
        <v>46.2</v>
      </c>
      <c r="F35" s="190">
        <v>4</v>
      </c>
      <c r="G35" s="191"/>
      <c r="H35" s="190">
        <v>1</v>
      </c>
      <c r="I35" s="195">
        <f>H35/D35*100</f>
        <v>20</v>
      </c>
      <c r="J35" s="169"/>
    </row>
    <row r="36" spans="1:10" ht="14.25" customHeight="1">
      <c r="A36" s="185"/>
      <c r="B36" s="200"/>
      <c r="C36" s="187" t="s">
        <v>339</v>
      </c>
      <c r="D36" s="188">
        <f t="shared" si="1"/>
        <v>19</v>
      </c>
      <c r="E36" s="194">
        <v>32.4</v>
      </c>
      <c r="F36" s="190">
        <v>10</v>
      </c>
      <c r="G36" s="191"/>
      <c r="H36" s="190">
        <v>9</v>
      </c>
      <c r="I36" s="195">
        <f>H36/D36*100</f>
        <v>47.368421052631575</v>
      </c>
      <c r="J36" s="169"/>
    </row>
    <row r="37" spans="1:10" ht="14.25" customHeight="1">
      <c r="A37" s="185"/>
      <c r="B37" s="186"/>
      <c r="C37" s="187" t="s">
        <v>207</v>
      </c>
      <c r="D37" s="188">
        <f t="shared" si="1"/>
        <v>24</v>
      </c>
      <c r="E37" s="194">
        <v>35.1</v>
      </c>
      <c r="F37" s="190">
        <v>17</v>
      </c>
      <c r="G37" s="191">
        <f t="shared" si="7"/>
        <v>70.833333333333343</v>
      </c>
      <c r="H37" s="190">
        <v>7</v>
      </c>
      <c r="I37" s="195">
        <f>H37/D37*100</f>
        <v>29.166666666666668</v>
      </c>
      <c r="J37" s="169"/>
    </row>
    <row r="38" spans="1:10" ht="14.25" customHeight="1">
      <c r="A38" s="185"/>
      <c r="B38" s="186"/>
      <c r="C38" s="187" t="s">
        <v>208</v>
      </c>
      <c r="D38" s="188">
        <f t="shared" si="1"/>
        <v>15</v>
      </c>
      <c r="E38" s="194">
        <v>36</v>
      </c>
      <c r="F38" s="190">
        <v>7</v>
      </c>
      <c r="G38" s="191">
        <f t="shared" si="7"/>
        <v>46.666666666666664</v>
      </c>
      <c r="H38" s="190">
        <v>8</v>
      </c>
      <c r="I38" s="195">
        <f>H38/D38*100</f>
        <v>53.333333333333336</v>
      </c>
      <c r="J38" s="169"/>
    </row>
    <row r="39" spans="1:10" ht="14.25" customHeight="1">
      <c r="A39" s="185"/>
      <c r="B39" s="186"/>
      <c r="C39" s="187" t="s">
        <v>209</v>
      </c>
      <c r="D39" s="188">
        <f t="shared" si="1"/>
        <v>60</v>
      </c>
      <c r="E39" s="194">
        <v>36.700000000000003</v>
      </c>
      <c r="F39" s="190">
        <v>6</v>
      </c>
      <c r="G39" s="191">
        <f t="shared" si="7"/>
        <v>10</v>
      </c>
      <c r="H39" s="190">
        <v>54</v>
      </c>
      <c r="I39" s="195">
        <f>H39/D39*100</f>
        <v>90</v>
      </c>
      <c r="J39" s="169"/>
    </row>
    <row r="40" spans="1:10" ht="10.5" customHeight="1">
      <c r="A40" s="185"/>
      <c r="B40" s="197"/>
      <c r="C40" s="201"/>
      <c r="D40" s="190"/>
      <c r="E40" s="202"/>
      <c r="F40" s="202"/>
      <c r="G40" s="183"/>
      <c r="H40" s="202"/>
      <c r="I40" s="184"/>
      <c r="J40" s="169"/>
    </row>
    <row r="41" spans="1:10" ht="15.75" customHeight="1">
      <c r="A41" s="407" t="s">
        <v>210</v>
      </c>
      <c r="B41" s="408"/>
      <c r="C41" s="409"/>
      <c r="D41" s="182">
        <f>SUM(D42:D46)</f>
        <v>69</v>
      </c>
      <c r="E41" s="199"/>
      <c r="F41" s="182">
        <f>SUM(F42:F46)</f>
        <v>24</v>
      </c>
      <c r="G41" s="183">
        <f t="shared" ref="G41:G46" si="8">F41/D41*100</f>
        <v>34.782608695652172</v>
      </c>
      <c r="H41" s="182">
        <f>SUM(H42:H46)</f>
        <v>45</v>
      </c>
      <c r="I41" s="184">
        <f>H41/D41*100</f>
        <v>65.217391304347828</v>
      </c>
      <c r="J41" s="169"/>
    </row>
    <row r="42" spans="1:10" ht="15.75" customHeight="1">
      <c r="A42" s="185"/>
      <c r="B42" s="200"/>
      <c r="C42" s="203" t="s">
        <v>185</v>
      </c>
      <c r="D42" s="190">
        <f t="shared" si="1"/>
        <v>1</v>
      </c>
      <c r="E42" s="189" t="s">
        <v>358</v>
      </c>
      <c r="F42" s="190">
        <v>1</v>
      </c>
      <c r="G42" s="191">
        <f t="shared" si="8"/>
        <v>100</v>
      </c>
      <c r="H42" s="192">
        <v>0</v>
      </c>
      <c r="I42" s="193">
        <v>0</v>
      </c>
      <c r="J42" s="169"/>
    </row>
    <row r="43" spans="1:10" ht="14.25" customHeight="1">
      <c r="A43" s="185"/>
      <c r="B43" s="186"/>
      <c r="C43" s="203" t="s">
        <v>211</v>
      </c>
      <c r="D43" s="190">
        <f t="shared" si="1"/>
        <v>14</v>
      </c>
      <c r="E43" s="194">
        <v>38.5</v>
      </c>
      <c r="F43" s="190">
        <v>6</v>
      </c>
      <c r="G43" s="191">
        <f t="shared" si="8"/>
        <v>42.857142857142854</v>
      </c>
      <c r="H43" s="190">
        <v>8</v>
      </c>
      <c r="I43" s="195">
        <f>H43/D43*100</f>
        <v>57.142857142857139</v>
      </c>
      <c r="J43" s="169"/>
    </row>
    <row r="44" spans="1:10" ht="14.25" customHeight="1">
      <c r="A44" s="185"/>
      <c r="B44" s="186"/>
      <c r="C44" s="203" t="s">
        <v>212</v>
      </c>
      <c r="D44" s="190">
        <f t="shared" si="1"/>
        <v>10</v>
      </c>
      <c r="E44" s="194">
        <v>33.6</v>
      </c>
      <c r="F44" s="190">
        <v>1</v>
      </c>
      <c r="G44" s="191">
        <f t="shared" si="8"/>
        <v>10</v>
      </c>
      <c r="H44" s="190">
        <v>9</v>
      </c>
      <c r="I44" s="195">
        <f>H44/D44*100</f>
        <v>90</v>
      </c>
      <c r="J44" s="169"/>
    </row>
    <row r="45" spans="1:10" ht="14.25" customHeight="1">
      <c r="A45" s="185"/>
      <c r="B45" s="186"/>
      <c r="C45" s="203" t="s">
        <v>213</v>
      </c>
      <c r="D45" s="190">
        <f t="shared" si="1"/>
        <v>20</v>
      </c>
      <c r="E45" s="194">
        <v>35.700000000000003</v>
      </c>
      <c r="F45" s="190">
        <v>4</v>
      </c>
      <c r="G45" s="191">
        <f t="shared" si="8"/>
        <v>20</v>
      </c>
      <c r="H45" s="190">
        <v>16</v>
      </c>
      <c r="I45" s="195">
        <f>H45/D45*100</f>
        <v>80</v>
      </c>
      <c r="J45" s="169"/>
    </row>
    <row r="46" spans="1:10" ht="14.25" customHeight="1">
      <c r="A46" s="185"/>
      <c r="B46" s="186"/>
      <c r="C46" s="203" t="s">
        <v>214</v>
      </c>
      <c r="D46" s="190">
        <f t="shared" si="1"/>
        <v>24</v>
      </c>
      <c r="E46" s="194">
        <v>37.200000000000003</v>
      </c>
      <c r="F46" s="190">
        <v>12</v>
      </c>
      <c r="G46" s="191">
        <f t="shared" si="8"/>
        <v>50</v>
      </c>
      <c r="H46" s="190">
        <v>12</v>
      </c>
      <c r="I46" s="195">
        <f>H46/D46*100</f>
        <v>50</v>
      </c>
      <c r="J46" s="169"/>
    </row>
    <row r="47" spans="1:10" ht="10.5" customHeight="1">
      <c r="A47" s="185"/>
      <c r="B47" s="197"/>
      <c r="C47" s="201"/>
      <c r="D47" s="190"/>
      <c r="E47" s="194"/>
      <c r="F47" s="190"/>
      <c r="G47" s="183"/>
      <c r="H47" s="190"/>
      <c r="I47" s="184"/>
      <c r="J47" s="169"/>
    </row>
    <row r="48" spans="1:10" ht="15.75" customHeight="1">
      <c r="A48" s="407" t="s">
        <v>215</v>
      </c>
      <c r="B48" s="408"/>
      <c r="C48" s="409"/>
      <c r="D48" s="182">
        <f>SUM(D49:D57)</f>
        <v>105</v>
      </c>
      <c r="E48" s="199"/>
      <c r="F48" s="182">
        <f>SUM(F49:F57)</f>
        <v>88</v>
      </c>
      <c r="G48" s="183">
        <f t="shared" ref="G48:G57" si="9">F48/D48*100</f>
        <v>83.80952380952381</v>
      </c>
      <c r="H48" s="182">
        <f>SUM(H49:H57)</f>
        <v>17</v>
      </c>
      <c r="I48" s="184">
        <f>H48/D48*100</f>
        <v>16.19047619047619</v>
      </c>
      <c r="J48" s="169"/>
    </row>
    <row r="49" spans="1:10" ht="14.25" customHeight="1">
      <c r="A49" s="185"/>
      <c r="B49" s="197"/>
      <c r="C49" s="203" t="s">
        <v>185</v>
      </c>
      <c r="D49" s="190">
        <f t="shared" ref="D49:D57" si="10">F49+H49</f>
        <v>1</v>
      </c>
      <c r="E49" s="189" t="s">
        <v>358</v>
      </c>
      <c r="F49" s="190">
        <v>1</v>
      </c>
      <c r="G49" s="191">
        <f t="shared" si="9"/>
        <v>100</v>
      </c>
      <c r="H49" s="192">
        <v>0</v>
      </c>
      <c r="I49" s="193">
        <v>0</v>
      </c>
      <c r="J49" s="169"/>
    </row>
    <row r="50" spans="1:10" ht="14.25" customHeight="1">
      <c r="A50" s="204"/>
      <c r="B50" s="186"/>
      <c r="C50" s="203" t="s">
        <v>216</v>
      </c>
      <c r="D50" s="190">
        <f t="shared" si="10"/>
        <v>16</v>
      </c>
      <c r="E50" s="194">
        <v>41.1</v>
      </c>
      <c r="F50" s="190">
        <v>15</v>
      </c>
      <c r="G50" s="191">
        <f t="shared" si="9"/>
        <v>93.75</v>
      </c>
      <c r="H50" s="190">
        <v>1</v>
      </c>
      <c r="I50" s="195">
        <f t="shared" ref="I50:I57" si="11">H50/D50*100</f>
        <v>6.25</v>
      </c>
      <c r="J50" s="169"/>
    </row>
    <row r="51" spans="1:10" ht="14.25" customHeight="1">
      <c r="A51" s="204"/>
      <c r="B51" s="186"/>
      <c r="C51" s="187" t="s">
        <v>217</v>
      </c>
      <c r="D51" s="188">
        <f t="shared" si="10"/>
        <v>7</v>
      </c>
      <c r="E51" s="194">
        <v>37.43</v>
      </c>
      <c r="F51" s="190">
        <v>4</v>
      </c>
      <c r="G51" s="191">
        <f t="shared" si="9"/>
        <v>57.142857142857139</v>
      </c>
      <c r="H51" s="190">
        <v>3</v>
      </c>
      <c r="I51" s="195">
        <f t="shared" si="11"/>
        <v>42.857142857142854</v>
      </c>
      <c r="J51" s="169"/>
    </row>
    <row r="52" spans="1:10" ht="14.25" customHeight="1">
      <c r="A52" s="204"/>
      <c r="B52" s="186"/>
      <c r="C52" s="187" t="s">
        <v>218</v>
      </c>
      <c r="D52" s="188">
        <f t="shared" si="10"/>
        <v>15</v>
      </c>
      <c r="E52" s="194">
        <v>39.4</v>
      </c>
      <c r="F52" s="190">
        <v>12</v>
      </c>
      <c r="G52" s="191">
        <f t="shared" si="9"/>
        <v>80</v>
      </c>
      <c r="H52" s="190">
        <v>3</v>
      </c>
      <c r="I52" s="195">
        <f t="shared" si="11"/>
        <v>20</v>
      </c>
      <c r="J52" s="169"/>
    </row>
    <row r="53" spans="1:10" ht="14.25" customHeight="1">
      <c r="A53" s="204"/>
      <c r="B53" s="186"/>
      <c r="C53" s="187" t="s">
        <v>219</v>
      </c>
      <c r="D53" s="188">
        <f t="shared" si="10"/>
        <v>12</v>
      </c>
      <c r="E53" s="194">
        <v>40.25</v>
      </c>
      <c r="F53" s="190">
        <v>12</v>
      </c>
      <c r="G53" s="191">
        <f t="shared" si="9"/>
        <v>100</v>
      </c>
      <c r="H53" s="190">
        <v>0</v>
      </c>
      <c r="I53" s="195">
        <f t="shared" si="11"/>
        <v>0</v>
      </c>
      <c r="J53" s="169"/>
    </row>
    <row r="54" spans="1:10" ht="14.25" customHeight="1">
      <c r="A54" s="204"/>
      <c r="B54" s="186"/>
      <c r="C54" s="187" t="s">
        <v>220</v>
      </c>
      <c r="D54" s="188">
        <f t="shared" si="10"/>
        <v>20</v>
      </c>
      <c r="E54" s="194">
        <v>41.8</v>
      </c>
      <c r="F54" s="190">
        <v>16</v>
      </c>
      <c r="G54" s="191">
        <f t="shared" si="9"/>
        <v>80</v>
      </c>
      <c r="H54" s="190">
        <v>4</v>
      </c>
      <c r="I54" s="195">
        <f t="shared" si="11"/>
        <v>20</v>
      </c>
      <c r="J54" s="169"/>
    </row>
    <row r="55" spans="1:10" ht="14.25" customHeight="1">
      <c r="A55" s="204"/>
      <c r="B55" s="186"/>
      <c r="C55" s="187" t="s">
        <v>221</v>
      </c>
      <c r="D55" s="188">
        <f t="shared" si="10"/>
        <v>5</v>
      </c>
      <c r="E55" s="194">
        <v>49.2</v>
      </c>
      <c r="F55" s="190">
        <v>4</v>
      </c>
      <c r="G55" s="191">
        <f t="shared" si="9"/>
        <v>80</v>
      </c>
      <c r="H55" s="190">
        <v>1</v>
      </c>
      <c r="I55" s="195">
        <f t="shared" si="11"/>
        <v>20</v>
      </c>
      <c r="J55" s="169"/>
    </row>
    <row r="56" spans="1:10" ht="14.25" customHeight="1">
      <c r="A56" s="204"/>
      <c r="B56" s="186"/>
      <c r="C56" s="187" t="s">
        <v>222</v>
      </c>
      <c r="D56" s="188">
        <f t="shared" si="10"/>
        <v>15</v>
      </c>
      <c r="E56" s="194">
        <v>36.299999999999997</v>
      </c>
      <c r="F56" s="190">
        <v>13</v>
      </c>
      <c r="G56" s="191">
        <f t="shared" si="9"/>
        <v>86.666666666666671</v>
      </c>
      <c r="H56" s="190">
        <v>2</v>
      </c>
      <c r="I56" s="195">
        <f t="shared" si="11"/>
        <v>13.333333333333334</v>
      </c>
      <c r="J56" s="169"/>
    </row>
    <row r="57" spans="1:10" ht="14.25" customHeight="1">
      <c r="A57" s="204"/>
      <c r="B57" s="186"/>
      <c r="C57" s="187" t="s">
        <v>223</v>
      </c>
      <c r="D57" s="188">
        <f t="shared" si="10"/>
        <v>14</v>
      </c>
      <c r="E57" s="194">
        <v>41.6</v>
      </c>
      <c r="F57" s="190">
        <v>11</v>
      </c>
      <c r="G57" s="191">
        <f t="shared" si="9"/>
        <v>78.571428571428569</v>
      </c>
      <c r="H57" s="190">
        <v>3</v>
      </c>
      <c r="I57" s="195">
        <f t="shared" si="11"/>
        <v>21.428571428571427</v>
      </c>
      <c r="J57" s="169"/>
    </row>
    <row r="58" spans="1:10" ht="5.25" customHeight="1" thickBot="1">
      <c r="A58" s="205"/>
      <c r="B58" s="206"/>
      <c r="C58" s="207"/>
      <c r="D58" s="208"/>
      <c r="E58" s="209"/>
      <c r="F58" s="210"/>
      <c r="G58" s="211"/>
      <c r="H58" s="210"/>
      <c r="I58" s="212"/>
      <c r="J58" s="169"/>
    </row>
    <row r="59" spans="1:10" ht="15" customHeight="1">
      <c r="A59" s="406" t="s">
        <v>351</v>
      </c>
      <c r="B59" s="406"/>
      <c r="C59" s="406"/>
      <c r="D59" s="406"/>
      <c r="E59" s="406"/>
      <c r="F59" s="406"/>
      <c r="G59" s="406"/>
      <c r="H59" s="406"/>
      <c r="I59" s="183"/>
      <c r="J59" s="169"/>
    </row>
    <row r="60" spans="1:10" ht="4.5" customHeight="1">
      <c r="A60" s="271"/>
      <c r="B60" s="271"/>
      <c r="C60" s="271"/>
      <c r="D60" s="271"/>
      <c r="E60" s="271"/>
      <c r="F60" s="271"/>
      <c r="G60" s="271"/>
      <c r="H60" s="271"/>
      <c r="I60" s="183"/>
      <c r="J60" s="169"/>
    </row>
  </sheetData>
  <sheetProtection selectLockedCells="1" selectUnlockedCells="1"/>
  <mergeCells count="12">
    <mergeCell ref="A59:H59"/>
    <mergeCell ref="A48:C48"/>
    <mergeCell ref="A41:C41"/>
    <mergeCell ref="A33:C33"/>
    <mergeCell ref="F3:G3"/>
    <mergeCell ref="H3:I3"/>
    <mergeCell ref="A25:C25"/>
    <mergeCell ref="A3:C4"/>
    <mergeCell ref="D3:D4"/>
    <mergeCell ref="E3:E4"/>
    <mergeCell ref="A6:C6"/>
    <mergeCell ref="A17:C1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8" orientation="portrait" useFirstPageNumber="1" horizontalDpi="300" verticalDpi="300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G6 G17 G33 G41 G48 G25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6"/>
  <sheetViews>
    <sheetView view="pageBreakPreview" zoomScale="115" zoomScaleNormal="100" zoomScaleSheetLayoutView="115" workbookViewId="0">
      <selection activeCell="G17" sqref="G17"/>
    </sheetView>
  </sheetViews>
  <sheetFormatPr defaultRowHeight="15" customHeight="1"/>
  <cols>
    <col min="1" max="2" width="1.875" style="164" customWidth="1"/>
    <col min="3" max="3" width="20.25" style="164" customWidth="1"/>
    <col min="4" max="6" width="10.875" style="164" customWidth="1"/>
    <col min="7" max="7" width="10.875" style="213" customWidth="1"/>
    <col min="8" max="8" width="10.875" style="164" customWidth="1"/>
    <col min="9" max="9" width="10.875" style="214" customWidth="1"/>
    <col min="10" max="16384" width="9" style="164"/>
  </cols>
  <sheetData>
    <row r="1" spans="1:10" ht="5.0999999999999996" customHeight="1">
      <c r="A1" s="163"/>
      <c r="B1" s="163"/>
      <c r="D1" s="165"/>
      <c r="E1" s="165"/>
      <c r="F1" s="165"/>
      <c r="G1" s="166"/>
      <c r="H1" s="165"/>
      <c r="I1" s="167"/>
      <c r="J1" s="165"/>
    </row>
    <row r="2" spans="1:10" ht="15" customHeight="1">
      <c r="A2" s="168" t="s">
        <v>337</v>
      </c>
      <c r="B2" s="163"/>
      <c r="E2" s="165"/>
      <c r="F2" s="165"/>
      <c r="G2" s="166"/>
      <c r="H2" s="165"/>
      <c r="I2" s="167" t="s">
        <v>176</v>
      </c>
      <c r="J2" s="165"/>
    </row>
    <row r="3" spans="1:10" ht="24.75" customHeight="1">
      <c r="A3" s="420" t="s">
        <v>177</v>
      </c>
      <c r="B3" s="420"/>
      <c r="C3" s="420"/>
      <c r="D3" s="420" t="s">
        <v>178</v>
      </c>
      <c r="E3" s="424" t="s">
        <v>179</v>
      </c>
      <c r="F3" s="420" t="s">
        <v>180</v>
      </c>
      <c r="G3" s="420"/>
      <c r="H3" s="420" t="s">
        <v>181</v>
      </c>
      <c r="I3" s="420"/>
      <c r="J3" s="169"/>
    </row>
    <row r="4" spans="1:10" ht="24.75" customHeight="1">
      <c r="A4" s="420"/>
      <c r="B4" s="420"/>
      <c r="C4" s="420"/>
      <c r="D4" s="420"/>
      <c r="E4" s="424"/>
      <c r="F4" s="170" t="s">
        <v>182</v>
      </c>
      <c r="G4" s="171" t="s">
        <v>183</v>
      </c>
      <c r="H4" s="170" t="s">
        <v>182</v>
      </c>
      <c r="I4" s="215" t="s">
        <v>183</v>
      </c>
      <c r="J4" s="169"/>
    </row>
    <row r="5" spans="1:10" ht="5.25" customHeight="1">
      <c r="A5" s="216"/>
      <c r="B5" s="174"/>
      <c r="C5" s="174"/>
      <c r="D5" s="175"/>
      <c r="E5" s="176"/>
      <c r="F5" s="177"/>
      <c r="G5" s="178"/>
      <c r="H5" s="177"/>
      <c r="I5" s="217"/>
      <c r="J5" s="169"/>
    </row>
    <row r="6" spans="1:10" ht="15.75" customHeight="1">
      <c r="A6" s="421" t="s">
        <v>184</v>
      </c>
      <c r="B6" s="421"/>
      <c r="C6" s="421"/>
      <c r="D6" s="180">
        <f>SUM(D7:D15)</f>
        <v>88</v>
      </c>
      <c r="E6" s="181">
        <f>SUBTOTAL(1,E7:E15)</f>
        <v>40.144444444444446</v>
      </c>
      <c r="F6" s="182">
        <f>SUM(F7:F15)</f>
        <v>45</v>
      </c>
      <c r="G6" s="183">
        <f t="shared" ref="G6:G15" si="0">F6/D6*100</f>
        <v>51.136363636363633</v>
      </c>
      <c r="H6" s="182">
        <f>SUM(H7:H15)</f>
        <v>43</v>
      </c>
      <c r="I6" s="218">
        <f>H6/D6*100</f>
        <v>48.863636363636367</v>
      </c>
      <c r="J6" s="169"/>
    </row>
    <row r="7" spans="1:10" ht="14.25" customHeight="1">
      <c r="A7" s="219"/>
      <c r="B7" s="186"/>
      <c r="C7" s="187" t="s">
        <v>185</v>
      </c>
      <c r="D7" s="188">
        <f t="shared" ref="D7:D15" si="1">F7+H7</f>
        <v>1</v>
      </c>
      <c r="E7" s="189">
        <v>53</v>
      </c>
      <c r="F7" s="190">
        <v>1</v>
      </c>
      <c r="G7" s="191">
        <f t="shared" si="0"/>
        <v>100</v>
      </c>
      <c r="H7" s="192">
        <v>0</v>
      </c>
      <c r="I7" s="220">
        <v>0</v>
      </c>
      <c r="J7" s="169"/>
    </row>
    <row r="8" spans="1:10" ht="14.25" customHeight="1">
      <c r="A8" s="219"/>
      <c r="B8" s="186"/>
      <c r="C8" s="187" t="s">
        <v>186</v>
      </c>
      <c r="D8" s="188">
        <f t="shared" si="1"/>
        <v>11</v>
      </c>
      <c r="E8" s="194">
        <v>40.799999999999997</v>
      </c>
      <c r="F8" s="190">
        <v>7</v>
      </c>
      <c r="G8" s="191">
        <f t="shared" si="0"/>
        <v>63.636363636363633</v>
      </c>
      <c r="H8" s="190">
        <v>4</v>
      </c>
      <c r="I8" s="221">
        <v>36.4</v>
      </c>
      <c r="J8" s="169"/>
    </row>
    <row r="9" spans="1:10" ht="14.25" customHeight="1">
      <c r="A9" s="219"/>
      <c r="B9" s="186"/>
      <c r="C9" s="187" t="s">
        <v>187</v>
      </c>
      <c r="D9" s="188">
        <f t="shared" si="1"/>
        <v>4</v>
      </c>
      <c r="E9" s="194">
        <v>36</v>
      </c>
      <c r="F9" s="190">
        <v>1</v>
      </c>
      <c r="G9" s="191">
        <f t="shared" si="0"/>
        <v>25</v>
      </c>
      <c r="H9" s="190">
        <v>3</v>
      </c>
      <c r="I9" s="221">
        <v>50</v>
      </c>
      <c r="J9" s="169"/>
    </row>
    <row r="10" spans="1:10" ht="14.25" customHeight="1">
      <c r="A10" s="219"/>
      <c r="B10" s="186"/>
      <c r="C10" s="187" t="s">
        <v>188</v>
      </c>
      <c r="D10" s="188">
        <f t="shared" si="1"/>
        <v>17</v>
      </c>
      <c r="E10" s="194">
        <v>38.6</v>
      </c>
      <c r="F10" s="190">
        <v>8</v>
      </c>
      <c r="G10" s="191">
        <f t="shared" si="0"/>
        <v>47.058823529411761</v>
      </c>
      <c r="H10" s="196">
        <v>9</v>
      </c>
      <c r="I10" s="221">
        <f t="shared" ref="I10:I15" si="2">H10/D10*100</f>
        <v>52.941176470588239</v>
      </c>
      <c r="J10" s="169"/>
    </row>
    <row r="11" spans="1:10" ht="14.25" customHeight="1">
      <c r="A11" s="219"/>
      <c r="B11" s="186"/>
      <c r="C11" s="187" t="s">
        <v>189</v>
      </c>
      <c r="D11" s="188">
        <f t="shared" si="1"/>
        <v>3</v>
      </c>
      <c r="E11" s="194">
        <v>46.3</v>
      </c>
      <c r="F11" s="190">
        <v>1</v>
      </c>
      <c r="G11" s="191">
        <f t="shared" si="0"/>
        <v>33.333333333333329</v>
      </c>
      <c r="H11" s="190">
        <v>2</v>
      </c>
      <c r="I11" s="221">
        <f t="shared" si="2"/>
        <v>66.666666666666657</v>
      </c>
      <c r="J11" s="169"/>
    </row>
    <row r="12" spans="1:10" ht="14.25" customHeight="1">
      <c r="A12" s="219"/>
      <c r="B12" s="186"/>
      <c r="C12" s="187" t="s">
        <v>190</v>
      </c>
      <c r="D12" s="188">
        <f t="shared" si="1"/>
        <v>8</v>
      </c>
      <c r="E12" s="194">
        <v>40.299999999999997</v>
      </c>
      <c r="F12" s="190">
        <v>4</v>
      </c>
      <c r="G12" s="191">
        <f t="shared" si="0"/>
        <v>50</v>
      </c>
      <c r="H12" s="192">
        <v>4</v>
      </c>
      <c r="I12" s="221">
        <f t="shared" si="2"/>
        <v>50</v>
      </c>
      <c r="J12" s="169"/>
    </row>
    <row r="13" spans="1:10" ht="14.25" customHeight="1">
      <c r="A13" s="219"/>
      <c r="B13" s="186"/>
      <c r="C13" s="187" t="s">
        <v>191</v>
      </c>
      <c r="D13" s="188">
        <f t="shared" si="1"/>
        <v>14</v>
      </c>
      <c r="E13" s="194">
        <v>37.799999999999997</v>
      </c>
      <c r="F13" s="190">
        <v>6</v>
      </c>
      <c r="G13" s="191">
        <f t="shared" si="0"/>
        <v>42.857142857142854</v>
      </c>
      <c r="H13" s="190">
        <v>8</v>
      </c>
      <c r="I13" s="221">
        <f t="shared" si="2"/>
        <v>57.142857142857139</v>
      </c>
      <c r="J13" s="169"/>
    </row>
    <row r="14" spans="1:10" ht="14.25" customHeight="1">
      <c r="A14" s="219"/>
      <c r="B14" s="186"/>
      <c r="C14" s="187" t="s">
        <v>192</v>
      </c>
      <c r="D14" s="188">
        <f t="shared" si="1"/>
        <v>13</v>
      </c>
      <c r="E14" s="194">
        <v>33</v>
      </c>
      <c r="F14" s="190">
        <v>9</v>
      </c>
      <c r="G14" s="191">
        <f t="shared" si="0"/>
        <v>69.230769230769226</v>
      </c>
      <c r="H14" s="190">
        <v>4</v>
      </c>
      <c r="I14" s="221">
        <f t="shared" si="2"/>
        <v>30.76923076923077</v>
      </c>
      <c r="J14" s="169"/>
    </row>
    <row r="15" spans="1:10" ht="14.25" customHeight="1">
      <c r="A15" s="219"/>
      <c r="B15" s="186"/>
      <c r="C15" s="187" t="s">
        <v>193</v>
      </c>
      <c r="D15" s="188">
        <f t="shared" si="1"/>
        <v>17</v>
      </c>
      <c r="E15" s="194">
        <v>35.5</v>
      </c>
      <c r="F15" s="190">
        <v>8</v>
      </c>
      <c r="G15" s="191">
        <f t="shared" si="0"/>
        <v>47.058823529411761</v>
      </c>
      <c r="H15" s="190">
        <v>9</v>
      </c>
      <c r="I15" s="221">
        <f t="shared" si="2"/>
        <v>52.941176470588239</v>
      </c>
      <c r="J15" s="169"/>
    </row>
    <row r="16" spans="1:10" ht="10.5" customHeight="1">
      <c r="A16" s="219"/>
      <c r="B16" s="197"/>
      <c r="C16" s="198"/>
      <c r="D16" s="188"/>
      <c r="E16" s="194"/>
      <c r="F16" s="190"/>
      <c r="G16" s="183"/>
      <c r="H16" s="190"/>
      <c r="I16" s="218"/>
      <c r="J16" s="169"/>
    </row>
    <row r="17" spans="1:10" ht="15.75" customHeight="1">
      <c r="A17" s="421" t="s">
        <v>194</v>
      </c>
      <c r="B17" s="421"/>
      <c r="C17" s="421"/>
      <c r="D17" s="180">
        <f>SUM(D18:D23)</f>
        <v>47</v>
      </c>
      <c r="E17" s="189"/>
      <c r="F17" s="182">
        <f>SUM(F18:F23)</f>
        <v>32</v>
      </c>
      <c r="G17" s="183">
        <f t="shared" ref="G17:G23" si="3">F17/D17*100</f>
        <v>68.085106382978722</v>
      </c>
      <c r="H17" s="182">
        <f>SUM(H18:H23)</f>
        <v>15</v>
      </c>
      <c r="I17" s="218">
        <f t="shared" ref="I17:I23" si="4">H17/D17*100</f>
        <v>31.914893617021278</v>
      </c>
      <c r="J17" s="169"/>
    </row>
    <row r="18" spans="1:10" ht="14.25" customHeight="1">
      <c r="A18" s="219"/>
      <c r="B18" s="197"/>
      <c r="C18" s="187" t="s">
        <v>185</v>
      </c>
      <c r="D18" s="188">
        <f t="shared" ref="D18:D23" si="5">F18+H18</f>
        <v>2</v>
      </c>
      <c r="E18" s="189">
        <v>57</v>
      </c>
      <c r="F18" s="190">
        <v>2</v>
      </c>
      <c r="G18" s="191">
        <f t="shared" si="3"/>
        <v>100</v>
      </c>
      <c r="H18" s="192">
        <v>0</v>
      </c>
      <c r="I18" s="221">
        <f t="shared" si="4"/>
        <v>0</v>
      </c>
      <c r="J18" s="169"/>
    </row>
    <row r="19" spans="1:10" ht="14.25" customHeight="1">
      <c r="A19" s="219"/>
      <c r="B19" s="186"/>
      <c r="C19" s="187" t="s">
        <v>195</v>
      </c>
      <c r="D19" s="188">
        <f t="shared" si="5"/>
        <v>12</v>
      </c>
      <c r="E19" s="194">
        <v>41.6</v>
      </c>
      <c r="F19" s="190">
        <v>7</v>
      </c>
      <c r="G19" s="191">
        <f t="shared" si="3"/>
        <v>58.333333333333336</v>
      </c>
      <c r="H19" s="190">
        <v>5</v>
      </c>
      <c r="I19" s="221">
        <f t="shared" si="4"/>
        <v>41.666666666666671</v>
      </c>
      <c r="J19" s="169"/>
    </row>
    <row r="20" spans="1:10" ht="14.25" customHeight="1">
      <c r="A20" s="219"/>
      <c r="B20" s="186"/>
      <c r="C20" s="187" t="s">
        <v>196</v>
      </c>
      <c r="D20" s="188">
        <f t="shared" si="5"/>
        <v>9</v>
      </c>
      <c r="E20" s="194">
        <v>34.799999999999997</v>
      </c>
      <c r="F20" s="190">
        <v>8</v>
      </c>
      <c r="G20" s="191">
        <f t="shared" si="3"/>
        <v>88.888888888888886</v>
      </c>
      <c r="H20" s="190">
        <v>1</v>
      </c>
      <c r="I20" s="221">
        <f t="shared" si="4"/>
        <v>11.111111111111111</v>
      </c>
      <c r="J20" s="169"/>
    </row>
    <row r="21" spans="1:10" ht="14.25" customHeight="1">
      <c r="A21" s="219"/>
      <c r="B21" s="186"/>
      <c r="C21" s="187" t="s">
        <v>197</v>
      </c>
      <c r="D21" s="188">
        <f t="shared" si="5"/>
        <v>5</v>
      </c>
      <c r="E21" s="194">
        <v>39.4</v>
      </c>
      <c r="F21" s="190">
        <v>3</v>
      </c>
      <c r="G21" s="191">
        <f t="shared" si="3"/>
        <v>60</v>
      </c>
      <c r="H21" s="190">
        <v>2</v>
      </c>
      <c r="I21" s="221">
        <f t="shared" si="4"/>
        <v>40</v>
      </c>
      <c r="J21" s="169"/>
    </row>
    <row r="22" spans="1:10" ht="14.25" customHeight="1">
      <c r="A22" s="219"/>
      <c r="B22" s="186"/>
      <c r="C22" s="187" t="s">
        <v>198</v>
      </c>
      <c r="D22" s="188">
        <f t="shared" si="5"/>
        <v>8</v>
      </c>
      <c r="E22" s="194">
        <v>37.299999999999997</v>
      </c>
      <c r="F22" s="190">
        <v>1</v>
      </c>
      <c r="G22" s="191">
        <f t="shared" si="3"/>
        <v>12.5</v>
      </c>
      <c r="H22" s="190">
        <v>7</v>
      </c>
      <c r="I22" s="221">
        <f t="shared" si="4"/>
        <v>87.5</v>
      </c>
      <c r="J22" s="169"/>
    </row>
    <row r="23" spans="1:10" ht="14.25" customHeight="1">
      <c r="A23" s="219"/>
      <c r="B23" s="186"/>
      <c r="C23" s="187" t="s">
        <v>199</v>
      </c>
      <c r="D23" s="188">
        <f t="shared" si="5"/>
        <v>11</v>
      </c>
      <c r="E23" s="194">
        <v>43.9</v>
      </c>
      <c r="F23" s="190">
        <v>11</v>
      </c>
      <c r="G23" s="191">
        <f t="shared" si="3"/>
        <v>100</v>
      </c>
      <c r="H23" s="192">
        <v>0</v>
      </c>
      <c r="I23" s="221">
        <f t="shared" si="4"/>
        <v>0</v>
      </c>
      <c r="J23" s="169"/>
    </row>
    <row r="24" spans="1:10" ht="10.5" customHeight="1">
      <c r="A24" s="219"/>
      <c r="B24" s="197"/>
      <c r="C24" s="198"/>
      <c r="D24" s="188"/>
      <c r="E24" s="194"/>
      <c r="F24" s="190"/>
      <c r="G24" s="183"/>
      <c r="H24" s="190"/>
      <c r="I24" s="218"/>
      <c r="J24" s="169"/>
    </row>
    <row r="25" spans="1:10" ht="15.75" customHeight="1">
      <c r="A25" s="421" t="s">
        <v>200</v>
      </c>
      <c r="B25" s="421"/>
      <c r="C25" s="421"/>
      <c r="D25" s="180">
        <f>SUM(D26:D31)</f>
        <v>71</v>
      </c>
      <c r="E25" s="199"/>
      <c r="F25" s="182">
        <f>SUM(F26:F31)</f>
        <v>44</v>
      </c>
      <c r="G25" s="183">
        <f t="shared" ref="G25:G31" si="6">F25/D25*100</f>
        <v>61.971830985915489</v>
      </c>
      <c r="H25" s="182">
        <f>SUM(H26:H31)</f>
        <v>27</v>
      </c>
      <c r="I25" s="218">
        <f t="shared" ref="I25:I31" si="7">H25/D25*100</f>
        <v>38.028169014084504</v>
      </c>
      <c r="J25" s="169"/>
    </row>
    <row r="26" spans="1:10" ht="14.25" customHeight="1">
      <c r="A26" s="219"/>
      <c r="B26" s="186"/>
      <c r="C26" s="187" t="s">
        <v>185</v>
      </c>
      <c r="D26" s="188">
        <f>F26+H26</f>
        <v>1</v>
      </c>
      <c r="E26" s="189">
        <v>52</v>
      </c>
      <c r="F26" s="190">
        <v>0</v>
      </c>
      <c r="G26" s="191">
        <f t="shared" si="6"/>
        <v>0</v>
      </c>
      <c r="H26" s="192">
        <v>1</v>
      </c>
      <c r="I26" s="218">
        <f t="shared" si="7"/>
        <v>100</v>
      </c>
      <c r="J26" s="169"/>
    </row>
    <row r="27" spans="1:10" ht="14.25" customHeight="1">
      <c r="A27" s="219"/>
      <c r="B27" s="186"/>
      <c r="C27" s="187" t="s">
        <v>201</v>
      </c>
      <c r="D27" s="188">
        <f>F27+H27</f>
        <v>6</v>
      </c>
      <c r="E27" s="194">
        <v>38.700000000000003</v>
      </c>
      <c r="F27" s="190">
        <v>3</v>
      </c>
      <c r="G27" s="191">
        <f t="shared" si="6"/>
        <v>50</v>
      </c>
      <c r="H27" s="190">
        <v>3</v>
      </c>
      <c r="I27" s="221">
        <f t="shared" si="7"/>
        <v>50</v>
      </c>
      <c r="J27" s="169"/>
    </row>
    <row r="28" spans="1:10" ht="14.25" customHeight="1">
      <c r="A28" s="219"/>
      <c r="B28" s="186"/>
      <c r="C28" s="187" t="s">
        <v>202</v>
      </c>
      <c r="D28" s="188">
        <f>F28+H28</f>
        <v>30</v>
      </c>
      <c r="E28" s="194">
        <v>36.4</v>
      </c>
      <c r="F28" s="190">
        <v>12</v>
      </c>
      <c r="G28" s="191">
        <f t="shared" si="6"/>
        <v>40</v>
      </c>
      <c r="H28" s="190">
        <v>18</v>
      </c>
      <c r="I28" s="221">
        <f t="shared" si="7"/>
        <v>60</v>
      </c>
      <c r="J28" s="169"/>
    </row>
    <row r="29" spans="1:10" ht="14.25" customHeight="1">
      <c r="A29" s="219"/>
      <c r="B29" s="186"/>
      <c r="C29" s="187" t="s">
        <v>203</v>
      </c>
      <c r="D29" s="188">
        <f>F29+H29</f>
        <v>13</v>
      </c>
      <c r="E29" s="194">
        <v>39.700000000000003</v>
      </c>
      <c r="F29" s="190">
        <v>10</v>
      </c>
      <c r="G29" s="191">
        <f t="shared" si="6"/>
        <v>76.923076923076934</v>
      </c>
      <c r="H29" s="190">
        <v>3</v>
      </c>
      <c r="I29" s="221">
        <f t="shared" si="7"/>
        <v>23.076923076923077</v>
      </c>
      <c r="J29" s="169"/>
    </row>
    <row r="30" spans="1:10" ht="14.25" customHeight="1">
      <c r="A30" s="219"/>
      <c r="B30" s="186"/>
      <c r="C30" s="187" t="s">
        <v>204</v>
      </c>
      <c r="D30" s="188">
        <v>16</v>
      </c>
      <c r="E30" s="194">
        <v>38.9</v>
      </c>
      <c r="F30" s="190">
        <v>15</v>
      </c>
      <c r="G30" s="191">
        <f t="shared" si="6"/>
        <v>93.75</v>
      </c>
      <c r="H30" s="190">
        <v>1</v>
      </c>
      <c r="I30" s="221">
        <f t="shared" si="7"/>
        <v>6.25</v>
      </c>
      <c r="J30" s="169"/>
    </row>
    <row r="31" spans="1:10" ht="14.25" customHeight="1">
      <c r="A31" s="219"/>
      <c r="B31" s="186"/>
      <c r="C31" s="187" t="s">
        <v>205</v>
      </c>
      <c r="D31" s="188">
        <f>F31+H31</f>
        <v>5</v>
      </c>
      <c r="E31" s="194">
        <v>45</v>
      </c>
      <c r="F31" s="190">
        <v>4</v>
      </c>
      <c r="G31" s="191">
        <f t="shared" si="6"/>
        <v>80</v>
      </c>
      <c r="H31" s="190">
        <v>1</v>
      </c>
      <c r="I31" s="221">
        <f t="shared" si="7"/>
        <v>20</v>
      </c>
      <c r="J31" s="169"/>
    </row>
    <row r="32" spans="1:10" ht="10.5" customHeight="1">
      <c r="A32" s="219"/>
      <c r="B32" s="197"/>
      <c r="C32" s="198"/>
      <c r="D32" s="188"/>
      <c r="E32" s="194"/>
      <c r="F32" s="190"/>
      <c r="G32" s="183"/>
      <c r="H32" s="190"/>
      <c r="I32" s="218"/>
      <c r="J32" s="169"/>
    </row>
    <row r="33" spans="1:10" ht="15.75" customHeight="1">
      <c r="A33" s="421" t="s">
        <v>206</v>
      </c>
      <c r="B33" s="421"/>
      <c r="C33" s="421"/>
      <c r="D33" s="180">
        <f>SUM(D34:D39)</f>
        <v>124</v>
      </c>
      <c r="E33" s="199"/>
      <c r="F33" s="182">
        <f>SUM(F34:F39)</f>
        <v>45</v>
      </c>
      <c r="G33" s="183">
        <f t="shared" ref="G33:G38" si="8">F33/D33*100</f>
        <v>36.29032258064516</v>
      </c>
      <c r="H33" s="182">
        <f>SUM(H34:H39)</f>
        <v>79</v>
      </c>
      <c r="I33" s="218">
        <f>H33/D33*100</f>
        <v>63.70967741935484</v>
      </c>
      <c r="J33" s="169"/>
    </row>
    <row r="34" spans="1:10" ht="14.25" customHeight="1">
      <c r="A34" s="219"/>
      <c r="B34" s="200"/>
      <c r="C34" s="187" t="s">
        <v>185</v>
      </c>
      <c r="D34" s="188">
        <f t="shared" ref="D34:D39" si="9">F34+H34</f>
        <v>1</v>
      </c>
      <c r="E34" s="189">
        <v>57</v>
      </c>
      <c r="F34" s="190">
        <v>1</v>
      </c>
      <c r="G34" s="191">
        <f t="shared" si="8"/>
        <v>100</v>
      </c>
      <c r="H34" s="192">
        <v>0</v>
      </c>
      <c r="I34" s="220">
        <v>0</v>
      </c>
      <c r="J34" s="169"/>
    </row>
    <row r="35" spans="1:10" ht="14.25" customHeight="1">
      <c r="A35" s="219"/>
      <c r="B35" s="186"/>
      <c r="C35" s="187" t="s">
        <v>338</v>
      </c>
      <c r="D35" s="188">
        <f t="shared" si="9"/>
        <v>5</v>
      </c>
      <c r="E35" s="194">
        <v>46.2</v>
      </c>
      <c r="F35" s="190">
        <v>4</v>
      </c>
      <c r="G35" s="191">
        <f t="shared" si="8"/>
        <v>80</v>
      </c>
      <c r="H35" s="190">
        <v>1</v>
      </c>
      <c r="I35" s="221">
        <f t="shared" ref="I35:I40" si="10">H35/D35*100</f>
        <v>20</v>
      </c>
      <c r="J35" s="169"/>
    </row>
    <row r="36" spans="1:10" ht="14.25" customHeight="1">
      <c r="A36" s="219"/>
      <c r="B36" s="186"/>
      <c r="C36" s="187" t="s">
        <v>339</v>
      </c>
      <c r="D36" s="188">
        <f t="shared" si="9"/>
        <v>19</v>
      </c>
      <c r="E36" s="194">
        <v>32.4</v>
      </c>
      <c r="F36" s="190">
        <v>10</v>
      </c>
      <c r="G36" s="191">
        <f t="shared" si="8"/>
        <v>52.631578947368418</v>
      </c>
      <c r="H36" s="190">
        <v>9</v>
      </c>
      <c r="I36" s="221">
        <f t="shared" si="10"/>
        <v>47.368421052631575</v>
      </c>
      <c r="J36" s="169"/>
    </row>
    <row r="37" spans="1:10" ht="14.25" customHeight="1">
      <c r="A37" s="219"/>
      <c r="B37" s="186"/>
      <c r="C37" s="187" t="s">
        <v>207</v>
      </c>
      <c r="D37" s="188">
        <f t="shared" si="9"/>
        <v>24</v>
      </c>
      <c r="E37" s="194">
        <v>35.1</v>
      </c>
      <c r="F37" s="190">
        <v>17</v>
      </c>
      <c r="G37" s="191">
        <f t="shared" si="8"/>
        <v>70.833333333333343</v>
      </c>
      <c r="H37" s="190">
        <v>7</v>
      </c>
      <c r="I37" s="221">
        <f t="shared" si="10"/>
        <v>29.166666666666668</v>
      </c>
      <c r="J37" s="169"/>
    </row>
    <row r="38" spans="1:10" ht="14.25" customHeight="1">
      <c r="A38" s="219"/>
      <c r="B38" s="186"/>
      <c r="C38" s="187" t="s">
        <v>208</v>
      </c>
      <c r="D38" s="188">
        <f t="shared" si="9"/>
        <v>15</v>
      </c>
      <c r="E38" s="194">
        <v>36</v>
      </c>
      <c r="F38" s="190">
        <v>7</v>
      </c>
      <c r="G38" s="191">
        <f t="shared" si="8"/>
        <v>46.666666666666664</v>
      </c>
      <c r="H38" s="190">
        <v>8</v>
      </c>
      <c r="I38" s="221">
        <f t="shared" si="10"/>
        <v>53.333333333333336</v>
      </c>
      <c r="J38" s="169"/>
    </row>
    <row r="39" spans="1:10" ht="10.5" customHeight="1">
      <c r="A39" s="219"/>
      <c r="B39" s="197"/>
      <c r="C39" s="187" t="s">
        <v>209</v>
      </c>
      <c r="D39" s="188">
        <f t="shared" si="9"/>
        <v>60</v>
      </c>
      <c r="E39" s="194">
        <v>36.700000000000003</v>
      </c>
      <c r="F39" s="190">
        <v>6</v>
      </c>
      <c r="G39" s="191">
        <f>F39/D39*100</f>
        <v>10</v>
      </c>
      <c r="H39" s="190">
        <v>54</v>
      </c>
      <c r="I39" s="218">
        <f t="shared" si="10"/>
        <v>90</v>
      </c>
      <c r="J39" s="169"/>
    </row>
    <row r="40" spans="1:10" ht="15.75" customHeight="1">
      <c r="A40" s="425" t="s">
        <v>210</v>
      </c>
      <c r="B40" s="425"/>
      <c r="C40" s="425"/>
      <c r="D40" s="182">
        <f>SUM(D41:D45)</f>
        <v>69</v>
      </c>
      <c r="E40" s="199"/>
      <c r="F40" s="182">
        <f>SUM(F41:F45)</f>
        <v>24</v>
      </c>
      <c r="G40" s="183">
        <f t="shared" ref="G40:G45" si="11">F40/D40*100</f>
        <v>34.782608695652172</v>
      </c>
      <c r="H40" s="182">
        <f>SUM(H41:H45)</f>
        <v>45</v>
      </c>
      <c r="I40" s="218">
        <f t="shared" si="10"/>
        <v>65.217391304347828</v>
      </c>
      <c r="J40" s="169"/>
    </row>
    <row r="41" spans="1:10" ht="15.75" customHeight="1">
      <c r="A41" s="219"/>
      <c r="B41" s="200"/>
      <c r="C41" s="222" t="s">
        <v>185</v>
      </c>
      <c r="D41" s="190">
        <f>F41+H41</f>
        <v>1</v>
      </c>
      <c r="E41" s="189">
        <v>46</v>
      </c>
      <c r="F41" s="190">
        <v>1</v>
      </c>
      <c r="G41" s="191">
        <f t="shared" si="11"/>
        <v>100</v>
      </c>
      <c r="H41" s="192">
        <v>0</v>
      </c>
      <c r="I41" s="220">
        <v>0</v>
      </c>
      <c r="J41" s="169"/>
    </row>
    <row r="42" spans="1:10" ht="14.25" customHeight="1">
      <c r="A42" s="219"/>
      <c r="B42" s="186"/>
      <c r="C42" s="222" t="s">
        <v>211</v>
      </c>
      <c r="D42" s="190">
        <f>F42+H42</f>
        <v>14</v>
      </c>
      <c r="E42" s="194">
        <v>38.5</v>
      </c>
      <c r="F42" s="190">
        <v>6</v>
      </c>
      <c r="G42" s="191">
        <f t="shared" si="11"/>
        <v>42.857142857142854</v>
      </c>
      <c r="H42" s="190">
        <v>8</v>
      </c>
      <c r="I42" s="221">
        <f>H42/D42*100</f>
        <v>57.142857142857139</v>
      </c>
      <c r="J42" s="169"/>
    </row>
    <row r="43" spans="1:10" ht="14.25" customHeight="1">
      <c r="A43" s="219"/>
      <c r="B43" s="186"/>
      <c r="C43" s="222" t="s">
        <v>212</v>
      </c>
      <c r="D43" s="190">
        <f>F43+H43</f>
        <v>10</v>
      </c>
      <c r="E43" s="194">
        <v>33.6</v>
      </c>
      <c r="F43" s="190">
        <v>1</v>
      </c>
      <c r="G43" s="191">
        <f t="shared" si="11"/>
        <v>10</v>
      </c>
      <c r="H43" s="190">
        <v>9</v>
      </c>
      <c r="I43" s="221">
        <f>H43/D43*100</f>
        <v>90</v>
      </c>
      <c r="J43" s="169"/>
    </row>
    <row r="44" spans="1:10" ht="14.25" customHeight="1">
      <c r="A44" s="219"/>
      <c r="B44" s="186"/>
      <c r="C44" s="222" t="s">
        <v>213</v>
      </c>
      <c r="D44" s="190">
        <f>F44+H44</f>
        <v>20</v>
      </c>
      <c r="E44" s="194">
        <v>35.700000000000003</v>
      </c>
      <c r="F44" s="190">
        <v>4</v>
      </c>
      <c r="G44" s="191">
        <f t="shared" si="11"/>
        <v>20</v>
      </c>
      <c r="H44" s="190">
        <v>16</v>
      </c>
      <c r="I44" s="221">
        <f>H44/D44*100</f>
        <v>80</v>
      </c>
      <c r="J44" s="169"/>
    </row>
    <row r="45" spans="1:10" ht="14.25" customHeight="1">
      <c r="A45" s="219"/>
      <c r="B45" s="186"/>
      <c r="C45" s="222" t="s">
        <v>214</v>
      </c>
      <c r="D45" s="190">
        <f>F45+H45</f>
        <v>24</v>
      </c>
      <c r="E45" s="194">
        <v>37.200000000000003</v>
      </c>
      <c r="F45" s="190">
        <v>12</v>
      </c>
      <c r="G45" s="191">
        <f t="shared" si="11"/>
        <v>50</v>
      </c>
      <c r="H45" s="190">
        <v>12</v>
      </c>
      <c r="I45" s="221">
        <f>H45/D45*100</f>
        <v>50</v>
      </c>
      <c r="J45" s="169"/>
    </row>
    <row r="46" spans="1:10" ht="10.5" customHeight="1">
      <c r="A46" s="219"/>
      <c r="B46" s="197"/>
      <c r="C46" s="223"/>
      <c r="D46" s="190"/>
      <c r="E46" s="194"/>
      <c r="F46" s="190"/>
      <c r="G46" s="183"/>
      <c r="H46" s="190"/>
      <c r="I46" s="218"/>
      <c r="J46" s="169"/>
    </row>
    <row r="47" spans="1:10" ht="15.75" customHeight="1">
      <c r="A47" s="425" t="s">
        <v>215</v>
      </c>
      <c r="B47" s="425"/>
      <c r="C47" s="425"/>
      <c r="D47" s="182">
        <f>SUM(D48:D56)</f>
        <v>105</v>
      </c>
      <c r="E47" s="199"/>
      <c r="F47" s="182">
        <f>SUM(F48:F56)</f>
        <v>88</v>
      </c>
      <c r="G47" s="183">
        <f t="shared" ref="G47:G56" si="12">F47/D47*100</f>
        <v>83.80952380952381</v>
      </c>
      <c r="H47" s="182">
        <f>SUM(H48:H56)</f>
        <v>17</v>
      </c>
      <c r="I47" s="218">
        <f>H47/D47*100</f>
        <v>16.19047619047619</v>
      </c>
      <c r="J47" s="169"/>
    </row>
    <row r="48" spans="1:10" ht="14.25" customHeight="1">
      <c r="A48" s="219"/>
      <c r="B48" s="197"/>
      <c r="C48" s="222" t="s">
        <v>185</v>
      </c>
      <c r="D48" s="190">
        <f t="shared" ref="D48:D56" si="13">F48+H48</f>
        <v>1</v>
      </c>
      <c r="E48" s="189">
        <v>52</v>
      </c>
      <c r="F48" s="190">
        <v>1</v>
      </c>
      <c r="G48" s="191">
        <f t="shared" si="12"/>
        <v>100</v>
      </c>
      <c r="H48" s="192">
        <v>0</v>
      </c>
      <c r="I48" s="220">
        <v>0</v>
      </c>
      <c r="J48" s="169"/>
    </row>
    <row r="49" spans="1:10" ht="14.25" customHeight="1">
      <c r="A49" s="224"/>
      <c r="B49" s="186"/>
      <c r="C49" s="222" t="s">
        <v>216</v>
      </c>
      <c r="D49" s="190">
        <f t="shared" si="13"/>
        <v>16</v>
      </c>
      <c r="E49" s="194">
        <v>41.1</v>
      </c>
      <c r="F49" s="190">
        <v>15</v>
      </c>
      <c r="G49" s="191">
        <f t="shared" si="12"/>
        <v>93.75</v>
      </c>
      <c r="H49" s="190">
        <v>1</v>
      </c>
      <c r="I49" s="221">
        <f t="shared" ref="I49:I56" si="14">H49/D49*100</f>
        <v>6.25</v>
      </c>
      <c r="J49" s="169"/>
    </row>
    <row r="50" spans="1:10" ht="14.25" customHeight="1">
      <c r="A50" s="224"/>
      <c r="B50" s="186"/>
      <c r="C50" s="187" t="s">
        <v>217</v>
      </c>
      <c r="D50" s="188">
        <f t="shared" si="13"/>
        <v>7</v>
      </c>
      <c r="E50" s="194">
        <v>37.43</v>
      </c>
      <c r="F50" s="190">
        <v>4</v>
      </c>
      <c r="G50" s="191">
        <f t="shared" si="12"/>
        <v>57.142857142857139</v>
      </c>
      <c r="H50" s="190">
        <v>3</v>
      </c>
      <c r="I50" s="221">
        <f t="shared" si="14"/>
        <v>42.857142857142854</v>
      </c>
      <c r="J50" s="169"/>
    </row>
    <row r="51" spans="1:10" ht="14.25" customHeight="1">
      <c r="A51" s="224"/>
      <c r="B51" s="186"/>
      <c r="C51" s="187" t="s">
        <v>218</v>
      </c>
      <c r="D51" s="188">
        <f t="shared" si="13"/>
        <v>15</v>
      </c>
      <c r="E51" s="194">
        <v>39.4</v>
      </c>
      <c r="F51" s="190">
        <v>12</v>
      </c>
      <c r="G51" s="191">
        <f t="shared" si="12"/>
        <v>80</v>
      </c>
      <c r="H51" s="190">
        <v>3</v>
      </c>
      <c r="I51" s="221">
        <f t="shared" si="14"/>
        <v>20</v>
      </c>
      <c r="J51" s="169"/>
    </row>
    <row r="52" spans="1:10" ht="14.25" customHeight="1">
      <c r="A52" s="224"/>
      <c r="B52" s="186"/>
      <c r="C52" s="187" t="s">
        <v>219</v>
      </c>
      <c r="D52" s="188">
        <f t="shared" si="13"/>
        <v>12</v>
      </c>
      <c r="E52" s="194">
        <v>40.25</v>
      </c>
      <c r="F52" s="190">
        <v>12</v>
      </c>
      <c r="G52" s="191">
        <f t="shared" si="12"/>
        <v>100</v>
      </c>
      <c r="H52" s="190">
        <v>0</v>
      </c>
      <c r="I52" s="221">
        <f t="shared" si="14"/>
        <v>0</v>
      </c>
      <c r="J52" s="169"/>
    </row>
    <row r="53" spans="1:10" ht="14.25" customHeight="1">
      <c r="A53" s="224"/>
      <c r="B53" s="186"/>
      <c r="C53" s="187" t="s">
        <v>220</v>
      </c>
      <c r="D53" s="188">
        <f t="shared" si="13"/>
        <v>20</v>
      </c>
      <c r="E53" s="194">
        <v>41.8</v>
      </c>
      <c r="F53" s="190">
        <v>16</v>
      </c>
      <c r="G53" s="191">
        <f t="shared" si="12"/>
        <v>80</v>
      </c>
      <c r="H53" s="190">
        <v>4</v>
      </c>
      <c r="I53" s="221">
        <f t="shared" si="14"/>
        <v>20</v>
      </c>
      <c r="J53" s="169"/>
    </row>
    <row r="54" spans="1:10" ht="14.25" customHeight="1">
      <c r="A54" s="224"/>
      <c r="B54" s="186"/>
      <c r="C54" s="187" t="s">
        <v>221</v>
      </c>
      <c r="D54" s="188">
        <f t="shared" si="13"/>
        <v>5</v>
      </c>
      <c r="E54" s="194">
        <v>49.2</v>
      </c>
      <c r="F54" s="190">
        <v>4</v>
      </c>
      <c r="G54" s="191">
        <f t="shared" si="12"/>
        <v>80</v>
      </c>
      <c r="H54" s="190">
        <v>1</v>
      </c>
      <c r="I54" s="221">
        <f t="shared" si="14"/>
        <v>20</v>
      </c>
      <c r="J54" s="169"/>
    </row>
    <row r="55" spans="1:10" ht="14.25" customHeight="1">
      <c r="A55" s="224"/>
      <c r="B55" s="186"/>
      <c r="C55" s="187" t="s">
        <v>222</v>
      </c>
      <c r="D55" s="188">
        <f t="shared" si="13"/>
        <v>15</v>
      </c>
      <c r="E55" s="194">
        <v>36.299999999999997</v>
      </c>
      <c r="F55" s="190">
        <v>13</v>
      </c>
      <c r="G55" s="191">
        <f t="shared" si="12"/>
        <v>86.666666666666671</v>
      </c>
      <c r="H55" s="190">
        <v>2</v>
      </c>
      <c r="I55" s="221">
        <f t="shared" si="14"/>
        <v>13.333333333333334</v>
      </c>
      <c r="J55" s="169"/>
    </row>
    <row r="56" spans="1:10" ht="14.25" customHeight="1">
      <c r="A56" s="224"/>
      <c r="B56" s="186"/>
      <c r="C56" s="187" t="s">
        <v>223</v>
      </c>
      <c r="D56" s="188">
        <f t="shared" si="13"/>
        <v>14</v>
      </c>
      <c r="E56" s="194">
        <v>41.6</v>
      </c>
      <c r="F56" s="190">
        <v>11</v>
      </c>
      <c r="G56" s="191">
        <f t="shared" si="12"/>
        <v>78.571428571428569</v>
      </c>
      <c r="H56" s="190">
        <v>3</v>
      </c>
      <c r="I56" s="221">
        <f t="shared" si="14"/>
        <v>21.428571428571427</v>
      </c>
      <c r="J56" s="169"/>
    </row>
    <row r="57" spans="1:10" ht="5.25" customHeight="1">
      <c r="A57" s="225"/>
      <c r="B57" s="226"/>
      <c r="C57" s="227"/>
      <c r="D57" s="228"/>
      <c r="E57" s="229"/>
      <c r="F57" s="230"/>
      <c r="G57" s="231"/>
      <c r="H57" s="230"/>
      <c r="I57" s="232"/>
      <c r="J57" s="169"/>
    </row>
    <row r="58" spans="1:10" ht="15" customHeight="1">
      <c r="A58" s="406" t="s">
        <v>351</v>
      </c>
      <c r="B58" s="406"/>
      <c r="C58" s="406"/>
      <c r="D58" s="406"/>
      <c r="E58" s="406"/>
      <c r="F58" s="406"/>
      <c r="G58" s="406"/>
      <c r="H58" s="406"/>
      <c r="I58" s="183"/>
      <c r="J58" s="169"/>
    </row>
    <row r="59" spans="1:10" ht="4.5" customHeight="1">
      <c r="A59" s="271"/>
      <c r="B59" s="271"/>
      <c r="C59" s="271"/>
      <c r="D59" s="271"/>
      <c r="E59" s="271"/>
      <c r="F59" s="271"/>
      <c r="G59" s="271"/>
      <c r="H59" s="271"/>
      <c r="I59" s="183"/>
      <c r="J59" s="169"/>
    </row>
    <row r="60" spans="1:10" ht="15" customHeight="1" thickBot="1">
      <c r="A60" s="169" t="s">
        <v>360</v>
      </c>
      <c r="B60" s="169"/>
      <c r="D60" s="233"/>
      <c r="E60" s="234"/>
      <c r="F60" s="233"/>
      <c r="G60" s="166"/>
      <c r="H60" s="233"/>
      <c r="I60" s="183"/>
      <c r="J60" s="233"/>
    </row>
    <row r="61" spans="1:10" ht="24.95" customHeight="1" thickBot="1">
      <c r="A61" s="413" t="s">
        <v>177</v>
      </c>
      <c r="B61" s="414"/>
      <c r="C61" s="414"/>
      <c r="D61" s="410" t="s">
        <v>178</v>
      </c>
      <c r="E61" s="422" t="s">
        <v>179</v>
      </c>
      <c r="F61" s="410" t="s">
        <v>180</v>
      </c>
      <c r="G61" s="410"/>
      <c r="H61" s="411" t="s">
        <v>181</v>
      </c>
      <c r="I61" s="412"/>
      <c r="J61" s="169"/>
    </row>
    <row r="62" spans="1:10" ht="24.95" customHeight="1">
      <c r="A62" s="415"/>
      <c r="B62" s="416"/>
      <c r="C62" s="416"/>
      <c r="D62" s="417"/>
      <c r="E62" s="423"/>
      <c r="F62" s="170" t="s">
        <v>182</v>
      </c>
      <c r="G62" s="171" t="s">
        <v>183</v>
      </c>
      <c r="H62" s="170" t="s">
        <v>182</v>
      </c>
      <c r="I62" s="172" t="s">
        <v>183</v>
      </c>
      <c r="J62" s="169"/>
    </row>
    <row r="63" spans="1:10" ht="5.25" customHeight="1">
      <c r="A63" s="235"/>
      <c r="B63" s="236"/>
      <c r="C63" s="237"/>
      <c r="D63" s="188"/>
      <c r="E63" s="238"/>
      <c r="F63" s="190"/>
      <c r="G63" s="183"/>
      <c r="H63" s="190"/>
      <c r="I63" s="184"/>
      <c r="J63" s="169"/>
    </row>
    <row r="64" spans="1:10" ht="15" customHeight="1">
      <c r="A64" s="407" t="s">
        <v>224</v>
      </c>
      <c r="B64" s="408"/>
      <c r="C64" s="408"/>
      <c r="D64" s="180">
        <f>SUM(D65:D66)</f>
        <v>7</v>
      </c>
      <c r="E64" s="239"/>
      <c r="F64" s="182">
        <f>SUM(F65:F66)</f>
        <v>3</v>
      </c>
      <c r="G64" s="183">
        <f>F64/D64*100</f>
        <v>42.857142857142854</v>
      </c>
      <c r="H64" s="182">
        <f>SUM(H65:H66)</f>
        <v>4</v>
      </c>
      <c r="I64" s="184">
        <f>H64/D64*100</f>
        <v>57.142857142857139</v>
      </c>
      <c r="J64" s="169"/>
    </row>
    <row r="65" spans="1:10" ht="14.25" customHeight="1">
      <c r="A65" s="185"/>
      <c r="B65" s="187"/>
      <c r="C65" s="187" t="s">
        <v>185</v>
      </c>
      <c r="D65" s="188">
        <f t="shared" ref="D65:D110" si="15">F65+H65</f>
        <v>1</v>
      </c>
      <c r="E65" s="189" t="s">
        <v>361</v>
      </c>
      <c r="F65" s="190">
        <v>0</v>
      </c>
      <c r="G65" s="191">
        <f>F65/D65*100</f>
        <v>0</v>
      </c>
      <c r="H65" s="190">
        <v>1</v>
      </c>
      <c r="I65" s="195">
        <f>H65/D65*100</f>
        <v>100</v>
      </c>
      <c r="J65" s="169"/>
    </row>
    <row r="66" spans="1:10" ht="14.25" customHeight="1">
      <c r="A66" s="185"/>
      <c r="B66" s="187"/>
      <c r="C66" s="240" t="s">
        <v>225</v>
      </c>
      <c r="D66" s="188">
        <f t="shared" si="15"/>
        <v>6</v>
      </c>
      <c r="E66" s="189">
        <v>38.200000000000003</v>
      </c>
      <c r="F66" s="190">
        <v>3</v>
      </c>
      <c r="G66" s="191">
        <f>F66/D66*100</f>
        <v>50</v>
      </c>
      <c r="H66" s="190">
        <v>3</v>
      </c>
      <c r="I66" s="195">
        <f>H66/D66*100</f>
        <v>50</v>
      </c>
      <c r="J66" s="169"/>
    </row>
    <row r="67" spans="1:10" ht="10.5" customHeight="1">
      <c r="A67" s="185"/>
      <c r="B67" s="187"/>
      <c r="C67" s="240"/>
      <c r="D67" s="180"/>
      <c r="E67" s="239"/>
      <c r="F67" s="182"/>
      <c r="G67" s="183"/>
      <c r="H67" s="182"/>
      <c r="I67" s="184"/>
      <c r="J67" s="169"/>
    </row>
    <row r="68" spans="1:10" ht="15" customHeight="1">
      <c r="A68" s="407" t="s">
        <v>226</v>
      </c>
      <c r="B68" s="408"/>
      <c r="C68" s="408"/>
      <c r="D68" s="180">
        <f>SUM(D69:D70)</f>
        <v>8</v>
      </c>
      <c r="E68" s="199"/>
      <c r="F68" s="182">
        <f>SUM(F69:F70)</f>
        <v>6</v>
      </c>
      <c r="G68" s="183">
        <f>F68/D68*100</f>
        <v>75</v>
      </c>
      <c r="H68" s="182">
        <f>SUM(H69:H70)</f>
        <v>2</v>
      </c>
      <c r="I68" s="184">
        <f>H68/D68*100</f>
        <v>25</v>
      </c>
      <c r="J68" s="169"/>
    </row>
    <row r="69" spans="1:10" ht="14.25" customHeight="1">
      <c r="A69" s="185"/>
      <c r="B69" s="198"/>
      <c r="C69" s="187" t="s">
        <v>185</v>
      </c>
      <c r="D69" s="188">
        <f t="shared" si="15"/>
        <v>1</v>
      </c>
      <c r="E69" s="189" t="s">
        <v>362</v>
      </c>
      <c r="F69" s="190">
        <v>1</v>
      </c>
      <c r="G69" s="191">
        <f>F69/D69*100</f>
        <v>100</v>
      </c>
      <c r="H69" s="192">
        <v>0</v>
      </c>
      <c r="I69" s="184">
        <f>H69/D69*100</f>
        <v>0</v>
      </c>
      <c r="J69" s="169"/>
    </row>
    <row r="70" spans="1:10" ht="14.25" customHeight="1">
      <c r="A70" s="185"/>
      <c r="B70" s="197"/>
      <c r="C70" s="187" t="s">
        <v>227</v>
      </c>
      <c r="D70" s="188">
        <f t="shared" si="15"/>
        <v>7</v>
      </c>
      <c r="E70" s="194">
        <v>38.6</v>
      </c>
      <c r="F70" s="190">
        <v>5</v>
      </c>
      <c r="G70" s="191">
        <f>F70/D70*100</f>
        <v>71.428571428571431</v>
      </c>
      <c r="H70" s="190">
        <v>2</v>
      </c>
      <c r="I70" s="195">
        <f>H70/D70*100</f>
        <v>28.571428571428569</v>
      </c>
      <c r="J70" s="169"/>
    </row>
    <row r="71" spans="1:10" ht="10.5" customHeight="1">
      <c r="A71" s="185"/>
      <c r="B71" s="197"/>
      <c r="C71" s="198"/>
      <c r="D71" s="188"/>
      <c r="E71" s="194"/>
      <c r="F71" s="190"/>
      <c r="G71" s="183"/>
      <c r="H71" s="190">
        <v>0</v>
      </c>
      <c r="I71" s="184"/>
      <c r="J71" s="169"/>
    </row>
    <row r="72" spans="1:10" ht="15" customHeight="1">
      <c r="A72" s="407" t="s">
        <v>228</v>
      </c>
      <c r="B72" s="408"/>
      <c r="C72" s="408"/>
      <c r="D72" s="180">
        <f t="shared" si="15"/>
        <v>3</v>
      </c>
      <c r="E72" s="194">
        <v>45.3</v>
      </c>
      <c r="F72" s="182">
        <v>2</v>
      </c>
      <c r="G72" s="183">
        <f>F72/D72*100</f>
        <v>66.666666666666657</v>
      </c>
      <c r="H72" s="182">
        <v>1</v>
      </c>
      <c r="I72" s="184">
        <f>H72/D72*100</f>
        <v>33.333333333333329</v>
      </c>
      <c r="J72" s="169"/>
    </row>
    <row r="73" spans="1:10" ht="15" customHeight="1">
      <c r="A73" s="407" t="s">
        <v>229</v>
      </c>
      <c r="B73" s="408"/>
      <c r="C73" s="408"/>
      <c r="D73" s="180">
        <f t="shared" si="15"/>
        <v>4</v>
      </c>
      <c r="E73" s="194">
        <v>44</v>
      </c>
      <c r="F73" s="182">
        <v>2</v>
      </c>
      <c r="G73" s="183">
        <f>F73/D73*100</f>
        <v>50</v>
      </c>
      <c r="H73" s="182">
        <v>2</v>
      </c>
      <c r="I73" s="184">
        <f>H73/D73*100</f>
        <v>50</v>
      </c>
      <c r="J73" s="169"/>
    </row>
    <row r="74" spans="1:10" ht="10.5" customHeight="1">
      <c r="A74" s="185"/>
      <c r="B74" s="197"/>
      <c r="C74" s="198"/>
      <c r="D74" s="188"/>
      <c r="E74" s="194"/>
      <c r="F74" s="190"/>
      <c r="G74" s="183"/>
      <c r="H74" s="190"/>
      <c r="I74" s="184"/>
      <c r="J74" s="169"/>
    </row>
    <row r="75" spans="1:10" ht="15" customHeight="1">
      <c r="A75" s="407" t="s">
        <v>230</v>
      </c>
      <c r="B75" s="408"/>
      <c r="C75" s="408"/>
      <c r="D75" s="180">
        <f>SUM(D76:D81)</f>
        <v>96</v>
      </c>
      <c r="E75" s="199"/>
      <c r="F75" s="182">
        <f>SUM(F76:F81)</f>
        <v>93</v>
      </c>
      <c r="G75" s="183">
        <f t="shared" ref="G75:G81" si="16">F75/D75*100</f>
        <v>96.875</v>
      </c>
      <c r="H75" s="182">
        <f>SUM(H76:H81)</f>
        <v>3</v>
      </c>
      <c r="I75" s="184">
        <f t="shared" ref="I75:I81" si="17">H75/D75*100</f>
        <v>3.125</v>
      </c>
      <c r="J75" s="169"/>
    </row>
    <row r="76" spans="1:10" ht="14.25" customHeight="1">
      <c r="A76" s="185"/>
      <c r="B76" s="197"/>
      <c r="C76" s="187" t="s">
        <v>185</v>
      </c>
      <c r="D76" s="188">
        <f t="shared" si="15"/>
        <v>1</v>
      </c>
      <c r="E76" s="189" t="s">
        <v>363</v>
      </c>
      <c r="F76" s="190">
        <v>1</v>
      </c>
      <c r="G76" s="191">
        <f t="shared" si="16"/>
        <v>100</v>
      </c>
      <c r="H76" s="192">
        <v>0</v>
      </c>
      <c r="I76" s="195">
        <f t="shared" si="17"/>
        <v>0</v>
      </c>
      <c r="J76" s="169"/>
    </row>
    <row r="77" spans="1:10" ht="14.25" customHeight="1">
      <c r="A77" s="185"/>
      <c r="B77" s="197"/>
      <c r="C77" s="187" t="s">
        <v>186</v>
      </c>
      <c r="D77" s="188">
        <f t="shared" si="15"/>
        <v>8</v>
      </c>
      <c r="E77" s="194">
        <v>42.9</v>
      </c>
      <c r="F77" s="190">
        <v>7</v>
      </c>
      <c r="G77" s="191">
        <f t="shared" si="16"/>
        <v>87.5</v>
      </c>
      <c r="H77" s="190">
        <v>1</v>
      </c>
      <c r="I77" s="195">
        <f t="shared" si="17"/>
        <v>12.5</v>
      </c>
      <c r="J77" s="169"/>
    </row>
    <row r="78" spans="1:10" ht="14.25" customHeight="1">
      <c r="A78" s="185"/>
      <c r="B78" s="197"/>
      <c r="C78" s="187" t="s">
        <v>231</v>
      </c>
      <c r="D78" s="188">
        <f t="shared" si="15"/>
        <v>6</v>
      </c>
      <c r="E78" s="194">
        <v>43.2</v>
      </c>
      <c r="F78" s="190">
        <v>6</v>
      </c>
      <c r="G78" s="191">
        <f t="shared" si="16"/>
        <v>100</v>
      </c>
      <c r="H78" s="192">
        <v>0</v>
      </c>
      <c r="I78" s="195">
        <f t="shared" si="17"/>
        <v>0</v>
      </c>
      <c r="J78" s="169"/>
    </row>
    <row r="79" spans="1:10" ht="14.25" customHeight="1">
      <c r="A79" s="185"/>
      <c r="B79" s="197"/>
      <c r="C79" s="187" t="s">
        <v>232</v>
      </c>
      <c r="D79" s="188">
        <f t="shared" si="15"/>
        <v>41</v>
      </c>
      <c r="E79" s="194">
        <v>38.1</v>
      </c>
      <c r="F79" s="190">
        <v>39</v>
      </c>
      <c r="G79" s="191">
        <f t="shared" si="16"/>
        <v>95.121951219512198</v>
      </c>
      <c r="H79" s="192">
        <v>2</v>
      </c>
      <c r="I79" s="195">
        <f t="shared" si="17"/>
        <v>4.8780487804878048</v>
      </c>
      <c r="J79" s="169"/>
    </row>
    <row r="80" spans="1:10" ht="14.25" customHeight="1">
      <c r="A80" s="185"/>
      <c r="B80" s="197"/>
      <c r="C80" s="187" t="s">
        <v>233</v>
      </c>
      <c r="D80" s="188">
        <f t="shared" si="15"/>
        <v>19</v>
      </c>
      <c r="E80" s="194">
        <v>39.200000000000003</v>
      </c>
      <c r="F80" s="190">
        <v>19</v>
      </c>
      <c r="G80" s="191">
        <f t="shared" si="16"/>
        <v>100</v>
      </c>
      <c r="H80" s="192">
        <v>0</v>
      </c>
      <c r="I80" s="195">
        <f t="shared" si="17"/>
        <v>0</v>
      </c>
      <c r="J80" s="169"/>
    </row>
    <row r="81" spans="1:10" ht="14.25" customHeight="1">
      <c r="A81" s="185"/>
      <c r="B81" s="197"/>
      <c r="C81" s="187" t="s">
        <v>234</v>
      </c>
      <c r="D81" s="188">
        <f t="shared" si="15"/>
        <v>21</v>
      </c>
      <c r="E81" s="194">
        <v>36.799999999999997</v>
      </c>
      <c r="F81" s="190">
        <v>21</v>
      </c>
      <c r="G81" s="191">
        <f t="shared" si="16"/>
        <v>100</v>
      </c>
      <c r="H81" s="192">
        <v>0</v>
      </c>
      <c r="I81" s="195">
        <f t="shared" si="17"/>
        <v>0</v>
      </c>
      <c r="J81" s="169"/>
    </row>
    <row r="82" spans="1:10" ht="10.5" customHeight="1">
      <c r="A82" s="185"/>
      <c r="B82" s="197"/>
      <c r="C82" s="198"/>
      <c r="D82" s="188"/>
      <c r="E82" s="194"/>
      <c r="F82" s="190"/>
      <c r="G82" s="183"/>
      <c r="H82" s="190"/>
      <c r="I82" s="184"/>
      <c r="J82" s="169"/>
    </row>
    <row r="83" spans="1:10" ht="15" customHeight="1">
      <c r="A83" s="407" t="s">
        <v>235</v>
      </c>
      <c r="B83" s="408"/>
      <c r="C83" s="408"/>
      <c r="D83" s="180">
        <f>SUM(D84,D91,D97)</f>
        <v>134</v>
      </c>
      <c r="E83" s="199"/>
      <c r="F83" s="182"/>
      <c r="G83" s="183"/>
      <c r="H83" s="182"/>
      <c r="I83" s="184"/>
      <c r="J83" s="169"/>
    </row>
    <row r="84" spans="1:10" ht="14.25" customHeight="1">
      <c r="A84" s="407" t="s">
        <v>236</v>
      </c>
      <c r="B84" s="408"/>
      <c r="C84" s="408"/>
      <c r="D84" s="180">
        <f>SUM(D85:D89)</f>
        <v>28</v>
      </c>
      <c r="E84" s="199"/>
      <c r="F84" s="182">
        <f>SUM(F85:F89)</f>
        <v>16</v>
      </c>
      <c r="G84" s="183">
        <f t="shared" ref="G84:G89" si="18">F84/D84*100</f>
        <v>57.142857142857139</v>
      </c>
      <c r="H84" s="182">
        <f>SUM(H85:H89)</f>
        <v>12</v>
      </c>
      <c r="I84" s="184">
        <f t="shared" ref="I84:I89" si="19">H84/D84*100</f>
        <v>42.857142857142854</v>
      </c>
      <c r="J84" s="169"/>
    </row>
    <row r="85" spans="1:10" ht="14.25" customHeight="1">
      <c r="A85" s="185"/>
      <c r="B85" s="187"/>
      <c r="C85" s="187" t="s">
        <v>185</v>
      </c>
      <c r="D85" s="188">
        <f t="shared" si="15"/>
        <v>1</v>
      </c>
      <c r="E85" s="189" t="s">
        <v>358</v>
      </c>
      <c r="F85" s="190">
        <v>1</v>
      </c>
      <c r="G85" s="191">
        <f t="shared" si="18"/>
        <v>100</v>
      </c>
      <c r="H85" s="192">
        <v>0</v>
      </c>
      <c r="I85" s="184">
        <f t="shared" si="19"/>
        <v>0</v>
      </c>
      <c r="J85" s="169"/>
    </row>
    <row r="86" spans="1:10" ht="14.25" customHeight="1">
      <c r="A86" s="204"/>
      <c r="B86" s="186"/>
      <c r="C86" s="187" t="s">
        <v>186</v>
      </c>
      <c r="D86" s="188">
        <f t="shared" si="15"/>
        <v>11</v>
      </c>
      <c r="E86" s="194">
        <v>41.6</v>
      </c>
      <c r="F86" s="190">
        <v>6</v>
      </c>
      <c r="G86" s="191">
        <f t="shared" si="18"/>
        <v>54.54545454545454</v>
      </c>
      <c r="H86" s="190">
        <v>5</v>
      </c>
      <c r="I86" s="195">
        <f t="shared" si="19"/>
        <v>45.454545454545453</v>
      </c>
      <c r="J86" s="169"/>
    </row>
    <row r="87" spans="1:10" ht="14.25" customHeight="1">
      <c r="A87" s="204"/>
      <c r="B87" s="186"/>
      <c r="C87" s="187" t="s">
        <v>237</v>
      </c>
      <c r="D87" s="188">
        <f t="shared" si="15"/>
        <v>7</v>
      </c>
      <c r="E87" s="194">
        <v>43.7</v>
      </c>
      <c r="F87" s="190">
        <v>3</v>
      </c>
      <c r="G87" s="191">
        <f t="shared" si="18"/>
        <v>42.857142857142854</v>
      </c>
      <c r="H87" s="190">
        <v>4</v>
      </c>
      <c r="I87" s="195">
        <f t="shared" si="19"/>
        <v>57.142857142857139</v>
      </c>
      <c r="J87" s="169"/>
    </row>
    <row r="88" spans="1:10" ht="14.25" customHeight="1">
      <c r="A88" s="204"/>
      <c r="B88" s="186"/>
      <c r="C88" s="187" t="s">
        <v>238</v>
      </c>
      <c r="D88" s="188">
        <f t="shared" si="15"/>
        <v>6</v>
      </c>
      <c r="E88" s="194">
        <v>39</v>
      </c>
      <c r="F88" s="190">
        <v>4</v>
      </c>
      <c r="G88" s="191">
        <f t="shared" si="18"/>
        <v>66.666666666666657</v>
      </c>
      <c r="H88" s="190">
        <v>2</v>
      </c>
      <c r="I88" s="195">
        <f t="shared" si="19"/>
        <v>33.333333333333329</v>
      </c>
      <c r="J88" s="169"/>
    </row>
    <row r="89" spans="1:10" ht="14.25" customHeight="1">
      <c r="A89" s="204"/>
      <c r="B89" s="186"/>
      <c r="C89" s="187" t="s">
        <v>239</v>
      </c>
      <c r="D89" s="188">
        <f t="shared" si="15"/>
        <v>3</v>
      </c>
      <c r="E89" s="194">
        <v>53.7</v>
      </c>
      <c r="F89" s="190">
        <v>2</v>
      </c>
      <c r="G89" s="191">
        <f t="shared" si="18"/>
        <v>66.666666666666657</v>
      </c>
      <c r="H89" s="190">
        <v>1</v>
      </c>
      <c r="I89" s="195">
        <f t="shared" si="19"/>
        <v>33.333333333333329</v>
      </c>
      <c r="J89" s="169"/>
    </row>
    <row r="90" spans="1:10" ht="10.5" customHeight="1">
      <c r="A90" s="204"/>
      <c r="B90" s="186"/>
      <c r="C90" s="200"/>
      <c r="D90" s="188"/>
      <c r="E90" s="194"/>
      <c r="F90" s="190"/>
      <c r="G90" s="183"/>
      <c r="H90" s="190"/>
      <c r="I90" s="184"/>
      <c r="J90" s="169"/>
    </row>
    <row r="91" spans="1:10" s="242" customFormat="1" ht="15" customHeight="1">
      <c r="A91" s="407" t="s">
        <v>240</v>
      </c>
      <c r="B91" s="408"/>
      <c r="C91" s="408"/>
      <c r="D91" s="180">
        <f>SUM(D92:D95)</f>
        <v>28</v>
      </c>
      <c r="E91" s="199"/>
      <c r="F91" s="182">
        <f>SUM(F92:F95)</f>
        <v>17</v>
      </c>
      <c r="G91" s="183">
        <f>F91/D91*100</f>
        <v>60.714285714285708</v>
      </c>
      <c r="H91" s="182">
        <f>SUM(H92:H95)</f>
        <v>11</v>
      </c>
      <c r="I91" s="184">
        <f>H91/D91*100</f>
        <v>39.285714285714285</v>
      </c>
      <c r="J91" s="241"/>
    </row>
    <row r="92" spans="1:10" ht="14.25" customHeight="1">
      <c r="A92" s="185"/>
      <c r="B92" s="200"/>
      <c r="C92" s="187" t="s">
        <v>185</v>
      </c>
      <c r="D92" s="188">
        <f t="shared" si="15"/>
        <v>1</v>
      </c>
      <c r="E92" s="189" t="s">
        <v>358</v>
      </c>
      <c r="F92" s="190">
        <v>1</v>
      </c>
      <c r="G92" s="191">
        <f>F92/D92*100</f>
        <v>100</v>
      </c>
      <c r="H92" s="192">
        <v>0</v>
      </c>
      <c r="I92" s="184">
        <f>H92/D92*100</f>
        <v>0</v>
      </c>
      <c r="J92" s="169"/>
    </row>
    <row r="93" spans="1:10" ht="14.25" customHeight="1">
      <c r="A93" s="204"/>
      <c r="B93" s="186"/>
      <c r="C93" s="187" t="s">
        <v>241</v>
      </c>
      <c r="D93" s="188">
        <f t="shared" si="15"/>
        <v>14</v>
      </c>
      <c r="E93" s="194">
        <v>39.6</v>
      </c>
      <c r="F93" s="190">
        <v>12</v>
      </c>
      <c r="G93" s="191">
        <f>F93/D93*100</f>
        <v>85.714285714285708</v>
      </c>
      <c r="H93" s="190">
        <v>2</v>
      </c>
      <c r="I93" s="195">
        <f>H93/D93*100</f>
        <v>14.285714285714285</v>
      </c>
      <c r="J93" s="169"/>
    </row>
    <row r="94" spans="1:10" ht="14.25" customHeight="1">
      <c r="A94" s="204"/>
      <c r="B94" s="186"/>
      <c r="C94" s="187" t="s">
        <v>242</v>
      </c>
      <c r="D94" s="188">
        <f t="shared" si="15"/>
        <v>4</v>
      </c>
      <c r="E94" s="194">
        <v>40.299999999999997</v>
      </c>
      <c r="F94" s="190">
        <v>1</v>
      </c>
      <c r="G94" s="191">
        <f>F94/D94*100</f>
        <v>25</v>
      </c>
      <c r="H94" s="190">
        <v>3</v>
      </c>
      <c r="I94" s="195">
        <f>H94/D94*100</f>
        <v>75</v>
      </c>
      <c r="J94" s="169"/>
    </row>
    <row r="95" spans="1:10" ht="14.25" customHeight="1">
      <c r="A95" s="204"/>
      <c r="B95" s="186"/>
      <c r="C95" s="187" t="s">
        <v>243</v>
      </c>
      <c r="D95" s="188">
        <f t="shared" si="15"/>
        <v>9</v>
      </c>
      <c r="E95" s="194">
        <v>38.299999999999997</v>
      </c>
      <c r="F95" s="190">
        <v>3</v>
      </c>
      <c r="G95" s="191">
        <f>F95/D95*100</f>
        <v>33.333333333333329</v>
      </c>
      <c r="H95" s="190">
        <v>6</v>
      </c>
      <c r="I95" s="195">
        <f>H95/D95*100</f>
        <v>66.666666666666657</v>
      </c>
      <c r="J95" s="169"/>
    </row>
    <row r="96" spans="1:10" ht="10.5" customHeight="1">
      <c r="A96" s="204"/>
      <c r="B96" s="186"/>
      <c r="C96" s="200"/>
      <c r="D96" s="188"/>
      <c r="E96" s="194"/>
      <c r="F96" s="190"/>
      <c r="G96" s="183"/>
      <c r="H96" s="190"/>
      <c r="I96" s="184"/>
      <c r="J96" s="169"/>
    </row>
    <row r="97" spans="1:10" s="242" customFormat="1" ht="15" customHeight="1">
      <c r="A97" s="407" t="s">
        <v>244</v>
      </c>
      <c r="B97" s="408"/>
      <c r="C97" s="408"/>
      <c r="D97" s="180">
        <f>SUM(D98:D104)</f>
        <v>78</v>
      </c>
      <c r="E97" s="199"/>
      <c r="F97" s="182">
        <f>SUM(F98:F104)</f>
        <v>19</v>
      </c>
      <c r="G97" s="183">
        <f t="shared" ref="G97:G104" si="20">F97/D97*100</f>
        <v>24.358974358974358</v>
      </c>
      <c r="H97" s="182">
        <f>SUM(H98:H104)</f>
        <v>59</v>
      </c>
      <c r="I97" s="184">
        <f t="shared" ref="I97:I104" si="21">H97/D97*100</f>
        <v>75.641025641025635</v>
      </c>
      <c r="J97" s="241"/>
    </row>
    <row r="98" spans="1:10" ht="14.25" customHeight="1">
      <c r="A98" s="185"/>
      <c r="B98" s="187"/>
      <c r="C98" s="187" t="s">
        <v>185</v>
      </c>
      <c r="D98" s="188">
        <f t="shared" si="15"/>
        <v>1</v>
      </c>
      <c r="E98" s="189" t="s">
        <v>358</v>
      </c>
      <c r="F98" s="190">
        <v>1</v>
      </c>
      <c r="G98" s="191">
        <f t="shared" si="20"/>
        <v>100</v>
      </c>
      <c r="H98" s="192">
        <v>0</v>
      </c>
      <c r="I98" s="184">
        <f t="shared" si="21"/>
        <v>0</v>
      </c>
      <c r="J98" s="169"/>
    </row>
    <row r="99" spans="1:10" ht="14.25" customHeight="1">
      <c r="A99" s="204"/>
      <c r="B99" s="186"/>
      <c r="C99" s="187" t="s">
        <v>245</v>
      </c>
      <c r="D99" s="188">
        <f t="shared" si="15"/>
        <v>10</v>
      </c>
      <c r="E99" s="194">
        <v>38.700000000000003</v>
      </c>
      <c r="F99" s="190">
        <v>1</v>
      </c>
      <c r="G99" s="191">
        <f t="shared" si="20"/>
        <v>10</v>
      </c>
      <c r="H99" s="190">
        <v>9</v>
      </c>
      <c r="I99" s="195">
        <f t="shared" si="21"/>
        <v>90</v>
      </c>
      <c r="J99" s="169"/>
    </row>
    <row r="100" spans="1:10" ht="14.25" customHeight="1">
      <c r="A100" s="204"/>
      <c r="B100" s="186"/>
      <c r="C100" s="187" t="s">
        <v>246</v>
      </c>
      <c r="D100" s="188">
        <f t="shared" si="15"/>
        <v>9</v>
      </c>
      <c r="E100" s="194">
        <v>44.3</v>
      </c>
      <c r="F100" s="190">
        <v>3</v>
      </c>
      <c r="G100" s="191">
        <f t="shared" si="20"/>
        <v>33.333333333333329</v>
      </c>
      <c r="H100" s="190">
        <v>6</v>
      </c>
      <c r="I100" s="195">
        <f t="shared" si="21"/>
        <v>66.666666666666657</v>
      </c>
      <c r="J100" s="169"/>
    </row>
    <row r="101" spans="1:10" ht="14.25" customHeight="1">
      <c r="A101" s="204"/>
      <c r="B101" s="186"/>
      <c r="C101" s="187" t="s">
        <v>247</v>
      </c>
      <c r="D101" s="188">
        <f t="shared" si="15"/>
        <v>7</v>
      </c>
      <c r="E101" s="194">
        <v>37.6</v>
      </c>
      <c r="F101" s="190">
        <v>4</v>
      </c>
      <c r="G101" s="191">
        <f t="shared" si="20"/>
        <v>57.142857142857139</v>
      </c>
      <c r="H101" s="190">
        <v>3</v>
      </c>
      <c r="I101" s="195">
        <f t="shared" si="21"/>
        <v>42.857142857142854</v>
      </c>
      <c r="J101" s="169"/>
    </row>
    <row r="102" spans="1:10" ht="14.25" customHeight="1">
      <c r="A102" s="204"/>
      <c r="B102" s="186"/>
      <c r="C102" s="187" t="s">
        <v>248</v>
      </c>
      <c r="D102" s="188">
        <f t="shared" si="15"/>
        <v>4</v>
      </c>
      <c r="E102" s="194">
        <v>40.5</v>
      </c>
      <c r="F102" s="190">
        <v>3</v>
      </c>
      <c r="G102" s="191">
        <f t="shared" si="20"/>
        <v>75</v>
      </c>
      <c r="H102" s="190">
        <v>1</v>
      </c>
      <c r="I102" s="195">
        <f t="shared" si="21"/>
        <v>25</v>
      </c>
      <c r="J102" s="169"/>
    </row>
    <row r="103" spans="1:10" ht="14.25" customHeight="1">
      <c r="A103" s="204"/>
      <c r="B103" s="186"/>
      <c r="C103" s="187" t="s">
        <v>249</v>
      </c>
      <c r="D103" s="188">
        <f t="shared" si="15"/>
        <v>5</v>
      </c>
      <c r="E103" s="194">
        <v>45</v>
      </c>
      <c r="F103" s="190">
        <v>4</v>
      </c>
      <c r="G103" s="191">
        <f t="shared" si="20"/>
        <v>80</v>
      </c>
      <c r="H103" s="190">
        <v>1</v>
      </c>
      <c r="I103" s="195">
        <f t="shared" si="21"/>
        <v>20</v>
      </c>
      <c r="J103" s="169"/>
    </row>
    <row r="104" spans="1:10" ht="14.25" customHeight="1">
      <c r="A104" s="204"/>
      <c r="B104" s="186"/>
      <c r="C104" s="187" t="s">
        <v>250</v>
      </c>
      <c r="D104" s="188">
        <f t="shared" si="15"/>
        <v>42</v>
      </c>
      <c r="E104" s="194">
        <v>38.200000000000003</v>
      </c>
      <c r="F104" s="192">
        <v>3</v>
      </c>
      <c r="G104" s="191">
        <f t="shared" si="20"/>
        <v>7.1428571428571423</v>
      </c>
      <c r="H104" s="243">
        <v>39</v>
      </c>
      <c r="I104" s="195">
        <f t="shared" si="21"/>
        <v>92.857142857142861</v>
      </c>
      <c r="J104" s="169"/>
    </row>
    <row r="105" spans="1:10" ht="10.5" customHeight="1">
      <c r="A105" s="204"/>
      <c r="B105" s="186"/>
      <c r="C105" s="200"/>
      <c r="D105" s="188"/>
      <c r="E105" s="194"/>
      <c r="F105" s="190"/>
      <c r="G105" s="183"/>
      <c r="H105" s="190"/>
      <c r="I105" s="184"/>
      <c r="J105" s="169"/>
    </row>
    <row r="106" spans="1:10" ht="15" customHeight="1">
      <c r="A106" s="407" t="s">
        <v>251</v>
      </c>
      <c r="B106" s="408"/>
      <c r="C106" s="408"/>
      <c r="D106" s="180">
        <f>SUM(D107:D110)</f>
        <v>38</v>
      </c>
      <c r="E106" s="199"/>
      <c r="F106" s="182">
        <f>SUM(F107:F110)</f>
        <v>25</v>
      </c>
      <c r="G106" s="183">
        <f>F106/D106*100</f>
        <v>65.789473684210535</v>
      </c>
      <c r="H106" s="182">
        <f>SUM(H107:H110)</f>
        <v>13</v>
      </c>
      <c r="I106" s="184">
        <f>H106/D106*100</f>
        <v>34.210526315789473</v>
      </c>
      <c r="J106" s="169"/>
    </row>
    <row r="107" spans="1:10" ht="14.25" customHeight="1">
      <c r="A107" s="185"/>
      <c r="B107" s="197"/>
      <c r="C107" s="187" t="s">
        <v>185</v>
      </c>
      <c r="D107" s="188">
        <f t="shared" si="15"/>
        <v>1</v>
      </c>
      <c r="E107" s="189" t="s">
        <v>364</v>
      </c>
      <c r="F107" s="190">
        <v>1</v>
      </c>
      <c r="G107" s="191">
        <f>F107/D107*100</f>
        <v>100</v>
      </c>
      <c r="H107" s="244">
        <v>0</v>
      </c>
      <c r="I107" s="184">
        <f>H107/D107*100</f>
        <v>0</v>
      </c>
      <c r="J107" s="169"/>
    </row>
    <row r="108" spans="1:10" ht="14.25" customHeight="1">
      <c r="A108" s="204"/>
      <c r="B108" s="186"/>
      <c r="C108" s="187" t="s">
        <v>186</v>
      </c>
      <c r="D108" s="188">
        <f t="shared" si="15"/>
        <v>9</v>
      </c>
      <c r="E108" s="194">
        <v>48</v>
      </c>
      <c r="F108" s="190">
        <v>4</v>
      </c>
      <c r="G108" s="191">
        <f>F108/D108*100</f>
        <v>44.444444444444443</v>
      </c>
      <c r="H108" s="190">
        <v>5</v>
      </c>
      <c r="I108" s="195">
        <f>H108/D108*100</f>
        <v>55.555555555555557</v>
      </c>
      <c r="J108" s="169"/>
    </row>
    <row r="109" spans="1:10" ht="14.25" customHeight="1">
      <c r="A109" s="204"/>
      <c r="B109" s="186"/>
      <c r="C109" s="187" t="s">
        <v>252</v>
      </c>
      <c r="D109" s="188">
        <f t="shared" si="15"/>
        <v>12</v>
      </c>
      <c r="E109" s="194">
        <v>46.3</v>
      </c>
      <c r="F109" s="190">
        <v>9</v>
      </c>
      <c r="G109" s="191">
        <f>F109/D109*100</f>
        <v>75</v>
      </c>
      <c r="H109" s="190">
        <v>3</v>
      </c>
      <c r="I109" s="195">
        <f>H109/D109*100</f>
        <v>25</v>
      </c>
      <c r="J109" s="169"/>
    </row>
    <row r="110" spans="1:10" ht="14.25" customHeight="1">
      <c r="A110" s="204"/>
      <c r="B110" s="186"/>
      <c r="C110" s="187" t="s">
        <v>253</v>
      </c>
      <c r="D110" s="188">
        <f t="shared" si="15"/>
        <v>16</v>
      </c>
      <c r="E110" s="194">
        <v>37.1</v>
      </c>
      <c r="F110" s="190">
        <v>11</v>
      </c>
      <c r="G110" s="191">
        <f>F110/D110*100</f>
        <v>68.75</v>
      </c>
      <c r="H110" s="190">
        <v>5</v>
      </c>
      <c r="I110" s="195">
        <f>H110/D110*100</f>
        <v>31.25</v>
      </c>
      <c r="J110" s="169"/>
    </row>
    <row r="111" spans="1:10" ht="5.25" customHeight="1" thickBot="1">
      <c r="A111" s="205"/>
      <c r="B111" s="206"/>
      <c r="C111" s="207"/>
      <c r="D111" s="208"/>
      <c r="E111" s="210"/>
      <c r="F111" s="210"/>
      <c r="G111" s="211"/>
      <c r="H111" s="210"/>
      <c r="I111" s="245"/>
      <c r="J111" s="169"/>
    </row>
    <row r="112" spans="1:10" ht="12.75" customHeight="1" thickBot="1">
      <c r="C112" s="163"/>
      <c r="D112" s="246"/>
      <c r="E112" s="246"/>
      <c r="F112" s="246"/>
      <c r="G112" s="247"/>
      <c r="H112" s="246"/>
      <c r="I112" s="248"/>
      <c r="J112" s="165"/>
    </row>
    <row r="113" spans="1:10" s="257" customFormat="1" ht="18" customHeight="1">
      <c r="A113" s="249"/>
      <c r="B113" s="250"/>
      <c r="C113" s="251"/>
      <c r="D113" s="252" t="s">
        <v>254</v>
      </c>
      <c r="E113" s="253" t="s">
        <v>255</v>
      </c>
      <c r="F113" s="254" t="s">
        <v>256</v>
      </c>
      <c r="G113" s="255" t="s">
        <v>257</v>
      </c>
      <c r="H113" s="272" t="s">
        <v>258</v>
      </c>
      <c r="I113" s="256" t="s">
        <v>257</v>
      </c>
      <c r="J113" s="163"/>
    </row>
    <row r="114" spans="1:10" ht="18" customHeight="1">
      <c r="A114" s="428" t="s">
        <v>259</v>
      </c>
      <c r="B114" s="429"/>
      <c r="C114" s="429"/>
      <c r="D114" s="258">
        <f>F114+H114</f>
        <v>794</v>
      </c>
      <c r="E114" s="259">
        <v>39</v>
      </c>
      <c r="F114" s="260">
        <f>SUM(F106,F97,F91,F84,F75,F72:F73,F68,F64,F47,F40,F33,F25,F17,F6)</f>
        <v>461</v>
      </c>
      <c r="G114" s="261">
        <v>40.4</v>
      </c>
      <c r="H114" s="260">
        <f>SUM(H106,H97,H91,H84,H75,H72:H73,H68,H64,H47,H40,H33,H25,H17,H6)</f>
        <v>333</v>
      </c>
      <c r="I114" s="262">
        <v>37.1</v>
      </c>
      <c r="J114" s="169"/>
    </row>
    <row r="115" spans="1:10" ht="18" customHeight="1" thickBot="1">
      <c r="A115" s="426" t="s">
        <v>260</v>
      </c>
      <c r="B115" s="427"/>
      <c r="C115" s="427"/>
      <c r="D115" s="263">
        <f>D114/$D$114</f>
        <v>1</v>
      </c>
      <c r="E115" s="264">
        <v>0</v>
      </c>
      <c r="F115" s="265">
        <f>F114/$D$114</f>
        <v>0.58060453400503775</v>
      </c>
      <c r="G115" s="266">
        <v>0</v>
      </c>
      <c r="H115" s="265">
        <f>H114/$D$114</f>
        <v>0.41939546599496219</v>
      </c>
      <c r="I115" s="267">
        <v>0</v>
      </c>
      <c r="J115" s="169"/>
    </row>
    <row r="116" spans="1:10" ht="15" customHeight="1">
      <c r="D116" s="268"/>
      <c r="E116" s="268"/>
      <c r="F116" s="268"/>
      <c r="G116" s="166"/>
      <c r="H116" s="268"/>
      <c r="I116" s="269" t="s">
        <v>174</v>
      </c>
      <c r="J116" s="165"/>
    </row>
  </sheetData>
  <sheetProtection selectLockedCells="1" selectUnlockedCells="1"/>
  <mergeCells count="29">
    <mergeCell ref="A25:C25"/>
    <mergeCell ref="D61:D62"/>
    <mergeCell ref="A40:C40"/>
    <mergeCell ref="A115:C115"/>
    <mergeCell ref="A68:C68"/>
    <mergeCell ref="A72:C72"/>
    <mergeCell ref="A73:C73"/>
    <mergeCell ref="A75:C75"/>
    <mergeCell ref="A83:C83"/>
    <mergeCell ref="A114:C114"/>
    <mergeCell ref="A91:C91"/>
    <mergeCell ref="A106:C106"/>
    <mergeCell ref="A97:C97"/>
    <mergeCell ref="F3:G3"/>
    <mergeCell ref="H3:I3"/>
    <mergeCell ref="A6:C6"/>
    <mergeCell ref="A3:C4"/>
    <mergeCell ref="A84:C84"/>
    <mergeCell ref="A33:C33"/>
    <mergeCell ref="E61:E62"/>
    <mergeCell ref="A61:C62"/>
    <mergeCell ref="H61:I61"/>
    <mergeCell ref="E3:E4"/>
    <mergeCell ref="A47:C47"/>
    <mergeCell ref="A58:H58"/>
    <mergeCell ref="D3:D4"/>
    <mergeCell ref="A64:C64"/>
    <mergeCell ref="A17:C17"/>
    <mergeCell ref="F61:G61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9" orientation="portrait" useFirstPageNumber="1" horizontalDpi="300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G64 G68 G75 G84 G91 G97 G106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"/>
  <sheetViews>
    <sheetView view="pageBreakPreview" zoomScaleNormal="100" zoomScaleSheetLayoutView="100" workbookViewId="0">
      <selection activeCell="D3" sqref="D3"/>
    </sheetView>
  </sheetViews>
  <sheetFormatPr defaultRowHeight="13.5"/>
  <cols>
    <col min="1" max="6" width="15.25" customWidth="1"/>
    <col min="8" max="8" width="9.875" customWidth="1"/>
  </cols>
  <sheetData>
    <row r="1" spans="1:10" ht="17.25">
      <c r="A1" s="430" t="s">
        <v>261</v>
      </c>
      <c r="B1" s="430"/>
      <c r="C1" s="430"/>
      <c r="D1" s="430"/>
      <c r="E1" s="430"/>
      <c r="F1" s="430"/>
    </row>
    <row r="2" spans="1:10">
      <c r="H2" s="129" t="s">
        <v>347</v>
      </c>
    </row>
    <row r="3" spans="1:10">
      <c r="H3" s="33" t="s">
        <v>277</v>
      </c>
    </row>
    <row r="4" spans="1:10">
      <c r="H4" s="8"/>
      <c r="I4" s="8" t="s">
        <v>4</v>
      </c>
      <c r="J4" s="8" t="s">
        <v>5</v>
      </c>
    </row>
    <row r="5" spans="1:10">
      <c r="A5" s="1"/>
      <c r="B5" s="86" t="s">
        <v>343</v>
      </c>
      <c r="E5" s="86" t="s">
        <v>344</v>
      </c>
      <c r="F5" s="9"/>
      <c r="H5" s="10" t="s">
        <v>314</v>
      </c>
      <c r="I5" s="11">
        <f>+‐182‐!D12</f>
        <v>39666</v>
      </c>
      <c r="J5" s="11">
        <f>+‐182‐!E12</f>
        <v>42736</v>
      </c>
    </row>
    <row r="6" spans="1:10">
      <c r="A6" s="1"/>
      <c r="H6" s="10" t="s">
        <v>287</v>
      </c>
      <c r="I6" s="11">
        <f>+‐182‐!D13</f>
        <v>39894</v>
      </c>
      <c r="J6" s="11">
        <f>+‐182‐!E13</f>
        <v>42958</v>
      </c>
    </row>
    <row r="7" spans="1:10">
      <c r="A7" s="1"/>
      <c r="H7" s="10" t="s">
        <v>288</v>
      </c>
      <c r="I7" s="11">
        <f>+‐182‐!D14</f>
        <v>40150</v>
      </c>
      <c r="J7" s="11">
        <f>+‐182‐!E14</f>
        <v>43361</v>
      </c>
    </row>
    <row r="8" spans="1:10">
      <c r="A8" s="1"/>
      <c r="H8" s="10" t="s">
        <v>289</v>
      </c>
      <c r="I8" s="11">
        <f>+‐182‐!D15</f>
        <v>40580</v>
      </c>
      <c r="J8" s="11">
        <f>+‐182‐!E15</f>
        <v>43815</v>
      </c>
    </row>
    <row r="9" spans="1:10">
      <c r="A9" s="1"/>
      <c r="H9" s="10" t="s">
        <v>315</v>
      </c>
      <c r="I9" s="11">
        <f>+‐182‐!D16</f>
        <v>40874</v>
      </c>
      <c r="J9" s="11">
        <f>+‐182‐!E16</f>
        <v>44149</v>
      </c>
    </row>
    <row r="10" spans="1:10">
      <c r="A10" s="1"/>
    </row>
    <row r="11" spans="1:10">
      <c r="A11" s="1"/>
      <c r="H11" s="128" t="s">
        <v>348</v>
      </c>
      <c r="I11" s="3"/>
      <c r="J11" s="3"/>
    </row>
    <row r="12" spans="1:10">
      <c r="A12" s="1"/>
      <c r="H12" s="33" t="s">
        <v>276</v>
      </c>
    </row>
    <row r="13" spans="1:10">
      <c r="A13" s="1"/>
      <c r="H13" s="8"/>
      <c r="I13" s="123" t="s">
        <v>262</v>
      </c>
      <c r="J13" s="123" t="s">
        <v>263</v>
      </c>
    </row>
    <row r="14" spans="1:10">
      <c r="A14" s="1"/>
      <c r="H14" s="126" t="s">
        <v>264</v>
      </c>
      <c r="I14" s="124">
        <f>+‐184‐!F13</f>
        <v>52878</v>
      </c>
      <c r="J14" s="125">
        <f>‐184‐!H13</f>
        <v>63.3</v>
      </c>
    </row>
    <row r="15" spans="1:10">
      <c r="A15" s="1"/>
      <c r="H15" s="127" t="s">
        <v>265</v>
      </c>
      <c r="I15" s="124">
        <f>‐184‐!F19</f>
        <v>52855</v>
      </c>
      <c r="J15" s="125">
        <f>‐184‐!H19</f>
        <v>63.28</v>
      </c>
    </row>
    <row r="16" spans="1:10">
      <c r="A16" s="1"/>
      <c r="H16" s="127" t="s">
        <v>266</v>
      </c>
      <c r="I16" s="124">
        <f>‐184‐!F25</f>
        <v>50415</v>
      </c>
      <c r="J16" s="125">
        <f>‐184‐!H25</f>
        <v>61.3</v>
      </c>
    </row>
    <row r="17" spans="1:10">
      <c r="A17" s="1"/>
      <c r="H17" s="127" t="s">
        <v>267</v>
      </c>
      <c r="I17" s="124">
        <f>‐184‐!F31</f>
        <v>46216</v>
      </c>
      <c r="J17" s="125">
        <f>‐184‐!H31</f>
        <v>55.6</v>
      </c>
    </row>
    <row r="18" spans="1:10">
      <c r="A18" s="1"/>
      <c r="H18" s="127" t="s">
        <v>290</v>
      </c>
      <c r="I18" s="124">
        <f>‐184‐!F37</f>
        <v>47848</v>
      </c>
      <c r="J18" s="125">
        <f>‐184‐!H37</f>
        <v>56.8</v>
      </c>
    </row>
    <row r="19" spans="1:10">
      <c r="A19" s="1"/>
      <c r="H19" s="127" t="s">
        <v>293</v>
      </c>
      <c r="I19" s="124">
        <f>‐184‐!F43</f>
        <v>47813</v>
      </c>
      <c r="J19" s="125">
        <f>‐184‐!H43</f>
        <v>56.7</v>
      </c>
    </row>
    <row r="20" spans="1:10">
      <c r="A20" s="1"/>
      <c r="H20" s="127" t="s">
        <v>291</v>
      </c>
      <c r="I20" s="124">
        <f>‐184‐!F49</f>
        <v>45866</v>
      </c>
      <c r="J20" s="125">
        <f>‐184‐!H49</f>
        <v>54.06</v>
      </c>
    </row>
    <row r="21" spans="1:10">
      <c r="A21" s="1"/>
      <c r="H21" s="127" t="s">
        <v>292</v>
      </c>
      <c r="I21" s="124">
        <f>‐184‐!F55</f>
        <v>45850</v>
      </c>
      <c r="J21" s="125">
        <f>‐184‐!H55</f>
        <v>54.04</v>
      </c>
    </row>
    <row r="22" spans="1:10">
      <c r="A22" s="1"/>
    </row>
    <row r="23" spans="1:10">
      <c r="A23" s="1"/>
    </row>
    <row r="24" spans="1:10">
      <c r="A24" s="1"/>
    </row>
    <row r="25" spans="1:10">
      <c r="A25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0">
      <c r="A33" s="1"/>
    </row>
    <row r="34" spans="1:10">
      <c r="A34" s="1"/>
      <c r="H34" s="129" t="s">
        <v>347</v>
      </c>
    </row>
    <row r="35" spans="1:10">
      <c r="A35" s="1"/>
      <c r="B35" s="86" t="s">
        <v>345</v>
      </c>
      <c r="D35" s="85"/>
      <c r="E35" s="86" t="s">
        <v>346</v>
      </c>
      <c r="H35" s="34" t="s">
        <v>278</v>
      </c>
      <c r="I35" s="35" t="s">
        <v>4</v>
      </c>
      <c r="J35" s="35" t="s">
        <v>5</v>
      </c>
    </row>
    <row r="36" spans="1:10">
      <c r="A36" s="1"/>
      <c r="H36" s="36" t="s">
        <v>314</v>
      </c>
      <c r="I36" s="37">
        <f>+‐187‐!D36</f>
        <v>491</v>
      </c>
      <c r="J36" s="37">
        <f>+‐187‐!E36</f>
        <v>315</v>
      </c>
    </row>
    <row r="37" spans="1:10">
      <c r="A37" s="1"/>
      <c r="H37" s="36" t="s">
        <v>287</v>
      </c>
      <c r="I37" s="37">
        <f>+‐187‐!D37</f>
        <v>481</v>
      </c>
      <c r="J37" s="37">
        <f>+‐187‐!E37</f>
        <v>320</v>
      </c>
    </row>
    <row r="38" spans="1:10">
      <c r="A38" s="1"/>
      <c r="H38" s="36" t="s">
        <v>288</v>
      </c>
      <c r="I38" s="41">
        <f>+‐187‐!D38</f>
        <v>480</v>
      </c>
      <c r="J38" s="41">
        <f>+‐187‐!E38</f>
        <v>317</v>
      </c>
    </row>
    <row r="39" spans="1:10">
      <c r="A39" s="1"/>
      <c r="H39" s="40" t="s">
        <v>289</v>
      </c>
      <c r="I39" s="42">
        <f>‐187‐!D39</f>
        <v>475</v>
      </c>
      <c r="J39" s="42">
        <f>‐187‐!E39</f>
        <v>324</v>
      </c>
    </row>
    <row r="40" spans="1:10">
      <c r="A40" s="1"/>
      <c r="H40" s="40" t="s">
        <v>315</v>
      </c>
      <c r="I40" s="42">
        <f>‐187‐!D40</f>
        <v>461</v>
      </c>
      <c r="J40" s="42">
        <f>‐187‐!E40</f>
        <v>333</v>
      </c>
    </row>
    <row r="41" spans="1:10">
      <c r="A41" s="1"/>
      <c r="H41" s="35"/>
      <c r="I41" s="35"/>
      <c r="J41" s="35"/>
    </row>
    <row r="42" spans="1:10">
      <c r="A42" s="1"/>
      <c r="H42" s="130" t="s">
        <v>347</v>
      </c>
      <c r="I42" s="35"/>
      <c r="J42" s="35"/>
    </row>
    <row r="43" spans="1:10">
      <c r="A43" s="1"/>
      <c r="H43" s="34" t="s">
        <v>279</v>
      </c>
      <c r="I43" s="35"/>
      <c r="J43" s="35"/>
    </row>
    <row r="44" spans="1:10">
      <c r="A44" s="1"/>
      <c r="H44" s="38" t="s">
        <v>268</v>
      </c>
      <c r="I44" s="38">
        <f>+‐188‐!D6+‐188‐!D17+‐188‐!D25+‐188‐!D33+‐188‐!D41+‐188‐!D48</f>
        <v>504</v>
      </c>
      <c r="J44" s="35"/>
    </row>
    <row r="45" spans="1:10">
      <c r="A45" s="1"/>
      <c r="H45" s="38" t="s">
        <v>225</v>
      </c>
      <c r="I45" s="38">
        <f>‐189‐!D64</f>
        <v>7</v>
      </c>
      <c r="J45" s="35"/>
    </row>
    <row r="46" spans="1:10">
      <c r="A46" s="1"/>
      <c r="H46" s="38" t="s">
        <v>227</v>
      </c>
      <c r="I46" s="38">
        <f>‐189‐!D68</f>
        <v>8</v>
      </c>
      <c r="J46" s="35"/>
    </row>
    <row r="47" spans="1:10">
      <c r="A47" s="1"/>
      <c r="H47" s="38" t="s">
        <v>269</v>
      </c>
      <c r="I47" s="38">
        <f>‐189‐!D72</f>
        <v>3</v>
      </c>
      <c r="J47" s="35"/>
    </row>
    <row r="48" spans="1:10">
      <c r="A48" s="1"/>
      <c r="H48" s="38" t="s">
        <v>270</v>
      </c>
      <c r="I48" s="38">
        <f>‐189‐!D73</f>
        <v>4</v>
      </c>
      <c r="J48" s="35"/>
    </row>
    <row r="49" spans="1:10">
      <c r="A49" s="1"/>
      <c r="H49" s="38" t="s">
        <v>271</v>
      </c>
      <c r="I49" s="38">
        <f>‐189‐!D75</f>
        <v>96</v>
      </c>
      <c r="J49" s="35"/>
    </row>
    <row r="50" spans="1:10">
      <c r="A50" s="1"/>
      <c r="H50" s="38" t="s">
        <v>235</v>
      </c>
      <c r="I50" s="38">
        <f>‐189‐!D83</f>
        <v>134</v>
      </c>
      <c r="J50" s="35"/>
    </row>
    <row r="51" spans="1:10">
      <c r="A51" s="1"/>
      <c r="H51" s="39" t="s">
        <v>272</v>
      </c>
      <c r="I51" s="38">
        <f>‐189‐!D106</f>
        <v>38</v>
      </c>
      <c r="J51" s="35"/>
    </row>
    <row r="52" spans="1:10">
      <c r="A52" s="1"/>
    </row>
    <row r="53" spans="1:10">
      <c r="A53" s="1"/>
      <c r="I53" s="12">
        <f>SUM(I44:I52)</f>
        <v>794</v>
      </c>
    </row>
  </sheetData>
  <sheetProtection selectLockedCells="1" selectUnlockedCells="1"/>
  <mergeCells count="1">
    <mergeCell ref="A1:F1"/>
  </mergeCells>
  <phoneticPr fontId="26"/>
  <printOptions horizontalCentered="1"/>
  <pageMargins left="0.59055118110236227" right="0.59055118110236227" top="0.59055118110236227" bottom="0.59055118110236227" header="0.51181102362204722" footer="0.39370078740157483"/>
  <pageSetup paperSize="9" firstPageNumber="30" orientation="portrait" useFirstPageNumber="1" horizontalDpi="300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2014-03-18T02:00:21Z</cp:lastPrinted>
  <dcterms:created xsi:type="dcterms:W3CDTF">2013-03-25T07:48:30Z</dcterms:created>
  <dcterms:modified xsi:type="dcterms:W3CDTF">2014-11-27T06:43:55Z</dcterms:modified>
</cp:coreProperties>
</file>