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1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r:id="rId11"/>
  </sheets>
  <definedNames>
    <definedName name="_xlnm.Print_Area" localSheetId="0">'-145-'!$A$1:$L$38</definedName>
    <definedName name="_xlnm.Print_Area" localSheetId="1">'-146-'!$A$1:$I$66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7">'-152-'!$A$1:$AO$51</definedName>
    <definedName name="_xlnm.Print_Area" localSheetId="8">'-153-'!$A$1:$N$44</definedName>
    <definedName name="_xlnm.Print_Area" localSheetId="9">'-154-'!$A$1:$N$29</definedName>
  </definedNames>
  <calcPr calcId="125725"/>
</workbook>
</file>

<file path=xl/calcChain.xml><?xml version="1.0" encoding="utf-8"?>
<calcChain xmlns="http://schemas.openxmlformats.org/spreadsheetml/2006/main">
  <c r="C54" i="13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Q23"/>
  <c r="P23"/>
  <c r="O23"/>
  <c r="N23"/>
  <c r="M23"/>
  <c r="L23"/>
  <c r="K23"/>
  <c r="J23"/>
  <c r="I23"/>
  <c r="H23"/>
  <c r="G23"/>
  <c r="F23"/>
  <c r="E23"/>
  <c r="D23"/>
  <c r="C23"/>
  <c r="B23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S5"/>
  <c r="R5"/>
  <c r="Q5"/>
  <c r="P5"/>
  <c r="O5"/>
  <c r="N5"/>
  <c r="M5"/>
  <c r="L5"/>
  <c r="K5"/>
  <c r="J5"/>
  <c r="I5"/>
  <c r="H5"/>
  <c r="G5"/>
  <c r="F5"/>
  <c r="E5"/>
  <c r="D5"/>
  <c r="C5"/>
  <c r="B5"/>
  <c r="L48" i="5"/>
  <c r="R48"/>
  <c r="AJ33"/>
  <c r="AD48"/>
  <c r="AD49"/>
  <c r="B30" i="8"/>
  <c r="H20"/>
  <c r="H9"/>
  <c r="B9"/>
  <c r="G38" i="6"/>
  <c r="G37"/>
  <c r="M29"/>
  <c r="E41"/>
  <c r="N37"/>
  <c r="N38"/>
  <c r="N41"/>
  <c r="M33"/>
  <c r="M31"/>
  <c r="M35"/>
  <c r="M37"/>
  <c r="M39" s="1"/>
  <c r="M38"/>
  <c r="M41"/>
  <c r="H13" i="7"/>
  <c r="N29" i="6"/>
  <c r="L31"/>
  <c r="L29"/>
  <c r="I29"/>
  <c r="E31"/>
  <c r="E29"/>
  <c r="L7"/>
  <c r="C54" i="1"/>
  <c r="O41"/>
  <c r="G5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S41"/>
  <c r="R41"/>
  <c r="Q41"/>
  <c r="P41"/>
  <c r="N41"/>
  <c r="M41"/>
  <c r="L41"/>
  <c r="K41"/>
  <c r="J41"/>
  <c r="I41"/>
  <c r="H41"/>
  <c r="G41"/>
  <c r="F41"/>
  <c r="E41"/>
  <c r="D41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Q23"/>
  <c r="P23"/>
  <c r="O23"/>
  <c r="N23"/>
  <c r="M23"/>
  <c r="L23"/>
  <c r="K23"/>
  <c r="J23"/>
  <c r="I23"/>
  <c r="H23"/>
  <c r="G23"/>
  <c r="F23"/>
  <c r="E23"/>
  <c r="D23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S5"/>
  <c r="R5"/>
  <c r="Q5"/>
  <c r="P5"/>
  <c r="O5"/>
  <c r="N5"/>
  <c r="M5"/>
  <c r="L5"/>
  <c r="K5"/>
  <c r="J5"/>
  <c r="I5"/>
  <c r="H5"/>
  <c r="F5"/>
  <c r="E5"/>
  <c r="D5"/>
  <c r="N23" i="7"/>
  <c r="D36" i="10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D23" s="1"/>
  <c r="C26"/>
  <c r="D25"/>
  <c r="C25"/>
  <c r="J23"/>
  <c r="I23"/>
  <c r="H23"/>
  <c r="G23"/>
  <c r="F23"/>
  <c r="E23"/>
  <c r="C23"/>
  <c r="B23"/>
  <c r="L28" i="7"/>
  <c r="H28"/>
  <c r="N28" s="1"/>
  <c r="L27"/>
  <c r="H27"/>
  <c r="L26"/>
  <c r="H26"/>
  <c r="N26" s="1"/>
  <c r="L25"/>
  <c r="N25" s="1"/>
  <c r="H25"/>
  <c r="L24"/>
  <c r="H24"/>
  <c r="N24" s="1"/>
  <c r="L23"/>
  <c r="H23"/>
  <c r="L22"/>
  <c r="H22"/>
  <c r="N22" s="1"/>
  <c r="L21"/>
  <c r="H21"/>
  <c r="L20"/>
  <c r="H20"/>
  <c r="N20"/>
  <c r="L19"/>
  <c r="N19"/>
  <c r="H19"/>
  <c r="L18"/>
  <c r="N18" s="1"/>
  <c r="H18"/>
  <c r="L17"/>
  <c r="H17"/>
  <c r="N17" s="1"/>
  <c r="L16"/>
  <c r="H16"/>
  <c r="N16"/>
  <c r="L15"/>
  <c r="H15"/>
  <c r="L14"/>
  <c r="H14"/>
  <c r="N14" s="1"/>
  <c r="L13"/>
  <c r="N13"/>
  <c r="L12"/>
  <c r="H12"/>
  <c r="L11"/>
  <c r="H11"/>
  <c r="X49" i="5"/>
  <c r="AR33"/>
  <c r="AD33"/>
  <c r="X33"/>
  <c r="X48"/>
  <c r="R33"/>
  <c r="R49"/>
  <c r="L33"/>
  <c r="L49"/>
  <c r="G33"/>
  <c r="G48"/>
  <c r="B33"/>
  <c r="B48" s="1"/>
  <c r="B49"/>
  <c r="Z18"/>
  <c r="Z20" s="1"/>
  <c r="J18"/>
  <c r="J21" s="1"/>
  <c r="J20"/>
  <c r="AH18"/>
  <c r="AH20"/>
  <c r="R18"/>
  <c r="R20"/>
  <c r="B18"/>
  <c r="B21" s="1"/>
  <c r="B20"/>
  <c r="E51" i="4"/>
  <c r="D51"/>
  <c r="C51"/>
  <c r="B51"/>
  <c r="F48"/>
  <c r="F51"/>
  <c r="F4"/>
  <c r="X40" i="8"/>
  <c r="W40"/>
  <c r="V40"/>
  <c r="U40"/>
  <c r="T40"/>
  <c r="S40"/>
  <c r="P40"/>
  <c r="O40"/>
  <c r="R53"/>
  <c r="Q53"/>
  <c r="R52"/>
  <c r="Q52"/>
  <c r="R51"/>
  <c r="Q51"/>
  <c r="R50"/>
  <c r="Q50"/>
  <c r="R49"/>
  <c r="Q49"/>
  <c r="R48"/>
  <c r="Q48"/>
  <c r="R47"/>
  <c r="Q47"/>
  <c r="R46"/>
  <c r="Q46"/>
  <c r="R45"/>
  <c r="Q45"/>
  <c r="R44"/>
  <c r="Q44"/>
  <c r="R43"/>
  <c r="Q43"/>
  <c r="R42"/>
  <c r="R40" s="1"/>
  <c r="Q42"/>
  <c r="Q40" s="1"/>
  <c r="R53" i="2"/>
  <c r="Q53"/>
  <c r="R52"/>
  <c r="Q52"/>
  <c r="R51"/>
  <c r="Q51"/>
  <c r="R50"/>
  <c r="Q50"/>
  <c r="R49"/>
  <c r="Q49"/>
  <c r="R48"/>
  <c r="Q48"/>
  <c r="R47"/>
  <c r="Q47"/>
  <c r="R46"/>
  <c r="Q46"/>
  <c r="R45"/>
  <c r="Q45"/>
  <c r="R44"/>
  <c r="Q44"/>
  <c r="R43"/>
  <c r="Q43"/>
  <c r="R42"/>
  <c r="Q42"/>
  <c r="H20"/>
  <c r="B9"/>
  <c r="M34" i="6"/>
  <c r="M36"/>
  <c r="N27" i="7"/>
  <c r="N15"/>
  <c r="C53" i="8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C40" s="1"/>
  <c r="B42"/>
  <c r="B40" s="1"/>
  <c r="M40"/>
  <c r="L40"/>
  <c r="K40"/>
  <c r="J40"/>
  <c r="I40"/>
  <c r="H40"/>
  <c r="G40"/>
  <c r="F40"/>
  <c r="E40"/>
  <c r="D40"/>
  <c r="H29"/>
  <c r="B29"/>
  <c r="H28"/>
  <c r="B28"/>
  <c r="H27"/>
  <c r="B27"/>
  <c r="H26"/>
  <c r="B26"/>
  <c r="H19"/>
  <c r="H18"/>
  <c r="H17"/>
  <c r="H16"/>
  <c r="H8"/>
  <c r="B8"/>
  <c r="H7"/>
  <c r="B7"/>
  <c r="H6"/>
  <c r="B6"/>
  <c r="H5"/>
  <c r="B5"/>
  <c r="B5" i="2"/>
  <c r="C10" i="10"/>
  <c r="C9"/>
  <c r="C8"/>
  <c r="C7"/>
  <c r="C6"/>
  <c r="C5"/>
  <c r="I31" i="3"/>
  <c r="L38" i="6"/>
  <c r="L41" s="1"/>
  <c r="K38"/>
  <c r="K41" s="1"/>
  <c r="J38"/>
  <c r="J41" s="1"/>
  <c r="I38"/>
  <c r="I41" s="1"/>
  <c r="H38"/>
  <c r="H41" s="1"/>
  <c r="G41"/>
  <c r="F38"/>
  <c r="F41" s="1"/>
  <c r="E38"/>
  <c r="N39"/>
  <c r="L37"/>
  <c r="L39"/>
  <c r="K37"/>
  <c r="K39" s="1"/>
  <c r="J37"/>
  <c r="I37"/>
  <c r="I39" s="1"/>
  <c r="H37"/>
  <c r="H39" s="1"/>
  <c r="G39"/>
  <c r="F37"/>
  <c r="F39" s="1"/>
  <c r="E37"/>
  <c r="E39" s="1"/>
  <c r="M9" i="7"/>
  <c r="K9"/>
  <c r="J9"/>
  <c r="I9"/>
  <c r="G9"/>
  <c r="F9"/>
  <c r="E9"/>
  <c r="H8" i="2"/>
  <c r="H9"/>
  <c r="H5"/>
  <c r="J39" i="6"/>
  <c r="L5"/>
  <c r="L20"/>
  <c r="L19"/>
  <c r="L18"/>
  <c r="L17"/>
  <c r="L16"/>
  <c r="L15"/>
  <c r="L14"/>
  <c r="L13"/>
  <c r="L12"/>
  <c r="L11"/>
  <c r="L10"/>
  <c r="L9"/>
  <c r="B43" i="2"/>
  <c r="B53"/>
  <c r="B52"/>
  <c r="B51"/>
  <c r="B50"/>
  <c r="B49"/>
  <c r="B48"/>
  <c r="B47"/>
  <c r="B46"/>
  <c r="B45"/>
  <c r="B44"/>
  <c r="B30"/>
  <c r="B8"/>
  <c r="B6"/>
  <c r="H6"/>
  <c r="B7"/>
  <c r="H7"/>
  <c r="H16"/>
  <c r="H17"/>
  <c r="H18"/>
  <c r="H19"/>
  <c r="B26"/>
  <c r="H26"/>
  <c r="B27"/>
  <c r="H27"/>
  <c r="B28"/>
  <c r="H28"/>
  <c r="B29"/>
  <c r="H29"/>
  <c r="D40"/>
  <c r="E40"/>
  <c r="F40"/>
  <c r="G40"/>
  <c r="H40"/>
  <c r="I40"/>
  <c r="J40"/>
  <c r="K40"/>
  <c r="L40"/>
  <c r="M40"/>
  <c r="B42"/>
  <c r="B40" s="1"/>
  <c r="C42"/>
  <c r="C43"/>
  <c r="C44"/>
  <c r="C40" s="1"/>
  <c r="C45"/>
  <c r="C46"/>
  <c r="C47"/>
  <c r="C48"/>
  <c r="C49"/>
  <c r="C50"/>
  <c r="C51"/>
  <c r="C52"/>
  <c r="C53"/>
  <c r="D11" i="3"/>
  <c r="E11"/>
  <c r="F11"/>
  <c r="G11"/>
  <c r="H11"/>
  <c r="I11"/>
  <c r="B31"/>
  <c r="C31"/>
  <c r="D31"/>
  <c r="E31"/>
  <c r="F31"/>
  <c r="G31"/>
  <c r="H31"/>
  <c r="B13"/>
  <c r="B11" s="1"/>
  <c r="C13"/>
  <c r="C11" s="1"/>
  <c r="C14"/>
  <c r="C15"/>
  <c r="C16"/>
  <c r="C17"/>
  <c r="C18"/>
  <c r="C19"/>
  <c r="C20"/>
  <c r="C21"/>
  <c r="C22"/>
  <c r="C23"/>
  <c r="C24"/>
  <c r="B14"/>
  <c r="B15"/>
  <c r="B16"/>
  <c r="B17"/>
  <c r="B18"/>
  <c r="B19"/>
  <c r="B20"/>
  <c r="B21"/>
  <c r="B22"/>
  <c r="B23"/>
  <c r="B24"/>
  <c r="L6" i="6"/>
  <c r="E7"/>
  <c r="F7"/>
  <c r="G7"/>
  <c r="H7"/>
  <c r="I7"/>
  <c r="J7"/>
  <c r="K7"/>
  <c r="AH21" i="5"/>
  <c r="R21"/>
  <c r="N12" i="7"/>
  <c r="N11"/>
  <c r="Z21" i="5"/>
  <c r="G49"/>
  <c r="B23" i="1" l="1"/>
  <c r="B5"/>
  <c r="N21" i="7"/>
  <c r="N9" s="1"/>
  <c r="L9"/>
  <c r="H9"/>
  <c r="B41" i="1"/>
  <c r="C23"/>
  <c r="C41"/>
  <c r="C5"/>
</calcChain>
</file>

<file path=xl/comments1.xml><?xml version="1.0" encoding="utf-8"?>
<comments xmlns="http://schemas.openxmlformats.org/spreadsheetml/2006/main">
  <authors>
    <author>情報政策課</author>
  </authors>
  <commentList>
    <comment ref="B29" authorId="0">
      <text>
        <r>
          <rPr>
            <b/>
            <sz val="9"/>
            <color indexed="81"/>
            <rFont val="ＭＳ Ｐゴシック"/>
            <family val="3"/>
            <charset val="128"/>
          </rPr>
          <t>平成23年度より、分類項目の定義変更があり、それに伴い内訳が前年度報告分と違っている。</t>
        </r>
      </text>
    </comment>
  </commentList>
</comments>
</file>

<file path=xl/sharedStrings.xml><?xml version="1.0" encoding="utf-8"?>
<sst xmlns="http://schemas.openxmlformats.org/spreadsheetml/2006/main" count="902" uniqueCount="370">
  <si>
    <t>（大ホール)</t>
  </si>
  <si>
    <t>平成22年度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</si>
  <si>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</si>
  <si>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</si>
  <si>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</si>
  <si>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</si>
  <si>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</si>
  <si>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</si>
  <si>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</si>
  <si>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</si>
  <si>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</si>
  <si>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</si>
  <si>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</si>
  <si>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</si>
  <si>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</si>
  <si>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</si>
  <si>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</si>
  <si>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</si>
  <si>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</si>
  <si>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</si>
  <si>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</si>
  <si>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</si>
  <si>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</si>
  <si>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</si>
  <si>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</si>
  <si>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</si>
  <si>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</si>
  <si>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</si>
  <si>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港　川　球　場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</si>
  <si>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</si>
  <si>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</si>
  <si>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</si>
  <si>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</si>
  <si>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</si>
  <si>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</si>
  <si>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</si>
  <si>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</si>
  <si>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</si>
  <si>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</si>
  <si>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</si>
  <si>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</si>
  <si>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</si>
  <si>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</si>
  <si>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</si>
  <si>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</si>
  <si>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</si>
  <si>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</si>
  <si>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</si>
  <si>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</si>
  <si>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</si>
  <si>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</si>
  <si>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</si>
  <si>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</si>
  <si>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</si>
  <si>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</si>
  <si>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</si>
  <si>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</si>
  <si>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</si>
  <si>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</si>
  <si>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</si>
  <si>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音楽室（分館）</t>
  </si>
  <si>
    <t>研修室（分館）</t>
  </si>
  <si>
    <t>回数</t>
  </si>
  <si>
    <t>回　数</t>
  </si>
  <si>
    <t>　３</t>
  </si>
  <si>
    <t>（注） 平成20年４月から、これまで研修室に合算していた数値を、新たにパソコン室に移行した。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</si>
  <si>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</si>
  <si>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</si>
  <si>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</si>
  <si>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</si>
  <si>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</si>
  <si>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</si>
  <si>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</si>
  <si>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</si>
  <si>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</si>
  <si>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平成20年度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</si>
  <si>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</si>
  <si>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</si>
  <si>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</si>
  <si>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</si>
  <si>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</si>
  <si>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</si>
  <si>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</si>
  <si>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</si>
  <si>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</si>
  <si>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</si>
  <si>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</si>
  <si>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平成21年度</t>
  </si>
  <si>
    <t>総　　　　　数</t>
  </si>
  <si>
    <t>一　　般　　書</t>
  </si>
  <si>
    <t>総　　　　　記</t>
  </si>
  <si>
    <t>哲　　　　　学</t>
  </si>
  <si>
    <t>歴　　　　　史</t>
  </si>
  <si>
    <t>社　会　科　学</t>
  </si>
  <si>
    <t>自　然　科　学</t>
  </si>
  <si>
    <t>技　　　　　術</t>
  </si>
  <si>
    <t>産　　　　　業</t>
  </si>
  <si>
    <t>芸　　　　　術</t>
  </si>
  <si>
    <t>語　　　　　学</t>
  </si>
  <si>
    <t>文　　　　　学</t>
  </si>
  <si>
    <t>児　童　図　書</t>
  </si>
  <si>
    <t>郷　土　資　料</t>
  </si>
  <si>
    <t>参　　考　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</si>
  <si>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</si>
  <si>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</si>
  <si>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</si>
  <si>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</si>
  <si>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</si>
  <si>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</si>
  <si>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</si>
  <si>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</si>
  <si>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</si>
  <si>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</si>
  <si>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</si>
  <si>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</si>
  <si>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</si>
  <si>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</si>
  <si>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</si>
  <si>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</si>
  <si>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</si>
  <si>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</si>
  <si>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</si>
  <si>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</si>
  <si>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</si>
  <si>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</si>
  <si>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</si>
  <si>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</si>
  <si>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</si>
  <si>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</si>
  <si>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</si>
  <si>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</si>
  <si>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</si>
  <si>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</si>
  <si>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</si>
  <si>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</si>
  <si>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</si>
  <si>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貸 出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</si>
  <si>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</si>
  <si>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</si>
  <si>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</si>
  <si>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</si>
  <si>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</si>
  <si>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</si>
  <si>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</si>
  <si>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</si>
  <si>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</si>
  <si>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</si>
  <si>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</si>
  <si>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</si>
  <si>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</si>
  <si>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</si>
  <si>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</si>
  <si>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</si>
  <si>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</si>
  <si>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</si>
  <si>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</si>
  <si>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</si>
  <si>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</si>
  <si>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</si>
  <si>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（注）その他には、小中高生の常設観覧、無料企画展のみ観覧、</t>
  </si>
  <si>
    <t>資料：浦添市美術館</t>
  </si>
  <si>
    <t xml:space="preserve">       図書室・実習室のみ使用者等が含まれる。</t>
  </si>
  <si>
    <t>　　　「一般」の欄には、大学生が含まれる場合がある。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</si>
  <si>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</si>
  <si>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</si>
  <si>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</si>
  <si>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</si>
  <si>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</si>
  <si>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</si>
  <si>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</si>
  <si>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</si>
  <si>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</si>
  <si>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</si>
  <si>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</si>
  <si>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</si>
  <si>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総　　　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</si>
  <si>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</si>
  <si>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</si>
  <si>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</si>
  <si>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</si>
  <si>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</si>
  <si>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</si>
  <si>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</si>
  <si>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（注）「一般」の欄には、大学生が含まれる場合がある。</t>
  </si>
  <si>
    <t>浦添北道路建設に伴い球場廃止</t>
    <rPh sb="0" eb="2">
      <t>ウラソエ</t>
    </rPh>
    <rPh sb="2" eb="3">
      <t>キタ</t>
    </rPh>
    <rPh sb="3" eb="5">
      <t>ドウロ</t>
    </rPh>
    <rPh sb="5" eb="7">
      <t>ケンセツ</t>
    </rPh>
    <rPh sb="8" eb="9">
      <t>トモナ</t>
    </rPh>
    <rPh sb="10" eb="12">
      <t>キュウジョウ</t>
    </rPh>
    <rPh sb="12" eb="14">
      <t>ハイシ</t>
    </rPh>
    <phoneticPr fontId="20"/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</si>
  <si>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</si>
  <si>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</si>
  <si>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</si>
  <si>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</si>
  <si>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</si>
  <si>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</si>
  <si>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</si>
  <si>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</si>
  <si>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</si>
  <si>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</si>
  <si>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</si>
  <si>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</si>
  <si>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</si>
  <si>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</si>
  <si>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</si>
  <si>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</si>
  <si>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（注）利用者数は、会場使用申込時の予定人員である。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</si>
  <si>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</si>
  <si>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</si>
  <si>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</si>
  <si>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</si>
  <si>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</si>
  <si>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</si>
  <si>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</si>
  <si>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</si>
  <si>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</si>
  <si>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</si>
  <si>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</si>
  <si>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</si>
  <si>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・音楽（クラシック、邦洋楽、歌謡曲、合唱、オペラ、ピアノ発表会など）</t>
    <rPh sb="2" eb="4">
      <t>オンガク</t>
    </rPh>
    <rPh sb="11" eb="12">
      <t>ホウ</t>
    </rPh>
    <rPh sb="12" eb="14">
      <t>ヨウガク</t>
    </rPh>
    <rPh sb="15" eb="18">
      <t>カヨウキョク</t>
    </rPh>
    <rPh sb="19" eb="21">
      <t>ガッショウ</t>
    </rPh>
    <rPh sb="29" eb="31">
      <t>ハッピョウ</t>
    </rPh>
    <rPh sb="31" eb="32">
      <t>カイ</t>
    </rPh>
    <phoneticPr fontId="20"/>
  </si>
  <si>
    <t>　・演劇（一般演劇、人形劇、ミュージカルなど）</t>
    <rPh sb="2" eb="4">
      <t>エンゲキ</t>
    </rPh>
    <rPh sb="5" eb="7">
      <t>イッパン</t>
    </rPh>
    <rPh sb="7" eb="9">
      <t>エンゲキ</t>
    </rPh>
    <rPh sb="10" eb="13">
      <t>ニンギョウゲキ</t>
    </rPh>
    <phoneticPr fontId="20"/>
  </si>
  <si>
    <t>　・舞踊（バレエ、民族舞踊、ストリート、コンテンポラリーなど）</t>
    <rPh sb="2" eb="4">
      <t>ブヨウ</t>
    </rPh>
    <rPh sb="9" eb="11">
      <t>ミンゾク</t>
    </rPh>
    <rPh sb="11" eb="13">
      <t>ブヨウ</t>
    </rPh>
    <phoneticPr fontId="20"/>
  </si>
  <si>
    <t>　・琉球芸能（琉球古典音楽【三線、琉球筝曲、琉球太鼓】、組踊、沖縄芝居など）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</si>
  <si>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　※琉球創作○○は○○のジャンルに分類した</t>
    <rPh sb="3" eb="5">
      <t>リュウキュウ</t>
    </rPh>
    <rPh sb="5" eb="7">
      <t>ソウサク</t>
    </rPh>
    <rPh sb="18" eb="20">
      <t>ブンルイ</t>
    </rPh>
    <phoneticPr fontId="20"/>
  </si>
  <si>
    <t>　・集会（講演会、研修、講習、総会、大会、セミナーなど）</t>
    <rPh sb="2" eb="4">
      <t>シュウカイ</t>
    </rPh>
    <rPh sb="5" eb="8">
      <t>コウエンカイ</t>
    </rPh>
    <rPh sb="9" eb="11">
      <t>ケンシュウ</t>
    </rPh>
    <rPh sb="12" eb="14">
      <t>コウシュウ</t>
    </rPh>
    <rPh sb="15" eb="17">
      <t>ソウカイ</t>
    </rPh>
    <rPh sb="18" eb="20">
      <t>タイカイ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</si>
  <si>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</si>
  <si>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・その他（上記以外、大ホールでは撮影など、市民交流室では申請会場など、小ホールでは古武道など）</t>
    <rPh sb="4" eb="5">
      <t>タ</t>
    </rPh>
    <rPh sb="6" eb="8">
      <t>ジョウキ</t>
    </rPh>
    <rPh sb="8" eb="10">
      <t>イガイ</t>
    </rPh>
    <rPh sb="11" eb="12">
      <t>ダイ</t>
    </rPh>
    <rPh sb="17" eb="19">
      <t>サツエイ</t>
    </rPh>
    <rPh sb="22" eb="24">
      <t>シミン</t>
    </rPh>
    <rPh sb="24" eb="26">
      <t>コウリュウ</t>
    </rPh>
    <rPh sb="26" eb="27">
      <t>シツ</t>
    </rPh>
    <rPh sb="29" eb="31">
      <t>シンセイ</t>
    </rPh>
    <rPh sb="31" eb="33">
      <t>カイジョウ</t>
    </rPh>
    <rPh sb="36" eb="37">
      <t>ショウ</t>
    </rPh>
    <rPh sb="42" eb="43">
      <t>コ</t>
    </rPh>
    <rPh sb="43" eb="45">
      <t>ブドウ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</si>
  <si>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</si>
  <si>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</si>
  <si>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</si>
  <si>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r>
      <t>平成24</t>
    </r>
    <r>
      <rPr>
        <sz val="10"/>
        <rFont val="ＭＳ 明朝"/>
        <family val="1"/>
        <charset val="128"/>
      </rPr>
      <t>年度</t>
    </r>
    <phoneticPr fontId="20"/>
  </si>
  <si>
    <t>24年４月</t>
    <rPh sb="2" eb="3">
      <t>ネン</t>
    </rPh>
    <rPh sb="4" eb="5">
      <t>ガツ</t>
    </rPh>
    <phoneticPr fontId="20"/>
  </si>
  <si>
    <t>25年１月</t>
    <rPh sb="2" eb="3">
      <t>ネン</t>
    </rPh>
    <rPh sb="4" eb="5">
      <t>ガツ</t>
    </rPh>
    <phoneticPr fontId="20"/>
  </si>
  <si>
    <t>平成23年度</t>
  </si>
  <si>
    <t>専用</t>
    <rPh sb="0" eb="2">
      <t>センヨウ</t>
    </rPh>
    <phoneticPr fontId="20"/>
  </si>
  <si>
    <t>部分</t>
    <rPh sb="0" eb="2">
      <t>ブブン</t>
    </rPh>
    <phoneticPr fontId="20"/>
  </si>
  <si>
    <t>平成24年度</t>
  </si>
  <si>
    <t>ｒ265,722</t>
  </si>
  <si>
    <t>ｒ270,027</t>
  </si>
  <si>
    <t>ｒ290,575</t>
  </si>
  <si>
    <t>ｒ292,842</t>
  </si>
  <si>
    <t>ｒ133,435</t>
  </si>
  <si>
    <t>ｒ141,133</t>
  </si>
  <si>
    <t>ｒ48,061</t>
  </si>
  <si>
    <t>ｒ58,109</t>
  </si>
  <si>
    <t>ｒ57,553</t>
  </si>
  <si>
    <t>ｒ36,978</t>
  </si>
  <si>
    <t>ｒ39,028</t>
  </si>
  <si>
    <t>ｒ39,926</t>
  </si>
  <si>
    <t>ｒ4,228</t>
  </si>
  <si>
    <t>ｒ11,053</t>
  </si>
  <si>
    <t>ｒ12,151</t>
  </si>
  <si>
    <t>ｒ10,310</t>
  </si>
  <si>
    <t>ｒ12,237</t>
  </si>
  <si>
    <t>ｒ10,495</t>
  </si>
  <si>
    <t>ｒ10,602</t>
  </si>
  <si>
    <t>ｒ1,704</t>
  </si>
  <si>
    <t>ｒ2,079</t>
  </si>
  <si>
    <t>ｒ2,331</t>
  </si>
  <si>
    <t>ｒ2,757</t>
  </si>
  <si>
    <t>（注）平成20年度から雑誌、アメリカ情報コーナーを含む</t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</si>
  <si>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</si>
  <si>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</si>
  <si>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</si>
  <si>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</si>
  <si>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</si>
  <si>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</si>
  <si>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</si>
  <si>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</si>
  <si>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</si>
  <si>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>Ｈ24年度</t>
  </si>
  <si>
    <t>月別開館日数</t>
  </si>
  <si>
    <t>24年４月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</si>
  <si>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</si>
  <si>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</si>
  <si>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</si>
  <si>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</si>
  <si>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</si>
  <si>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</si>
  <si>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</si>
  <si>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</si>
  <si>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</si>
  <si>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25年１月</t>
  </si>
  <si>
    <t>1月</t>
  </si>
  <si>
    <t>2月</t>
  </si>
  <si>
    <t>3月</t>
  </si>
  <si>
    <t xml:space="preserve">※浦添市立図書館報 </t>
  </si>
  <si>
    <t>平成25年版</t>
  </si>
  <si>
    <t>（注）開館日数 281日（平成24年度）</t>
  </si>
  <si>
    <t>蜷川実花展</t>
  </si>
  <si>
    <t>中西繁展</t>
  </si>
  <si>
    <t>第14回浦添市美術館友の会作品展</t>
  </si>
  <si>
    <t>浦添市美術館
実習教室作品展</t>
  </si>
  <si>
    <t>時の眼ー沖縄
比嘉豊光・山城博明
写真展</t>
  </si>
  <si>
    <t>前田孝允展
葛飾北斎琉球八景とまぼろしの校合摺り
新収蔵品展</t>
  </si>
  <si>
    <t>第一回沖縄日本伝統工芸士展</t>
  </si>
  <si>
    <t>岩合光昭写真展</t>
  </si>
  <si>
    <t>写真展
「ミャンマーの暮らしとうるし工芸」</t>
  </si>
  <si>
    <t>浦添てだこライオンズクラブ国際平和ポスターコンテスト</t>
  </si>
  <si>
    <t>竹下夢二展</t>
  </si>
  <si>
    <t>ベトナムの漆絵展</t>
  </si>
  <si>
    <t>第31回浦添市文化協会文化祭</t>
  </si>
  <si>
    <t>全日本写真展
２０１２</t>
  </si>
  <si>
    <t>第13回浦添市小中学校美術作品展</t>
  </si>
  <si>
    <t>琉球・薩摩
現代陶芸展</t>
  </si>
  <si>
    <t>切った貼ったで盛り上がれ！漆の技
TSUIKIN</t>
  </si>
  <si>
    <t>芸術育み65年</t>
  </si>
  <si>
    <t>（207）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</si>
  <si>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（214）  美術館主催・共催展示会別入館者数</t>
    <phoneticPr fontId="20"/>
  </si>
  <si>
    <t xml:space="preserve">   </t>
    <phoneticPr fontId="20"/>
  </si>
  <si>
    <t>（197） 公共施設状況（平成25年４月１日現在）</t>
    <phoneticPr fontId="20"/>
  </si>
  <si>
    <t>職   員   数</t>
    <phoneticPr fontId="20"/>
  </si>
  <si>
    <t>平成20年度</t>
    <phoneticPr fontId="20"/>
  </si>
  <si>
    <t>24年４月</t>
    <phoneticPr fontId="20"/>
  </si>
  <si>
    <t xml:space="preserve"> ※平成23年度からは練習室１を調査対象から外したため、総数（回数）が減少している。                                                                       </t>
    <rPh sb="2" eb="4">
      <t>ヘイセイ</t>
    </rPh>
    <rPh sb="6" eb="7">
      <t>ネン</t>
    </rPh>
    <rPh sb="7" eb="8">
      <t>ド</t>
    </rPh>
    <rPh sb="11" eb="14">
      <t>レンシュウシツ</t>
    </rPh>
    <rPh sb="16" eb="18">
      <t>チョウサ</t>
    </rPh>
    <rPh sb="18" eb="20">
      <t>タイショウ</t>
    </rPh>
    <rPh sb="22" eb="23">
      <t>ハズ</t>
    </rPh>
    <rPh sb="28" eb="30">
      <t>ソウスウ</t>
    </rPh>
    <rPh sb="31" eb="33">
      <t>カイスウ</t>
    </rPh>
    <rPh sb="35" eb="37">
      <t>ゲンショウ</t>
    </rPh>
    <phoneticPr fontId="20"/>
  </si>
  <si>
    <r>
      <t>（21</t>
    </r>
    <r>
      <rPr>
        <sz val="10"/>
        <rFont val="ＭＳ 明朝"/>
        <family val="1"/>
        <charset val="128"/>
      </rPr>
      <t>0</t>
    </r>
    <r>
      <rPr>
        <sz val="10"/>
        <rFont val="ＭＳ 明朝"/>
        <family val="1"/>
        <charset val="128"/>
      </rPr>
      <t>）てだこホ－ル利用状況</t>
    </r>
    <r>
      <rPr>
        <sz val="10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 xml:space="preserve">目的別回数）    </t>
    </r>
    <phoneticPr fontId="20"/>
  </si>
  <si>
    <t>平成21年度</t>
    <phoneticPr fontId="20"/>
  </si>
  <si>
    <t>（200）  市民体育館利用状況（各年度共３月末現在）</t>
    <phoneticPr fontId="20"/>
  </si>
  <si>
    <t>（204）  野球場利用状況（各年度共３月末日現在）</t>
    <phoneticPr fontId="20"/>
  </si>
  <si>
    <t>（201）  陸上競技場利用状況（各年度共３月末現在）</t>
    <phoneticPr fontId="20"/>
  </si>
  <si>
    <t>（205）  武道場、市民相撲場利用状況（各年度共３月末日現在）</t>
    <phoneticPr fontId="20"/>
  </si>
  <si>
    <t>（202）  多目的屋内運動場利用状況（各年度共３月末現在）</t>
    <phoneticPr fontId="20"/>
  </si>
  <si>
    <t>（206）  ゲートボール場、テニスコート、屋外運動場利用状況（各年度共３月末日現在）</t>
    <phoneticPr fontId="20"/>
  </si>
  <si>
    <t>使用件数</t>
    <phoneticPr fontId="20"/>
  </si>
  <si>
    <t>利用者数</t>
    <phoneticPr fontId="20"/>
  </si>
  <si>
    <t xml:space="preserve">（203）  月別中央公民館利用状況（平成24年度）                                                               </t>
    <phoneticPr fontId="20"/>
  </si>
  <si>
    <t xml:space="preserve">年月 </t>
    <phoneticPr fontId="20"/>
  </si>
  <si>
    <t>（212）  美術館利用者月別入館者数</t>
    <phoneticPr fontId="20"/>
  </si>
  <si>
    <t>25年１月</t>
    <phoneticPr fontId="20"/>
  </si>
  <si>
    <t>映　画</t>
    <phoneticPr fontId="20"/>
  </si>
  <si>
    <t>ホ　　ー　　ル</t>
    <phoneticPr fontId="20"/>
  </si>
  <si>
    <t xml:space="preserve">    平成23年度より美術品分類替えに伴う収蔵数の分類内訳の変更あり。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</si>
  <si>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</si>
  <si>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</si>
  <si>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</si>
  <si>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</si>
  <si>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</si>
  <si>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</si>
  <si>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（198） てだこホールの主な施設の利用状況</t>
    <phoneticPr fontId="20"/>
  </si>
  <si>
    <t>区　　分</t>
    <phoneticPr fontId="20"/>
  </si>
  <si>
    <t>開館 日数</t>
    <phoneticPr fontId="20"/>
  </si>
  <si>
    <t>平成20年度</t>
    <phoneticPr fontId="20"/>
  </si>
  <si>
    <t>24年４月</t>
    <phoneticPr fontId="20"/>
  </si>
  <si>
    <t>25年１月</t>
    <phoneticPr fontId="20"/>
  </si>
  <si>
    <t>25年１月</t>
    <phoneticPr fontId="20"/>
  </si>
  <si>
    <t>24年４月</t>
    <phoneticPr fontId="20"/>
  </si>
  <si>
    <t>映　画</t>
    <phoneticPr fontId="20"/>
  </si>
  <si>
    <t>回 数</t>
    <phoneticPr fontId="20"/>
  </si>
  <si>
    <t>平成21年度</t>
    <phoneticPr fontId="20"/>
  </si>
  <si>
    <t>回　数</t>
    <phoneticPr fontId="20"/>
  </si>
  <si>
    <t>平成22年度</t>
    <phoneticPr fontId="20"/>
  </si>
  <si>
    <t>25年１月</t>
    <phoneticPr fontId="20"/>
  </si>
  <si>
    <t>資料：浦添市男女共同参画推進ハーモニーセンター</t>
    <phoneticPr fontId="20"/>
  </si>
  <si>
    <t>（208）  市立図書館蔵書冊数（雑誌を除く）（各年度共３月末現在）                                                      　</t>
    <phoneticPr fontId="20"/>
  </si>
  <si>
    <t>雑 　　　　誌</t>
    <phoneticPr fontId="20"/>
  </si>
  <si>
    <t>アメリカ情報コーナー</t>
    <phoneticPr fontId="20"/>
  </si>
  <si>
    <t>（209）  市立図書館地区別利用登録者状況（各年度共３月末現在）</t>
    <phoneticPr fontId="20"/>
  </si>
  <si>
    <t xml:space="preserve">（210）  市立図書館月別利用者人数                                      　　　　　　　　　　　           </t>
    <phoneticPr fontId="20"/>
  </si>
  <si>
    <t>貸 出</t>
    <phoneticPr fontId="20"/>
  </si>
  <si>
    <t>（211）  市立図書館月別・種別貸出冊数</t>
    <phoneticPr fontId="20"/>
  </si>
  <si>
    <t>　</t>
    <phoneticPr fontId="20"/>
  </si>
  <si>
    <t>平成22年度</t>
    <phoneticPr fontId="20"/>
  </si>
  <si>
    <t>23</t>
    <phoneticPr fontId="20"/>
  </si>
  <si>
    <t>24</t>
    <phoneticPr fontId="20"/>
  </si>
  <si>
    <t>24年４月</t>
    <phoneticPr fontId="20"/>
  </si>
  <si>
    <t>25年１月</t>
    <phoneticPr fontId="20"/>
  </si>
  <si>
    <t>（213）  美術館収蔵美術品数及び構成（各年度共３月末現在）</t>
    <phoneticPr fontId="20"/>
  </si>
  <si>
    <t>平成23年度
までの収蔵数</t>
    <phoneticPr fontId="20"/>
  </si>
  <si>
    <t>平成24年度収蔵数</t>
    <phoneticPr fontId="20"/>
  </si>
  <si>
    <t>購入</t>
    <phoneticPr fontId="20"/>
  </si>
  <si>
    <t>寄贈</t>
    <phoneticPr fontId="20"/>
  </si>
  <si>
    <t xml:space="preserve">  年　度</t>
    <phoneticPr fontId="20"/>
  </si>
  <si>
    <t>平 成 20 年 度</t>
    <phoneticPr fontId="20"/>
  </si>
  <si>
    <t>（200）  市民体育館利用状況（各年度共３月末現在）</t>
    <phoneticPr fontId="20"/>
  </si>
  <si>
    <t xml:space="preserve">（199）てだこホ－ル利用状況（目的別回数）    </t>
    <phoneticPr fontId="20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</si>
</sst>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#,###\ ;0&quot;　　&quot;"/>
    <numFmt numFmtId="193" formatCode="0_);[Red]\(0\)"/>
    <numFmt numFmtId="194" formatCode="\(#,###,\-\)"/>
    <numFmt numFmtId="195" formatCode="\(\-\)"/>
    <numFmt numFmtId="196" formatCode="#,##0.00_);[Red]\(#,##0.00\)"/>
    <numFmt numFmtId="197" formatCode="\(#,###&quot;)&quot;"/>
    <numFmt numFmtId="198" formatCode="#,###.00_);[Red]\(#,###.00\)"/>
    <numFmt numFmtId="199" formatCode="\(#,###\)"/>
    <numFmt numFmtId="200" formatCode="\(#,###\-\)"/>
    <numFmt numFmtId="201" formatCode="\(#,##0\)\ ;_(\ \-#,##0\)\ ;\(\-\)_ ;_ @_ "/>
  </numFmts>
  <fonts count="34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vertical="center"/>
    </xf>
    <xf numFmtId="179" fontId="24" fillId="0" borderId="13" xfId="0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179" fontId="24" fillId="0" borderId="0" xfId="0" applyNumberFormat="1" applyFont="1" applyFill="1" applyAlignment="1">
      <alignment vertical="center"/>
    </xf>
    <xf numFmtId="179" fontId="24" fillId="0" borderId="11" xfId="0" applyNumberFormat="1" applyFont="1" applyFill="1" applyBorder="1" applyAlignment="1">
      <alignment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18" fillId="0" borderId="14" xfId="0" applyNumberFormat="1" applyFont="1" applyFill="1" applyBorder="1" applyAlignment="1">
      <alignment vertical="center" shrinkToFit="1"/>
    </xf>
    <xf numFmtId="177" fontId="18" fillId="0" borderId="14" xfId="0" applyNumberFormat="1" applyFont="1" applyFill="1" applyBorder="1" applyAlignment="1">
      <alignment vertical="center" shrinkToFit="1"/>
    </xf>
    <xf numFmtId="189" fontId="18" fillId="0" borderId="0" xfId="0" applyNumberFormat="1" applyFont="1" applyFill="1" applyBorder="1" applyAlignment="1">
      <alignment horizontal="right" vertical="center" shrinkToFit="1"/>
    </xf>
    <xf numFmtId="177" fontId="18" fillId="0" borderId="14" xfId="0" applyNumberFormat="1" applyFont="1" applyFill="1" applyBorder="1" applyAlignment="1">
      <alignment horizontal="right" vertical="center" shrinkToFit="1"/>
    </xf>
    <xf numFmtId="178" fontId="18" fillId="0" borderId="0" xfId="0" applyNumberFormat="1" applyFont="1" applyFill="1" applyBorder="1" applyAlignment="1">
      <alignment horizontal="right" vertical="center" shrinkToFit="1"/>
    </xf>
    <xf numFmtId="0" fontId="18" fillId="0" borderId="14" xfId="0" applyNumberFormat="1" applyFont="1" applyFill="1" applyBorder="1" applyAlignment="1">
      <alignment horizontal="righ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13" xfId="0" applyNumberFormat="1" applyFont="1" applyFill="1" applyBorder="1" applyAlignment="1">
      <alignment vertical="center"/>
    </xf>
    <xf numFmtId="181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79" fontId="18" fillId="0" borderId="0" xfId="0" applyNumberFormat="1" applyFont="1" applyFill="1" applyAlignment="1">
      <alignment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184" fontId="0" fillId="0" borderId="44" xfId="0" applyNumberFormat="1" applyFont="1" applyFill="1" applyBorder="1" applyAlignment="1">
      <alignment horizontal="right" vertical="center"/>
    </xf>
    <xf numFmtId="184" fontId="0" fillId="0" borderId="16" xfId="0" applyNumberFormat="1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0" fontId="0" fillId="0" borderId="5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shrinkToFit="1"/>
    </xf>
    <xf numFmtId="184" fontId="27" fillId="0" borderId="13" xfId="0" applyNumberFormat="1" applyFont="1" applyFill="1" applyBorder="1" applyAlignment="1">
      <alignment horizontal="right" vertical="center"/>
    </xf>
    <xf numFmtId="184" fontId="27" fillId="0" borderId="0" xfId="0" applyNumberFormat="1" applyFont="1" applyFill="1" applyBorder="1" applyAlignment="1">
      <alignment horizontal="right" vertical="center"/>
    </xf>
    <xf numFmtId="181" fontId="27" fillId="0" borderId="14" xfId="0" applyNumberFormat="1" applyFont="1" applyFill="1" applyBorder="1" applyAlignment="1">
      <alignment horizontal="right" vertical="center"/>
    </xf>
    <xf numFmtId="184" fontId="27" fillId="0" borderId="22" xfId="0" applyNumberFormat="1" applyFont="1" applyFill="1" applyBorder="1" applyAlignment="1">
      <alignment horizontal="right" vertical="center"/>
    </xf>
    <xf numFmtId="184" fontId="27" fillId="0" borderId="23" xfId="0" applyNumberFormat="1" applyFont="1" applyFill="1" applyBorder="1" applyAlignment="1">
      <alignment horizontal="right" vertical="center"/>
    </xf>
    <xf numFmtId="181" fontId="27" fillId="0" borderId="23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left" vertical="center"/>
    </xf>
    <xf numFmtId="183" fontId="27" fillId="0" borderId="35" xfId="0" applyNumberFormat="1" applyFont="1" applyFill="1" applyBorder="1" applyAlignment="1">
      <alignment horizontal="right" vertical="center" indent="1"/>
    </xf>
    <xf numFmtId="184" fontId="27" fillId="0" borderId="14" xfId="0" applyNumberFormat="1" applyFont="1" applyFill="1" applyBorder="1" applyAlignment="1">
      <alignment horizontal="right" vertical="center"/>
    </xf>
    <xf numFmtId="184" fontId="27" fillId="0" borderId="14" xfId="0" applyNumberFormat="1" applyFont="1" applyFill="1" applyBorder="1" applyAlignment="1">
      <alignment vertical="center"/>
    </xf>
    <xf numFmtId="184" fontId="27" fillId="0" borderId="0" xfId="0" applyNumberFormat="1" applyFont="1" applyFill="1" applyBorder="1" applyAlignment="1">
      <alignment vertical="center"/>
    </xf>
    <xf numFmtId="184" fontId="27" fillId="0" borderId="11" xfId="0" applyNumberFormat="1" applyFont="1" applyFill="1" applyBorder="1">
      <alignment vertical="center"/>
    </xf>
    <xf numFmtId="192" fontId="27" fillId="0" borderId="0" xfId="0" applyNumberFormat="1" applyFont="1" applyFill="1" applyBorder="1" applyAlignment="1">
      <alignment horizontal="right" vertical="center"/>
    </xf>
    <xf numFmtId="192" fontId="27" fillId="0" borderId="0" xfId="0" applyNumberFormat="1" applyFont="1" applyFill="1" applyBorder="1" applyAlignment="1">
      <alignment horizontal="right" vertical="center" shrinkToFit="1"/>
    </xf>
    <xf numFmtId="184" fontId="27" fillId="0" borderId="11" xfId="0" applyNumberFormat="1" applyFont="1" applyFill="1" applyBorder="1" applyAlignment="1">
      <alignment horizontal="right" vertical="center"/>
    </xf>
    <xf numFmtId="184" fontId="27" fillId="0" borderId="13" xfId="0" applyNumberFormat="1" applyFont="1" applyFill="1" applyBorder="1">
      <alignment vertical="center"/>
    </xf>
    <xf numFmtId="184" fontId="27" fillId="0" borderId="0" xfId="0" applyNumberFormat="1" applyFont="1" applyFill="1" applyBorder="1">
      <alignment vertical="center"/>
    </xf>
    <xf numFmtId="184" fontId="27" fillId="0" borderId="11" xfId="0" applyNumberFormat="1" applyFont="1" applyFill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184" fontId="28" fillId="0" borderId="13" xfId="0" applyNumberFormat="1" applyFont="1" applyFill="1" applyBorder="1" applyAlignment="1">
      <alignment vertical="center"/>
    </xf>
    <xf numFmtId="193" fontId="28" fillId="0" borderId="0" xfId="0" applyNumberFormat="1" applyFont="1" applyFill="1" applyBorder="1" applyAlignment="1">
      <alignment horizontal="right" vertical="center" shrinkToFit="1"/>
    </xf>
    <xf numFmtId="179" fontId="28" fillId="0" borderId="0" xfId="0" applyNumberFormat="1" applyFont="1" applyFill="1" applyBorder="1" applyAlignment="1">
      <alignment horizontal="right" vertical="center" shrinkToFit="1"/>
    </xf>
    <xf numFmtId="179" fontId="28" fillId="0" borderId="11" xfId="0" applyNumberFormat="1" applyFont="1" applyFill="1" applyBorder="1" applyAlignment="1">
      <alignment horizontal="right" vertical="center" shrinkToFit="1"/>
    </xf>
    <xf numFmtId="183" fontId="28" fillId="0" borderId="13" xfId="0" applyNumberFormat="1" applyFont="1" applyFill="1" applyBorder="1" applyAlignment="1">
      <alignment horizontal="right" vertical="center" indent="1"/>
    </xf>
    <xf numFmtId="179" fontId="28" fillId="0" borderId="0" xfId="0" applyNumberFormat="1" applyFont="1" applyFill="1" applyBorder="1" applyAlignment="1">
      <alignment vertical="center"/>
    </xf>
    <xf numFmtId="49" fontId="27" fillId="0" borderId="12" xfId="0" applyNumberFormat="1" applyFont="1" applyFill="1" applyBorder="1" applyAlignment="1">
      <alignment horizontal="center" vertical="center"/>
    </xf>
    <xf numFmtId="184" fontId="27" fillId="0" borderId="13" xfId="0" applyNumberFormat="1" applyFont="1" applyFill="1" applyBorder="1" applyAlignment="1">
      <alignment vertical="center"/>
    </xf>
    <xf numFmtId="1" fontId="27" fillId="0" borderId="12" xfId="0" applyNumberFormat="1" applyFont="1" applyFill="1" applyBorder="1" applyAlignment="1">
      <alignment horizontal="right" vertical="center" indent="1"/>
    </xf>
    <xf numFmtId="0" fontId="27" fillId="0" borderId="12" xfId="0" applyFont="1" applyFill="1" applyBorder="1" applyAlignment="1">
      <alignment horizontal="right" vertical="center" indent="1"/>
    </xf>
    <xf numFmtId="1" fontId="27" fillId="0" borderId="29" xfId="0" applyNumberFormat="1" applyFont="1" applyFill="1" applyBorder="1" applyAlignment="1">
      <alignment horizontal="right" vertical="center" indent="1"/>
    </xf>
    <xf numFmtId="184" fontId="27" fillId="0" borderId="51" xfId="0" applyNumberFormat="1" applyFont="1" applyFill="1" applyBorder="1" applyAlignment="1">
      <alignment vertical="center"/>
    </xf>
    <xf numFmtId="179" fontId="27" fillId="0" borderId="36" xfId="0" applyNumberFormat="1" applyFont="1" applyFill="1" applyBorder="1" applyAlignment="1">
      <alignment vertical="center"/>
    </xf>
    <xf numFmtId="184" fontId="27" fillId="0" borderId="36" xfId="0" applyNumberFormat="1" applyFont="1" applyFill="1" applyBorder="1" applyAlignment="1">
      <alignment horizontal="right" vertical="center"/>
    </xf>
    <xf numFmtId="184" fontId="27" fillId="0" borderId="50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7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180" fontId="27" fillId="0" borderId="16" xfId="0" applyNumberFormat="1" applyFont="1" applyFill="1" applyBorder="1" applyAlignment="1">
      <alignment horizontal="right" vertical="center"/>
    </xf>
    <xf numFmtId="182" fontId="27" fillId="0" borderId="0" xfId="0" applyNumberFormat="1" applyFont="1" applyFill="1" applyBorder="1" applyAlignment="1">
      <alignment vertical="center"/>
    </xf>
    <xf numFmtId="182" fontId="27" fillId="0" borderId="11" xfId="0" applyNumberFormat="1" applyFont="1" applyFill="1" applyBorder="1" applyAlignment="1">
      <alignment vertical="center"/>
    </xf>
    <xf numFmtId="180" fontId="27" fillId="0" borderId="16" xfId="0" applyNumberFormat="1" applyFont="1" applyFill="1" applyBorder="1" applyAlignment="1">
      <alignment vertical="center"/>
    </xf>
    <xf numFmtId="182" fontId="27" fillId="0" borderId="0" xfId="33" applyNumberFormat="1" applyFont="1" applyFill="1" applyBorder="1" applyAlignment="1" applyProtection="1">
      <alignment horizontal="right" vertical="center" shrinkToFit="1"/>
    </xf>
    <xf numFmtId="0" fontId="27" fillId="0" borderId="16" xfId="0" applyFont="1" applyFill="1" applyBorder="1" applyAlignment="1">
      <alignment vertical="center"/>
    </xf>
    <xf numFmtId="0" fontId="28" fillId="0" borderId="49" xfId="0" applyFont="1" applyFill="1" applyBorder="1" applyAlignment="1">
      <alignment horizontal="center" vertical="center"/>
    </xf>
    <xf numFmtId="182" fontId="28" fillId="0" borderId="23" xfId="33" applyNumberFormat="1" applyFont="1" applyFill="1" applyBorder="1" applyAlignment="1" applyProtection="1">
      <alignment horizontal="right" vertical="center" shrinkToFit="1"/>
    </xf>
    <xf numFmtId="0" fontId="27" fillId="0" borderId="21" xfId="0" applyFont="1" applyFill="1" applyBorder="1" applyAlignment="1">
      <alignment vertical="center"/>
    </xf>
    <xf numFmtId="182" fontId="28" fillId="0" borderId="36" xfId="0" applyNumberFormat="1" applyFont="1" applyFill="1" applyBorder="1" applyAlignment="1">
      <alignment vertical="center"/>
    </xf>
    <xf numFmtId="182" fontId="28" fillId="0" borderId="50" xfId="0" applyNumberFormat="1" applyFont="1" applyFill="1" applyBorder="1" applyAlignment="1">
      <alignment vertical="center"/>
    </xf>
    <xf numFmtId="182" fontId="27" fillId="0" borderId="16" xfId="0" applyNumberFormat="1" applyFont="1" applyFill="1" applyBorder="1" applyAlignment="1">
      <alignment horizontal="center" vertical="center"/>
    </xf>
    <xf numFmtId="38" fontId="27" fillId="0" borderId="16" xfId="33" applyFont="1" applyFill="1" applyBorder="1" applyAlignment="1" applyProtection="1">
      <alignment horizontal="center" vertical="center"/>
    </xf>
    <xf numFmtId="182" fontId="27" fillId="0" borderId="13" xfId="0" applyNumberFormat="1" applyFont="1" applyFill="1" applyBorder="1" applyAlignment="1">
      <alignment vertical="center"/>
    </xf>
    <xf numFmtId="0" fontId="27" fillId="0" borderId="16" xfId="0" applyFont="1" applyFill="1" applyBorder="1">
      <alignment vertical="center"/>
    </xf>
    <xf numFmtId="0" fontId="28" fillId="0" borderId="21" xfId="0" applyFont="1" applyFill="1" applyBorder="1" applyAlignment="1">
      <alignment horizontal="center" vertical="center"/>
    </xf>
    <xf numFmtId="182" fontId="28" fillId="0" borderId="51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 indent="1"/>
    </xf>
    <xf numFmtId="182" fontId="27" fillId="0" borderId="13" xfId="33" applyNumberFormat="1" applyFont="1" applyFill="1" applyBorder="1" applyAlignment="1" applyProtection="1">
      <alignment vertical="center"/>
    </xf>
    <xf numFmtId="182" fontId="27" fillId="0" borderId="0" xfId="33" applyNumberFormat="1" applyFont="1" applyFill="1" applyBorder="1" applyAlignment="1" applyProtection="1">
      <alignment vertical="center"/>
    </xf>
    <xf numFmtId="182" fontId="27" fillId="0" borderId="37" xfId="0" applyNumberFormat="1" applyFont="1" applyFill="1" applyBorder="1" applyAlignment="1">
      <alignment vertical="center"/>
    </xf>
    <xf numFmtId="182" fontId="27" fillId="0" borderId="0" xfId="0" applyNumberFormat="1" applyFont="1" applyFill="1" applyBorder="1" applyAlignment="1">
      <alignment horizontal="right" vertical="center" shrinkToFit="1"/>
    </xf>
    <xf numFmtId="179" fontId="27" fillId="0" borderId="16" xfId="0" applyNumberFormat="1" applyFont="1" applyFill="1" applyBorder="1" applyAlignment="1">
      <alignment horizontal="right" vertical="center" shrinkToFit="1"/>
    </xf>
    <xf numFmtId="182" fontId="28" fillId="0" borderId="23" xfId="0" applyNumberFormat="1" applyFont="1" applyFill="1" applyBorder="1" applyAlignment="1">
      <alignment horizontal="right" vertical="center" shrinkToFit="1"/>
    </xf>
    <xf numFmtId="0" fontId="27" fillId="0" borderId="21" xfId="0" applyFont="1" applyFill="1" applyBorder="1">
      <alignment vertical="center"/>
    </xf>
    <xf numFmtId="182" fontId="28" fillId="0" borderId="51" xfId="33" applyNumberFormat="1" applyFont="1" applyFill="1" applyBorder="1" applyAlignment="1" applyProtection="1">
      <alignment vertical="center"/>
    </xf>
    <xf numFmtId="182" fontId="28" fillId="0" borderId="36" xfId="33" applyNumberFormat="1" applyFont="1" applyFill="1" applyBorder="1" applyAlignment="1" applyProtection="1">
      <alignment vertical="center"/>
    </xf>
    <xf numFmtId="0" fontId="27" fillId="0" borderId="47" xfId="0" applyFont="1" applyFill="1" applyBorder="1" applyAlignment="1">
      <alignment vertical="center"/>
    </xf>
    <xf numFmtId="0" fontId="27" fillId="0" borderId="41" xfId="0" applyFont="1" applyFill="1" applyBorder="1" applyAlignment="1">
      <alignment horizontal="center" vertical="center" shrinkToFit="1"/>
    </xf>
    <xf numFmtId="0" fontId="27" fillId="0" borderId="48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shrinkToFit="1"/>
    </xf>
    <xf numFmtId="182" fontId="27" fillId="0" borderId="13" xfId="0" applyNumberFormat="1" applyFont="1" applyFill="1" applyBorder="1">
      <alignment vertical="center"/>
    </xf>
    <xf numFmtId="182" fontId="27" fillId="0" borderId="0" xfId="0" applyNumberFormat="1" applyFont="1" applyFill="1" applyBorder="1">
      <alignment vertical="center"/>
    </xf>
    <xf numFmtId="180" fontId="27" fillId="0" borderId="0" xfId="0" applyNumberFormat="1" applyFont="1" applyFill="1" applyBorder="1" applyAlignment="1">
      <alignment vertical="center"/>
    </xf>
    <xf numFmtId="182" fontId="27" fillId="0" borderId="32" xfId="0" applyNumberFormat="1" applyFont="1" applyFill="1" applyBorder="1" applyAlignment="1">
      <alignment horizontal="right" vertical="center"/>
    </xf>
    <xf numFmtId="182" fontId="27" fillId="0" borderId="30" xfId="0" applyNumberFormat="1" applyFont="1" applyFill="1" applyBorder="1" applyAlignment="1">
      <alignment horizontal="right" vertical="center"/>
    </xf>
    <xf numFmtId="182" fontId="28" fillId="0" borderId="13" xfId="0" applyNumberFormat="1" applyFont="1" applyFill="1" applyBorder="1" applyAlignment="1">
      <alignment vertical="center" shrinkToFit="1"/>
    </xf>
    <xf numFmtId="182" fontId="28" fillId="0" borderId="0" xfId="0" applyNumberFormat="1" applyFont="1" applyFill="1" applyBorder="1" applyAlignment="1">
      <alignment vertical="center" shrinkToFit="1"/>
    </xf>
    <xf numFmtId="180" fontId="28" fillId="0" borderId="0" xfId="0" applyNumberFormat="1" applyFont="1" applyFill="1" applyBorder="1">
      <alignment vertical="center"/>
    </xf>
    <xf numFmtId="182" fontId="28" fillId="0" borderId="0" xfId="0" applyNumberFormat="1" applyFont="1" applyFill="1" applyBorder="1">
      <alignment vertical="center"/>
    </xf>
    <xf numFmtId="182" fontId="28" fillId="0" borderId="30" xfId="0" applyNumberFormat="1" applyFont="1" applyFill="1" applyBorder="1">
      <alignment vertical="center"/>
    </xf>
    <xf numFmtId="182" fontId="28" fillId="0" borderId="13" xfId="0" applyNumberFormat="1" applyFont="1" applyFill="1" applyBorder="1">
      <alignment vertical="center"/>
    </xf>
    <xf numFmtId="182" fontId="28" fillId="0" borderId="0" xfId="0" applyNumberFormat="1" applyFont="1" applyFill="1">
      <alignment vertical="center"/>
    </xf>
    <xf numFmtId="182" fontId="28" fillId="0" borderId="11" xfId="0" applyNumberFormat="1" applyFont="1" applyFill="1" applyBorder="1">
      <alignment vertical="center"/>
    </xf>
    <xf numFmtId="49" fontId="27" fillId="0" borderId="15" xfId="0" applyNumberFormat="1" applyFont="1" applyFill="1" applyBorder="1" applyAlignment="1">
      <alignment horizontal="center" vertical="center"/>
    </xf>
    <xf numFmtId="180" fontId="27" fillId="0" borderId="0" xfId="0" applyNumberFormat="1" applyFont="1" applyFill="1" applyBorder="1" applyAlignment="1">
      <alignment horizontal="right" vertical="center"/>
    </xf>
    <xf numFmtId="180" fontId="27" fillId="0" borderId="30" xfId="0" applyNumberFormat="1" applyFont="1" applyFill="1" applyBorder="1" applyAlignment="1">
      <alignment horizontal="right" vertical="center"/>
    </xf>
    <xf numFmtId="180" fontId="27" fillId="0" borderId="30" xfId="0" applyNumberFormat="1" applyFont="1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/>
    </xf>
    <xf numFmtId="182" fontId="27" fillId="0" borderId="22" xfId="0" applyNumberFormat="1" applyFont="1" applyFill="1" applyBorder="1" applyAlignment="1">
      <alignment horizontal="right" vertical="center"/>
    </xf>
    <xf numFmtId="182" fontId="27" fillId="0" borderId="23" xfId="0" applyNumberFormat="1" applyFont="1" applyFill="1" applyBorder="1" applyAlignment="1">
      <alignment horizontal="right" vertical="center"/>
    </xf>
    <xf numFmtId="180" fontId="27" fillId="0" borderId="43" xfId="0" applyNumberFormat="1" applyFont="1" applyFill="1" applyBorder="1" applyAlignment="1">
      <alignment vertical="center"/>
    </xf>
    <xf numFmtId="180" fontId="27" fillId="0" borderId="43" xfId="0" applyNumberFormat="1" applyFont="1" applyFill="1" applyBorder="1" applyAlignment="1">
      <alignment horizontal="right" vertical="center"/>
    </xf>
    <xf numFmtId="180" fontId="27" fillId="0" borderId="31" xfId="0" applyNumberFormat="1" applyFont="1" applyFill="1" applyBorder="1" applyAlignment="1">
      <alignment horizontal="right" vertical="center"/>
    </xf>
    <xf numFmtId="180" fontId="27" fillId="0" borderId="31" xfId="0" applyNumberFormat="1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182" fontId="27" fillId="0" borderId="0" xfId="0" applyNumberFormat="1" applyFont="1" applyFill="1" applyBorder="1" applyAlignment="1">
      <alignment horizontal="right" vertical="center" indent="1"/>
    </xf>
    <xf numFmtId="182" fontId="28" fillId="0" borderId="0" xfId="0" applyNumberFormat="1" applyFont="1" applyFill="1" applyBorder="1" applyAlignment="1">
      <alignment horizontal="right" vertical="center" indent="1"/>
    </xf>
    <xf numFmtId="179" fontId="28" fillId="0" borderId="0" xfId="0" applyNumberFormat="1" applyFont="1" applyFill="1" applyBorder="1" applyAlignment="1">
      <alignment horizontal="left" vertical="center" indent="2"/>
    </xf>
    <xf numFmtId="179" fontId="27" fillId="0" borderId="0" xfId="0" applyNumberFormat="1" applyFont="1" applyFill="1" applyBorder="1" applyAlignment="1">
      <alignment horizontal="right" vertical="center" indent="1"/>
    </xf>
    <xf numFmtId="179" fontId="0" fillId="0" borderId="16" xfId="0" applyNumberFormat="1" applyFont="1" applyFill="1" applyBorder="1" applyAlignment="1">
      <alignment vertical="center"/>
    </xf>
    <xf numFmtId="184" fontId="0" fillId="0" borderId="5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justify" vertical="center" indent="1"/>
    </xf>
    <xf numFmtId="179" fontId="27" fillId="0" borderId="14" xfId="0" applyNumberFormat="1" applyFont="1" applyFill="1" applyBorder="1" applyAlignment="1">
      <alignment vertical="center"/>
    </xf>
    <xf numFmtId="0" fontId="27" fillId="0" borderId="0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7" fillId="0" borderId="0" xfId="0" applyFont="1" applyFill="1" applyAlignment="1">
      <alignment vertical="top"/>
    </xf>
    <xf numFmtId="0" fontId="27" fillId="0" borderId="13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30" xfId="0" applyFont="1" applyFill="1" applyBorder="1" applyAlignment="1">
      <alignment horizontal="left" vertical="center"/>
    </xf>
    <xf numFmtId="0" fontId="27" fillId="0" borderId="17" xfId="0" applyFont="1" applyFill="1" applyBorder="1">
      <alignment vertical="center"/>
    </xf>
    <xf numFmtId="0" fontId="27" fillId="0" borderId="18" xfId="0" applyFont="1" applyFill="1" applyBorder="1">
      <alignment vertical="center"/>
    </xf>
    <xf numFmtId="0" fontId="27" fillId="0" borderId="30" xfId="0" applyFont="1" applyFill="1" applyBorder="1" applyAlignment="1">
      <alignment horizontal="right" vertical="center" indent="2"/>
    </xf>
    <xf numFmtId="0" fontId="27" fillId="0" borderId="20" xfId="0" applyFont="1" applyFill="1" applyBorder="1">
      <alignment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vertical="center"/>
    </xf>
    <xf numFmtId="178" fontId="27" fillId="0" borderId="13" xfId="0" applyNumberFormat="1" applyFont="1" applyFill="1" applyBorder="1" applyAlignment="1">
      <alignment horizontal="right" vertical="center" shrinkToFit="1"/>
    </xf>
    <xf numFmtId="178" fontId="27" fillId="0" borderId="0" xfId="0" applyNumberFormat="1" applyFont="1" applyFill="1" applyBorder="1" applyAlignment="1">
      <alignment horizontal="right" vertical="center" shrinkToFit="1"/>
    </xf>
    <xf numFmtId="178" fontId="27" fillId="0" borderId="16" xfId="0" applyNumberFormat="1" applyFont="1" applyFill="1" applyBorder="1" applyAlignment="1">
      <alignment horizontal="right" vertical="center" shrinkToFit="1"/>
    </xf>
    <xf numFmtId="0" fontId="27" fillId="0" borderId="0" xfId="0" applyFont="1" applyFill="1" applyAlignment="1"/>
    <xf numFmtId="178" fontId="27" fillId="0" borderId="13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 applyBorder="1" applyAlignment="1">
      <alignment horizontal="right" vertical="center"/>
    </xf>
    <xf numFmtId="178" fontId="27" fillId="0" borderId="16" xfId="0" applyNumberFormat="1" applyFont="1" applyFill="1" applyBorder="1" applyAlignment="1">
      <alignment horizontal="right" vertical="center"/>
    </xf>
    <xf numFmtId="178" fontId="27" fillId="0" borderId="0" xfId="0" applyNumberFormat="1" applyFont="1" applyFill="1">
      <alignment vertical="center"/>
    </xf>
    <xf numFmtId="189" fontId="18" fillId="0" borderId="14" xfId="0" applyNumberFormat="1" applyFont="1" applyFill="1" applyBorder="1" applyAlignment="1">
      <alignment horizontal="left" vertical="center" shrinkToFit="1"/>
    </xf>
    <xf numFmtId="189" fontId="18" fillId="0" borderId="0" xfId="0" applyNumberFormat="1" applyFont="1" applyFill="1" applyBorder="1" applyAlignment="1">
      <alignment horizontal="left" vertical="center" shrinkToFit="1"/>
    </xf>
    <xf numFmtId="176" fontId="18" fillId="0" borderId="14" xfId="0" applyNumberFormat="1" applyFont="1" applyFill="1" applyBorder="1" applyAlignment="1">
      <alignment horizontal="lef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99" fontId="18" fillId="0" borderId="14" xfId="0" applyNumberFormat="1" applyFont="1" applyFill="1" applyBorder="1" applyAlignment="1">
      <alignment horizontal="left"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191" fontId="18" fillId="0" borderId="14" xfId="0" applyNumberFormat="1" applyFont="1" applyFill="1" applyBorder="1" applyAlignment="1">
      <alignment horizontal="left" vertical="center" shrinkToFit="1"/>
    </xf>
    <xf numFmtId="191" fontId="18" fillId="0" borderId="37" xfId="0" applyNumberFormat="1" applyFont="1" applyFill="1" applyBorder="1" applyAlignment="1">
      <alignment horizontal="lef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99" fontId="18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left"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191" fontId="0" fillId="0" borderId="11" xfId="0" applyNumberFormat="1" applyFont="1" applyFill="1" applyBorder="1" applyAlignment="1">
      <alignment horizontal="left" vertical="center" shrinkToFit="1"/>
    </xf>
    <xf numFmtId="191" fontId="0" fillId="0" borderId="0" xfId="0" applyNumberFormat="1" applyFont="1" applyFill="1" applyBorder="1" applyAlignment="1">
      <alignment horizontal="right" vertical="center" shrinkToFit="1"/>
    </xf>
    <xf numFmtId="191" fontId="0" fillId="0" borderId="0" xfId="0" applyNumberFormat="1" applyFont="1" applyFill="1" applyBorder="1" applyAlignment="1">
      <alignment horizontal="left" vertical="center"/>
    </xf>
    <xf numFmtId="197" fontId="0" fillId="0" borderId="0" xfId="0" applyNumberFormat="1" applyFont="1" applyFill="1" applyBorder="1" applyAlignment="1">
      <alignment horizontal="left" vertical="center" shrinkToFit="1"/>
    </xf>
    <xf numFmtId="194" fontId="0" fillId="0" borderId="0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/>
    </xf>
    <xf numFmtId="189" fontId="0" fillId="0" borderId="36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vertical="center"/>
    </xf>
    <xf numFmtId="191" fontId="0" fillId="0" borderId="36" xfId="0" applyNumberFormat="1" applyFont="1" applyFill="1" applyBorder="1" applyAlignment="1">
      <alignment horizontal="left" vertical="center" shrinkToFit="1"/>
    </xf>
    <xf numFmtId="178" fontId="0" fillId="0" borderId="36" xfId="0" applyNumberFormat="1" applyFont="1" applyFill="1" applyBorder="1" applyAlignment="1">
      <alignment horizontal="right" vertical="center" shrinkToFit="1"/>
    </xf>
    <xf numFmtId="191" fontId="0" fillId="0" borderId="50" xfId="0" applyNumberFormat="1" applyFont="1" applyFill="1" applyBorder="1" applyAlignment="1">
      <alignment horizontal="left" vertical="center" shrinkToFit="1"/>
    </xf>
    <xf numFmtId="189" fontId="0" fillId="0" borderId="36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9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186" fontId="0" fillId="0" borderId="0" xfId="0" applyNumberFormat="1" applyFont="1" applyFill="1" applyBorder="1" applyAlignment="1">
      <alignment vertical="center"/>
    </xf>
    <xf numFmtId="179" fontId="23" fillId="0" borderId="0" xfId="0" applyNumberFormat="1" applyFont="1" applyFill="1" applyBorder="1" applyAlignment="1">
      <alignment vertical="center"/>
    </xf>
    <xf numFmtId="182" fontId="27" fillId="0" borderId="16" xfId="0" applyNumberFormat="1" applyFont="1" applyFill="1" applyBorder="1" applyAlignment="1">
      <alignment vertical="center"/>
    </xf>
    <xf numFmtId="182" fontId="28" fillId="0" borderId="16" xfId="0" applyNumberFormat="1" applyFont="1" applyFill="1" applyBorder="1">
      <alignment vertical="center"/>
    </xf>
    <xf numFmtId="180" fontId="27" fillId="0" borderId="23" xfId="0" applyNumberFormat="1" applyFont="1" applyFill="1" applyBorder="1" applyAlignment="1">
      <alignment vertical="center"/>
    </xf>
    <xf numFmtId="180" fontId="27" fillId="0" borderId="23" xfId="0" applyNumberFormat="1" applyFont="1" applyFill="1" applyBorder="1" applyAlignment="1">
      <alignment horizontal="right" vertical="center"/>
    </xf>
    <xf numFmtId="180" fontId="27" fillId="0" borderId="45" xfId="0" applyNumberFormat="1" applyFont="1" applyFill="1" applyBorder="1" applyAlignment="1">
      <alignment horizontal="right" vertical="center"/>
    </xf>
    <xf numFmtId="180" fontId="27" fillId="0" borderId="21" xfId="0" applyNumberFormat="1" applyFont="1" applyFill="1" applyBorder="1" applyAlignment="1">
      <alignment vertical="center"/>
    </xf>
    <xf numFmtId="182" fontId="28" fillId="0" borderId="94" xfId="0" applyNumberFormat="1" applyFont="1" applyFill="1" applyBorder="1">
      <alignment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81" fontId="0" fillId="0" borderId="16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179" fontId="18" fillId="0" borderId="16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179" fontId="24" fillId="0" borderId="16" xfId="0" applyNumberFormat="1" applyFont="1" applyFill="1" applyBorder="1" applyAlignment="1">
      <alignment vertical="center"/>
    </xf>
    <xf numFmtId="49" fontId="23" fillId="0" borderId="40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179" fontId="0" fillId="0" borderId="22" xfId="0" applyNumberFormat="1" applyFont="1" applyFill="1" applyBorder="1" applyAlignment="1">
      <alignment vertical="center"/>
    </xf>
    <xf numFmtId="179" fontId="0" fillId="0" borderId="23" xfId="0" applyNumberFormat="1" applyFont="1" applyFill="1" applyBorder="1" applyAlignment="1">
      <alignment vertical="center"/>
    </xf>
    <xf numFmtId="179" fontId="23" fillId="0" borderId="23" xfId="0" applyNumberFormat="1" applyFont="1" applyFill="1" applyBorder="1" applyAlignment="1">
      <alignment vertical="center"/>
    </xf>
    <xf numFmtId="179" fontId="0" fillId="0" borderId="21" xfId="0" applyNumberFormat="1" applyFont="1" applyFill="1" applyBorder="1" applyAlignment="1">
      <alignment vertical="center"/>
    </xf>
    <xf numFmtId="0" fontId="27" fillId="0" borderId="99" xfId="0" applyFont="1" applyFill="1" applyBorder="1" applyAlignment="1">
      <alignment horizontal="center" vertical="center"/>
    </xf>
    <xf numFmtId="0" fontId="27" fillId="0" borderId="10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>
      <alignment vertical="center"/>
    </xf>
    <xf numFmtId="0" fontId="27" fillId="0" borderId="20" xfId="0" applyFont="1" applyFill="1" applyBorder="1" applyAlignment="1">
      <alignment horizontal="center" vertical="center"/>
    </xf>
    <xf numFmtId="184" fontId="27" fillId="0" borderId="35" xfId="0" applyNumberFormat="1" applyFont="1" applyFill="1" applyBorder="1" applyAlignment="1">
      <alignment vertical="center"/>
    </xf>
    <xf numFmtId="179" fontId="27" fillId="0" borderId="53" xfId="0" applyNumberFormat="1" applyFont="1" applyFill="1" applyBorder="1" applyAlignment="1">
      <alignment vertical="center"/>
    </xf>
    <xf numFmtId="189" fontId="27" fillId="0" borderId="13" xfId="0" applyNumberFormat="1" applyFont="1" applyFill="1" applyBorder="1" applyAlignment="1">
      <alignment vertical="center"/>
    </xf>
    <xf numFmtId="189" fontId="27" fillId="0" borderId="0" xfId="0" applyNumberFormat="1" applyFont="1" applyFill="1" applyBorder="1" applyAlignment="1">
      <alignment vertical="center"/>
    </xf>
    <xf numFmtId="189" fontId="27" fillId="0" borderId="16" xfId="0" applyNumberFormat="1" applyFont="1" applyFill="1" applyBorder="1" applyAlignment="1">
      <alignment vertical="center"/>
    </xf>
    <xf numFmtId="199" fontId="27" fillId="0" borderId="16" xfId="0" applyNumberFormat="1" applyFont="1" applyFill="1" applyBorder="1" applyAlignment="1">
      <alignment horizontal="right" vertical="center"/>
    </xf>
    <xf numFmtId="188" fontId="27" fillId="0" borderId="13" xfId="0" applyNumberFormat="1" applyFont="1" applyFill="1" applyBorder="1" applyAlignment="1">
      <alignment vertical="center"/>
    </xf>
    <xf numFmtId="188" fontId="27" fillId="0" borderId="0" xfId="0" applyNumberFormat="1" applyFont="1" applyFill="1" applyBorder="1" applyAlignment="1">
      <alignment vertical="center"/>
    </xf>
    <xf numFmtId="190" fontId="27" fillId="0" borderId="0" xfId="0" applyNumberFormat="1" applyFont="1" applyFill="1" applyBorder="1" applyAlignment="1">
      <alignment vertical="center"/>
    </xf>
    <xf numFmtId="188" fontId="27" fillId="0" borderId="16" xfId="0" applyNumberFormat="1" applyFont="1" applyFill="1" applyBorder="1" applyAlignment="1">
      <alignment vertical="center"/>
    </xf>
    <xf numFmtId="184" fontId="27" fillId="0" borderId="16" xfId="0" applyNumberFormat="1" applyFont="1" applyFill="1" applyBorder="1" applyAlignment="1">
      <alignment vertical="center"/>
    </xf>
    <xf numFmtId="189" fontId="27" fillId="0" borderId="13" xfId="0" applyNumberFormat="1" applyFont="1" applyFill="1" applyBorder="1" applyAlignment="1">
      <alignment horizontal="right" vertical="center"/>
    </xf>
    <xf numFmtId="200" fontId="27" fillId="0" borderId="0" xfId="0" applyNumberFormat="1" applyFont="1" applyFill="1" applyBorder="1" applyAlignment="1">
      <alignment horizontal="right" vertical="center"/>
    </xf>
    <xf numFmtId="201" fontId="27" fillId="0" borderId="16" xfId="0" applyNumberFormat="1" applyFont="1" applyFill="1" applyBorder="1" applyAlignment="1">
      <alignment horizontal="right" vertical="center"/>
    </xf>
    <xf numFmtId="179" fontId="27" fillId="0" borderId="13" xfId="0" applyNumberFormat="1" applyFont="1" applyFill="1" applyBorder="1" applyAlignment="1">
      <alignment vertical="center"/>
    </xf>
    <xf numFmtId="181" fontId="27" fillId="0" borderId="0" xfId="0" applyNumberFormat="1" applyFont="1" applyFill="1" applyBorder="1" applyAlignment="1">
      <alignment vertical="center"/>
    </xf>
    <xf numFmtId="194" fontId="27" fillId="0" borderId="0" xfId="0" applyNumberFormat="1" applyFont="1" applyFill="1" applyBorder="1" applyAlignment="1">
      <alignment horizontal="right" vertical="center"/>
    </xf>
    <xf numFmtId="195" fontId="27" fillId="0" borderId="0" xfId="0" applyNumberFormat="1" applyFont="1" applyFill="1" applyBorder="1" applyAlignment="1">
      <alignment horizontal="right" vertical="center"/>
    </xf>
    <xf numFmtId="199" fontId="27" fillId="0" borderId="0" xfId="0" applyNumberFormat="1" applyFont="1" applyFill="1" applyBorder="1" applyAlignment="1">
      <alignment vertical="center"/>
    </xf>
    <xf numFmtId="191" fontId="27" fillId="0" borderId="0" xfId="0" applyNumberFormat="1" applyFont="1" applyFill="1" applyBorder="1" applyAlignment="1">
      <alignment vertical="center"/>
    </xf>
    <xf numFmtId="194" fontId="27" fillId="0" borderId="0" xfId="0" applyNumberFormat="1" applyFont="1" applyFill="1" applyBorder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28" fillId="0" borderId="101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33" fillId="0" borderId="0" xfId="0" applyFont="1" applyFill="1" applyBorder="1">
      <alignment vertical="center"/>
    </xf>
    <xf numFmtId="0" fontId="28" fillId="0" borderId="30" xfId="0" applyFont="1" applyFill="1" applyBorder="1" applyAlignment="1">
      <alignment horizontal="right" vertical="center" indent="2"/>
    </xf>
    <xf numFmtId="184" fontId="28" fillId="0" borderId="0" xfId="0" applyNumberFormat="1" applyFont="1" applyFill="1" applyBorder="1" applyAlignment="1">
      <alignment horizontal="right" vertical="center"/>
    </xf>
    <xf numFmtId="49" fontId="27" fillId="0" borderId="30" xfId="0" applyNumberFormat="1" applyFont="1" applyFill="1" applyBorder="1" applyAlignment="1">
      <alignment horizontal="center" vertical="center"/>
    </xf>
    <xf numFmtId="1" fontId="27" fillId="0" borderId="30" xfId="0" applyNumberFormat="1" applyFont="1" applyFill="1" applyBorder="1" applyAlignment="1">
      <alignment horizontal="right" vertical="center" indent="2"/>
    </xf>
    <xf numFmtId="1" fontId="27" fillId="0" borderId="45" xfId="0" applyNumberFormat="1" applyFont="1" applyFill="1" applyBorder="1" applyAlignment="1">
      <alignment horizontal="right" vertical="center" indent="2"/>
    </xf>
    <xf numFmtId="178" fontId="28" fillId="0" borderId="13" xfId="0" applyNumberFormat="1" applyFont="1" applyFill="1" applyBorder="1" applyAlignment="1">
      <alignment horizontal="right" vertical="center" shrinkToFit="1"/>
    </xf>
    <xf numFmtId="178" fontId="28" fillId="0" borderId="0" xfId="0" applyNumberFormat="1" applyFont="1" applyFill="1" applyBorder="1" applyAlignment="1">
      <alignment horizontal="right" vertical="center" shrinkToFit="1"/>
    </xf>
    <xf numFmtId="178" fontId="28" fillId="0" borderId="16" xfId="0" applyNumberFormat="1" applyFont="1" applyFill="1" applyBorder="1" applyAlignment="1">
      <alignment horizontal="right" vertical="center" shrinkToFit="1"/>
    </xf>
    <xf numFmtId="190" fontId="27" fillId="0" borderId="13" xfId="0" applyNumberFormat="1" applyFont="1" applyFill="1" applyBorder="1" applyAlignment="1">
      <alignment horizontal="right" vertical="center" shrinkToFit="1"/>
    </xf>
    <xf numFmtId="0" fontId="27" fillId="0" borderId="0" xfId="0" applyFont="1" applyFill="1" applyBorder="1" applyAlignment="1">
      <alignment horizontal="right" vertical="center" shrinkToFit="1"/>
    </xf>
    <xf numFmtId="190" fontId="27" fillId="0" borderId="0" xfId="0" applyNumberFormat="1" applyFont="1" applyFill="1" applyBorder="1" applyAlignment="1">
      <alignment horizontal="right" vertical="center" shrinkToFit="1"/>
    </xf>
    <xf numFmtId="178" fontId="27" fillId="0" borderId="22" xfId="0" applyNumberFormat="1" applyFont="1" applyFill="1" applyBorder="1" applyAlignment="1">
      <alignment horizontal="right" vertical="center" shrinkToFit="1"/>
    </xf>
    <xf numFmtId="178" fontId="27" fillId="0" borderId="23" xfId="0" applyNumberFormat="1" applyFont="1" applyFill="1" applyBorder="1" applyAlignment="1">
      <alignment horizontal="right" vertical="center" shrinkToFit="1"/>
    </xf>
    <xf numFmtId="178" fontId="27" fillId="0" borderId="21" xfId="0" applyNumberFormat="1" applyFont="1" applyFill="1" applyBorder="1" applyAlignment="1">
      <alignment horizontal="right" vertical="center" shrinkToFit="1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82" fontId="27" fillId="0" borderId="35" xfId="0" applyNumberFormat="1" applyFont="1" applyFill="1" applyBorder="1" applyAlignment="1">
      <alignment horizontal="right" vertical="center"/>
    </xf>
    <xf numFmtId="0" fontId="27" fillId="0" borderId="27" xfId="0" applyFont="1" applyFill="1" applyBorder="1" applyAlignment="1">
      <alignment horizontal="center" vertical="center"/>
    </xf>
    <xf numFmtId="182" fontId="27" fillId="0" borderId="13" xfId="0" applyNumberFormat="1" applyFont="1" applyFill="1" applyBorder="1" applyAlignment="1">
      <alignment horizontal="right" vertical="center"/>
    </xf>
    <xf numFmtId="182" fontId="27" fillId="0" borderId="0" xfId="33" applyNumberFormat="1" applyFont="1" applyFill="1" applyBorder="1" applyAlignment="1" applyProtection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horizontal="center" vertical="center"/>
    </xf>
    <xf numFmtId="182" fontId="28" fillId="0" borderId="23" xfId="33" applyNumberFormat="1" applyFont="1" applyFill="1" applyBorder="1" applyAlignment="1" applyProtection="1">
      <alignment horizontal="right" vertical="center"/>
    </xf>
    <xf numFmtId="182" fontId="27" fillId="0" borderId="0" xfId="0" applyNumberFormat="1" applyFont="1" applyFill="1" applyBorder="1" applyAlignment="1">
      <alignment horizontal="right" vertical="center"/>
    </xf>
    <xf numFmtId="0" fontId="27" fillId="0" borderId="72" xfId="0" applyFont="1" applyFill="1" applyBorder="1" applyAlignment="1">
      <alignment horizontal="center" vertical="center"/>
    </xf>
    <xf numFmtId="182" fontId="28" fillId="0" borderId="23" xfId="0" applyNumberFormat="1" applyFont="1" applyFill="1" applyBorder="1" applyAlignment="1">
      <alignment horizontal="right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181" fontId="27" fillId="0" borderId="0" xfId="0" applyNumberFormat="1" applyFont="1" applyFill="1" applyBorder="1" applyAlignment="1">
      <alignment horizontal="right" vertical="center"/>
    </xf>
    <xf numFmtId="179" fontId="28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27" fillId="0" borderId="43" xfId="0" applyFont="1" applyFill="1" applyBorder="1" applyAlignment="1">
      <alignment horizontal="left" vertical="center"/>
    </xf>
    <xf numFmtId="179" fontId="27" fillId="0" borderId="16" xfId="0" applyNumberFormat="1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horizontal="right" vertical="center"/>
    </xf>
    <xf numFmtId="0" fontId="27" fillId="0" borderId="9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 wrapText="1"/>
    </xf>
    <xf numFmtId="0" fontId="27" fillId="0" borderId="10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188" fontId="27" fillId="0" borderId="14" xfId="34" applyNumberFormat="1" applyFont="1" applyFill="1" applyBorder="1" applyAlignment="1" applyProtection="1">
      <alignment horizontal="right" vertical="center"/>
    </xf>
    <xf numFmtId="186" fontId="27" fillId="0" borderId="14" xfId="34" applyNumberFormat="1" applyFont="1" applyFill="1" applyBorder="1" applyAlignment="1" applyProtection="1">
      <alignment horizontal="right" vertical="center"/>
    </xf>
    <xf numFmtId="186" fontId="27" fillId="0" borderId="0" xfId="34" applyNumberFormat="1" applyFont="1" applyFill="1" applyBorder="1" applyAlignment="1" applyProtection="1">
      <alignment horizontal="right" vertical="center"/>
    </xf>
    <xf numFmtId="184" fontId="27" fillId="0" borderId="0" xfId="34" applyNumberFormat="1" applyFont="1" applyFill="1" applyBorder="1" applyAlignment="1" applyProtection="1">
      <alignment horizontal="right" vertical="center"/>
    </xf>
    <xf numFmtId="0" fontId="27" fillId="0" borderId="62" xfId="0" applyFont="1" applyFill="1" applyBorder="1" applyAlignment="1">
      <alignment vertical="center"/>
    </xf>
    <xf numFmtId="0" fontId="28" fillId="0" borderId="72" xfId="0" applyFont="1" applyFill="1" applyBorder="1" applyAlignment="1">
      <alignment horizontal="center" vertical="center"/>
    </xf>
    <xf numFmtId="186" fontId="28" fillId="0" borderId="37" xfId="34" applyNumberFormat="1" applyFont="1" applyFill="1" applyBorder="1" applyAlignment="1" applyProtection="1">
      <alignment horizontal="right" vertical="center"/>
    </xf>
    <xf numFmtId="186" fontId="28" fillId="0" borderId="11" xfId="0" applyNumberFormat="1" applyFont="1" applyFill="1" applyBorder="1" applyAlignment="1">
      <alignment horizontal="right" vertical="center"/>
    </xf>
    <xf numFmtId="184" fontId="28" fillId="0" borderId="11" xfId="0" applyNumberFormat="1" applyFont="1" applyFill="1" applyBorder="1" applyAlignment="1">
      <alignment horizontal="right" vertical="center"/>
    </xf>
    <xf numFmtId="0" fontId="32" fillId="0" borderId="2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86" fontId="27" fillId="0" borderId="36" xfId="0" applyNumberFormat="1" applyFont="1" applyFill="1" applyBorder="1" applyAlignment="1">
      <alignment horizontal="right" vertical="center"/>
    </xf>
    <xf numFmtId="0" fontId="27" fillId="0" borderId="36" xfId="0" applyFont="1" applyFill="1" applyBorder="1" applyAlignment="1">
      <alignment horizontal="right" vertical="center"/>
    </xf>
    <xf numFmtId="186" fontId="28" fillId="0" borderId="50" xfId="0" applyNumberFormat="1" applyFont="1" applyFill="1" applyBorder="1" applyAlignment="1">
      <alignment horizontal="right" vertical="center"/>
    </xf>
    <xf numFmtId="0" fontId="27" fillId="0" borderId="72" xfId="0" applyFont="1" applyFill="1" applyBorder="1" applyAlignment="1">
      <alignment vertical="center"/>
    </xf>
    <xf numFmtId="179" fontId="28" fillId="0" borderId="37" xfId="0" applyNumberFormat="1" applyFont="1" applyFill="1" applyBorder="1" applyAlignment="1">
      <alignment vertical="center"/>
    </xf>
    <xf numFmtId="0" fontId="27" fillId="0" borderId="24" xfId="0" applyFont="1" applyFill="1" applyBorder="1" applyAlignment="1">
      <alignment vertical="center"/>
    </xf>
    <xf numFmtId="179" fontId="28" fillId="0" borderId="11" xfId="0" applyNumberFormat="1" applyFont="1" applyFill="1" applyBorder="1" applyAlignment="1">
      <alignment vertical="center"/>
    </xf>
    <xf numFmtId="179" fontId="28" fillId="0" borderId="36" xfId="0" applyNumberFormat="1" applyFont="1" applyFill="1" applyBorder="1" applyAlignment="1">
      <alignment vertical="center"/>
    </xf>
    <xf numFmtId="179" fontId="28" fillId="0" borderId="5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179" fontId="32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>
      <alignment vertical="center"/>
    </xf>
    <xf numFmtId="188" fontId="32" fillId="0" borderId="0" xfId="0" applyNumberFormat="1" applyFont="1" applyFill="1" applyBorder="1" applyAlignment="1">
      <alignment vertical="center"/>
    </xf>
    <xf numFmtId="188" fontId="32" fillId="0" borderId="0" xfId="34" applyNumberFormat="1" applyFont="1" applyFill="1" applyBorder="1" applyAlignment="1" applyProtection="1">
      <alignment vertical="center"/>
    </xf>
    <xf numFmtId="0" fontId="27" fillId="0" borderId="102" xfId="0" applyFont="1" applyFill="1" applyBorder="1" applyAlignment="1">
      <alignment horizontal="right" vertical="center"/>
    </xf>
    <xf numFmtId="0" fontId="28" fillId="0" borderId="60" xfId="0" applyFont="1" applyFill="1" applyBorder="1" applyAlignment="1">
      <alignment horizontal="center" vertical="center"/>
    </xf>
    <xf numFmtId="0" fontId="27" fillId="0" borderId="103" xfId="0" applyFont="1" applyFill="1" applyBorder="1" applyAlignment="1">
      <alignment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8" fillId="0" borderId="11" xfId="0" applyFont="1" applyFill="1" applyBorder="1">
      <alignment vertical="center"/>
    </xf>
    <xf numFmtId="0" fontId="28" fillId="0" borderId="24" xfId="0" applyFont="1" applyFill="1" applyBorder="1" applyAlignment="1">
      <alignment horizontal="center" vertical="center"/>
    </xf>
    <xf numFmtId="0" fontId="27" fillId="0" borderId="104" xfId="0" applyFont="1" applyFill="1" applyBorder="1" applyAlignment="1">
      <alignment horizontal="center" vertical="center"/>
    </xf>
    <xf numFmtId="0" fontId="27" fillId="0" borderId="102" xfId="0" applyFont="1" applyFill="1" applyBorder="1" applyAlignment="1">
      <alignment horizontal="right"/>
    </xf>
    <xf numFmtId="0" fontId="27" fillId="0" borderId="12" xfId="0" applyFont="1" applyFill="1" applyBorder="1" applyAlignment="1">
      <alignment vertical="center"/>
    </xf>
    <xf numFmtId="0" fontId="27" fillId="0" borderId="103" xfId="0" applyFont="1" applyFill="1" applyBorder="1" applyAlignment="1">
      <alignment vertical="top"/>
    </xf>
    <xf numFmtId="188" fontId="32" fillId="0" borderId="11" xfId="0" applyNumberFormat="1" applyFont="1" applyFill="1" applyBorder="1" applyAlignment="1">
      <alignment vertical="center"/>
    </xf>
    <xf numFmtId="0" fontId="27" fillId="0" borderId="25" xfId="0" applyFont="1" applyFill="1" applyBorder="1" applyAlignment="1">
      <alignment horizontal="center" vertical="top"/>
    </xf>
    <xf numFmtId="186" fontId="27" fillId="0" borderId="0" xfId="0" applyNumberFormat="1" applyFont="1" applyFill="1" applyBorder="1" applyAlignment="1">
      <alignment horizontal="right" vertical="center"/>
    </xf>
    <xf numFmtId="179" fontId="27" fillId="0" borderId="13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vertical="center"/>
    </xf>
    <xf numFmtId="188" fontId="27" fillId="0" borderId="0" xfId="34" applyNumberFormat="1" applyFont="1" applyFill="1" applyBorder="1" applyAlignment="1" applyProtection="1">
      <alignment vertical="center"/>
    </xf>
    <xf numFmtId="188" fontId="27" fillId="0" borderId="0" xfId="0" applyNumberFormat="1" applyFont="1" applyFill="1" applyBorder="1" applyAlignment="1">
      <alignment horizontal="right" vertical="center"/>
    </xf>
    <xf numFmtId="188" fontId="27" fillId="0" borderId="11" xfId="0" applyNumberFormat="1" applyFont="1" applyFill="1" applyBorder="1" applyAlignment="1">
      <alignment vertical="center"/>
    </xf>
    <xf numFmtId="199" fontId="27" fillId="0" borderId="0" xfId="0" applyNumberFormat="1" applyFont="1" applyFill="1" applyBorder="1" applyAlignment="1">
      <alignment horizontal="right" vertical="center"/>
    </xf>
    <xf numFmtId="182" fontId="28" fillId="0" borderId="23" xfId="0" applyNumberFormat="1" applyFont="1" applyFill="1" applyBorder="1" applyAlignment="1">
      <alignment horizontal="right" vertical="center"/>
    </xf>
    <xf numFmtId="182" fontId="28" fillId="0" borderId="23" xfId="33" applyNumberFormat="1" applyFont="1" applyFill="1" applyBorder="1" applyAlignment="1" applyProtection="1">
      <alignment horizontal="right" vertical="center"/>
    </xf>
    <xf numFmtId="200" fontId="0" fillId="0" borderId="0" xfId="0" applyNumberFormat="1" applyFont="1" applyFill="1" applyBorder="1" applyAlignment="1">
      <alignment horizontal="left" vertical="center"/>
    </xf>
    <xf numFmtId="191" fontId="0" fillId="0" borderId="36" xfId="0" applyNumberFormat="1" applyFont="1" applyFill="1" applyBorder="1" applyAlignment="1">
      <alignment horizontal="right" vertical="center" shrinkToFit="1"/>
    </xf>
    <xf numFmtId="200" fontId="0" fillId="0" borderId="36" xfId="0" applyNumberFormat="1" applyFont="1" applyFill="1" applyBorder="1" applyAlignment="1">
      <alignment horizontal="left" vertical="center"/>
    </xf>
    <xf numFmtId="180" fontId="27" fillId="0" borderId="108" xfId="0" applyNumberFormat="1" applyFont="1" applyFill="1" applyBorder="1" applyAlignment="1">
      <alignment horizontal="right" vertical="center"/>
    </xf>
    <xf numFmtId="180" fontId="27" fillId="0" borderId="109" xfId="0" applyNumberFormat="1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center" vertical="center"/>
    </xf>
    <xf numFmtId="201" fontId="0" fillId="0" borderId="0" xfId="0" applyNumberFormat="1" applyFont="1" applyFill="1" applyBorder="1" applyAlignment="1">
      <alignment horizontal="left" vertical="center" shrinkToFit="1"/>
    </xf>
    <xf numFmtId="0" fontId="0" fillId="0" borderId="0" xfId="0" applyFill="1" applyAlignment="1">
      <alignment vertical="center"/>
    </xf>
    <xf numFmtId="182" fontId="27" fillId="0" borderId="36" xfId="0" applyNumberFormat="1" applyFont="1" applyFill="1" applyBorder="1" applyAlignment="1">
      <alignment horizontal="right" vertical="center"/>
    </xf>
    <xf numFmtId="182" fontId="27" fillId="0" borderId="110" xfId="0" applyNumberFormat="1" applyFont="1" applyFill="1" applyBorder="1" applyAlignment="1">
      <alignment horizontal="right" vertical="center"/>
    </xf>
    <xf numFmtId="180" fontId="27" fillId="0" borderId="110" xfId="0" applyNumberFormat="1" applyFont="1" applyFill="1" applyBorder="1" applyAlignment="1">
      <alignment vertical="center"/>
    </xf>
    <xf numFmtId="0" fontId="27" fillId="0" borderId="73" xfId="0" applyFont="1" applyFill="1" applyBorder="1" applyAlignment="1">
      <alignment horizontal="center" vertical="center" shrinkToFit="1"/>
    </xf>
    <xf numFmtId="0" fontId="27" fillId="0" borderId="74" xfId="0" applyFont="1" applyFill="1" applyBorder="1" applyAlignment="1">
      <alignment horizontal="center" vertical="center" shrinkToFit="1"/>
    </xf>
    <xf numFmtId="0" fontId="27" fillId="0" borderId="60" xfId="0" applyFont="1" applyFill="1" applyBorder="1" applyAlignment="1">
      <alignment horizontal="center" vertical="center" shrinkToFit="1"/>
    </xf>
    <xf numFmtId="0" fontId="27" fillId="0" borderId="68" xfId="0" applyFont="1" applyFill="1" applyBorder="1" applyAlignment="1">
      <alignment horizontal="center" vertical="center" shrinkToFit="1"/>
    </xf>
    <xf numFmtId="196" fontId="27" fillId="0" borderId="0" xfId="0" applyNumberFormat="1" applyFont="1" applyFill="1" applyBorder="1" applyAlignment="1">
      <alignment horizontal="right" vertical="center"/>
    </xf>
    <xf numFmtId="196" fontId="27" fillId="0" borderId="100" xfId="0" applyNumberFormat="1" applyFont="1" applyFill="1" applyBorder="1" applyAlignment="1">
      <alignment horizontal="right" vertical="center"/>
    </xf>
    <xf numFmtId="196" fontId="27" fillId="0" borderId="16" xfId="0" applyNumberFormat="1" applyFont="1" applyFill="1" applyBorder="1" applyAlignment="1">
      <alignment horizontal="right" vertical="center"/>
    </xf>
    <xf numFmtId="0" fontId="27" fillId="0" borderId="69" xfId="0" applyFont="1" applyFill="1" applyBorder="1" applyAlignment="1">
      <alignment horizontal="center" vertical="center" shrinkToFit="1"/>
    </xf>
    <xf numFmtId="0" fontId="27" fillId="0" borderId="70" xfId="0" applyFont="1" applyFill="1" applyBorder="1" applyAlignment="1">
      <alignment horizontal="center" vertical="center" shrinkToFit="1"/>
    </xf>
    <xf numFmtId="0" fontId="27" fillId="0" borderId="71" xfId="0" applyFont="1" applyFill="1" applyBorder="1" applyAlignment="1">
      <alignment horizontal="center" vertical="center" shrinkToFit="1"/>
    </xf>
    <xf numFmtId="0" fontId="27" fillId="0" borderId="62" xfId="0" applyFont="1" applyFill="1" applyBorder="1" applyAlignment="1">
      <alignment horizontal="center" vertical="center" shrinkToFit="1"/>
    </xf>
    <xf numFmtId="0" fontId="27" fillId="0" borderId="56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center" vertical="center" shrinkToFit="1"/>
    </xf>
    <xf numFmtId="0" fontId="27" fillId="0" borderId="67" xfId="0" applyFont="1" applyFill="1" applyBorder="1" applyAlignment="1">
      <alignment horizontal="center" vertical="center" shrinkToFit="1"/>
    </xf>
    <xf numFmtId="0" fontId="27" fillId="0" borderId="64" xfId="0" applyFont="1" applyFill="1" applyBorder="1" applyAlignment="1">
      <alignment horizontal="center" vertical="center" shrinkToFit="1"/>
    </xf>
    <xf numFmtId="198" fontId="27" fillId="0" borderId="11" xfId="0" applyNumberFormat="1" applyFont="1" applyFill="1" applyBorder="1" applyAlignment="1">
      <alignment horizontal="right" vertical="center"/>
    </xf>
    <xf numFmtId="198" fontId="27" fillId="0" borderId="16" xfId="0" applyNumberFormat="1" applyFont="1" applyFill="1" applyBorder="1" applyAlignment="1">
      <alignment horizontal="right" vertical="center"/>
    </xf>
    <xf numFmtId="0" fontId="27" fillId="0" borderId="39" xfId="0" applyFont="1" applyFill="1" applyBorder="1" applyAlignment="1">
      <alignment horizontal="distributed" vertical="center" shrinkToFit="1"/>
    </xf>
    <xf numFmtId="0" fontId="27" fillId="0" borderId="72" xfId="0" applyFont="1" applyFill="1" applyBorder="1" applyAlignment="1">
      <alignment horizontal="distributed" vertical="center" shrinkToFit="1"/>
    </xf>
    <xf numFmtId="196" fontId="27" fillId="0" borderId="11" xfId="0" applyNumberFormat="1" applyFont="1" applyFill="1" applyBorder="1" applyAlignment="1">
      <alignment horizontal="right" vertical="center"/>
    </xf>
    <xf numFmtId="0" fontId="27" fillId="0" borderId="15" xfId="0" applyFont="1" applyFill="1" applyBorder="1" applyAlignment="1">
      <alignment horizontal="distributed" vertical="center" shrinkToFit="1"/>
    </xf>
    <xf numFmtId="0" fontId="27" fillId="0" borderId="12" xfId="0" applyFont="1" applyFill="1" applyBorder="1" applyAlignment="1">
      <alignment horizontal="distributed" vertical="center" shrinkToFit="1"/>
    </xf>
    <xf numFmtId="198" fontId="27" fillId="0" borderId="0" xfId="0" applyNumberFormat="1" applyFont="1" applyFill="1" applyBorder="1" applyAlignment="1">
      <alignment horizontal="right" vertical="center"/>
    </xf>
    <xf numFmtId="0" fontId="27" fillId="0" borderId="30" xfId="0" applyFont="1" applyFill="1" applyBorder="1" applyAlignment="1">
      <alignment horizontal="distributed" vertical="center" shrinkToFit="1"/>
    </xf>
    <xf numFmtId="0" fontId="27" fillId="0" borderId="0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45" xfId="0" applyFont="1" applyFill="1" applyBorder="1" applyAlignment="1">
      <alignment horizontal="center" vertical="center" shrinkToFit="1"/>
    </xf>
    <xf numFmtId="196" fontId="27" fillId="0" borderId="75" xfId="0" applyNumberFormat="1" applyFont="1" applyFill="1" applyBorder="1" applyAlignment="1">
      <alignment horizontal="right" vertical="center"/>
    </xf>
    <xf numFmtId="196" fontId="27" fillId="0" borderId="21" xfId="0" applyNumberFormat="1" applyFont="1" applyFill="1" applyBorder="1" applyAlignment="1">
      <alignment horizontal="right" vertical="center"/>
    </xf>
    <xf numFmtId="196" fontId="27" fillId="0" borderId="23" xfId="0" applyNumberFormat="1" applyFont="1" applyFill="1" applyBorder="1" applyAlignment="1">
      <alignment horizontal="right" vertical="center"/>
    </xf>
    <xf numFmtId="0" fontId="27" fillId="0" borderId="76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78" xfId="0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27" fillId="0" borderId="67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right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 vertical="center"/>
    </xf>
    <xf numFmtId="0" fontId="27" fillId="0" borderId="88" xfId="0" applyFont="1" applyFill="1" applyBorder="1" applyAlignment="1">
      <alignment horizontal="center" vertical="center"/>
    </xf>
    <xf numFmtId="182" fontId="27" fillId="0" borderId="35" xfId="0" applyNumberFormat="1" applyFont="1" applyFill="1" applyBorder="1" applyAlignment="1">
      <alignment horizontal="right" vertical="center"/>
    </xf>
    <xf numFmtId="182" fontId="27" fillId="0" borderId="14" xfId="0" applyNumberFormat="1" applyFont="1" applyFill="1" applyBorder="1" applyAlignment="1">
      <alignment horizontal="right" vertical="center"/>
    </xf>
    <xf numFmtId="182" fontId="29" fillId="0" borderId="13" xfId="0" applyNumberFormat="1" applyFont="1" applyFill="1" applyBorder="1" applyAlignment="1">
      <alignment horizontal="center" vertical="center"/>
    </xf>
    <xf numFmtId="182" fontId="29" fillId="0" borderId="0" xfId="0" applyNumberFormat="1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182" fontId="27" fillId="0" borderId="13" xfId="0" applyNumberFormat="1" applyFont="1" applyFill="1" applyBorder="1" applyAlignment="1">
      <alignment horizontal="right" vertical="center"/>
    </xf>
    <xf numFmtId="182" fontId="27" fillId="0" borderId="0" xfId="33" applyNumberFormat="1" applyFont="1" applyFill="1" applyBorder="1" applyAlignment="1" applyProtection="1">
      <alignment horizontal="right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41" fontId="27" fillId="0" borderId="14" xfId="0" applyNumberFormat="1" applyFont="1" applyFill="1" applyBorder="1" applyAlignment="1">
      <alignment horizontal="right" vertical="center"/>
    </xf>
    <xf numFmtId="0" fontId="27" fillId="0" borderId="85" xfId="0" applyFont="1" applyFill="1" applyBorder="1" applyAlignment="1">
      <alignment horizontal="center" vertical="center"/>
    </xf>
    <xf numFmtId="182" fontId="29" fillId="0" borderId="51" xfId="0" applyNumberFormat="1" applyFont="1" applyFill="1" applyBorder="1" applyAlignment="1">
      <alignment horizontal="center" vertical="center"/>
    </xf>
    <xf numFmtId="182" fontId="30" fillId="0" borderId="36" xfId="0" applyNumberFormat="1" applyFont="1" applyFill="1" applyBorder="1" applyAlignment="1">
      <alignment horizontal="center" vertical="center"/>
    </xf>
    <xf numFmtId="0" fontId="28" fillId="0" borderId="8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horizontal="center" vertical="center"/>
    </xf>
    <xf numFmtId="182" fontId="28" fillId="0" borderId="23" xfId="33" applyNumberFormat="1" applyFont="1" applyFill="1" applyBorder="1" applyAlignment="1" applyProtection="1">
      <alignment horizontal="right" vertical="center"/>
    </xf>
    <xf numFmtId="38" fontId="27" fillId="0" borderId="0" xfId="33" applyFont="1" applyFill="1" applyBorder="1" applyAlignment="1" applyProtection="1">
      <alignment horizontal="right" vertical="center"/>
    </xf>
    <xf numFmtId="41" fontId="27" fillId="0" borderId="0" xfId="0" applyNumberFormat="1" applyFont="1" applyFill="1" applyBorder="1" applyAlignment="1">
      <alignment horizontal="right" vertical="center"/>
    </xf>
    <xf numFmtId="182" fontId="27" fillId="0" borderId="0" xfId="0" applyNumberFormat="1" applyFont="1" applyFill="1" applyBorder="1" applyAlignment="1">
      <alignment horizontal="right" vertical="center"/>
    </xf>
    <xf numFmtId="38" fontId="27" fillId="0" borderId="14" xfId="33" applyFont="1" applyFill="1" applyBorder="1" applyAlignment="1" applyProtection="1">
      <alignment horizontal="right" vertical="center"/>
    </xf>
    <xf numFmtId="182" fontId="28" fillId="0" borderId="22" xfId="0" applyNumberFormat="1" applyFont="1" applyFill="1" applyBorder="1" applyAlignment="1">
      <alignment horizontal="right" vertical="center"/>
    </xf>
    <xf numFmtId="0" fontId="27" fillId="0" borderId="72" xfId="0" applyFont="1" applyFill="1" applyBorder="1" applyAlignment="1">
      <alignment horizontal="center" vertical="center"/>
    </xf>
    <xf numFmtId="41" fontId="27" fillId="0" borderId="23" xfId="0" applyNumberFormat="1" applyFont="1" applyFill="1" applyBorder="1" applyAlignment="1">
      <alignment horizontal="right" vertical="center"/>
    </xf>
    <xf numFmtId="182" fontId="28" fillId="0" borderId="23" xfId="0" applyNumberFormat="1" applyFont="1" applyFill="1" applyBorder="1" applyAlignment="1">
      <alignment horizontal="right" vertical="center"/>
    </xf>
    <xf numFmtId="38" fontId="28" fillId="0" borderId="23" xfId="33" applyFont="1" applyFill="1" applyBorder="1" applyAlignment="1" applyProtection="1">
      <alignment horizontal="right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82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horizontal="distributed" vertical="center" justifyLastLine="1"/>
    </xf>
    <xf numFmtId="0" fontId="27" fillId="0" borderId="57" xfId="0" applyFont="1" applyFill="1" applyBorder="1" applyAlignment="1">
      <alignment horizontal="distributed" vertical="center" justifyLastLine="1"/>
    </xf>
    <xf numFmtId="0" fontId="28" fillId="0" borderId="56" xfId="0" applyFont="1" applyFill="1" applyBorder="1" applyAlignment="1">
      <alignment horizontal="center" vertical="center"/>
    </xf>
    <xf numFmtId="0" fontId="28" fillId="0" borderId="80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horizontal="center" vertical="center"/>
    </xf>
    <xf numFmtId="0" fontId="28" fillId="0" borderId="63" xfId="0" applyFont="1" applyFill="1" applyBorder="1" applyAlignment="1">
      <alignment horizontal="center" vertical="center"/>
    </xf>
    <xf numFmtId="0" fontId="28" fillId="0" borderId="8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 wrapText="1"/>
    </xf>
    <xf numFmtId="0" fontId="0" fillId="0" borderId="60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181" fontId="27" fillId="0" borderId="14" xfId="0" applyNumberFormat="1" applyFont="1" applyFill="1" applyBorder="1" applyAlignment="1">
      <alignment horizontal="center" vertical="center"/>
    </xf>
    <xf numFmtId="181" fontId="27" fillId="0" borderId="0" xfId="0" applyNumberFormat="1" applyFont="1" applyFill="1" applyBorder="1" applyAlignment="1">
      <alignment horizontal="center" vertical="center"/>
    </xf>
    <xf numFmtId="181" fontId="28" fillId="0" borderId="14" xfId="0" applyNumberFormat="1" applyFont="1" applyFill="1" applyBorder="1" applyAlignment="1">
      <alignment horizontal="center" vertical="center"/>
    </xf>
    <xf numFmtId="181" fontId="28" fillId="0" borderId="37" xfId="0" applyNumberFormat="1" applyFont="1" applyFill="1" applyBorder="1" applyAlignment="1">
      <alignment horizontal="center" vertical="center"/>
    </xf>
    <xf numFmtId="181" fontId="28" fillId="0" borderId="0" xfId="0" applyNumberFormat="1" applyFont="1" applyFill="1" applyBorder="1" applyAlignment="1">
      <alignment horizontal="center" vertical="center"/>
    </xf>
    <xf numFmtId="181" fontId="28" fillId="0" borderId="11" xfId="0" applyNumberFormat="1" applyFont="1" applyFill="1" applyBorder="1" applyAlignment="1">
      <alignment horizontal="center" vertical="center"/>
    </xf>
    <xf numFmtId="186" fontId="27" fillId="0" borderId="35" xfId="34" applyNumberFormat="1" applyFont="1" applyFill="1" applyBorder="1" applyAlignment="1" applyProtection="1">
      <alignment horizontal="center" vertical="center"/>
    </xf>
    <xf numFmtId="186" fontId="27" fillId="0" borderId="14" xfId="34" applyNumberFormat="1" applyFont="1" applyFill="1" applyBorder="1" applyAlignment="1" applyProtection="1">
      <alignment horizontal="center" vertical="center"/>
    </xf>
    <xf numFmtId="180" fontId="27" fillId="0" borderId="13" xfId="34" applyNumberFormat="1" applyFont="1" applyFill="1" applyBorder="1" applyAlignment="1" applyProtection="1">
      <alignment horizontal="center" vertical="center"/>
    </xf>
    <xf numFmtId="180" fontId="27" fillId="0" borderId="0" xfId="34" applyNumberFormat="1" applyFont="1" applyFill="1" applyBorder="1" applyAlignment="1" applyProtection="1">
      <alignment horizontal="center" vertical="center"/>
    </xf>
    <xf numFmtId="181" fontId="28" fillId="0" borderId="43" xfId="0" applyNumberFormat="1" applyFont="1" applyFill="1" applyBorder="1" applyAlignment="1">
      <alignment horizontal="center" vertical="center"/>
    </xf>
    <xf numFmtId="181" fontId="28" fillId="0" borderId="93" xfId="0" applyNumberFormat="1" applyFont="1" applyFill="1" applyBorder="1" applyAlignment="1">
      <alignment horizontal="center" vertical="center"/>
    </xf>
    <xf numFmtId="0" fontId="28" fillId="0" borderId="64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38" fontId="28" fillId="0" borderId="0" xfId="34" applyFont="1" applyFill="1" applyBorder="1" applyAlignment="1" applyProtection="1">
      <alignment horizontal="center" vertical="center" shrinkToFit="1"/>
    </xf>
    <xf numFmtId="0" fontId="28" fillId="0" borderId="0" xfId="0" applyFont="1" applyFill="1" applyBorder="1" applyAlignment="1">
      <alignment vertical="center"/>
    </xf>
    <xf numFmtId="187" fontId="27" fillId="0" borderId="43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right" vertical="center"/>
    </xf>
    <xf numFmtId="181" fontId="27" fillId="0" borderId="0" xfId="0" applyNumberFormat="1" applyFont="1" applyFill="1" applyBorder="1" applyAlignment="1">
      <alignment horizontal="right" vertical="center"/>
    </xf>
    <xf numFmtId="179" fontId="27" fillId="0" borderId="41" xfId="0" applyNumberFormat="1" applyFont="1" applyFill="1" applyBorder="1" applyAlignment="1">
      <alignment horizontal="center" vertical="center"/>
    </xf>
    <xf numFmtId="179" fontId="27" fillId="0" borderId="43" xfId="0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right" vertical="center"/>
    </xf>
    <xf numFmtId="0" fontId="27" fillId="0" borderId="105" xfId="0" applyFont="1" applyFill="1" applyBorder="1" applyAlignment="1">
      <alignment horizontal="center" vertical="center"/>
    </xf>
    <xf numFmtId="179" fontId="28" fillId="0" borderId="13" xfId="0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179" fontId="27" fillId="0" borderId="13" xfId="0" applyNumberFormat="1" applyFont="1" applyFill="1" applyBorder="1" applyAlignment="1">
      <alignment horizontal="center" vertical="center"/>
    </xf>
    <xf numFmtId="179" fontId="27" fillId="0" borderId="100" xfId="0" applyNumberFormat="1" applyFont="1" applyFill="1" applyBorder="1" applyAlignment="1">
      <alignment horizontal="right" vertical="center"/>
    </xf>
    <xf numFmtId="179" fontId="27" fillId="0" borderId="11" xfId="0" applyNumberFormat="1" applyFont="1" applyFill="1" applyBorder="1" applyAlignment="1">
      <alignment horizontal="right" vertical="center"/>
    </xf>
    <xf numFmtId="181" fontId="28" fillId="0" borderId="0" xfId="0" applyNumberFormat="1" applyFont="1" applyFill="1" applyBorder="1" applyAlignment="1">
      <alignment vertical="center"/>
    </xf>
    <xf numFmtId="187" fontId="27" fillId="0" borderId="0" xfId="0" applyNumberFormat="1" applyFont="1" applyFill="1" applyBorder="1" applyAlignment="1">
      <alignment horizontal="center" vertical="center"/>
    </xf>
    <xf numFmtId="188" fontId="27" fillId="0" borderId="32" xfId="0" applyNumberFormat="1" applyFont="1" applyFill="1" applyBorder="1" applyAlignment="1">
      <alignment horizontal="right" vertical="center"/>
    </xf>
    <xf numFmtId="188" fontId="27" fillId="0" borderId="37" xfId="0" applyNumberFormat="1" applyFont="1" applyFill="1" applyBorder="1" applyAlignment="1">
      <alignment horizontal="right" vertical="center"/>
    </xf>
    <xf numFmtId="0" fontId="28" fillId="0" borderId="105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179" fontId="28" fillId="0" borderId="0" xfId="0" applyNumberFormat="1" applyFont="1" applyFill="1" applyBorder="1" applyAlignment="1">
      <alignment horizontal="right" vertical="center"/>
    </xf>
    <xf numFmtId="179" fontId="28" fillId="0" borderId="100" xfId="0" applyNumberFormat="1" applyFont="1" applyFill="1" applyBorder="1" applyAlignment="1">
      <alignment horizontal="right" vertical="center"/>
    </xf>
    <xf numFmtId="179" fontId="28" fillId="0" borderId="11" xfId="0" applyNumberFormat="1" applyFont="1" applyFill="1" applyBorder="1" applyAlignment="1">
      <alignment horizontal="right" vertical="center"/>
    </xf>
    <xf numFmtId="181" fontId="27" fillId="0" borderId="13" xfId="0" applyNumberFormat="1" applyFont="1" applyFill="1" applyBorder="1" applyAlignment="1">
      <alignment horizontal="right" vertical="center"/>
    </xf>
    <xf numFmtId="179" fontId="28" fillId="0" borderId="13" xfId="0" applyNumberFormat="1" applyFont="1" applyFill="1" applyBorder="1" applyAlignment="1">
      <alignment horizontal="right" vertical="center"/>
    </xf>
    <xf numFmtId="186" fontId="27" fillId="0" borderId="100" xfId="0" applyNumberFormat="1" applyFont="1" applyFill="1" applyBorder="1" applyAlignment="1">
      <alignment vertical="center"/>
    </xf>
    <xf numFmtId="186" fontId="27" fillId="0" borderId="11" xfId="0" applyNumberFormat="1" applyFont="1" applyFill="1" applyBorder="1" applyAlignment="1">
      <alignment vertical="center"/>
    </xf>
    <xf numFmtId="181" fontId="27" fillId="0" borderId="100" xfId="0" applyNumberFormat="1" applyFont="1" applyFill="1" applyBorder="1" applyAlignment="1">
      <alignment horizontal="right" vertical="center"/>
    </xf>
    <xf numFmtId="181" fontId="27" fillId="0" borderId="11" xfId="0" applyNumberFormat="1" applyFont="1" applyFill="1" applyBorder="1" applyAlignment="1">
      <alignment horizontal="right" vertical="center"/>
    </xf>
    <xf numFmtId="186" fontId="27" fillId="0" borderId="0" xfId="34" applyNumberFormat="1" applyFont="1" applyFill="1" applyBorder="1" applyAlignment="1" applyProtection="1">
      <alignment vertical="center"/>
    </xf>
    <xf numFmtId="186" fontId="27" fillId="0" borderId="0" xfId="0" applyNumberFormat="1" applyFont="1" applyFill="1" applyBorder="1" applyAlignment="1">
      <alignment horizontal="right" vertical="center"/>
    </xf>
    <xf numFmtId="186" fontId="27" fillId="0" borderId="0" xfId="0" applyNumberFormat="1" applyFont="1" applyFill="1" applyBorder="1" applyAlignment="1">
      <alignment vertical="center"/>
    </xf>
    <xf numFmtId="186" fontId="27" fillId="0" borderId="13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vertical="center"/>
    </xf>
    <xf numFmtId="179" fontId="27" fillId="0" borderId="13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27" fillId="0" borderId="36" xfId="0" applyNumberFormat="1" applyFont="1" applyFill="1" applyBorder="1" applyAlignment="1">
      <alignment horizontal="right" vertical="top"/>
    </xf>
    <xf numFmtId="179" fontId="27" fillId="0" borderId="107" xfId="0" applyNumberFormat="1" applyFont="1" applyFill="1" applyBorder="1" applyAlignment="1">
      <alignment horizontal="right" vertical="top"/>
    </xf>
    <xf numFmtId="179" fontId="27" fillId="0" borderId="50" xfId="0" applyNumberFormat="1" applyFont="1" applyFill="1" applyBorder="1" applyAlignment="1">
      <alignment horizontal="right" vertical="top"/>
    </xf>
    <xf numFmtId="0" fontId="27" fillId="0" borderId="0" xfId="0" applyFont="1" applyFill="1" applyBorder="1" applyAlignment="1">
      <alignment vertical="center"/>
    </xf>
    <xf numFmtId="179" fontId="0" fillId="0" borderId="10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27" fillId="0" borderId="51" xfId="0" applyNumberFormat="1" applyFont="1" applyFill="1" applyBorder="1" applyAlignment="1">
      <alignment horizontal="right" vertical="top"/>
    </xf>
    <xf numFmtId="186" fontId="27" fillId="0" borderId="14" xfId="0" applyNumberFormat="1" applyFont="1" applyFill="1" applyBorder="1" applyAlignment="1">
      <alignment horizontal="center" vertical="center"/>
    </xf>
    <xf numFmtId="179" fontId="0" fillId="0" borderId="13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left" vertical="center"/>
    </xf>
    <xf numFmtId="0" fontId="27" fillId="0" borderId="68" xfId="0" applyFont="1" applyFill="1" applyBorder="1" applyAlignment="1">
      <alignment horizontal="center" vertical="center"/>
    </xf>
    <xf numFmtId="179" fontId="27" fillId="0" borderId="16" xfId="0" applyNumberFormat="1" applyFont="1" applyFill="1" applyBorder="1" applyAlignment="1">
      <alignment horizontal="right" vertical="center"/>
    </xf>
    <xf numFmtId="179" fontId="27" fillId="0" borderId="53" xfId="0" applyNumberFormat="1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horizontal="right" vertical="center"/>
    </xf>
    <xf numFmtId="179" fontId="28" fillId="0" borderId="16" xfId="0" applyNumberFormat="1" applyFont="1" applyFill="1" applyBorder="1" applyAlignment="1">
      <alignment horizontal="right" vertical="center"/>
    </xf>
    <xf numFmtId="184" fontId="27" fillId="0" borderId="30" xfId="0" applyNumberFormat="1" applyFont="1" applyFill="1" applyBorder="1" applyAlignment="1">
      <alignment horizontal="right" vertical="center"/>
    </xf>
    <xf numFmtId="184" fontId="27" fillId="0" borderId="16" xfId="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center" vertical="center"/>
    </xf>
    <xf numFmtId="184" fontId="27" fillId="0" borderId="45" xfId="0" applyNumberFormat="1" applyFont="1" applyFill="1" applyBorder="1" applyAlignment="1">
      <alignment horizontal="right" vertical="center"/>
    </xf>
    <xf numFmtId="184" fontId="27" fillId="0" borderId="21" xfId="0" applyNumberFormat="1" applyFont="1" applyFill="1" applyBorder="1" applyAlignment="1">
      <alignment horizontal="right" vertical="center"/>
    </xf>
    <xf numFmtId="49" fontId="27" fillId="0" borderId="23" xfId="0" applyNumberFormat="1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 wrapText="1"/>
    </xf>
    <xf numFmtId="0" fontId="27" fillId="0" borderId="98" xfId="0" applyFont="1" applyFill="1" applyBorder="1" applyAlignment="1">
      <alignment horizontal="center" vertical="center"/>
    </xf>
    <xf numFmtId="0" fontId="27" fillId="0" borderId="91" xfId="0" applyFont="1" applyFill="1" applyBorder="1" applyAlignment="1">
      <alignment horizontal="center" vertical="center"/>
    </xf>
    <xf numFmtId="0" fontId="28" fillId="0" borderId="89" xfId="0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/>
    <xf numFmtId="0" fontId="27" fillId="0" borderId="32" xfId="0" applyFont="1" applyFill="1" applyBorder="1" applyAlignment="1">
      <alignment horizontal="center" vertical="center" wrapText="1"/>
    </xf>
    <xf numFmtId="0" fontId="27" fillId="0" borderId="10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189" fontId="28" fillId="0" borderId="0" xfId="0" applyNumberFormat="1" applyFont="1" applyFill="1" applyBorder="1" applyAlignment="1">
      <alignment vertical="top" shrinkToFit="1"/>
    </xf>
    <xf numFmtId="189" fontId="28" fillId="0" borderId="23" xfId="0" applyNumberFormat="1" applyFont="1" applyFill="1" applyBorder="1" applyAlignment="1">
      <alignment vertical="top" shrinkToFit="1"/>
    </xf>
    <xf numFmtId="189" fontId="28" fillId="0" borderId="16" xfId="0" applyNumberFormat="1" applyFont="1" applyFill="1" applyBorder="1" applyAlignment="1">
      <alignment vertical="top" shrinkToFit="1"/>
    </xf>
    <xf numFmtId="189" fontId="28" fillId="0" borderId="21" xfId="0" applyNumberFormat="1" applyFont="1" applyFill="1" applyBorder="1" applyAlignment="1">
      <alignment vertical="top" shrinkToFit="1"/>
    </xf>
    <xf numFmtId="179" fontId="28" fillId="0" borderId="16" xfId="0" applyNumberFormat="1" applyFont="1" applyFill="1" applyBorder="1" applyAlignment="1"/>
    <xf numFmtId="0" fontId="27" fillId="0" borderId="18" xfId="0" applyFont="1" applyFill="1" applyBorder="1" applyAlignment="1">
      <alignment horizontal="left" vertical="center"/>
    </xf>
    <xf numFmtId="49" fontId="31" fillId="0" borderId="95" xfId="0" applyNumberFormat="1" applyFont="1" applyFill="1" applyBorder="1" applyAlignment="1">
      <alignment horizontal="center" vertical="center" wrapText="1"/>
    </xf>
    <xf numFmtId="49" fontId="31" fillId="0" borderId="27" xfId="0" applyNumberFormat="1" applyFont="1" applyFill="1" applyBorder="1" applyAlignment="1">
      <alignment horizontal="center" vertical="center" wrapText="1"/>
    </xf>
    <xf numFmtId="0" fontId="31" fillId="0" borderId="95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49" fontId="31" fillId="0" borderId="9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31" fillId="0" borderId="95" xfId="0" applyFont="1" applyFill="1" applyBorder="1" applyAlignment="1">
      <alignment horizontal="center" vertical="center" wrapText="1" shrinkToFit="1"/>
    </xf>
    <xf numFmtId="0" fontId="31" fillId="0" borderId="27" xfId="0" applyFont="1" applyFill="1" applyBorder="1" applyAlignment="1">
      <alignment horizontal="center" vertical="center" wrapText="1" shrinkToFit="1"/>
    </xf>
    <xf numFmtId="49" fontId="31" fillId="0" borderId="95" xfId="0" applyNumberFormat="1" applyFont="1" applyFill="1" applyBorder="1" applyAlignment="1">
      <alignment horizontal="center" vertical="center" wrapText="1" shrinkToFit="1"/>
    </xf>
    <xf numFmtId="49" fontId="31" fillId="0" borderId="27" xfId="0" applyNumberFormat="1" applyFont="1" applyFill="1" applyBorder="1" applyAlignment="1">
      <alignment horizontal="center" vertical="center" wrapText="1" shrinkToFit="1"/>
    </xf>
    <xf numFmtId="49" fontId="31" fillId="0" borderId="96" xfId="0" applyNumberFormat="1" applyFont="1" applyFill="1" applyBorder="1" applyAlignment="1">
      <alignment horizontal="center" vertical="center" wrapText="1"/>
    </xf>
    <xf numFmtId="49" fontId="31" fillId="0" borderId="97" xfId="0" applyNumberFormat="1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438151</xdr:colOff>
      <xdr:row>49</xdr:row>
      <xdr:rowOff>180975</xdr:rowOff>
    </xdr:from>
    <xdr:to>
      <xdr:col>42</xdr:col>
      <xdr:colOff>152400</xdr:colOff>
      <xdr:row>50</xdr:row>
      <xdr:rowOff>133350</xdr:rowOff>
    </xdr:to>
    <xdr:cxnSp macro="">
      <xdr:nvCxnSpPr>
        <xdr:cNvPr id="11" name="直線コネクタ 10"/>
        <xdr:cNvCxnSpPr/>
      </xdr:nvCxnSpPr>
      <xdr:spPr bwMode="auto">
        <a:xfrm flipH="1">
          <a:off x="7172326" y="100393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47627</xdr:colOff>
      <xdr:row>47</xdr:row>
      <xdr:rowOff>142875</xdr:rowOff>
    </xdr:from>
    <xdr:to>
      <xdr:col>40</xdr:col>
      <xdr:colOff>104775</xdr:colOff>
      <xdr:row>48</xdr:row>
      <xdr:rowOff>114300</xdr:rowOff>
    </xdr:to>
    <xdr:cxnSp macro="">
      <xdr:nvCxnSpPr>
        <xdr:cNvPr id="13" name="直線コネクタ 12"/>
        <xdr:cNvCxnSpPr/>
      </xdr:nvCxnSpPr>
      <xdr:spPr bwMode="auto">
        <a:xfrm flipH="1">
          <a:off x="6353177" y="9601200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view="pageBreakPreview" zoomScaleNormal="90" zoomScaleSheetLayoutView="100" workbookViewId="0">
      <selection activeCell="K17" sqref="K17"/>
    </sheetView>
  </sheetViews>
  <sheetFormatPr defaultRowHeight="21" customHeight="1"/>
  <cols>
    <col min="1" max="1" width="10.28515625" style="54" customWidth="1"/>
    <col min="2" max="2" width="7" style="54" customWidth="1"/>
    <col min="3" max="3" width="6.5703125" style="54" customWidth="1"/>
    <col min="4" max="4" width="11" style="54" bestFit="1" customWidth="1"/>
    <col min="5" max="5" width="6.5703125" style="54" customWidth="1"/>
    <col min="6" max="6" width="11" style="54" bestFit="1" customWidth="1"/>
    <col min="7" max="7" width="6.5703125" style="54" customWidth="1"/>
    <col min="8" max="8" width="9.7109375" style="54" customWidth="1"/>
    <col min="9" max="9" width="6.5703125" style="54" customWidth="1"/>
    <col min="10" max="10" width="9.28515625" style="54" customWidth="1"/>
    <col min="11" max="11" width="6.7109375" style="54" customWidth="1"/>
    <col min="12" max="12" width="9.7109375" style="54" customWidth="1"/>
    <col min="13" max="16384" width="9.140625" style="54"/>
  </cols>
  <sheetData>
    <row r="1" spans="1:13" ht="5.0999999999999996" customHeight="1">
      <c r="A1" s="53"/>
      <c r="B1" s="53"/>
      <c r="C1" s="53"/>
      <c r="D1" s="53"/>
      <c r="E1" s="53"/>
      <c r="F1" s="53"/>
      <c r="G1" s="53"/>
      <c r="H1" s="53"/>
      <c r="I1" s="53"/>
      <c r="K1" s="53"/>
      <c r="L1" s="55"/>
    </row>
    <row r="2" spans="1:13" ht="15" customHeight="1" thickBot="1">
      <c r="A2" s="53" t="s">
        <v>305</v>
      </c>
      <c r="B2" s="53"/>
      <c r="C2" s="53"/>
      <c r="D2" s="53"/>
      <c r="E2" s="53"/>
      <c r="F2" s="53"/>
      <c r="G2" s="53"/>
      <c r="H2" s="53"/>
      <c r="I2" s="53"/>
      <c r="K2" s="53"/>
      <c r="L2" s="55" t="s">
        <v>185</v>
      </c>
    </row>
    <row r="3" spans="1:13" ht="24.95" customHeight="1" thickBot="1">
      <c r="A3" s="393" t="s">
        <v>186</v>
      </c>
      <c r="B3" s="394"/>
      <c r="C3" s="397" t="s">
        <v>306</v>
      </c>
      <c r="D3" s="397"/>
      <c r="E3" s="397"/>
      <c r="F3" s="398" t="s">
        <v>187</v>
      </c>
      <c r="G3" s="397" t="s">
        <v>327</v>
      </c>
      <c r="H3" s="397"/>
      <c r="I3" s="397"/>
      <c r="J3" s="386" t="s">
        <v>328</v>
      </c>
      <c r="K3" s="386"/>
      <c r="L3" s="387"/>
    </row>
    <row r="4" spans="1:13" ht="24.95" customHeight="1">
      <c r="A4" s="395"/>
      <c r="B4" s="396"/>
      <c r="C4" s="56" t="s">
        <v>188</v>
      </c>
      <c r="D4" s="56" t="s">
        <v>189</v>
      </c>
      <c r="E4" s="57" t="s">
        <v>190</v>
      </c>
      <c r="F4" s="399"/>
      <c r="G4" s="400"/>
      <c r="H4" s="400"/>
      <c r="I4" s="400"/>
      <c r="J4" s="388"/>
      <c r="K4" s="388"/>
      <c r="L4" s="389"/>
    </row>
    <row r="5" spans="1:13" ht="20.100000000000001" customHeight="1">
      <c r="A5" s="403" t="s">
        <v>191</v>
      </c>
      <c r="B5" s="404"/>
      <c r="C5" s="58">
        <f t="shared" ref="C5:C10" si="0">SUM(D5:E5)</f>
        <v>0</v>
      </c>
      <c r="D5" s="59">
        <v>0</v>
      </c>
      <c r="E5" s="59">
        <v>0</v>
      </c>
      <c r="F5" s="60">
        <v>1</v>
      </c>
      <c r="G5" s="390">
        <v>15242.98</v>
      </c>
      <c r="H5" s="390"/>
      <c r="I5" s="390"/>
      <c r="J5" s="405">
        <v>3378.6</v>
      </c>
      <c r="K5" s="405"/>
      <c r="L5" s="392"/>
    </row>
    <row r="6" spans="1:13" ht="20.100000000000001" customHeight="1">
      <c r="A6" s="406" t="s">
        <v>203</v>
      </c>
      <c r="B6" s="407"/>
      <c r="C6" s="58">
        <f t="shared" si="0"/>
        <v>26</v>
      </c>
      <c r="D6" s="59">
        <v>9</v>
      </c>
      <c r="E6" s="59">
        <v>17</v>
      </c>
      <c r="F6" s="316">
        <v>1</v>
      </c>
      <c r="G6" s="390">
        <v>3845</v>
      </c>
      <c r="H6" s="390"/>
      <c r="I6" s="390"/>
      <c r="J6" s="391">
        <v>2807.32</v>
      </c>
      <c r="K6" s="391"/>
      <c r="L6" s="392"/>
      <c r="M6" s="97"/>
    </row>
    <row r="7" spans="1:13" ht="20.100000000000001" customHeight="1">
      <c r="A7" s="406" t="s">
        <v>329</v>
      </c>
      <c r="B7" s="407"/>
      <c r="C7" s="58">
        <f t="shared" si="0"/>
        <v>8</v>
      </c>
      <c r="D7" s="59">
        <v>3</v>
      </c>
      <c r="E7" s="59">
        <v>5</v>
      </c>
      <c r="F7" s="316">
        <v>2</v>
      </c>
      <c r="G7" s="408">
        <v>5580.44</v>
      </c>
      <c r="H7" s="408"/>
      <c r="I7" s="408"/>
      <c r="J7" s="401">
        <v>1550.16</v>
      </c>
      <c r="K7" s="401"/>
      <c r="L7" s="402"/>
    </row>
    <row r="8" spans="1:13" ht="20.100000000000001" customHeight="1">
      <c r="A8" s="406" t="s">
        <v>330</v>
      </c>
      <c r="B8" s="409"/>
      <c r="C8" s="58">
        <f t="shared" si="0"/>
        <v>0</v>
      </c>
      <c r="D8" s="59">
        <v>0</v>
      </c>
      <c r="E8" s="59">
        <v>0</v>
      </c>
      <c r="F8" s="316">
        <v>1</v>
      </c>
      <c r="G8" s="390">
        <v>2897.64</v>
      </c>
      <c r="H8" s="390"/>
      <c r="I8" s="390"/>
      <c r="J8" s="405">
        <v>958.91</v>
      </c>
      <c r="K8" s="405"/>
      <c r="L8" s="392"/>
    </row>
    <row r="9" spans="1:13" ht="20.100000000000001" customHeight="1">
      <c r="A9" s="406" t="s">
        <v>331</v>
      </c>
      <c r="B9" s="407"/>
      <c r="C9" s="58">
        <f t="shared" si="0"/>
        <v>10</v>
      </c>
      <c r="D9" s="59">
        <v>4</v>
      </c>
      <c r="E9" s="59">
        <v>6</v>
      </c>
      <c r="F9" s="316">
        <v>1</v>
      </c>
      <c r="G9" s="390">
        <v>7066</v>
      </c>
      <c r="H9" s="390"/>
      <c r="I9" s="390"/>
      <c r="J9" s="391">
        <v>3360.89</v>
      </c>
      <c r="K9" s="391"/>
      <c r="L9" s="392"/>
      <c r="M9" s="97"/>
    </row>
    <row r="10" spans="1:13" ht="20.100000000000001" customHeight="1" thickBot="1">
      <c r="A10" s="411" t="s">
        <v>332</v>
      </c>
      <c r="B10" s="412"/>
      <c r="C10" s="61">
        <f t="shared" si="0"/>
        <v>4</v>
      </c>
      <c r="D10" s="62">
        <v>2</v>
      </c>
      <c r="E10" s="62">
        <v>2</v>
      </c>
      <c r="F10" s="63">
        <v>1</v>
      </c>
      <c r="G10" s="415">
        <v>1482.83</v>
      </c>
      <c r="H10" s="415"/>
      <c r="I10" s="415"/>
      <c r="J10" s="413">
        <v>1471.36</v>
      </c>
      <c r="K10" s="413"/>
      <c r="L10" s="414"/>
      <c r="M10" s="97"/>
    </row>
    <row r="11" spans="1:13" ht="15" customHeight="1">
      <c r="A11" s="410" t="s">
        <v>192</v>
      </c>
      <c r="B11" s="410"/>
      <c r="C11" s="410"/>
      <c r="D11" s="410"/>
      <c r="E11" s="410"/>
      <c r="F11" s="410"/>
      <c r="G11" s="410"/>
      <c r="H11" s="293"/>
      <c r="I11" s="293"/>
      <c r="J11" s="418" t="s">
        <v>193</v>
      </c>
      <c r="K11" s="418"/>
      <c r="L11" s="418"/>
    </row>
    <row r="12" spans="1:13" ht="15" customHeight="1">
      <c r="A12" s="410" t="s">
        <v>194</v>
      </c>
      <c r="B12" s="410"/>
      <c r="C12" s="410"/>
      <c r="D12" s="410"/>
      <c r="E12" s="410"/>
      <c r="F12" s="410"/>
      <c r="G12" s="410"/>
      <c r="H12" s="410"/>
      <c r="I12" s="410"/>
      <c r="J12" s="410"/>
      <c r="K12" s="53"/>
    </row>
    <row r="13" spans="1:13" ht="15" customHeight="1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53"/>
    </row>
    <row r="14" spans="1:13" ht="15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53"/>
    </row>
    <row r="15" spans="1:13" ht="15" customHeight="1" thickBot="1">
      <c r="A15" s="53" t="s">
        <v>333</v>
      </c>
      <c r="B15" s="53"/>
      <c r="C15" s="53"/>
      <c r="D15" s="53"/>
      <c r="E15" s="53"/>
      <c r="F15" s="53"/>
      <c r="G15" s="53"/>
      <c r="H15" s="53"/>
      <c r="I15" s="53"/>
      <c r="J15" s="55"/>
      <c r="K15" s="53"/>
    </row>
    <row r="16" spans="1:13" ht="24.95" customHeight="1">
      <c r="A16" s="416" t="s">
        <v>334</v>
      </c>
      <c r="B16" s="422" t="s">
        <v>335</v>
      </c>
      <c r="C16" s="419" t="s">
        <v>195</v>
      </c>
      <c r="D16" s="420"/>
      <c r="E16" s="419" t="s">
        <v>196</v>
      </c>
      <c r="F16" s="420"/>
      <c r="G16" s="419" t="s">
        <v>197</v>
      </c>
      <c r="H16" s="420"/>
      <c r="I16" s="419" t="s">
        <v>198</v>
      </c>
      <c r="J16" s="421"/>
    </row>
    <row r="17" spans="1:10" ht="24.95" customHeight="1">
      <c r="A17" s="417"/>
      <c r="B17" s="423"/>
      <c r="C17" s="306" t="s">
        <v>62</v>
      </c>
      <c r="D17" s="306" t="s">
        <v>199</v>
      </c>
      <c r="E17" s="306" t="s">
        <v>62</v>
      </c>
      <c r="F17" s="306" t="s">
        <v>199</v>
      </c>
      <c r="G17" s="306" t="s">
        <v>62</v>
      </c>
      <c r="H17" s="306" t="s">
        <v>199</v>
      </c>
      <c r="I17" s="296" t="s">
        <v>62</v>
      </c>
      <c r="J17" s="307" t="s">
        <v>199</v>
      </c>
    </row>
    <row r="18" spans="1:10" ht="20.100000000000001" customHeight="1">
      <c r="A18" s="313" t="s">
        <v>200</v>
      </c>
      <c r="B18" s="65"/>
      <c r="C18" s="66"/>
      <c r="D18" s="67"/>
      <c r="E18" s="66"/>
      <c r="F18" s="67">
        <v>1001</v>
      </c>
      <c r="G18" s="66"/>
      <c r="H18" s="67">
        <v>300</v>
      </c>
      <c r="I18" s="68"/>
      <c r="J18" s="69">
        <v>300</v>
      </c>
    </row>
    <row r="19" spans="1:10" ht="20.100000000000001" customHeight="1">
      <c r="A19" s="313" t="s">
        <v>336</v>
      </c>
      <c r="B19" s="58">
        <v>335</v>
      </c>
      <c r="C19" s="70">
        <v>852</v>
      </c>
      <c r="D19" s="71">
        <v>210686</v>
      </c>
      <c r="E19" s="70">
        <v>231</v>
      </c>
      <c r="F19" s="70">
        <v>128401</v>
      </c>
      <c r="G19" s="70">
        <v>255</v>
      </c>
      <c r="H19" s="59">
        <v>35933</v>
      </c>
      <c r="I19" s="59">
        <v>178</v>
      </c>
      <c r="J19" s="72">
        <v>36055</v>
      </c>
    </row>
    <row r="20" spans="1:10" ht="20.100000000000001" customHeight="1">
      <c r="A20" s="313">
        <v>21</v>
      </c>
      <c r="B20" s="58">
        <v>335</v>
      </c>
      <c r="C20" s="59">
        <v>866</v>
      </c>
      <c r="D20" s="59">
        <v>178664</v>
      </c>
      <c r="E20" s="59">
        <v>212</v>
      </c>
      <c r="F20" s="59">
        <v>102113</v>
      </c>
      <c r="G20" s="59">
        <v>257</v>
      </c>
      <c r="H20" s="59">
        <v>33362</v>
      </c>
      <c r="I20" s="59">
        <v>203</v>
      </c>
      <c r="J20" s="72">
        <v>35680</v>
      </c>
    </row>
    <row r="21" spans="1:10" ht="20.100000000000001" customHeight="1">
      <c r="A21" s="313">
        <v>22</v>
      </c>
      <c r="B21" s="58">
        <v>335</v>
      </c>
      <c r="C21" s="59">
        <v>925</v>
      </c>
      <c r="D21" s="59">
        <v>198233</v>
      </c>
      <c r="E21" s="59">
        <v>217</v>
      </c>
      <c r="F21" s="59">
        <v>118078</v>
      </c>
      <c r="G21" s="59">
        <v>278</v>
      </c>
      <c r="H21" s="59">
        <v>35953</v>
      </c>
      <c r="I21" s="59">
        <v>217</v>
      </c>
      <c r="J21" s="72">
        <v>37162</v>
      </c>
    </row>
    <row r="22" spans="1:10" ht="20.100000000000001" customHeight="1">
      <c r="A22" s="313">
        <v>23</v>
      </c>
      <c r="B22" s="73">
        <v>335</v>
      </c>
      <c r="C22" s="74">
        <v>743</v>
      </c>
      <c r="D22" s="68">
        <v>201202</v>
      </c>
      <c r="E22" s="74">
        <v>229</v>
      </c>
      <c r="F22" s="68">
        <v>120694</v>
      </c>
      <c r="G22" s="74">
        <v>281</v>
      </c>
      <c r="H22" s="68">
        <v>37916</v>
      </c>
      <c r="I22" s="74">
        <v>233</v>
      </c>
      <c r="J22" s="75">
        <v>42592</v>
      </c>
    </row>
    <row r="23" spans="1:10" ht="20.100000000000001" customHeight="1">
      <c r="A23" s="76">
        <v>24</v>
      </c>
      <c r="B23" s="77">
        <f t="shared" ref="B23:J23" si="1">SUM(B25:B36)</f>
        <v>335</v>
      </c>
      <c r="C23" s="78">
        <f t="shared" si="1"/>
        <v>774</v>
      </c>
      <c r="D23" s="79">
        <f t="shared" si="1"/>
        <v>201793</v>
      </c>
      <c r="E23" s="78">
        <f t="shared" si="1"/>
        <v>240</v>
      </c>
      <c r="F23" s="79">
        <f t="shared" si="1"/>
        <v>125067</v>
      </c>
      <c r="G23" s="78">
        <f t="shared" si="1"/>
        <v>289</v>
      </c>
      <c r="H23" s="79">
        <f t="shared" si="1"/>
        <v>33768</v>
      </c>
      <c r="I23" s="78">
        <f t="shared" si="1"/>
        <v>245</v>
      </c>
      <c r="J23" s="80">
        <f t="shared" si="1"/>
        <v>42958</v>
      </c>
    </row>
    <row r="24" spans="1:10" ht="20.100000000000001" customHeight="1">
      <c r="A24" s="76"/>
      <c r="B24" s="81"/>
      <c r="C24" s="82"/>
      <c r="D24" s="82"/>
      <c r="E24" s="82"/>
      <c r="F24" s="82"/>
      <c r="G24" s="82"/>
      <c r="H24" s="82"/>
      <c r="I24" s="68"/>
      <c r="J24" s="69"/>
    </row>
    <row r="25" spans="1:10" ht="20.100000000000001" customHeight="1">
      <c r="A25" s="83" t="s">
        <v>337</v>
      </c>
      <c r="B25" s="84">
        <v>28</v>
      </c>
      <c r="C25" s="368">
        <f t="shared" ref="C25:C36" si="2">SUM(E25+G25+I25)</f>
        <v>58</v>
      </c>
      <c r="D25" s="368">
        <f t="shared" ref="D25:D36" si="3">SUM(F25+H25+J25)</f>
        <v>17551</v>
      </c>
      <c r="E25" s="368">
        <v>17</v>
      </c>
      <c r="F25" s="68">
        <v>10841</v>
      </c>
      <c r="G25" s="368">
        <v>24</v>
      </c>
      <c r="H25" s="68">
        <v>2886</v>
      </c>
      <c r="I25" s="59">
        <v>17</v>
      </c>
      <c r="J25" s="72">
        <v>3824</v>
      </c>
    </row>
    <row r="26" spans="1:10" ht="20.100000000000001" customHeight="1">
      <c r="A26" s="85">
        <v>5</v>
      </c>
      <c r="B26" s="84">
        <v>29</v>
      </c>
      <c r="C26" s="368">
        <f t="shared" si="2"/>
        <v>53</v>
      </c>
      <c r="D26" s="368">
        <f t="shared" si="3"/>
        <v>15525</v>
      </c>
      <c r="E26" s="368">
        <v>19</v>
      </c>
      <c r="F26" s="368">
        <v>10614</v>
      </c>
      <c r="G26" s="368">
        <v>21</v>
      </c>
      <c r="H26" s="368">
        <v>2540</v>
      </c>
      <c r="I26" s="59">
        <v>13</v>
      </c>
      <c r="J26" s="72">
        <v>2371</v>
      </c>
    </row>
    <row r="27" spans="1:10" ht="20.100000000000001" customHeight="1">
      <c r="A27" s="85">
        <v>6</v>
      </c>
      <c r="B27" s="84">
        <v>28</v>
      </c>
      <c r="C27" s="368">
        <f t="shared" si="2"/>
        <v>52</v>
      </c>
      <c r="D27" s="368">
        <f t="shared" si="3"/>
        <v>14723</v>
      </c>
      <c r="E27" s="368">
        <v>18</v>
      </c>
      <c r="F27" s="368">
        <v>8950</v>
      </c>
      <c r="G27" s="368">
        <v>20</v>
      </c>
      <c r="H27" s="368">
        <v>3160</v>
      </c>
      <c r="I27" s="59">
        <v>14</v>
      </c>
      <c r="J27" s="72">
        <v>2613</v>
      </c>
    </row>
    <row r="28" spans="1:10" ht="20.100000000000001" customHeight="1">
      <c r="A28" s="85">
        <v>7</v>
      </c>
      <c r="B28" s="84">
        <v>29</v>
      </c>
      <c r="C28" s="368">
        <f t="shared" si="2"/>
        <v>56</v>
      </c>
      <c r="D28" s="368">
        <f t="shared" si="3"/>
        <v>13328</v>
      </c>
      <c r="E28" s="368">
        <v>17</v>
      </c>
      <c r="F28" s="368">
        <v>7503</v>
      </c>
      <c r="G28" s="368">
        <v>23</v>
      </c>
      <c r="H28" s="368">
        <v>2110</v>
      </c>
      <c r="I28" s="59">
        <v>16</v>
      </c>
      <c r="J28" s="72">
        <v>3715</v>
      </c>
    </row>
    <row r="29" spans="1:10" ht="20.100000000000001" customHeight="1">
      <c r="A29" s="85">
        <v>8</v>
      </c>
      <c r="B29" s="84">
        <v>29</v>
      </c>
      <c r="C29" s="368">
        <f t="shared" si="2"/>
        <v>62</v>
      </c>
      <c r="D29" s="368">
        <f t="shared" si="3"/>
        <v>13166</v>
      </c>
      <c r="E29" s="368">
        <v>16</v>
      </c>
      <c r="F29" s="368">
        <v>7696</v>
      </c>
      <c r="G29" s="368">
        <v>26</v>
      </c>
      <c r="H29" s="368">
        <v>2920</v>
      </c>
      <c r="I29" s="68">
        <v>20</v>
      </c>
      <c r="J29" s="69">
        <v>2550</v>
      </c>
    </row>
    <row r="30" spans="1:10" ht="20.100000000000001" customHeight="1">
      <c r="A30" s="85">
        <v>9</v>
      </c>
      <c r="B30" s="84">
        <v>28</v>
      </c>
      <c r="C30" s="368">
        <f t="shared" si="2"/>
        <v>44</v>
      </c>
      <c r="D30" s="368">
        <f t="shared" si="3"/>
        <v>10026</v>
      </c>
      <c r="E30" s="368">
        <v>10</v>
      </c>
      <c r="F30" s="368">
        <v>5339</v>
      </c>
      <c r="G30" s="368">
        <v>20</v>
      </c>
      <c r="H30" s="368">
        <v>2504</v>
      </c>
      <c r="I30" s="68">
        <v>14</v>
      </c>
      <c r="J30" s="69">
        <v>2183</v>
      </c>
    </row>
    <row r="31" spans="1:10" ht="20.100000000000001" customHeight="1">
      <c r="A31" s="86">
        <v>10</v>
      </c>
      <c r="B31" s="84">
        <v>29</v>
      </c>
      <c r="C31" s="368">
        <f t="shared" si="2"/>
        <v>85</v>
      </c>
      <c r="D31" s="368">
        <f t="shared" si="3"/>
        <v>20726</v>
      </c>
      <c r="E31" s="368">
        <v>28</v>
      </c>
      <c r="F31" s="368">
        <v>13251</v>
      </c>
      <c r="G31" s="368">
        <v>29</v>
      </c>
      <c r="H31" s="368">
        <v>2748</v>
      </c>
      <c r="I31" s="68">
        <v>28</v>
      </c>
      <c r="J31" s="69">
        <v>4727</v>
      </c>
    </row>
    <row r="32" spans="1:10" ht="20.100000000000001" customHeight="1">
      <c r="A32" s="86">
        <v>11</v>
      </c>
      <c r="B32" s="84">
        <v>28</v>
      </c>
      <c r="C32" s="368">
        <f t="shared" si="2"/>
        <v>82</v>
      </c>
      <c r="D32" s="368">
        <f t="shared" si="3"/>
        <v>21981</v>
      </c>
      <c r="E32" s="59">
        <v>26</v>
      </c>
      <c r="F32" s="59">
        <v>14141</v>
      </c>
      <c r="G32" s="59">
        <v>30</v>
      </c>
      <c r="H32" s="59">
        <v>3599</v>
      </c>
      <c r="I32" s="59">
        <v>26</v>
      </c>
      <c r="J32" s="72">
        <v>4241</v>
      </c>
    </row>
    <row r="33" spans="1:12" ht="20.100000000000001" customHeight="1">
      <c r="A33" s="86">
        <v>12</v>
      </c>
      <c r="B33" s="84">
        <v>26</v>
      </c>
      <c r="C33" s="368">
        <f t="shared" si="2"/>
        <v>77</v>
      </c>
      <c r="D33" s="368">
        <f t="shared" si="3"/>
        <v>24182</v>
      </c>
      <c r="E33" s="59">
        <v>24</v>
      </c>
      <c r="F33" s="59">
        <v>15455</v>
      </c>
      <c r="G33" s="59">
        <v>22</v>
      </c>
      <c r="H33" s="59">
        <v>3423</v>
      </c>
      <c r="I33" s="59">
        <v>31</v>
      </c>
      <c r="J33" s="72">
        <v>5304</v>
      </c>
    </row>
    <row r="34" spans="1:12" ht="20.100000000000001" customHeight="1">
      <c r="A34" s="83" t="s">
        <v>338</v>
      </c>
      <c r="B34" s="84">
        <v>26</v>
      </c>
      <c r="C34" s="368">
        <f t="shared" si="2"/>
        <v>68</v>
      </c>
      <c r="D34" s="368">
        <f t="shared" si="3"/>
        <v>14751</v>
      </c>
      <c r="E34" s="368">
        <v>21</v>
      </c>
      <c r="F34" s="368">
        <v>9479</v>
      </c>
      <c r="G34" s="368">
        <v>22</v>
      </c>
      <c r="H34" s="368">
        <v>2159</v>
      </c>
      <c r="I34" s="68">
        <v>25</v>
      </c>
      <c r="J34" s="69">
        <v>3113</v>
      </c>
    </row>
    <row r="35" spans="1:12" ht="20.100000000000001" customHeight="1">
      <c r="A35" s="85">
        <v>2</v>
      </c>
      <c r="B35" s="84">
        <v>26</v>
      </c>
      <c r="C35" s="368">
        <f t="shared" si="2"/>
        <v>67</v>
      </c>
      <c r="D35" s="368">
        <f t="shared" si="3"/>
        <v>18097</v>
      </c>
      <c r="E35" s="59">
        <v>21</v>
      </c>
      <c r="F35" s="59">
        <v>11500</v>
      </c>
      <c r="G35" s="59">
        <v>25</v>
      </c>
      <c r="H35" s="59">
        <v>2993</v>
      </c>
      <c r="I35" s="59">
        <v>21</v>
      </c>
      <c r="J35" s="72">
        <v>3604</v>
      </c>
    </row>
    <row r="36" spans="1:12" ht="20.100000000000001" customHeight="1" thickBot="1">
      <c r="A36" s="87">
        <v>3</v>
      </c>
      <c r="B36" s="88">
        <v>29</v>
      </c>
      <c r="C36" s="89">
        <f t="shared" si="2"/>
        <v>70</v>
      </c>
      <c r="D36" s="89">
        <f t="shared" si="3"/>
        <v>17737</v>
      </c>
      <c r="E36" s="90">
        <v>23</v>
      </c>
      <c r="F36" s="90">
        <v>10298</v>
      </c>
      <c r="G36" s="90">
        <v>27</v>
      </c>
      <c r="H36" s="90">
        <v>2726</v>
      </c>
      <c r="I36" s="90">
        <v>20</v>
      </c>
      <c r="J36" s="91">
        <v>4713</v>
      </c>
    </row>
    <row r="37" spans="1:12" ht="15" customHeight="1">
      <c r="A37" s="53" t="s">
        <v>201</v>
      </c>
      <c r="B37" s="53"/>
      <c r="C37" s="53"/>
      <c r="D37" s="53"/>
      <c r="E37" s="53"/>
      <c r="F37" s="53"/>
      <c r="G37" s="53"/>
      <c r="H37" s="293"/>
      <c r="I37" s="293"/>
      <c r="J37" s="293" t="s">
        <v>202</v>
      </c>
      <c r="K37" s="318"/>
      <c r="L37" s="318"/>
    </row>
    <row r="38" spans="1:12" ht="21" customHeight="1">
      <c r="A38" s="53" t="s">
        <v>309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2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2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2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2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2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</sheetData>
  <sheetProtection selectLockedCells="1" selectUnlockedCells="1"/>
  <mergeCells count="32">
    <mergeCell ref="A16:A17"/>
    <mergeCell ref="J11:L11"/>
    <mergeCell ref="G16:H16"/>
    <mergeCell ref="A12:J12"/>
    <mergeCell ref="I16:J16"/>
    <mergeCell ref="B16:B17"/>
    <mergeCell ref="C16:D16"/>
    <mergeCell ref="E16:F16"/>
    <mergeCell ref="A8:B8"/>
    <mergeCell ref="G8:I8"/>
    <mergeCell ref="A11:G11"/>
    <mergeCell ref="A10:B10"/>
    <mergeCell ref="J8:L8"/>
    <mergeCell ref="A9:B9"/>
    <mergeCell ref="G9:I9"/>
    <mergeCell ref="J9:L9"/>
    <mergeCell ref="J10:L10"/>
    <mergeCell ref="G10:I10"/>
    <mergeCell ref="J7:L7"/>
    <mergeCell ref="A5:B5"/>
    <mergeCell ref="G5:I5"/>
    <mergeCell ref="J5:L5"/>
    <mergeCell ref="A6:B6"/>
    <mergeCell ref="A7:B7"/>
    <mergeCell ref="G7:I7"/>
    <mergeCell ref="J3:L4"/>
    <mergeCell ref="G6:I6"/>
    <mergeCell ref="J6:L6"/>
    <mergeCell ref="A3:B4"/>
    <mergeCell ref="C3:E3"/>
    <mergeCell ref="F3:F4"/>
    <mergeCell ref="G3:I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Q29"/>
  <sheetViews>
    <sheetView view="pageBreakPreview" zoomScaleNormal="100" zoomScaleSheetLayoutView="100" workbookViewId="0">
      <selection activeCell="K31" sqref="K31"/>
    </sheetView>
  </sheetViews>
  <sheetFormatPr defaultRowHeight="15.95" customHeight="1"/>
  <cols>
    <col min="1" max="2" width="5.7109375" style="54" customWidth="1"/>
    <col min="3" max="3" width="5.28515625" style="54" customWidth="1"/>
    <col min="4" max="4" width="1.7109375" style="54" customWidth="1"/>
    <col min="5" max="5" width="8.85546875" style="54" customWidth="1"/>
    <col min="6" max="6" width="7.140625" style="54" customWidth="1"/>
    <col min="7" max="8" width="8.85546875" style="54" customWidth="1"/>
    <col min="9" max="9" width="7.7109375" style="54" customWidth="1"/>
    <col min="10" max="10" width="6.85546875" style="54" customWidth="1"/>
    <col min="11" max="12" width="8.140625" style="54" customWidth="1"/>
    <col min="13" max="13" width="8.85546875" style="54" customWidth="1"/>
    <col min="14" max="14" width="9.42578125" style="54" customWidth="1"/>
    <col min="15" max="15" width="1" style="54" customWidth="1"/>
    <col min="16" max="16384" width="9.140625" style="54"/>
  </cols>
  <sheetData>
    <row r="1" spans="1:17" ht="5.0999999999999996" customHeight="1">
      <c r="A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5"/>
    </row>
    <row r="2" spans="1:17" ht="15" customHeight="1" thickBot="1">
      <c r="A2" s="53" t="s">
        <v>303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5" t="s">
        <v>108</v>
      </c>
    </row>
    <row r="3" spans="1:17" ht="24.95" customHeight="1" thickBot="1">
      <c r="A3" s="173"/>
      <c r="B3" s="99"/>
      <c r="C3" s="100" t="s">
        <v>177</v>
      </c>
      <c r="D3" s="100"/>
      <c r="E3" s="482" t="s">
        <v>178</v>
      </c>
      <c r="F3" s="482"/>
      <c r="G3" s="482"/>
      <c r="H3" s="482"/>
      <c r="I3" s="480" t="s">
        <v>179</v>
      </c>
      <c r="J3" s="480"/>
      <c r="K3" s="480"/>
      <c r="L3" s="480"/>
      <c r="M3" s="570" t="s">
        <v>180</v>
      </c>
      <c r="N3" s="453" t="s">
        <v>181</v>
      </c>
    </row>
    <row r="4" spans="1:17" ht="24.95" customHeight="1">
      <c r="A4" s="597" t="s">
        <v>366</v>
      </c>
      <c r="B4" s="571"/>
      <c r="C4" s="571"/>
      <c r="D4" s="178"/>
      <c r="E4" s="306" t="s">
        <v>144</v>
      </c>
      <c r="F4" s="296" t="s">
        <v>157</v>
      </c>
      <c r="G4" s="57" t="s">
        <v>182</v>
      </c>
      <c r="H4" s="314" t="s">
        <v>171</v>
      </c>
      <c r="I4" s="306" t="s">
        <v>144</v>
      </c>
      <c r="J4" s="296" t="s">
        <v>157</v>
      </c>
      <c r="K4" s="57" t="s">
        <v>182</v>
      </c>
      <c r="L4" s="315" t="s">
        <v>171</v>
      </c>
      <c r="M4" s="539"/>
      <c r="N4" s="572"/>
    </row>
    <row r="5" spans="1:17" s="182" customFormat="1" ht="20.100000000000001" customHeight="1">
      <c r="A5" s="607" t="s">
        <v>367</v>
      </c>
      <c r="B5" s="608"/>
      <c r="C5" s="608"/>
      <c r="D5" s="609"/>
      <c r="E5" s="179">
        <v>18685</v>
      </c>
      <c r="F5" s="180">
        <v>65</v>
      </c>
      <c r="G5" s="180">
        <v>2779</v>
      </c>
      <c r="H5" s="180">
        <v>21529</v>
      </c>
      <c r="I5" s="180">
        <v>232</v>
      </c>
      <c r="J5" s="180">
        <v>0</v>
      </c>
      <c r="K5" s="180">
        <v>341</v>
      </c>
      <c r="L5" s="180">
        <v>573</v>
      </c>
      <c r="M5" s="180">
        <v>25507</v>
      </c>
      <c r="N5" s="181">
        <v>47609</v>
      </c>
    </row>
    <row r="6" spans="1:17" s="182" customFormat="1" ht="20.100000000000001" customHeight="1">
      <c r="A6" s="447">
        <v>21</v>
      </c>
      <c r="B6" s="448"/>
      <c r="C6" s="448"/>
      <c r="D6" s="449"/>
      <c r="E6" s="183">
        <v>59065</v>
      </c>
      <c r="F6" s="184">
        <v>21</v>
      </c>
      <c r="G6" s="184">
        <v>7034</v>
      </c>
      <c r="H6" s="184">
        <v>66120</v>
      </c>
      <c r="I6" s="184">
        <v>336</v>
      </c>
      <c r="J6" s="184">
        <v>0</v>
      </c>
      <c r="K6" s="184">
        <v>1471</v>
      </c>
      <c r="L6" s="184">
        <v>1807</v>
      </c>
      <c r="M6" s="184">
        <v>25085</v>
      </c>
      <c r="N6" s="185">
        <v>93012</v>
      </c>
    </row>
    <row r="7" spans="1:17" s="182" customFormat="1" ht="20.100000000000001" customHeight="1">
      <c r="A7" s="447">
        <v>22</v>
      </c>
      <c r="B7" s="448"/>
      <c r="C7" s="448"/>
      <c r="D7" s="449"/>
      <c r="E7" s="183">
        <v>20015</v>
      </c>
      <c r="F7" s="184">
        <v>25</v>
      </c>
      <c r="G7" s="184">
        <v>4724</v>
      </c>
      <c r="H7" s="184">
        <v>24764</v>
      </c>
      <c r="I7" s="184">
        <v>216</v>
      </c>
      <c r="J7" s="184">
        <v>27</v>
      </c>
      <c r="K7" s="184">
        <v>181</v>
      </c>
      <c r="L7" s="184">
        <v>424</v>
      </c>
      <c r="M7" s="184">
        <v>12218</v>
      </c>
      <c r="N7" s="185">
        <v>37406</v>
      </c>
    </row>
    <row r="8" spans="1:17" s="182" customFormat="1" ht="20.100000000000001" customHeight="1">
      <c r="A8" s="447">
        <v>23</v>
      </c>
      <c r="B8" s="448"/>
      <c r="C8" s="448"/>
      <c r="D8" s="449"/>
      <c r="E8" s="183">
        <v>47995</v>
      </c>
      <c r="F8" s="184">
        <v>211</v>
      </c>
      <c r="G8" s="184">
        <v>10391</v>
      </c>
      <c r="H8" s="184">
        <v>58597</v>
      </c>
      <c r="I8" s="184">
        <v>241</v>
      </c>
      <c r="J8" s="184">
        <v>55</v>
      </c>
      <c r="K8" s="184">
        <v>341</v>
      </c>
      <c r="L8" s="184">
        <v>637</v>
      </c>
      <c r="M8" s="184">
        <v>24345</v>
      </c>
      <c r="N8" s="185">
        <v>83579</v>
      </c>
    </row>
    <row r="9" spans="1:17" s="182" customFormat="1" ht="20.100000000000001" customHeight="1">
      <c r="A9" s="604">
        <v>24</v>
      </c>
      <c r="B9" s="605"/>
      <c r="C9" s="605"/>
      <c r="D9" s="606"/>
      <c r="E9" s="283">
        <f t="shared" ref="E9:N9" si="0">SUM(E11:E28)</f>
        <v>30131</v>
      </c>
      <c r="F9" s="284">
        <f t="shared" si="0"/>
        <v>194</v>
      </c>
      <c r="G9" s="284">
        <f t="shared" si="0"/>
        <v>3176</v>
      </c>
      <c r="H9" s="284">
        <f t="shared" si="0"/>
        <v>33501</v>
      </c>
      <c r="I9" s="284">
        <f t="shared" si="0"/>
        <v>170</v>
      </c>
      <c r="J9" s="284">
        <f t="shared" si="0"/>
        <v>82</v>
      </c>
      <c r="K9" s="284">
        <f t="shared" si="0"/>
        <v>52</v>
      </c>
      <c r="L9" s="284">
        <f t="shared" si="0"/>
        <v>304</v>
      </c>
      <c r="M9" s="284">
        <f t="shared" si="0"/>
        <v>11540</v>
      </c>
      <c r="N9" s="285">
        <f t="shared" si="0"/>
        <v>45345</v>
      </c>
    </row>
    <row r="10" spans="1:17" ht="20.100000000000001" customHeight="1">
      <c r="A10" s="97"/>
      <c r="B10" s="448"/>
      <c r="C10" s="448"/>
      <c r="D10" s="300"/>
      <c r="E10" s="286"/>
      <c r="F10" s="287"/>
      <c r="G10" s="287"/>
      <c r="H10" s="287"/>
      <c r="I10" s="287"/>
      <c r="J10" s="287"/>
      <c r="K10" s="287"/>
      <c r="L10" s="287"/>
      <c r="M10" s="288"/>
      <c r="N10" s="124"/>
    </row>
    <row r="11" spans="1:17" ht="38.25" customHeight="1">
      <c r="A11" s="602" t="s">
        <v>284</v>
      </c>
      <c r="B11" s="603"/>
      <c r="C11" s="603"/>
      <c r="D11" s="603"/>
      <c r="E11" s="179">
        <v>6372</v>
      </c>
      <c r="F11" s="180">
        <v>0</v>
      </c>
      <c r="G11" s="180">
        <v>461</v>
      </c>
      <c r="H11" s="180">
        <f t="shared" ref="H11:H28" si="1">SUM(E11:G11)</f>
        <v>6833</v>
      </c>
      <c r="I11" s="180">
        <v>0</v>
      </c>
      <c r="J11" s="180">
        <v>0</v>
      </c>
      <c r="K11" s="180">
        <v>0</v>
      </c>
      <c r="L11" s="180">
        <f t="shared" ref="L11:L28" si="2">SUM(I11:K11)</f>
        <v>0</v>
      </c>
      <c r="M11" s="180">
        <v>911</v>
      </c>
      <c r="N11" s="181">
        <f t="shared" ref="N11:N28" si="3">M11+H11+L11</f>
        <v>7744</v>
      </c>
      <c r="Q11" s="186"/>
    </row>
    <row r="12" spans="1:17" ht="38.25" customHeight="1">
      <c r="A12" s="600" t="s">
        <v>285</v>
      </c>
      <c r="B12" s="601"/>
      <c r="C12" s="601"/>
      <c r="D12" s="601"/>
      <c r="E12" s="179">
        <v>1116</v>
      </c>
      <c r="F12" s="180">
        <v>33</v>
      </c>
      <c r="G12" s="180">
        <v>63</v>
      </c>
      <c r="H12" s="180">
        <f t="shared" si="1"/>
        <v>1212</v>
      </c>
      <c r="I12" s="180">
        <v>0</v>
      </c>
      <c r="J12" s="180">
        <v>0</v>
      </c>
      <c r="K12" s="180">
        <v>36</v>
      </c>
      <c r="L12" s="180">
        <f t="shared" si="2"/>
        <v>36</v>
      </c>
      <c r="M12" s="180">
        <v>154</v>
      </c>
      <c r="N12" s="181">
        <f t="shared" si="3"/>
        <v>1402</v>
      </c>
    </row>
    <row r="13" spans="1:17" ht="38.25" customHeight="1">
      <c r="A13" s="600" t="s">
        <v>286</v>
      </c>
      <c r="B13" s="601"/>
      <c r="C13" s="601"/>
      <c r="D13" s="601"/>
      <c r="E13" s="179">
        <v>284</v>
      </c>
      <c r="F13" s="180">
        <v>0</v>
      </c>
      <c r="G13" s="180">
        <v>4</v>
      </c>
      <c r="H13" s="180">
        <f>SUM(E13:G13)</f>
        <v>288</v>
      </c>
      <c r="I13" s="180">
        <v>0</v>
      </c>
      <c r="J13" s="180">
        <v>0</v>
      </c>
      <c r="K13" s="180">
        <v>0</v>
      </c>
      <c r="L13" s="180">
        <f t="shared" si="2"/>
        <v>0</v>
      </c>
      <c r="M13" s="180">
        <v>8</v>
      </c>
      <c r="N13" s="181">
        <f t="shared" si="3"/>
        <v>296</v>
      </c>
    </row>
    <row r="14" spans="1:17" ht="38.25" customHeight="1">
      <c r="A14" s="600" t="s">
        <v>287</v>
      </c>
      <c r="B14" s="601"/>
      <c r="C14" s="601"/>
      <c r="D14" s="601"/>
      <c r="E14" s="179">
        <v>284</v>
      </c>
      <c r="F14" s="180">
        <v>0</v>
      </c>
      <c r="G14" s="180">
        <v>4</v>
      </c>
      <c r="H14" s="180">
        <f t="shared" si="1"/>
        <v>288</v>
      </c>
      <c r="I14" s="180">
        <v>0</v>
      </c>
      <c r="J14" s="180">
        <v>0</v>
      </c>
      <c r="K14" s="180">
        <v>0</v>
      </c>
      <c r="L14" s="180">
        <f t="shared" si="2"/>
        <v>0</v>
      </c>
      <c r="M14" s="180">
        <v>8</v>
      </c>
      <c r="N14" s="181">
        <f t="shared" si="3"/>
        <v>296</v>
      </c>
    </row>
    <row r="15" spans="1:17" ht="38.25" customHeight="1">
      <c r="A15" s="598" t="s">
        <v>288</v>
      </c>
      <c r="B15" s="599"/>
      <c r="C15" s="599"/>
      <c r="D15" s="599"/>
      <c r="E15" s="179">
        <v>1426</v>
      </c>
      <c r="F15" s="180">
        <v>89</v>
      </c>
      <c r="G15" s="180">
        <v>22</v>
      </c>
      <c r="H15" s="180">
        <f t="shared" si="1"/>
        <v>1537</v>
      </c>
      <c r="I15" s="180">
        <v>28</v>
      </c>
      <c r="J15" s="180">
        <v>0</v>
      </c>
      <c r="K15" s="180">
        <v>0</v>
      </c>
      <c r="L15" s="180">
        <f t="shared" si="2"/>
        <v>28</v>
      </c>
      <c r="M15" s="180">
        <v>482</v>
      </c>
      <c r="N15" s="181">
        <f t="shared" si="3"/>
        <v>2047</v>
      </c>
    </row>
    <row r="16" spans="1:17" ht="45" customHeight="1">
      <c r="A16" s="598" t="s">
        <v>289</v>
      </c>
      <c r="B16" s="599"/>
      <c r="C16" s="599"/>
      <c r="D16" s="599"/>
      <c r="E16" s="179">
        <v>628</v>
      </c>
      <c r="F16" s="180">
        <v>26</v>
      </c>
      <c r="G16" s="180">
        <v>21</v>
      </c>
      <c r="H16" s="180">
        <f t="shared" si="1"/>
        <v>675</v>
      </c>
      <c r="I16" s="180">
        <v>30</v>
      </c>
      <c r="J16" s="180">
        <v>21</v>
      </c>
      <c r="K16" s="180">
        <v>0</v>
      </c>
      <c r="L16" s="180">
        <f t="shared" si="2"/>
        <v>51</v>
      </c>
      <c r="M16" s="180">
        <v>39</v>
      </c>
      <c r="N16" s="181">
        <f t="shared" si="3"/>
        <v>765</v>
      </c>
    </row>
    <row r="17" spans="1:14" ht="38.25" customHeight="1">
      <c r="A17" s="610" t="s">
        <v>290</v>
      </c>
      <c r="B17" s="611"/>
      <c r="C17" s="611"/>
      <c r="D17" s="611"/>
      <c r="E17" s="179">
        <v>1354</v>
      </c>
      <c r="F17" s="180">
        <v>0</v>
      </c>
      <c r="G17" s="180">
        <v>58</v>
      </c>
      <c r="H17" s="180">
        <f t="shared" si="1"/>
        <v>1412</v>
      </c>
      <c r="I17" s="180">
        <v>28</v>
      </c>
      <c r="J17" s="180">
        <v>0</v>
      </c>
      <c r="K17" s="180">
        <v>0</v>
      </c>
      <c r="L17" s="180">
        <f t="shared" si="2"/>
        <v>28</v>
      </c>
      <c r="M17" s="180">
        <v>119</v>
      </c>
      <c r="N17" s="181">
        <f t="shared" si="3"/>
        <v>1559</v>
      </c>
    </row>
    <row r="18" spans="1:14" ht="38.25" customHeight="1">
      <c r="A18" s="610" t="s">
        <v>291</v>
      </c>
      <c r="B18" s="611"/>
      <c r="C18" s="611"/>
      <c r="D18" s="611"/>
      <c r="E18" s="179">
        <v>7791</v>
      </c>
      <c r="F18" s="180">
        <v>0</v>
      </c>
      <c r="G18" s="180">
        <v>1603</v>
      </c>
      <c r="H18" s="180">
        <f t="shared" si="1"/>
        <v>9394</v>
      </c>
      <c r="I18" s="180">
        <v>0</v>
      </c>
      <c r="J18" s="180">
        <v>0</v>
      </c>
      <c r="K18" s="180">
        <v>16</v>
      </c>
      <c r="L18" s="180">
        <f t="shared" si="2"/>
        <v>16</v>
      </c>
      <c r="M18" s="180">
        <v>5452</v>
      </c>
      <c r="N18" s="181">
        <f t="shared" si="3"/>
        <v>14862</v>
      </c>
    </row>
    <row r="19" spans="1:14" ht="38.25" customHeight="1">
      <c r="A19" s="612" t="s">
        <v>292</v>
      </c>
      <c r="B19" s="613"/>
      <c r="C19" s="613"/>
      <c r="D19" s="613"/>
      <c r="E19" s="179">
        <v>70</v>
      </c>
      <c r="F19" s="180">
        <v>0</v>
      </c>
      <c r="G19" s="180">
        <v>12</v>
      </c>
      <c r="H19" s="180">
        <f t="shared" si="1"/>
        <v>82</v>
      </c>
      <c r="I19" s="180">
        <v>0</v>
      </c>
      <c r="J19" s="180">
        <v>30</v>
      </c>
      <c r="K19" s="180">
        <v>0</v>
      </c>
      <c r="L19" s="180">
        <f t="shared" si="2"/>
        <v>30</v>
      </c>
      <c r="M19" s="180">
        <v>6</v>
      </c>
      <c r="N19" s="181">
        <f t="shared" si="3"/>
        <v>118</v>
      </c>
    </row>
    <row r="20" spans="1:14" ht="39.950000000000003" customHeight="1">
      <c r="A20" s="598" t="s">
        <v>293</v>
      </c>
      <c r="B20" s="599"/>
      <c r="C20" s="599"/>
      <c r="D20" s="599"/>
      <c r="E20" s="179">
        <v>113</v>
      </c>
      <c r="F20" s="180">
        <v>8</v>
      </c>
      <c r="G20" s="180">
        <v>85</v>
      </c>
      <c r="H20" s="180">
        <f t="shared" si="1"/>
        <v>206</v>
      </c>
      <c r="I20" s="180">
        <v>0</v>
      </c>
      <c r="J20" s="180">
        <v>30</v>
      </c>
      <c r="K20" s="180">
        <v>0</v>
      </c>
      <c r="L20" s="180">
        <f t="shared" si="2"/>
        <v>30</v>
      </c>
      <c r="M20" s="180">
        <v>101</v>
      </c>
      <c r="N20" s="181">
        <f t="shared" si="3"/>
        <v>337</v>
      </c>
    </row>
    <row r="21" spans="1:14" ht="38.25" customHeight="1">
      <c r="A21" s="598" t="s">
        <v>294</v>
      </c>
      <c r="B21" s="599"/>
      <c r="C21" s="599"/>
      <c r="D21" s="599"/>
      <c r="E21" s="179">
        <v>5845</v>
      </c>
      <c r="F21" s="180">
        <v>0</v>
      </c>
      <c r="G21" s="180">
        <v>377</v>
      </c>
      <c r="H21" s="180">
        <f t="shared" si="1"/>
        <v>6222</v>
      </c>
      <c r="I21" s="180">
        <v>37</v>
      </c>
      <c r="J21" s="180">
        <v>0</v>
      </c>
      <c r="K21" s="180">
        <v>0</v>
      </c>
      <c r="L21" s="180">
        <f t="shared" si="2"/>
        <v>37</v>
      </c>
      <c r="M21" s="180">
        <v>3573</v>
      </c>
      <c r="N21" s="181">
        <f t="shared" si="3"/>
        <v>9832</v>
      </c>
    </row>
    <row r="22" spans="1:14" ht="38.25" customHeight="1">
      <c r="A22" s="598" t="s">
        <v>295</v>
      </c>
      <c r="B22" s="599"/>
      <c r="C22" s="599"/>
      <c r="D22" s="599"/>
      <c r="E22" s="179">
        <v>1743</v>
      </c>
      <c r="F22" s="180">
        <v>0</v>
      </c>
      <c r="G22" s="180">
        <v>0</v>
      </c>
      <c r="H22" s="180">
        <f t="shared" si="1"/>
        <v>1743</v>
      </c>
      <c r="I22" s="180">
        <v>0</v>
      </c>
      <c r="J22" s="180">
        <v>0</v>
      </c>
      <c r="K22" s="180">
        <v>0</v>
      </c>
      <c r="L22" s="180">
        <f t="shared" si="2"/>
        <v>0</v>
      </c>
      <c r="M22" s="180">
        <v>0</v>
      </c>
      <c r="N22" s="181">
        <f t="shared" si="3"/>
        <v>1743</v>
      </c>
    </row>
    <row r="23" spans="1:14" ht="38.25" customHeight="1">
      <c r="A23" s="598" t="s">
        <v>296</v>
      </c>
      <c r="B23" s="599"/>
      <c r="C23" s="599"/>
      <c r="D23" s="599"/>
      <c r="E23" s="179">
        <v>658</v>
      </c>
      <c r="F23" s="180">
        <v>0</v>
      </c>
      <c r="G23" s="180">
        <v>16</v>
      </c>
      <c r="H23" s="180">
        <f t="shared" si="1"/>
        <v>674</v>
      </c>
      <c r="I23" s="180">
        <v>0</v>
      </c>
      <c r="J23" s="180">
        <v>0</v>
      </c>
      <c r="K23" s="180">
        <v>0</v>
      </c>
      <c r="L23" s="180">
        <f t="shared" si="2"/>
        <v>0</v>
      </c>
      <c r="M23" s="180">
        <v>26</v>
      </c>
      <c r="N23" s="181">
        <f t="shared" si="3"/>
        <v>700</v>
      </c>
    </row>
    <row r="24" spans="1:14" ht="38.25" customHeight="1">
      <c r="A24" s="598" t="s">
        <v>297</v>
      </c>
      <c r="B24" s="599"/>
      <c r="C24" s="599"/>
      <c r="D24" s="599"/>
      <c r="E24" s="179">
        <v>371</v>
      </c>
      <c r="F24" s="180">
        <v>1</v>
      </c>
      <c r="G24" s="180">
        <v>47</v>
      </c>
      <c r="H24" s="180">
        <f t="shared" si="1"/>
        <v>419</v>
      </c>
      <c r="I24" s="180">
        <v>0</v>
      </c>
      <c r="J24" s="180">
        <v>0</v>
      </c>
      <c r="K24" s="180">
        <v>0</v>
      </c>
      <c r="L24" s="180">
        <f t="shared" si="2"/>
        <v>0</v>
      </c>
      <c r="M24" s="180">
        <v>10</v>
      </c>
      <c r="N24" s="181">
        <f t="shared" si="3"/>
        <v>429</v>
      </c>
    </row>
    <row r="25" spans="1:14" ht="38.25" customHeight="1">
      <c r="A25" s="598" t="s">
        <v>298</v>
      </c>
      <c r="B25" s="599"/>
      <c r="C25" s="599"/>
      <c r="D25" s="599"/>
      <c r="E25" s="179">
        <v>592</v>
      </c>
      <c r="F25" s="180">
        <v>4</v>
      </c>
      <c r="G25" s="180">
        <v>199</v>
      </c>
      <c r="H25" s="180">
        <f t="shared" si="1"/>
        <v>795</v>
      </c>
      <c r="I25" s="180">
        <v>0</v>
      </c>
      <c r="J25" s="180">
        <v>0</v>
      </c>
      <c r="K25" s="180">
        <v>0</v>
      </c>
      <c r="L25" s="180">
        <f t="shared" si="2"/>
        <v>0</v>
      </c>
      <c r="M25" s="180">
        <v>240</v>
      </c>
      <c r="N25" s="181">
        <f t="shared" si="3"/>
        <v>1035</v>
      </c>
    </row>
    <row r="26" spans="1:14" ht="38.25" customHeight="1">
      <c r="A26" s="598" t="s">
        <v>299</v>
      </c>
      <c r="B26" s="599"/>
      <c r="C26" s="599"/>
      <c r="D26" s="599"/>
      <c r="E26" s="179">
        <v>487</v>
      </c>
      <c r="F26" s="180">
        <v>3</v>
      </c>
      <c r="G26" s="180">
        <v>16</v>
      </c>
      <c r="H26" s="180">
        <f t="shared" si="1"/>
        <v>506</v>
      </c>
      <c r="I26" s="180">
        <v>36</v>
      </c>
      <c r="J26" s="180">
        <v>0</v>
      </c>
      <c r="K26" s="180">
        <v>0</v>
      </c>
      <c r="L26" s="180">
        <f t="shared" si="2"/>
        <v>36</v>
      </c>
      <c r="M26" s="180">
        <v>63</v>
      </c>
      <c r="N26" s="181">
        <f t="shared" si="3"/>
        <v>605</v>
      </c>
    </row>
    <row r="27" spans="1:14" ht="38.25" customHeight="1">
      <c r="A27" s="598" t="s">
        <v>300</v>
      </c>
      <c r="B27" s="599"/>
      <c r="C27" s="599"/>
      <c r="D27" s="599"/>
      <c r="E27" s="179">
        <v>452</v>
      </c>
      <c r="F27" s="180">
        <v>27</v>
      </c>
      <c r="G27" s="180">
        <v>0</v>
      </c>
      <c r="H27" s="180">
        <f t="shared" si="1"/>
        <v>479</v>
      </c>
      <c r="I27" s="180">
        <v>11</v>
      </c>
      <c r="J27" s="180">
        <v>1</v>
      </c>
      <c r="K27" s="180">
        <v>0</v>
      </c>
      <c r="L27" s="180">
        <f t="shared" si="2"/>
        <v>12</v>
      </c>
      <c r="M27" s="180">
        <v>289</v>
      </c>
      <c r="N27" s="181">
        <f t="shared" si="3"/>
        <v>780</v>
      </c>
    </row>
    <row r="28" spans="1:14" ht="38.25" customHeight="1" thickBot="1">
      <c r="A28" s="614" t="s">
        <v>301</v>
      </c>
      <c r="B28" s="615"/>
      <c r="C28" s="615"/>
      <c r="D28" s="615"/>
      <c r="E28" s="289">
        <v>545</v>
      </c>
      <c r="F28" s="290">
        <v>3</v>
      </c>
      <c r="G28" s="290">
        <v>188</v>
      </c>
      <c r="H28" s="290">
        <f t="shared" si="1"/>
        <v>736</v>
      </c>
      <c r="I28" s="290">
        <v>0</v>
      </c>
      <c r="J28" s="290">
        <v>0</v>
      </c>
      <c r="K28" s="290">
        <v>0</v>
      </c>
      <c r="L28" s="290">
        <f t="shared" si="2"/>
        <v>0</v>
      </c>
      <c r="M28" s="290">
        <v>59</v>
      </c>
      <c r="N28" s="291">
        <f t="shared" si="3"/>
        <v>795</v>
      </c>
    </row>
    <row r="29" spans="1:14" ht="15" customHeight="1">
      <c r="A29" s="53" t="s">
        <v>183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5" t="s">
        <v>160</v>
      </c>
    </row>
  </sheetData>
  <sheetProtection selectLockedCells="1" selectUnlockedCells="1"/>
  <mergeCells count="29">
    <mergeCell ref="A25:D25"/>
    <mergeCell ref="A26:D26"/>
    <mergeCell ref="A27:D27"/>
    <mergeCell ref="A28:D28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  <mergeCell ref="M3:M4"/>
    <mergeCell ref="N3:N4"/>
    <mergeCell ref="A4:C4"/>
    <mergeCell ref="A15:D15"/>
    <mergeCell ref="A12:D12"/>
    <mergeCell ref="A13:D13"/>
    <mergeCell ref="A14:D14"/>
    <mergeCell ref="A11:D11"/>
    <mergeCell ref="A6:D6"/>
    <mergeCell ref="E3:H3"/>
    <mergeCell ref="I3:L3"/>
    <mergeCell ref="B10:C10"/>
    <mergeCell ref="A9:D9"/>
    <mergeCell ref="A8:D8"/>
    <mergeCell ref="A7:D7"/>
    <mergeCell ref="A5:D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4" orientation="portrait" useFirstPageNumber="1" verticalDpi="300" r:id="rId1"/>
  <headerFooter scaleWithDoc="0" alignWithMargins="0">
    <oddHeader>&amp;R教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F30"/>
  <sheetViews>
    <sheetView tabSelected="1" workbookViewId="0">
      <selection activeCell="E36" sqref="E36"/>
    </sheetView>
  </sheetViews>
  <sheetFormatPr defaultRowHeight="12"/>
  <sheetData>
    <row r="30" spans="6:6">
      <c r="F30" t="s">
        <v>304</v>
      </c>
    </row>
  </sheetData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zoomScaleNormal="100" zoomScaleSheetLayoutView="100" workbookViewId="0">
      <selection activeCell="E7" sqref="E7"/>
    </sheetView>
  </sheetViews>
  <sheetFormatPr defaultRowHeight="15.6" customHeight="1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>
      <c r="A1" s="3"/>
      <c r="B1" s="3"/>
      <c r="C1" s="3"/>
      <c r="D1" s="3"/>
      <c r="E1" s="3"/>
      <c r="F1" s="3"/>
      <c r="G1" s="3"/>
      <c r="H1" s="424"/>
      <c r="I1" s="424"/>
      <c r="J1" s="42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>
      <c r="A2" s="382" t="s">
        <v>369</v>
      </c>
      <c r="B2" s="3"/>
      <c r="C2" s="3"/>
      <c r="D2" s="3"/>
      <c r="E2" s="3"/>
      <c r="F2" s="3"/>
      <c r="G2" s="3"/>
      <c r="H2" s="425" t="s">
        <v>0</v>
      </c>
      <c r="I2" s="425"/>
      <c r="J2" s="425"/>
      <c r="K2" s="3"/>
      <c r="L2" s="3"/>
      <c r="M2" s="3"/>
      <c r="N2" s="3"/>
      <c r="O2" s="3"/>
      <c r="P2" s="3"/>
      <c r="Q2" s="3"/>
      <c r="R2" s="3"/>
      <c r="S2" s="2" t="s">
        <v>225</v>
      </c>
      <c r="T2" s="3"/>
      <c r="U2" s="3"/>
    </row>
    <row r="3" spans="1:21" ht="11.1" customHeight="1">
      <c r="A3" s="430" t="s">
        <v>2</v>
      </c>
      <c r="B3" s="426" t="s">
        <v>3</v>
      </c>
      <c r="C3" s="427"/>
      <c r="D3" s="426" t="s">
        <v>205</v>
      </c>
      <c r="E3" s="427"/>
      <c r="F3" s="426" t="s">
        <v>206</v>
      </c>
      <c r="G3" s="427"/>
      <c r="H3" s="426" t="s">
        <v>207</v>
      </c>
      <c r="I3" s="427"/>
      <c r="J3" s="426" t="s">
        <v>208</v>
      </c>
      <c r="K3" s="427"/>
      <c r="L3" s="426" t="s">
        <v>204</v>
      </c>
      <c r="M3" s="427"/>
      <c r="N3" s="426" t="s">
        <v>211</v>
      </c>
      <c r="O3" s="427"/>
      <c r="P3" s="426" t="s">
        <v>212</v>
      </c>
      <c r="Q3" s="427"/>
      <c r="R3" s="426" t="s">
        <v>6</v>
      </c>
      <c r="S3" s="432"/>
    </row>
    <row r="4" spans="1:21" ht="11.1" customHeight="1">
      <c r="A4" s="431"/>
      <c r="B4" s="428"/>
      <c r="C4" s="429"/>
      <c r="D4" s="428"/>
      <c r="E4" s="429"/>
      <c r="F4" s="428"/>
      <c r="G4" s="429"/>
      <c r="H4" s="428"/>
      <c r="I4" s="429"/>
      <c r="J4" s="428"/>
      <c r="K4" s="429"/>
      <c r="L4" s="428"/>
      <c r="M4" s="429"/>
      <c r="N4" s="428"/>
      <c r="O4" s="429"/>
      <c r="P4" s="428"/>
      <c r="Q4" s="429"/>
      <c r="R4" s="428"/>
      <c r="S4" s="433"/>
    </row>
    <row r="5" spans="1:21" ht="15" customHeight="1">
      <c r="A5" s="9" t="s">
        <v>7</v>
      </c>
      <c r="B5" s="19">
        <f>SUM(B7:B18)</f>
        <v>240</v>
      </c>
      <c r="C5" s="187">
        <f>SUM(C7:C18)</f>
        <v>34</v>
      </c>
      <c r="D5" s="20">
        <f t="shared" ref="D5:R5" si="0">SUM(D7:D18)</f>
        <v>79</v>
      </c>
      <c r="E5" s="188">
        <f>SUM(E7:E18)</f>
        <v>12</v>
      </c>
      <c r="F5" s="20">
        <f t="shared" si="0"/>
        <v>12</v>
      </c>
      <c r="G5" s="191">
        <f>SUM(G7:G18)</f>
        <v>5</v>
      </c>
      <c r="H5" s="20">
        <f t="shared" si="0"/>
        <v>15</v>
      </c>
      <c r="I5" s="193">
        <f t="shared" si="0"/>
        <v>0</v>
      </c>
      <c r="J5" s="22">
        <f t="shared" si="0"/>
        <v>16</v>
      </c>
      <c r="K5" s="187">
        <f t="shared" si="0"/>
        <v>2</v>
      </c>
      <c r="L5" s="20">
        <f t="shared" si="0"/>
        <v>2</v>
      </c>
      <c r="M5" s="192">
        <f>SUM(M7:M18)</f>
        <v>0</v>
      </c>
      <c r="N5" s="23">
        <f>SUM(N7:N18)</f>
        <v>73</v>
      </c>
      <c r="O5" s="188">
        <f>SUM(O7:O18)</f>
        <v>3</v>
      </c>
      <c r="P5" s="22">
        <f>SUM(P7:P18)</f>
        <v>42</v>
      </c>
      <c r="Q5" s="188">
        <f>SUM(Q7:Q18)</f>
        <v>12</v>
      </c>
      <c r="R5" s="22">
        <f t="shared" si="0"/>
        <v>1</v>
      </c>
      <c r="S5" s="194">
        <f>SUM(S7:S18)</f>
        <v>0</v>
      </c>
    </row>
    <row r="6" spans="1:21" ht="6" customHeight="1">
      <c r="A6" s="9"/>
      <c r="B6" s="43"/>
      <c r="C6" s="188"/>
      <c r="D6" s="44"/>
      <c r="E6" s="188"/>
      <c r="F6" s="44"/>
      <c r="G6" s="192"/>
      <c r="H6" s="44"/>
      <c r="I6" s="192"/>
      <c r="J6" s="45"/>
      <c r="K6" s="188"/>
      <c r="L6" s="44"/>
      <c r="M6" s="192"/>
      <c r="N6" s="23"/>
      <c r="O6" s="188"/>
      <c r="P6" s="45"/>
      <c r="Q6" s="188"/>
      <c r="R6" s="45"/>
      <c r="S6" s="195"/>
    </row>
    <row r="7" spans="1:21" ht="12" customHeight="1">
      <c r="A7" s="10" t="s">
        <v>308</v>
      </c>
      <c r="B7" s="197">
        <f t="shared" ref="B7:C18" si="1">SUM(D7,F7,H7,J7,L7,N7,P7,R7)</f>
        <v>17</v>
      </c>
      <c r="C7" s="375">
        <f t="shared" si="1"/>
        <v>0</v>
      </c>
      <c r="D7" s="199">
        <v>1</v>
      </c>
      <c r="E7" s="201">
        <v>0</v>
      </c>
      <c r="F7" s="199">
        <v>0</v>
      </c>
      <c r="G7" s="201">
        <v>0</v>
      </c>
      <c r="H7" s="199">
        <v>0</v>
      </c>
      <c r="I7" s="201">
        <v>0</v>
      </c>
      <c r="J7" s="199">
        <v>2</v>
      </c>
      <c r="K7" s="201">
        <v>0</v>
      </c>
      <c r="L7" s="199">
        <v>1</v>
      </c>
      <c r="M7" s="201">
        <v>0</v>
      </c>
      <c r="N7" s="202">
        <v>11</v>
      </c>
      <c r="O7" s="201">
        <v>0</v>
      </c>
      <c r="P7" s="199">
        <v>1</v>
      </c>
      <c r="Q7" s="201">
        <v>0</v>
      </c>
      <c r="R7" s="199">
        <v>1</v>
      </c>
      <c r="S7" s="203">
        <v>0</v>
      </c>
      <c r="T7" s="199"/>
      <c r="U7" s="204"/>
    </row>
    <row r="8" spans="1:21" ht="12" customHeight="1">
      <c r="A8" s="38" t="s">
        <v>8</v>
      </c>
      <c r="B8" s="197">
        <f t="shared" si="1"/>
        <v>19</v>
      </c>
      <c r="C8" s="205">
        <f t="shared" si="1"/>
        <v>0</v>
      </c>
      <c r="D8" s="199">
        <v>7</v>
      </c>
      <c r="E8" s="201">
        <v>0</v>
      </c>
      <c r="F8" s="197">
        <v>2</v>
      </c>
      <c r="G8" s="201">
        <v>0</v>
      </c>
      <c r="H8" s="199">
        <v>2</v>
      </c>
      <c r="I8" s="201">
        <v>0</v>
      </c>
      <c r="J8" s="199">
        <v>1</v>
      </c>
      <c r="K8" s="201">
        <v>0</v>
      </c>
      <c r="L8" s="199">
        <v>0</v>
      </c>
      <c r="M8" s="201">
        <v>0</v>
      </c>
      <c r="N8" s="202">
        <v>7</v>
      </c>
      <c r="O8" s="201">
        <v>0</v>
      </c>
      <c r="P8" s="199">
        <v>0</v>
      </c>
      <c r="Q8" s="201">
        <v>0</v>
      </c>
      <c r="R8" s="199">
        <v>0</v>
      </c>
      <c r="S8" s="203">
        <v>0</v>
      </c>
    </row>
    <row r="9" spans="1:21" ht="12" customHeight="1">
      <c r="A9" s="38" t="s">
        <v>9</v>
      </c>
      <c r="B9" s="197">
        <f t="shared" si="1"/>
        <v>18</v>
      </c>
      <c r="C9" s="205">
        <f t="shared" si="1"/>
        <v>0</v>
      </c>
      <c r="D9" s="199">
        <v>5</v>
      </c>
      <c r="E9" s="201">
        <v>0</v>
      </c>
      <c r="F9" s="197">
        <v>0</v>
      </c>
      <c r="G9" s="201">
        <v>0</v>
      </c>
      <c r="H9" s="199">
        <v>2</v>
      </c>
      <c r="I9" s="201">
        <v>0</v>
      </c>
      <c r="J9" s="199">
        <v>4</v>
      </c>
      <c r="K9" s="201">
        <v>0</v>
      </c>
      <c r="L9" s="199">
        <v>0</v>
      </c>
      <c r="M9" s="201">
        <v>0</v>
      </c>
      <c r="N9" s="202">
        <v>7</v>
      </c>
      <c r="O9" s="201">
        <v>0</v>
      </c>
      <c r="P9" s="199">
        <v>0</v>
      </c>
      <c r="Q9" s="201">
        <v>0</v>
      </c>
      <c r="R9" s="199">
        <v>0</v>
      </c>
      <c r="S9" s="203">
        <v>0</v>
      </c>
    </row>
    <row r="10" spans="1:21" ht="12" customHeight="1">
      <c r="A10" s="38" t="s">
        <v>10</v>
      </c>
      <c r="B10" s="197">
        <f t="shared" si="1"/>
        <v>17</v>
      </c>
      <c r="C10" s="198">
        <f t="shared" si="1"/>
        <v>5</v>
      </c>
      <c r="D10" s="199">
        <v>6</v>
      </c>
      <c r="E10" s="201">
        <v>0</v>
      </c>
      <c r="F10" s="197">
        <v>0</v>
      </c>
      <c r="G10" s="201">
        <v>0</v>
      </c>
      <c r="H10" s="199">
        <v>3</v>
      </c>
      <c r="I10" s="201">
        <v>0</v>
      </c>
      <c r="J10" s="199">
        <v>1</v>
      </c>
      <c r="K10" s="201">
        <v>0</v>
      </c>
      <c r="L10" s="199">
        <v>0</v>
      </c>
      <c r="M10" s="201">
        <v>0</v>
      </c>
      <c r="N10" s="202">
        <v>4</v>
      </c>
      <c r="O10" s="200">
        <v>2</v>
      </c>
      <c r="P10" s="199">
        <v>3</v>
      </c>
      <c r="Q10" s="200">
        <v>3</v>
      </c>
      <c r="R10" s="199">
        <v>0</v>
      </c>
      <c r="S10" s="203">
        <v>0</v>
      </c>
    </row>
    <row r="11" spans="1:21" ht="12" customHeight="1">
      <c r="A11" s="38" t="s">
        <v>11</v>
      </c>
      <c r="B11" s="197">
        <f t="shared" si="1"/>
        <v>16</v>
      </c>
      <c r="C11" s="375">
        <f t="shared" si="1"/>
        <v>0</v>
      </c>
      <c r="D11" s="199">
        <v>6</v>
      </c>
      <c r="E11" s="201">
        <v>0</v>
      </c>
      <c r="F11" s="197">
        <v>0</v>
      </c>
      <c r="G11" s="201">
        <v>0</v>
      </c>
      <c r="H11" s="199">
        <v>2</v>
      </c>
      <c r="I11" s="201">
        <v>0</v>
      </c>
      <c r="J11" s="199"/>
      <c r="K11" s="201">
        <v>0</v>
      </c>
      <c r="L11" s="199">
        <v>0</v>
      </c>
      <c r="M11" s="201">
        <v>0</v>
      </c>
      <c r="N11" s="202">
        <v>8</v>
      </c>
      <c r="O11" s="207">
        <v>0</v>
      </c>
      <c r="P11" s="199">
        <v>0</v>
      </c>
      <c r="Q11" s="201">
        <v>0</v>
      </c>
      <c r="R11" s="199">
        <v>0</v>
      </c>
      <c r="S11" s="203">
        <v>0</v>
      </c>
    </row>
    <row r="12" spans="1:21" ht="12" customHeight="1">
      <c r="A12" s="38" t="s">
        <v>12</v>
      </c>
      <c r="B12" s="197">
        <f t="shared" si="1"/>
        <v>10</v>
      </c>
      <c r="C12" s="205">
        <f t="shared" si="1"/>
        <v>0</v>
      </c>
      <c r="D12" s="199">
        <v>1</v>
      </c>
      <c r="E12" s="201">
        <v>0</v>
      </c>
      <c r="F12" s="199">
        <v>0</v>
      </c>
      <c r="G12" s="201">
        <v>0</v>
      </c>
      <c r="H12" s="199">
        <v>1</v>
      </c>
      <c r="I12" s="201">
        <v>0</v>
      </c>
      <c r="J12" s="199">
        <v>1</v>
      </c>
      <c r="K12" s="201">
        <v>0</v>
      </c>
      <c r="L12" s="199">
        <v>1</v>
      </c>
      <c r="M12" s="201">
        <v>0</v>
      </c>
      <c r="N12" s="202">
        <v>5</v>
      </c>
      <c r="O12" s="207">
        <v>0</v>
      </c>
      <c r="P12" s="199">
        <v>1</v>
      </c>
      <c r="Q12" s="201">
        <v>0</v>
      </c>
      <c r="R12" s="199">
        <v>0</v>
      </c>
      <c r="S12" s="203">
        <v>0</v>
      </c>
    </row>
    <row r="13" spans="1:21" ht="12" customHeight="1">
      <c r="A13" s="38" t="s">
        <v>13</v>
      </c>
      <c r="B13" s="197">
        <f t="shared" si="1"/>
        <v>28</v>
      </c>
      <c r="C13" s="198">
        <f t="shared" si="1"/>
        <v>5</v>
      </c>
      <c r="D13" s="199">
        <v>19</v>
      </c>
      <c r="E13" s="200">
        <v>5</v>
      </c>
      <c r="F13" s="197">
        <v>0</v>
      </c>
      <c r="G13" s="201">
        <v>0</v>
      </c>
      <c r="H13" s="199">
        <v>1</v>
      </c>
      <c r="I13" s="201">
        <v>0</v>
      </c>
      <c r="J13" s="199">
        <v>1</v>
      </c>
      <c r="K13" s="201">
        <v>0</v>
      </c>
      <c r="L13" s="199">
        <v>0</v>
      </c>
      <c r="M13" s="201">
        <v>0</v>
      </c>
      <c r="N13" s="202">
        <v>7</v>
      </c>
      <c r="O13" s="207">
        <v>0</v>
      </c>
      <c r="P13" s="199">
        <v>0</v>
      </c>
      <c r="Q13" s="201">
        <v>0</v>
      </c>
      <c r="R13" s="199">
        <v>0</v>
      </c>
      <c r="S13" s="203">
        <v>0</v>
      </c>
    </row>
    <row r="14" spans="1:21" ht="12" customHeight="1">
      <c r="A14" s="38" t="s">
        <v>14</v>
      </c>
      <c r="B14" s="197">
        <f t="shared" si="1"/>
        <v>26</v>
      </c>
      <c r="C14" s="198">
        <f t="shared" si="1"/>
        <v>7</v>
      </c>
      <c r="D14" s="199">
        <v>11</v>
      </c>
      <c r="E14" s="200">
        <v>3</v>
      </c>
      <c r="F14" s="197">
        <v>1</v>
      </c>
      <c r="G14" s="201">
        <v>0</v>
      </c>
      <c r="H14" s="199">
        <v>0</v>
      </c>
      <c r="I14" s="201">
        <v>0</v>
      </c>
      <c r="J14" s="199">
        <v>2</v>
      </c>
      <c r="K14" s="201">
        <v>0</v>
      </c>
      <c r="L14" s="199">
        <v>0</v>
      </c>
      <c r="M14" s="201">
        <v>0</v>
      </c>
      <c r="N14" s="202">
        <v>6</v>
      </c>
      <c r="O14" s="207">
        <v>0</v>
      </c>
      <c r="P14" s="199">
        <v>6</v>
      </c>
      <c r="Q14" s="206">
        <v>4</v>
      </c>
      <c r="R14" s="199">
        <v>0</v>
      </c>
      <c r="S14" s="203">
        <v>0</v>
      </c>
    </row>
    <row r="15" spans="1:21" ht="12" customHeight="1">
      <c r="A15" s="38" t="s">
        <v>15</v>
      </c>
      <c r="B15" s="197">
        <f t="shared" si="1"/>
        <v>24</v>
      </c>
      <c r="C15" s="198">
        <f t="shared" si="1"/>
        <v>2</v>
      </c>
      <c r="D15" s="199">
        <v>6</v>
      </c>
      <c r="E15" s="207">
        <v>0</v>
      </c>
      <c r="F15" s="199">
        <v>2</v>
      </c>
      <c r="G15" s="201">
        <v>0</v>
      </c>
      <c r="H15" s="199">
        <v>4</v>
      </c>
      <c r="I15" s="201">
        <v>0</v>
      </c>
      <c r="J15" s="199"/>
      <c r="K15" s="201">
        <v>0</v>
      </c>
      <c r="L15" s="199">
        <v>0</v>
      </c>
      <c r="M15" s="201">
        <v>0</v>
      </c>
      <c r="N15" s="202">
        <v>1</v>
      </c>
      <c r="O15" s="207">
        <v>0</v>
      </c>
      <c r="P15" s="199">
        <v>11</v>
      </c>
      <c r="Q15" s="200">
        <v>2</v>
      </c>
      <c r="R15" s="199">
        <v>0</v>
      </c>
      <c r="S15" s="203">
        <v>0</v>
      </c>
    </row>
    <row r="16" spans="1:21" ht="12" customHeight="1">
      <c r="A16" s="10" t="s">
        <v>339</v>
      </c>
      <c r="B16" s="197">
        <f t="shared" si="1"/>
        <v>21</v>
      </c>
      <c r="C16" s="198">
        <f t="shared" si="1"/>
        <v>7</v>
      </c>
      <c r="D16" s="199">
        <v>4</v>
      </c>
      <c r="E16" s="206">
        <v>4</v>
      </c>
      <c r="F16" s="197">
        <v>0</v>
      </c>
      <c r="G16" s="201">
        <v>0</v>
      </c>
      <c r="H16" s="199">
        <v>0</v>
      </c>
      <c r="I16" s="201">
        <v>0</v>
      </c>
      <c r="J16" s="199">
        <v>2</v>
      </c>
      <c r="K16" s="200">
        <v>2</v>
      </c>
      <c r="L16" s="199">
        <v>0</v>
      </c>
      <c r="M16" s="201">
        <v>0</v>
      </c>
      <c r="N16" s="202">
        <v>8</v>
      </c>
      <c r="O16" s="200">
        <v>1</v>
      </c>
      <c r="P16" s="199">
        <v>7</v>
      </c>
      <c r="Q16" s="201">
        <v>0</v>
      </c>
      <c r="R16" s="199">
        <v>0</v>
      </c>
      <c r="S16" s="203">
        <v>0</v>
      </c>
    </row>
    <row r="17" spans="1:20" ht="12" customHeight="1">
      <c r="A17" s="38" t="s">
        <v>16</v>
      </c>
      <c r="B17" s="197">
        <f t="shared" si="1"/>
        <v>21</v>
      </c>
      <c r="C17" s="198">
        <f t="shared" si="1"/>
        <v>8</v>
      </c>
      <c r="D17" s="199">
        <v>0</v>
      </c>
      <c r="E17" s="201">
        <v>0</v>
      </c>
      <c r="F17" s="197">
        <v>7</v>
      </c>
      <c r="G17" s="206">
        <v>5</v>
      </c>
      <c r="H17" s="199">
        <v>0</v>
      </c>
      <c r="I17" s="201">
        <v>0</v>
      </c>
      <c r="J17" s="199"/>
      <c r="K17" s="201">
        <v>0</v>
      </c>
      <c r="L17" s="199">
        <v>0</v>
      </c>
      <c r="M17" s="201">
        <v>0</v>
      </c>
      <c r="N17" s="202">
        <v>5</v>
      </c>
      <c r="O17" s="201">
        <v>0</v>
      </c>
      <c r="P17" s="199">
        <v>9</v>
      </c>
      <c r="Q17" s="200">
        <v>3</v>
      </c>
      <c r="R17" s="199">
        <v>0</v>
      </c>
      <c r="S17" s="203">
        <v>0</v>
      </c>
    </row>
    <row r="18" spans="1:20" ht="12" customHeight="1" thickBot="1">
      <c r="A18" s="39" t="s">
        <v>17</v>
      </c>
      <c r="B18" s="197">
        <f t="shared" si="1"/>
        <v>23</v>
      </c>
      <c r="C18" s="375">
        <f t="shared" si="1"/>
        <v>0</v>
      </c>
      <c r="D18" s="208">
        <v>13</v>
      </c>
      <c r="E18" s="211">
        <v>0</v>
      </c>
      <c r="F18" s="210">
        <v>0</v>
      </c>
      <c r="G18" s="211">
        <v>0</v>
      </c>
      <c r="H18" s="208">
        <v>0</v>
      </c>
      <c r="I18" s="211">
        <v>0</v>
      </c>
      <c r="J18" s="208">
        <v>2</v>
      </c>
      <c r="K18" s="211">
        <v>0</v>
      </c>
      <c r="L18" s="208">
        <v>0</v>
      </c>
      <c r="M18" s="211">
        <v>0</v>
      </c>
      <c r="N18" s="212">
        <v>4</v>
      </c>
      <c r="O18" s="211">
        <v>0</v>
      </c>
      <c r="P18" s="208">
        <v>4</v>
      </c>
      <c r="Q18" s="211">
        <v>0</v>
      </c>
      <c r="R18" s="208">
        <v>0</v>
      </c>
      <c r="S18" s="213">
        <v>0</v>
      </c>
    </row>
    <row r="19" spans="1:20" ht="8.1" customHeight="1">
      <c r="A19" s="3"/>
      <c r="B19" s="42"/>
      <c r="C19" s="4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>
      <c r="A20" s="3"/>
      <c r="B20" s="3"/>
      <c r="C20" s="3"/>
      <c r="D20" s="3"/>
      <c r="E20" s="3"/>
      <c r="F20" s="3"/>
      <c r="G20" s="3"/>
      <c r="H20" s="425" t="s">
        <v>18</v>
      </c>
      <c r="I20" s="425"/>
      <c r="J20" s="425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>
      <c r="A21" s="430" t="s">
        <v>2</v>
      </c>
      <c r="B21" s="426" t="s">
        <v>3</v>
      </c>
      <c r="C21" s="427"/>
      <c r="D21" s="426" t="s">
        <v>4</v>
      </c>
      <c r="E21" s="427"/>
      <c r="F21" s="426" t="s">
        <v>19</v>
      </c>
      <c r="G21" s="427"/>
      <c r="H21" s="426" t="s">
        <v>5</v>
      </c>
      <c r="I21" s="427"/>
      <c r="J21" s="426" t="s">
        <v>209</v>
      </c>
      <c r="K21" s="427"/>
      <c r="L21" s="426" t="s">
        <v>205</v>
      </c>
      <c r="M21" s="427"/>
      <c r="N21" s="426" t="s">
        <v>210</v>
      </c>
      <c r="O21" s="427"/>
      <c r="P21" s="426" t="s">
        <v>6</v>
      </c>
      <c r="Q21" s="432"/>
    </row>
    <row r="22" spans="1:20" ht="11.1" customHeight="1">
      <c r="A22" s="431"/>
      <c r="B22" s="428"/>
      <c r="C22" s="429"/>
      <c r="D22" s="428"/>
      <c r="E22" s="429"/>
      <c r="F22" s="428"/>
      <c r="G22" s="429"/>
      <c r="H22" s="428"/>
      <c r="I22" s="429"/>
      <c r="J22" s="428"/>
      <c r="K22" s="429"/>
      <c r="L22" s="428"/>
      <c r="M22" s="429"/>
      <c r="N22" s="428"/>
      <c r="O22" s="429"/>
      <c r="P22" s="428"/>
      <c r="Q22" s="433"/>
    </row>
    <row r="23" spans="1:20" ht="15" customHeight="1">
      <c r="A23" s="9" t="s">
        <v>7</v>
      </c>
      <c r="B23" s="24">
        <f t="shared" ref="B23:Q23" si="2">SUM(B25:B36)</f>
        <v>289</v>
      </c>
      <c r="C23" s="187">
        <f t="shared" si="2"/>
        <v>29</v>
      </c>
      <c r="D23" s="22">
        <f t="shared" si="2"/>
        <v>28</v>
      </c>
      <c r="E23" s="187">
        <f t="shared" si="2"/>
        <v>0</v>
      </c>
      <c r="F23" s="22">
        <f t="shared" si="2"/>
        <v>76</v>
      </c>
      <c r="G23" s="189">
        <f t="shared" si="2"/>
        <v>4</v>
      </c>
      <c r="H23" s="22">
        <f t="shared" si="2"/>
        <v>89</v>
      </c>
      <c r="I23" s="188">
        <f t="shared" si="2"/>
        <v>5</v>
      </c>
      <c r="J23" s="22">
        <f t="shared" si="2"/>
        <v>33</v>
      </c>
      <c r="K23" s="192">
        <f t="shared" si="2"/>
        <v>8</v>
      </c>
      <c r="L23" s="22">
        <f t="shared" si="2"/>
        <v>5</v>
      </c>
      <c r="M23" s="192">
        <f t="shared" si="2"/>
        <v>0</v>
      </c>
      <c r="N23" s="23">
        <f t="shared" si="2"/>
        <v>52</v>
      </c>
      <c r="O23" s="188">
        <f t="shared" si="2"/>
        <v>12</v>
      </c>
      <c r="P23" s="22">
        <f t="shared" si="2"/>
        <v>6</v>
      </c>
      <c r="Q23" s="194">
        <f t="shared" si="2"/>
        <v>0</v>
      </c>
    </row>
    <row r="24" spans="1:20" ht="6" customHeight="1">
      <c r="A24" s="9"/>
      <c r="B24" s="46"/>
      <c r="C24" s="188"/>
      <c r="D24" s="45"/>
      <c r="E24" s="21"/>
      <c r="F24" s="45"/>
      <c r="G24" s="190"/>
      <c r="H24" s="45"/>
      <c r="I24" s="188"/>
      <c r="J24" s="45"/>
      <c r="K24" s="192"/>
      <c r="L24" s="45"/>
      <c r="M24" s="192"/>
      <c r="N24" s="23"/>
      <c r="O24" s="188"/>
      <c r="P24" s="45"/>
      <c r="Q24" s="195"/>
    </row>
    <row r="25" spans="1:20" ht="12" customHeight="1">
      <c r="A25" s="10" t="s">
        <v>340</v>
      </c>
      <c r="B25" s="199">
        <f t="shared" ref="B25:B36" si="3">SUM(D25+F25+H25+J25+L25+N25+P25)</f>
        <v>24</v>
      </c>
      <c r="C25" s="375">
        <f t="shared" ref="C25:C36" si="4">SUM(E25+G25+I25+K25+M25+O25+Q25)</f>
        <v>0</v>
      </c>
      <c r="D25" s="199">
        <v>4</v>
      </c>
      <c r="E25" s="204">
        <v>0</v>
      </c>
      <c r="F25" s="199">
        <v>7</v>
      </c>
      <c r="G25" s="201">
        <v>0</v>
      </c>
      <c r="H25" s="199">
        <v>8</v>
      </c>
      <c r="I25" s="201">
        <v>0</v>
      </c>
      <c r="J25" s="199">
        <v>2</v>
      </c>
      <c r="K25" s="201">
        <v>0</v>
      </c>
      <c r="L25" s="199">
        <v>0</v>
      </c>
      <c r="M25" s="201">
        <v>0</v>
      </c>
      <c r="N25" s="202">
        <v>3</v>
      </c>
      <c r="O25" s="201">
        <v>0</v>
      </c>
      <c r="P25" s="199">
        <v>0</v>
      </c>
      <c r="Q25" s="203">
        <v>0</v>
      </c>
    </row>
    <row r="26" spans="1:20" ht="12" customHeight="1">
      <c r="A26" s="38" t="s">
        <v>8</v>
      </c>
      <c r="B26" s="199">
        <f t="shared" si="3"/>
        <v>21</v>
      </c>
      <c r="C26" s="375">
        <f t="shared" si="4"/>
        <v>0</v>
      </c>
      <c r="D26" s="199">
        <v>2</v>
      </c>
      <c r="E26" s="204">
        <v>0</v>
      </c>
      <c r="F26" s="199">
        <v>8</v>
      </c>
      <c r="G26" s="201">
        <v>0</v>
      </c>
      <c r="H26" s="199">
        <v>9</v>
      </c>
      <c r="I26" s="201">
        <v>0</v>
      </c>
      <c r="J26" s="199">
        <v>0</v>
      </c>
      <c r="K26" s="201">
        <v>0</v>
      </c>
      <c r="L26" s="199">
        <v>0</v>
      </c>
      <c r="M26" s="201">
        <v>0</v>
      </c>
      <c r="N26" s="202">
        <v>2</v>
      </c>
      <c r="O26" s="201">
        <v>0</v>
      </c>
      <c r="P26" s="199">
        <v>0</v>
      </c>
      <c r="Q26" s="203">
        <v>0</v>
      </c>
    </row>
    <row r="27" spans="1:20" ht="12" customHeight="1">
      <c r="A27" s="38" t="s">
        <v>9</v>
      </c>
      <c r="B27" s="199">
        <f t="shared" si="3"/>
        <v>20</v>
      </c>
      <c r="C27" s="375">
        <f t="shared" si="4"/>
        <v>0</v>
      </c>
      <c r="D27" s="199">
        <v>1</v>
      </c>
      <c r="E27" s="204">
        <v>0</v>
      </c>
      <c r="F27" s="199">
        <v>9</v>
      </c>
      <c r="G27" s="201">
        <v>0</v>
      </c>
      <c r="H27" s="199">
        <v>7</v>
      </c>
      <c r="I27" s="201">
        <v>0</v>
      </c>
      <c r="J27" s="199">
        <v>0</v>
      </c>
      <c r="K27" s="201">
        <v>0</v>
      </c>
      <c r="L27" s="199">
        <v>1</v>
      </c>
      <c r="M27" s="201">
        <v>0</v>
      </c>
      <c r="N27" s="202">
        <v>2</v>
      </c>
      <c r="O27" s="201">
        <v>0</v>
      </c>
      <c r="P27" s="199">
        <v>0</v>
      </c>
      <c r="Q27" s="203">
        <v>0</v>
      </c>
    </row>
    <row r="28" spans="1:20" ht="12" customHeight="1">
      <c r="A28" s="38" t="s">
        <v>10</v>
      </c>
      <c r="B28" s="199">
        <f t="shared" si="3"/>
        <v>23</v>
      </c>
      <c r="C28" s="198">
        <f t="shared" si="4"/>
        <v>5</v>
      </c>
      <c r="D28" s="199">
        <v>2</v>
      </c>
      <c r="E28" s="204">
        <v>0</v>
      </c>
      <c r="F28" s="199">
        <v>7</v>
      </c>
      <c r="G28" s="206">
        <v>2</v>
      </c>
      <c r="H28" s="199">
        <v>8</v>
      </c>
      <c r="I28" s="201">
        <v>0</v>
      </c>
      <c r="J28" s="199">
        <v>0</v>
      </c>
      <c r="K28" s="201">
        <v>0</v>
      </c>
      <c r="L28" s="199">
        <v>0</v>
      </c>
      <c r="M28" s="201">
        <v>0</v>
      </c>
      <c r="N28" s="202">
        <v>5</v>
      </c>
      <c r="O28" s="200">
        <v>3</v>
      </c>
      <c r="P28" s="199">
        <v>1</v>
      </c>
      <c r="Q28" s="203">
        <v>0</v>
      </c>
    </row>
    <row r="29" spans="1:20" ht="12" customHeight="1">
      <c r="A29" s="38" t="s">
        <v>11</v>
      </c>
      <c r="B29" s="199">
        <f t="shared" si="3"/>
        <v>26</v>
      </c>
      <c r="C29" s="375">
        <f t="shared" si="4"/>
        <v>0</v>
      </c>
      <c r="D29" s="199">
        <v>4</v>
      </c>
      <c r="E29" s="204">
        <v>0</v>
      </c>
      <c r="F29" s="199">
        <v>6</v>
      </c>
      <c r="G29" s="201">
        <v>0</v>
      </c>
      <c r="H29" s="199">
        <v>13</v>
      </c>
      <c r="I29" s="201">
        <v>0</v>
      </c>
      <c r="J29" s="199">
        <v>0</v>
      </c>
      <c r="K29" s="201">
        <v>0</v>
      </c>
      <c r="L29" s="199">
        <v>0</v>
      </c>
      <c r="M29" s="201">
        <v>0</v>
      </c>
      <c r="N29" s="202">
        <v>3</v>
      </c>
      <c r="O29" s="201">
        <v>0</v>
      </c>
      <c r="P29" s="199">
        <v>0</v>
      </c>
      <c r="Q29" s="203">
        <v>0</v>
      </c>
    </row>
    <row r="30" spans="1:20" ht="12" customHeight="1">
      <c r="A30" s="38" t="s">
        <v>12</v>
      </c>
      <c r="B30" s="199">
        <f t="shared" si="3"/>
        <v>20</v>
      </c>
      <c r="C30" s="375">
        <f t="shared" si="4"/>
        <v>0</v>
      </c>
      <c r="D30" s="199">
        <v>1</v>
      </c>
      <c r="E30" s="204">
        <v>0</v>
      </c>
      <c r="F30" s="199">
        <v>9</v>
      </c>
      <c r="G30" s="201">
        <v>0</v>
      </c>
      <c r="H30" s="199">
        <v>7</v>
      </c>
      <c r="I30" s="201">
        <v>0</v>
      </c>
      <c r="J30" s="199">
        <v>0</v>
      </c>
      <c r="K30" s="201">
        <v>0</v>
      </c>
      <c r="L30" s="199">
        <v>0</v>
      </c>
      <c r="M30" s="201">
        <v>0</v>
      </c>
      <c r="N30" s="202">
        <v>2</v>
      </c>
      <c r="O30" s="201">
        <v>0</v>
      </c>
      <c r="P30" s="199">
        <v>1</v>
      </c>
      <c r="Q30" s="203">
        <v>0</v>
      </c>
    </row>
    <row r="31" spans="1:20" ht="12" customHeight="1">
      <c r="A31" s="38" t="s">
        <v>13</v>
      </c>
      <c r="B31" s="199">
        <f t="shared" si="3"/>
        <v>29</v>
      </c>
      <c r="C31" s="198">
        <f t="shared" si="4"/>
        <v>5</v>
      </c>
      <c r="D31" s="199">
        <v>2</v>
      </c>
      <c r="E31" s="204">
        <v>0</v>
      </c>
      <c r="F31" s="199">
        <v>3</v>
      </c>
      <c r="G31" s="201">
        <v>0</v>
      </c>
      <c r="H31" s="199">
        <v>5</v>
      </c>
      <c r="I31" s="201">
        <v>0</v>
      </c>
      <c r="J31" s="199">
        <v>3</v>
      </c>
      <c r="K31" s="201">
        <v>0</v>
      </c>
      <c r="L31" s="199">
        <v>2</v>
      </c>
      <c r="M31" s="201">
        <v>0</v>
      </c>
      <c r="N31" s="202">
        <v>14</v>
      </c>
      <c r="O31" s="200">
        <v>5</v>
      </c>
      <c r="P31" s="199">
        <v>0</v>
      </c>
      <c r="Q31" s="203">
        <v>0</v>
      </c>
    </row>
    <row r="32" spans="1:20" ht="12" customHeight="1">
      <c r="A32" s="38" t="s">
        <v>14</v>
      </c>
      <c r="B32" s="199">
        <f t="shared" si="3"/>
        <v>30</v>
      </c>
      <c r="C32" s="198">
        <f t="shared" si="4"/>
        <v>5</v>
      </c>
      <c r="D32" s="199">
        <v>2</v>
      </c>
      <c r="E32" s="204">
        <v>0</v>
      </c>
      <c r="F32" s="199">
        <v>9</v>
      </c>
      <c r="G32" s="201">
        <v>0</v>
      </c>
      <c r="H32" s="199">
        <v>8</v>
      </c>
      <c r="I32" s="201">
        <v>0</v>
      </c>
      <c r="J32" s="199">
        <v>8</v>
      </c>
      <c r="K32" s="206">
        <v>5</v>
      </c>
      <c r="L32" s="199">
        <v>1</v>
      </c>
      <c r="M32" s="201">
        <v>0</v>
      </c>
      <c r="N32" s="202">
        <v>1</v>
      </c>
      <c r="O32" s="201">
        <v>0</v>
      </c>
      <c r="P32" s="199">
        <v>1</v>
      </c>
      <c r="Q32" s="203">
        <v>0</v>
      </c>
    </row>
    <row r="33" spans="1:25" ht="12" customHeight="1">
      <c r="A33" s="38" t="s">
        <v>15</v>
      </c>
      <c r="B33" s="199">
        <f t="shared" si="3"/>
        <v>22</v>
      </c>
      <c r="C33" s="198">
        <f t="shared" si="4"/>
        <v>2</v>
      </c>
      <c r="D33" s="199">
        <v>2</v>
      </c>
      <c r="E33" s="204">
        <v>0</v>
      </c>
      <c r="F33" s="199">
        <v>5</v>
      </c>
      <c r="G33" s="201">
        <v>0</v>
      </c>
      <c r="H33" s="199">
        <v>5</v>
      </c>
      <c r="I33" s="201">
        <v>0</v>
      </c>
      <c r="J33" s="199">
        <v>4</v>
      </c>
      <c r="K33" s="201">
        <v>0</v>
      </c>
      <c r="L33" s="199">
        <v>0</v>
      </c>
      <c r="M33" s="201">
        <v>0</v>
      </c>
      <c r="N33" s="202">
        <v>6</v>
      </c>
      <c r="O33" s="200">
        <v>2</v>
      </c>
      <c r="P33" s="199">
        <v>0</v>
      </c>
      <c r="Q33" s="203">
        <v>0</v>
      </c>
    </row>
    <row r="34" spans="1:25" ht="12" customHeight="1">
      <c r="A34" s="10" t="s">
        <v>339</v>
      </c>
      <c r="B34" s="199">
        <f t="shared" si="3"/>
        <v>22</v>
      </c>
      <c r="C34" s="198">
        <f t="shared" si="4"/>
        <v>7</v>
      </c>
      <c r="D34" s="199">
        <v>2</v>
      </c>
      <c r="E34" s="204">
        <v>0</v>
      </c>
      <c r="F34" s="199">
        <v>5</v>
      </c>
      <c r="G34" s="206">
        <v>1</v>
      </c>
      <c r="H34" s="199">
        <v>8</v>
      </c>
      <c r="I34" s="206">
        <v>4</v>
      </c>
      <c r="J34" s="199">
        <v>3</v>
      </c>
      <c r="K34" s="201">
        <v>0</v>
      </c>
      <c r="L34" s="199">
        <v>0</v>
      </c>
      <c r="M34" s="201">
        <v>0</v>
      </c>
      <c r="N34" s="202">
        <v>2</v>
      </c>
      <c r="O34" s="206">
        <v>2</v>
      </c>
      <c r="P34" s="199">
        <v>2</v>
      </c>
      <c r="Q34" s="203">
        <v>0</v>
      </c>
    </row>
    <row r="35" spans="1:25" ht="12" customHeight="1">
      <c r="A35" s="38" t="s">
        <v>16</v>
      </c>
      <c r="B35" s="199">
        <f t="shared" si="3"/>
        <v>25</v>
      </c>
      <c r="C35" s="198">
        <f t="shared" si="4"/>
        <v>3</v>
      </c>
      <c r="D35" s="199">
        <v>4</v>
      </c>
      <c r="E35" s="204">
        <v>0</v>
      </c>
      <c r="F35" s="199">
        <v>1</v>
      </c>
      <c r="G35" s="201">
        <v>0</v>
      </c>
      <c r="H35" s="199">
        <v>5</v>
      </c>
      <c r="I35" s="201">
        <v>0</v>
      </c>
      <c r="J35" s="199">
        <v>8</v>
      </c>
      <c r="K35" s="206">
        <v>3</v>
      </c>
      <c r="L35" s="199">
        <v>1</v>
      </c>
      <c r="M35" s="201">
        <v>0</v>
      </c>
      <c r="N35" s="202">
        <v>6</v>
      </c>
      <c r="O35" s="201">
        <v>0</v>
      </c>
      <c r="P35" s="199">
        <v>0</v>
      </c>
      <c r="Q35" s="203">
        <v>0</v>
      </c>
    </row>
    <row r="36" spans="1:25" ht="12" customHeight="1" thickBot="1">
      <c r="A36" s="39" t="s">
        <v>17</v>
      </c>
      <c r="B36" s="208">
        <f t="shared" si="3"/>
        <v>27</v>
      </c>
      <c r="C36" s="214">
        <f t="shared" si="4"/>
        <v>2</v>
      </c>
      <c r="D36" s="208">
        <v>2</v>
      </c>
      <c r="E36" s="376">
        <v>0</v>
      </c>
      <c r="F36" s="208">
        <v>7</v>
      </c>
      <c r="G36" s="209">
        <v>1</v>
      </c>
      <c r="H36" s="208">
        <v>6</v>
      </c>
      <c r="I36" s="209">
        <v>1</v>
      </c>
      <c r="J36" s="208">
        <v>5</v>
      </c>
      <c r="K36" s="211">
        <v>0</v>
      </c>
      <c r="L36" s="208">
        <v>0</v>
      </c>
      <c r="M36" s="211">
        <v>0</v>
      </c>
      <c r="N36" s="212">
        <v>6</v>
      </c>
      <c r="O36" s="211">
        <v>0</v>
      </c>
      <c r="P36" s="208">
        <v>1</v>
      </c>
      <c r="Q36" s="213">
        <v>0</v>
      </c>
    </row>
    <row r="37" spans="1:25" ht="8.1" customHeight="1">
      <c r="A37" s="215"/>
      <c r="B37" s="199"/>
      <c r="C37" s="98"/>
      <c r="D37" s="216"/>
      <c r="E37" s="216"/>
      <c r="F37" s="98"/>
      <c r="G37" s="98"/>
      <c r="H37" s="216"/>
      <c r="I37" s="216"/>
      <c r="J37" s="199"/>
      <c r="K37" s="217"/>
      <c r="L37" s="218"/>
      <c r="M37" s="217"/>
      <c r="N37" s="217"/>
      <c r="O37" s="217"/>
      <c r="P37" s="219"/>
      <c r="Q37" s="217"/>
      <c r="R37" s="219"/>
      <c r="S37" s="217"/>
      <c r="T37" s="96"/>
      <c r="U37" s="96"/>
      <c r="V37" s="3"/>
      <c r="W37" s="3"/>
      <c r="X37" s="3"/>
      <c r="Y37" s="3"/>
    </row>
    <row r="38" spans="1:25" ht="14.1" customHeight="1" thickBot="1">
      <c r="A38" s="215"/>
      <c r="B38" s="199"/>
      <c r="C38" s="98"/>
      <c r="D38" s="216"/>
      <c r="E38" s="216"/>
      <c r="F38" s="98"/>
      <c r="G38" s="98"/>
      <c r="H38" s="216" t="s">
        <v>20</v>
      </c>
      <c r="I38" s="216"/>
      <c r="J38" s="199"/>
      <c r="K38" s="217"/>
      <c r="L38" s="218"/>
      <c r="M38" s="217"/>
      <c r="N38" s="217"/>
      <c r="O38" s="217"/>
      <c r="P38" s="219"/>
      <c r="Q38" s="217"/>
      <c r="R38" s="219"/>
      <c r="S38" s="217"/>
      <c r="T38" s="96"/>
      <c r="U38" s="96"/>
      <c r="V38" s="3"/>
      <c r="W38" s="3"/>
      <c r="X38" s="3"/>
      <c r="Y38" s="3"/>
    </row>
    <row r="39" spans="1:25" ht="11.1" customHeight="1">
      <c r="A39" s="430" t="s">
        <v>2</v>
      </c>
      <c r="B39" s="426" t="s">
        <v>3</v>
      </c>
      <c r="C39" s="427"/>
      <c r="D39" s="426" t="s">
        <v>205</v>
      </c>
      <c r="E39" s="427"/>
      <c r="F39" s="426" t="s">
        <v>206</v>
      </c>
      <c r="G39" s="427"/>
      <c r="H39" s="426" t="s">
        <v>207</v>
      </c>
      <c r="I39" s="427"/>
      <c r="J39" s="426" t="s">
        <v>208</v>
      </c>
      <c r="K39" s="427"/>
      <c r="L39" s="426" t="s">
        <v>341</v>
      </c>
      <c r="M39" s="427"/>
      <c r="N39" s="426" t="s">
        <v>211</v>
      </c>
      <c r="O39" s="427"/>
      <c r="P39" s="426" t="s">
        <v>212</v>
      </c>
      <c r="Q39" s="427"/>
      <c r="R39" s="426" t="s">
        <v>6</v>
      </c>
      <c r="S39" s="432"/>
      <c r="T39" s="96"/>
      <c r="U39" s="96"/>
      <c r="V39" s="3"/>
      <c r="W39" s="3"/>
      <c r="X39" s="3"/>
      <c r="Y39" s="3"/>
    </row>
    <row r="40" spans="1:25" ht="11.1" customHeight="1">
      <c r="A40" s="431"/>
      <c r="B40" s="428"/>
      <c r="C40" s="429"/>
      <c r="D40" s="428"/>
      <c r="E40" s="429"/>
      <c r="F40" s="428"/>
      <c r="G40" s="429"/>
      <c r="H40" s="428"/>
      <c r="I40" s="429"/>
      <c r="J40" s="428"/>
      <c r="K40" s="429"/>
      <c r="L40" s="428"/>
      <c r="M40" s="429"/>
      <c r="N40" s="428"/>
      <c r="O40" s="429"/>
      <c r="P40" s="428"/>
      <c r="Q40" s="429"/>
      <c r="R40" s="428"/>
      <c r="S40" s="433"/>
      <c r="T40" s="96"/>
      <c r="U40" s="96"/>
      <c r="V40" s="3"/>
      <c r="W40" s="3"/>
      <c r="X40" s="3"/>
      <c r="Y40" s="3"/>
    </row>
    <row r="41" spans="1:25" ht="15" customHeight="1">
      <c r="A41" s="9" t="s">
        <v>7</v>
      </c>
      <c r="B41" s="24">
        <f>SUM(B43:B54)</f>
        <v>245</v>
      </c>
      <c r="C41" s="189">
        <f>SUM(C43:C54)</f>
        <v>30</v>
      </c>
      <c r="D41" s="22">
        <f t="shared" ref="D41:S41" si="5">SUM(D43:D54)</f>
        <v>96</v>
      </c>
      <c r="E41" s="190">
        <f>SUM(E43:E54)</f>
        <v>22</v>
      </c>
      <c r="F41" s="22">
        <f t="shared" si="5"/>
        <v>7</v>
      </c>
      <c r="G41" s="196">
        <f>SUM(G43:G54)</f>
        <v>3</v>
      </c>
      <c r="H41" s="22">
        <f t="shared" si="5"/>
        <v>13</v>
      </c>
      <c r="I41" s="188">
        <f>SUM(I43:I54)</f>
        <v>2</v>
      </c>
      <c r="J41" s="22">
        <f t="shared" si="5"/>
        <v>4</v>
      </c>
      <c r="K41" s="193">
        <f t="shared" si="5"/>
        <v>0</v>
      </c>
      <c r="L41" s="25">
        <f>SUM(L43:L54)</f>
        <v>1</v>
      </c>
      <c r="M41" s="192">
        <f>SUM(M43:M54)</f>
        <v>0</v>
      </c>
      <c r="N41" s="23">
        <f>SUM(N43:N54)</f>
        <v>78</v>
      </c>
      <c r="O41" s="196">
        <f>SUM(O43:O54)</f>
        <v>4</v>
      </c>
      <c r="P41" s="22">
        <f t="shared" si="5"/>
        <v>46</v>
      </c>
      <c r="Q41" s="188">
        <f>SUM(Q43:Q54)</f>
        <v>3</v>
      </c>
      <c r="R41" s="22">
        <f t="shared" si="5"/>
        <v>0</v>
      </c>
      <c r="S41" s="194">
        <f t="shared" si="5"/>
        <v>0</v>
      </c>
      <c r="T41" s="96"/>
      <c r="U41" s="96"/>
      <c r="V41" s="3"/>
      <c r="W41" s="3"/>
      <c r="X41" s="3"/>
      <c r="Y41" s="3"/>
    </row>
    <row r="42" spans="1:25" ht="6" customHeight="1">
      <c r="A42" s="9"/>
      <c r="B42" s="46"/>
      <c r="C42" s="190"/>
      <c r="D42" s="45"/>
      <c r="E42" s="190"/>
      <c r="F42" s="45"/>
      <c r="G42" s="192"/>
      <c r="H42" s="45"/>
      <c r="I42" s="188"/>
      <c r="J42" s="45"/>
      <c r="K42" s="192"/>
      <c r="L42" s="23"/>
      <c r="M42" s="192"/>
      <c r="N42" s="23"/>
      <c r="O42" s="192"/>
      <c r="P42" s="45"/>
      <c r="Q42" s="188"/>
      <c r="R42" s="45"/>
      <c r="S42" s="195"/>
      <c r="T42" s="96"/>
      <c r="U42" s="96"/>
      <c r="V42" s="3"/>
      <c r="W42" s="3"/>
      <c r="X42" s="3"/>
      <c r="Y42" s="3"/>
    </row>
    <row r="43" spans="1:25" ht="12" customHeight="1">
      <c r="A43" s="10" t="s">
        <v>340</v>
      </c>
      <c r="B43" s="199">
        <f>SUM(D43+F43+H43+J43+L43+P43+R43)+N43</f>
        <v>17</v>
      </c>
      <c r="C43" s="205">
        <f>SUM(E43+G43+I43+K43+M43+Q43+S43)</f>
        <v>0</v>
      </c>
      <c r="D43" s="199">
        <v>9</v>
      </c>
      <c r="E43" s="201">
        <v>0</v>
      </c>
      <c r="F43" s="199">
        <v>1</v>
      </c>
      <c r="G43" s="201">
        <v>0</v>
      </c>
      <c r="H43" s="199">
        <v>0</v>
      </c>
      <c r="I43" s="201">
        <v>0</v>
      </c>
      <c r="J43" s="199">
        <v>0</v>
      </c>
      <c r="K43" s="201">
        <v>0</v>
      </c>
      <c r="L43" s="199">
        <v>0</v>
      </c>
      <c r="M43" s="201">
        <v>0</v>
      </c>
      <c r="N43" s="202">
        <v>7</v>
      </c>
      <c r="O43" s="201">
        <v>0</v>
      </c>
      <c r="P43" s="199">
        <v>0</v>
      </c>
      <c r="Q43" s="201">
        <v>0</v>
      </c>
      <c r="R43" s="199">
        <v>0</v>
      </c>
      <c r="S43" s="203">
        <v>0</v>
      </c>
      <c r="T43" s="96"/>
      <c r="U43" s="96"/>
      <c r="V43" s="3"/>
      <c r="W43" s="3"/>
      <c r="X43" s="3"/>
      <c r="Y43" s="3"/>
    </row>
    <row r="44" spans="1:25" ht="12" customHeight="1">
      <c r="A44" s="38" t="s">
        <v>8</v>
      </c>
      <c r="B44" s="199">
        <f t="shared" ref="B44:B54" si="6">SUM(D44+F44+H44+J44+L44+P44+R44)+N44</f>
        <v>13</v>
      </c>
      <c r="C44" s="205">
        <f t="shared" ref="C44:C51" si="7">SUM(E44+G44+I44+K44+M44+Q44+S44)</f>
        <v>0</v>
      </c>
      <c r="D44" s="199">
        <v>4</v>
      </c>
      <c r="E44" s="201">
        <v>0</v>
      </c>
      <c r="F44" s="199">
        <v>0</v>
      </c>
      <c r="G44" s="201">
        <v>0</v>
      </c>
      <c r="H44" s="199">
        <v>2</v>
      </c>
      <c r="I44" s="201">
        <v>0</v>
      </c>
      <c r="J44" s="199">
        <v>0</v>
      </c>
      <c r="K44" s="201">
        <v>0</v>
      </c>
      <c r="L44" s="199">
        <v>0</v>
      </c>
      <c r="M44" s="201">
        <v>0</v>
      </c>
      <c r="N44" s="202">
        <v>7</v>
      </c>
      <c r="O44" s="201">
        <v>0</v>
      </c>
      <c r="P44" s="199">
        <v>0</v>
      </c>
      <c r="Q44" s="201">
        <v>0</v>
      </c>
      <c r="R44" s="199">
        <v>0</v>
      </c>
      <c r="S44" s="203">
        <v>0</v>
      </c>
      <c r="T44" s="96"/>
      <c r="U44" s="96"/>
      <c r="V44" s="3"/>
      <c r="W44" s="3"/>
      <c r="X44" s="3"/>
      <c r="Y44" s="3"/>
    </row>
    <row r="45" spans="1:25" ht="12" customHeight="1">
      <c r="A45" s="38" t="s">
        <v>9</v>
      </c>
      <c r="B45" s="199">
        <f t="shared" si="6"/>
        <v>14</v>
      </c>
      <c r="C45" s="216">
        <f t="shared" si="7"/>
        <v>2</v>
      </c>
      <c r="D45" s="199">
        <v>7</v>
      </c>
      <c r="E45" s="201">
        <v>0</v>
      </c>
      <c r="F45" s="199">
        <v>0</v>
      </c>
      <c r="G45" s="201">
        <v>0</v>
      </c>
      <c r="H45" s="199">
        <v>2</v>
      </c>
      <c r="I45" s="206">
        <v>2</v>
      </c>
      <c r="J45" s="199">
        <v>0</v>
      </c>
      <c r="K45" s="201">
        <v>0</v>
      </c>
      <c r="L45" s="199">
        <v>0</v>
      </c>
      <c r="M45" s="201">
        <v>0</v>
      </c>
      <c r="N45" s="202">
        <v>5</v>
      </c>
      <c r="O45" s="201">
        <v>0</v>
      </c>
      <c r="P45" s="199">
        <v>0</v>
      </c>
      <c r="Q45" s="201">
        <v>0</v>
      </c>
      <c r="R45" s="199">
        <v>0</v>
      </c>
      <c r="S45" s="203">
        <v>0</v>
      </c>
      <c r="T45" s="96"/>
      <c r="U45" s="96"/>
      <c r="V45" s="3"/>
      <c r="W45" s="3"/>
      <c r="X45" s="3"/>
      <c r="Y45" s="3"/>
    </row>
    <row r="46" spans="1:25" ht="12" customHeight="1">
      <c r="A46" s="38" t="s">
        <v>10</v>
      </c>
      <c r="B46" s="199">
        <f t="shared" si="6"/>
        <v>16</v>
      </c>
      <c r="C46" s="216">
        <f t="shared" si="7"/>
        <v>2</v>
      </c>
      <c r="D46" s="199">
        <v>6</v>
      </c>
      <c r="E46" s="207">
        <v>0</v>
      </c>
      <c r="F46" s="199">
        <v>0</v>
      </c>
      <c r="G46" s="201">
        <v>0</v>
      </c>
      <c r="H46" s="199">
        <v>2</v>
      </c>
      <c r="I46" s="201">
        <v>0</v>
      </c>
      <c r="J46" s="199">
        <v>0</v>
      </c>
      <c r="K46" s="201">
        <v>0</v>
      </c>
      <c r="L46" s="199">
        <v>0</v>
      </c>
      <c r="M46" s="201">
        <v>0</v>
      </c>
      <c r="N46" s="202">
        <v>6</v>
      </c>
      <c r="O46" s="206">
        <v>2</v>
      </c>
      <c r="P46" s="199">
        <v>2</v>
      </c>
      <c r="Q46" s="206">
        <v>2</v>
      </c>
      <c r="R46" s="199">
        <v>0</v>
      </c>
      <c r="S46" s="203">
        <v>0</v>
      </c>
      <c r="T46" s="96"/>
      <c r="U46" s="96"/>
      <c r="V46" s="3"/>
      <c r="W46" s="3"/>
      <c r="X46" s="3"/>
      <c r="Y46" s="3"/>
    </row>
    <row r="47" spans="1:25" ht="12" customHeight="1">
      <c r="A47" s="38" t="s">
        <v>11</v>
      </c>
      <c r="B47" s="199">
        <f t="shared" si="6"/>
        <v>20</v>
      </c>
      <c r="C47" s="220">
        <f>SUM(E47+G47+I47+K47+M47+Q47+S47)</f>
        <v>3</v>
      </c>
      <c r="D47" s="199">
        <v>7</v>
      </c>
      <c r="E47" s="200">
        <v>3</v>
      </c>
      <c r="F47" s="199">
        <v>0</v>
      </c>
      <c r="G47" s="201">
        <v>0</v>
      </c>
      <c r="H47" s="199">
        <v>1</v>
      </c>
      <c r="I47" s="201">
        <v>0</v>
      </c>
      <c r="J47" s="199">
        <v>2</v>
      </c>
      <c r="K47" s="201">
        <v>0</v>
      </c>
      <c r="L47" s="199">
        <v>0</v>
      </c>
      <c r="M47" s="201">
        <v>0</v>
      </c>
      <c r="N47" s="202">
        <v>10</v>
      </c>
      <c r="O47" s="201">
        <v>0</v>
      </c>
      <c r="P47" s="199">
        <v>0</v>
      </c>
      <c r="Q47" s="381">
        <v>0</v>
      </c>
      <c r="R47" s="199">
        <v>0</v>
      </c>
      <c r="S47" s="203">
        <v>0</v>
      </c>
      <c r="T47" s="96"/>
      <c r="U47" s="96"/>
      <c r="V47" s="3"/>
      <c r="W47" s="3"/>
      <c r="X47" s="3"/>
      <c r="Y47" s="3"/>
    </row>
    <row r="48" spans="1:25" ht="12" customHeight="1">
      <c r="A48" s="38" t="s">
        <v>12</v>
      </c>
      <c r="B48" s="199">
        <f t="shared" si="6"/>
        <v>14</v>
      </c>
      <c r="C48" s="220">
        <f t="shared" si="7"/>
        <v>4</v>
      </c>
      <c r="D48" s="199">
        <v>7</v>
      </c>
      <c r="E48" s="206">
        <v>4</v>
      </c>
      <c r="F48" s="199">
        <v>0</v>
      </c>
      <c r="G48" s="201">
        <v>0</v>
      </c>
      <c r="H48" s="199">
        <v>1</v>
      </c>
      <c r="I48" s="201">
        <v>0</v>
      </c>
      <c r="J48" s="199">
        <v>1</v>
      </c>
      <c r="K48" s="201">
        <v>0</v>
      </c>
      <c r="L48" s="199">
        <v>0</v>
      </c>
      <c r="M48" s="201">
        <v>0</v>
      </c>
      <c r="N48" s="202">
        <v>5</v>
      </c>
      <c r="O48" s="201">
        <v>0</v>
      </c>
      <c r="P48" s="199">
        <v>0</v>
      </c>
      <c r="Q48" s="381">
        <v>0</v>
      </c>
      <c r="R48" s="199">
        <v>0</v>
      </c>
      <c r="S48" s="203">
        <v>0</v>
      </c>
      <c r="T48" s="96"/>
      <c r="U48" s="96"/>
      <c r="V48" s="3"/>
      <c r="W48" s="3"/>
      <c r="X48" s="3"/>
      <c r="Y48" s="3"/>
    </row>
    <row r="49" spans="1:25" ht="12" customHeight="1">
      <c r="A49" s="38" t="s">
        <v>13</v>
      </c>
      <c r="B49" s="199">
        <f t="shared" si="6"/>
        <v>28</v>
      </c>
      <c r="C49" s="216">
        <f t="shared" si="7"/>
        <v>3</v>
      </c>
      <c r="D49" s="199">
        <v>9</v>
      </c>
      <c r="E49" s="206">
        <v>3</v>
      </c>
      <c r="F49" s="199">
        <v>1</v>
      </c>
      <c r="G49" s="201">
        <v>0</v>
      </c>
      <c r="H49" s="199">
        <v>3</v>
      </c>
      <c r="I49" s="201">
        <v>0</v>
      </c>
      <c r="J49" s="199">
        <v>0</v>
      </c>
      <c r="K49" s="201">
        <v>0</v>
      </c>
      <c r="L49" s="199">
        <v>1</v>
      </c>
      <c r="M49" s="201">
        <v>0</v>
      </c>
      <c r="N49" s="202">
        <v>14</v>
      </c>
      <c r="O49" s="201">
        <v>0</v>
      </c>
      <c r="P49" s="199">
        <v>0</v>
      </c>
      <c r="Q49" s="381">
        <v>0</v>
      </c>
      <c r="R49" s="199">
        <v>0</v>
      </c>
      <c r="S49" s="203">
        <v>0</v>
      </c>
      <c r="T49" s="96"/>
      <c r="U49" s="96"/>
      <c r="V49" s="3"/>
      <c r="W49" s="3"/>
      <c r="X49" s="3"/>
      <c r="Y49" s="3"/>
    </row>
    <row r="50" spans="1:25" ht="12" customHeight="1">
      <c r="A50" s="38" t="s">
        <v>14</v>
      </c>
      <c r="B50" s="199">
        <f t="shared" si="6"/>
        <v>26</v>
      </c>
      <c r="C50" s="220">
        <f t="shared" si="7"/>
        <v>3</v>
      </c>
      <c r="D50" s="199">
        <v>11</v>
      </c>
      <c r="E50" s="206">
        <v>3</v>
      </c>
      <c r="F50" s="199">
        <v>0</v>
      </c>
      <c r="G50" s="201">
        <v>0</v>
      </c>
      <c r="H50" s="199">
        <v>2</v>
      </c>
      <c r="I50" s="201">
        <v>0</v>
      </c>
      <c r="J50" s="199">
        <v>1</v>
      </c>
      <c r="K50" s="201">
        <v>0</v>
      </c>
      <c r="L50" s="199">
        <v>0</v>
      </c>
      <c r="M50" s="201">
        <v>0</v>
      </c>
      <c r="N50" s="202">
        <v>6</v>
      </c>
      <c r="O50" s="201">
        <v>0</v>
      </c>
      <c r="P50" s="199">
        <v>6</v>
      </c>
      <c r="Q50" s="381">
        <v>0</v>
      </c>
      <c r="R50" s="199">
        <v>0</v>
      </c>
      <c r="S50" s="203">
        <v>0</v>
      </c>
      <c r="T50" s="96"/>
      <c r="U50" s="96"/>
      <c r="V50" s="3"/>
      <c r="W50" s="3"/>
      <c r="X50" s="3"/>
      <c r="Y50" s="3"/>
    </row>
    <row r="51" spans="1:25" ht="12" customHeight="1">
      <c r="A51" s="38" t="s">
        <v>15</v>
      </c>
      <c r="B51" s="199">
        <f t="shared" si="6"/>
        <v>31</v>
      </c>
      <c r="C51" s="216">
        <f t="shared" si="7"/>
        <v>4</v>
      </c>
      <c r="D51" s="199">
        <v>11</v>
      </c>
      <c r="E51" s="206">
        <v>4</v>
      </c>
      <c r="F51" s="199">
        <v>0</v>
      </c>
      <c r="G51" s="201">
        <v>0</v>
      </c>
      <c r="H51" s="199">
        <v>0</v>
      </c>
      <c r="I51" s="201">
        <v>0</v>
      </c>
      <c r="J51" s="199">
        <v>0</v>
      </c>
      <c r="K51" s="201">
        <v>0</v>
      </c>
      <c r="L51" s="199">
        <v>0</v>
      </c>
      <c r="M51" s="201">
        <v>0</v>
      </c>
      <c r="N51" s="202">
        <v>1</v>
      </c>
      <c r="O51" s="201">
        <v>0</v>
      </c>
      <c r="P51" s="199">
        <v>19</v>
      </c>
      <c r="Q51" s="381">
        <v>0</v>
      </c>
      <c r="R51" s="199">
        <v>0</v>
      </c>
      <c r="S51" s="203">
        <v>0</v>
      </c>
      <c r="T51" s="96"/>
      <c r="U51" s="96"/>
      <c r="V51" s="3"/>
      <c r="W51" s="3"/>
      <c r="X51" s="3"/>
      <c r="Y51" s="3"/>
    </row>
    <row r="52" spans="1:25" ht="12" customHeight="1">
      <c r="A52" s="10" t="s">
        <v>339</v>
      </c>
      <c r="B52" s="199">
        <f t="shared" si="6"/>
        <v>25</v>
      </c>
      <c r="C52" s="216">
        <f>SUM(E52+G52+I52+K52+M52+Q52+S52)</f>
        <v>5</v>
      </c>
      <c r="D52" s="199">
        <v>10</v>
      </c>
      <c r="E52" s="200">
        <v>5</v>
      </c>
      <c r="F52" s="199">
        <v>2</v>
      </c>
      <c r="G52" s="201">
        <v>0</v>
      </c>
      <c r="H52" s="199">
        <v>0</v>
      </c>
      <c r="I52" s="201">
        <v>0</v>
      </c>
      <c r="J52" s="199">
        <v>0</v>
      </c>
      <c r="K52" s="201">
        <v>0</v>
      </c>
      <c r="L52" s="199">
        <v>0</v>
      </c>
      <c r="M52" s="201">
        <v>0</v>
      </c>
      <c r="N52" s="202">
        <v>6</v>
      </c>
      <c r="O52" s="206">
        <v>2</v>
      </c>
      <c r="P52" s="199">
        <v>7</v>
      </c>
      <c r="Q52" s="381">
        <v>0</v>
      </c>
      <c r="R52" s="199">
        <v>0</v>
      </c>
      <c r="S52" s="203">
        <v>0</v>
      </c>
      <c r="T52" s="96"/>
      <c r="U52" s="96"/>
      <c r="V52" s="3"/>
      <c r="W52" s="3"/>
      <c r="X52" s="3"/>
      <c r="Y52" s="3"/>
    </row>
    <row r="53" spans="1:25" ht="12" customHeight="1">
      <c r="A53" s="38" t="s">
        <v>16</v>
      </c>
      <c r="B53" s="199">
        <f t="shared" si="6"/>
        <v>21</v>
      </c>
      <c r="C53" s="216">
        <f>SUM(E53+G53+I53+K53+M53+Q53+S53)</f>
        <v>4</v>
      </c>
      <c r="D53" s="199">
        <v>6</v>
      </c>
      <c r="E53" s="201">
        <v>0</v>
      </c>
      <c r="F53" s="199">
        <v>3</v>
      </c>
      <c r="G53" s="206">
        <v>3</v>
      </c>
      <c r="H53" s="199">
        <v>0</v>
      </c>
      <c r="I53" s="201">
        <v>0</v>
      </c>
      <c r="J53" s="199">
        <v>0</v>
      </c>
      <c r="K53" s="201">
        <v>0</v>
      </c>
      <c r="L53" s="199">
        <v>0</v>
      </c>
      <c r="M53" s="201">
        <v>0</v>
      </c>
      <c r="N53" s="202">
        <v>2</v>
      </c>
      <c r="O53" s="201">
        <v>0</v>
      </c>
      <c r="P53" s="199">
        <v>10</v>
      </c>
      <c r="Q53" s="206">
        <v>1</v>
      </c>
      <c r="R53" s="199">
        <v>0</v>
      </c>
      <c r="S53" s="203">
        <v>0</v>
      </c>
      <c r="T53" s="96"/>
      <c r="U53" s="96"/>
      <c r="V53" s="3"/>
      <c r="W53" s="3"/>
      <c r="X53" s="3"/>
      <c r="Y53" s="3"/>
    </row>
    <row r="54" spans="1:25" ht="12" customHeight="1" thickBot="1">
      <c r="A54" s="39" t="s">
        <v>17</v>
      </c>
      <c r="B54" s="208">
        <f t="shared" si="6"/>
        <v>20</v>
      </c>
      <c r="C54" s="377">
        <f>SUM(E54+G54+I54+K54+M54+Q54+S54)</f>
        <v>0</v>
      </c>
      <c r="D54" s="208">
        <v>9</v>
      </c>
      <c r="E54" s="211">
        <v>0</v>
      </c>
      <c r="F54" s="208">
        <v>0</v>
      </c>
      <c r="G54" s="211">
        <v>0</v>
      </c>
      <c r="H54" s="208">
        <v>0</v>
      </c>
      <c r="I54" s="211">
        <v>0</v>
      </c>
      <c r="J54" s="208">
        <v>0</v>
      </c>
      <c r="K54" s="211">
        <v>0</v>
      </c>
      <c r="L54" s="208">
        <v>0</v>
      </c>
      <c r="M54" s="211">
        <v>0</v>
      </c>
      <c r="N54" s="212">
        <v>9</v>
      </c>
      <c r="O54" s="211">
        <v>0</v>
      </c>
      <c r="P54" s="208">
        <v>2</v>
      </c>
      <c r="Q54" s="211">
        <v>0</v>
      </c>
      <c r="R54" s="208">
        <v>0</v>
      </c>
      <c r="S54" s="213">
        <v>0</v>
      </c>
      <c r="T54" s="96"/>
      <c r="U54" s="96"/>
      <c r="V54" s="3"/>
      <c r="W54" s="3"/>
      <c r="X54" s="3"/>
      <c r="Y54" s="3"/>
    </row>
    <row r="55" spans="1:25" ht="12" customHeight="1">
      <c r="A55" s="3" t="s">
        <v>21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34" t="s">
        <v>22</v>
      </c>
      <c r="Q55" s="434"/>
      <c r="R55" s="434"/>
      <c r="S55" s="434"/>
      <c r="T55" s="3"/>
      <c r="U55" s="3"/>
    </row>
    <row r="56" spans="1:25" ht="8.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>
      <c r="A57" s="3" t="s">
        <v>213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>
      <c r="A58" s="1" t="s">
        <v>214</v>
      </c>
    </row>
    <row r="59" spans="1:25" ht="12" customHeight="1">
      <c r="A59" s="221" t="s">
        <v>215</v>
      </c>
    </row>
    <row r="60" spans="1:25" ht="12" customHeight="1">
      <c r="A60" s="221" t="s">
        <v>216</v>
      </c>
    </row>
    <row r="61" spans="1:25" ht="12" customHeight="1">
      <c r="A61" s="221" t="s">
        <v>217</v>
      </c>
    </row>
    <row r="62" spans="1:25" ht="12" customHeight="1">
      <c r="B62" s="1" t="s">
        <v>218</v>
      </c>
    </row>
    <row r="63" spans="1:25" ht="12" customHeight="1">
      <c r="A63" s="1" t="s">
        <v>219</v>
      </c>
    </row>
    <row r="64" spans="1:25" ht="12" customHeight="1">
      <c r="A64" s="1" t="s">
        <v>220</v>
      </c>
    </row>
    <row r="65" spans="1:1" ht="12" customHeight="1">
      <c r="A65" s="1" t="s">
        <v>221</v>
      </c>
    </row>
  </sheetData>
  <sheetProtection selectLockedCells="1" selectUnlockedCells="1"/>
  <mergeCells count="33"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A3:A4"/>
    <mergeCell ref="B3:C4"/>
    <mergeCell ref="D3:E4"/>
    <mergeCell ref="A21:A22"/>
    <mergeCell ref="B21:C22"/>
    <mergeCell ref="D21:E22"/>
    <mergeCell ref="H1:J1"/>
    <mergeCell ref="H2:J2"/>
    <mergeCell ref="F21:G22"/>
    <mergeCell ref="F3:G4"/>
    <mergeCell ref="H3:I4"/>
    <mergeCell ref="J3:K4"/>
    <mergeCell ref="H20:J2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65"/>
  <sheetViews>
    <sheetView view="pageBreakPreview" zoomScaleNormal="100" zoomScaleSheetLayoutView="100" workbookViewId="0">
      <selection activeCell="E7" sqref="E7"/>
    </sheetView>
  </sheetViews>
  <sheetFormatPr defaultRowHeight="15.6" customHeight="1"/>
  <cols>
    <col min="1" max="1" width="9.7109375" style="1" customWidth="1"/>
    <col min="2" max="9" width="10.7109375" style="1" customWidth="1"/>
    <col min="10" max="19" width="9.42578125" style="1" customWidth="1"/>
    <col min="20" max="16384" width="9.140625" style="1"/>
  </cols>
  <sheetData>
    <row r="1" spans="1:21" ht="5.0999999999999996" customHeight="1">
      <c r="A1" s="3"/>
      <c r="B1" s="3"/>
      <c r="C1" s="3"/>
      <c r="D1" s="3"/>
      <c r="E1" s="3"/>
      <c r="F1" s="3"/>
      <c r="G1" s="3"/>
      <c r="H1" s="424"/>
      <c r="I1" s="424"/>
      <c r="J1" s="42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>
      <c r="A2" s="3" t="s">
        <v>310</v>
      </c>
      <c r="B2" s="3"/>
      <c r="C2" s="3"/>
      <c r="D2" s="3"/>
      <c r="E2" s="3"/>
      <c r="F2" s="3"/>
      <c r="G2" s="3"/>
      <c r="H2" s="425" t="s">
        <v>0</v>
      </c>
      <c r="I2" s="425"/>
      <c r="J2" s="425"/>
      <c r="K2" s="3"/>
      <c r="L2" s="3"/>
      <c r="M2" s="3"/>
      <c r="N2" s="3"/>
      <c r="O2" s="3"/>
      <c r="P2" s="3"/>
      <c r="Q2" s="3"/>
      <c r="R2" s="3"/>
      <c r="S2" s="2" t="s">
        <v>225</v>
      </c>
      <c r="T2" s="3"/>
      <c r="U2" s="3"/>
    </row>
    <row r="3" spans="1:21" ht="11.1" customHeight="1">
      <c r="A3" s="430" t="s">
        <v>2</v>
      </c>
      <c r="B3" s="426" t="s">
        <v>3</v>
      </c>
      <c r="C3" s="427"/>
      <c r="D3" s="426" t="s">
        <v>205</v>
      </c>
      <c r="E3" s="427"/>
      <c r="F3" s="426" t="s">
        <v>206</v>
      </c>
      <c r="G3" s="427"/>
      <c r="H3" s="426" t="s">
        <v>207</v>
      </c>
      <c r="I3" s="427"/>
      <c r="J3" s="426" t="s">
        <v>208</v>
      </c>
      <c r="K3" s="427"/>
      <c r="L3" s="426" t="s">
        <v>204</v>
      </c>
      <c r="M3" s="427"/>
      <c r="N3" s="426" t="s">
        <v>211</v>
      </c>
      <c r="O3" s="427"/>
      <c r="P3" s="426" t="s">
        <v>212</v>
      </c>
      <c r="Q3" s="427"/>
      <c r="R3" s="426" t="s">
        <v>6</v>
      </c>
      <c r="S3" s="432"/>
    </row>
    <row r="4" spans="1:21" ht="11.1" customHeight="1">
      <c r="A4" s="431"/>
      <c r="B4" s="428"/>
      <c r="C4" s="429"/>
      <c r="D4" s="428"/>
      <c r="E4" s="429"/>
      <c r="F4" s="428"/>
      <c r="G4" s="429"/>
      <c r="H4" s="428"/>
      <c r="I4" s="429"/>
      <c r="J4" s="428"/>
      <c r="K4" s="429"/>
      <c r="L4" s="428"/>
      <c r="M4" s="429"/>
      <c r="N4" s="428"/>
      <c r="O4" s="429"/>
      <c r="P4" s="428"/>
      <c r="Q4" s="429"/>
      <c r="R4" s="428"/>
      <c r="S4" s="433"/>
    </row>
    <row r="5" spans="1:21" ht="15" customHeight="1">
      <c r="A5" s="9" t="s">
        <v>7</v>
      </c>
      <c r="B5" s="19">
        <f>SUM(B7:B18)</f>
        <v>240</v>
      </c>
      <c r="C5" s="187">
        <f>SUM(C7:C18)</f>
        <v>34</v>
      </c>
      <c r="D5" s="20">
        <f t="shared" ref="D5:R5" si="0">SUM(D7:D18)</f>
        <v>79</v>
      </c>
      <c r="E5" s="188">
        <f>SUM(E7:E18)</f>
        <v>12</v>
      </c>
      <c r="F5" s="20">
        <f t="shared" si="0"/>
        <v>12</v>
      </c>
      <c r="G5" s="191">
        <f>SUM(G7:G18)</f>
        <v>5</v>
      </c>
      <c r="H5" s="20">
        <f t="shared" si="0"/>
        <v>15</v>
      </c>
      <c r="I5" s="193">
        <f t="shared" si="0"/>
        <v>0</v>
      </c>
      <c r="J5" s="22">
        <f t="shared" si="0"/>
        <v>16</v>
      </c>
      <c r="K5" s="187">
        <f t="shared" si="0"/>
        <v>2</v>
      </c>
      <c r="L5" s="20">
        <f t="shared" si="0"/>
        <v>2</v>
      </c>
      <c r="M5" s="192">
        <f>SUM(M7:M18)</f>
        <v>0</v>
      </c>
      <c r="N5" s="23">
        <f>SUM(N7:N18)</f>
        <v>73</v>
      </c>
      <c r="O5" s="188">
        <f>SUM(O7:O18)</f>
        <v>3</v>
      </c>
      <c r="P5" s="22">
        <f>SUM(P7:P18)</f>
        <v>42</v>
      </c>
      <c r="Q5" s="188">
        <f>SUM(Q7:Q18)</f>
        <v>12</v>
      </c>
      <c r="R5" s="22">
        <f t="shared" si="0"/>
        <v>1</v>
      </c>
      <c r="S5" s="194">
        <f>SUM(S7:S18)</f>
        <v>0</v>
      </c>
    </row>
    <row r="6" spans="1:21" ht="6" customHeight="1">
      <c r="A6" s="9"/>
      <c r="B6" s="43"/>
      <c r="C6" s="188"/>
      <c r="D6" s="44"/>
      <c r="E6" s="188"/>
      <c r="F6" s="44"/>
      <c r="G6" s="192"/>
      <c r="H6" s="44"/>
      <c r="I6" s="192"/>
      <c r="J6" s="45"/>
      <c r="K6" s="188"/>
      <c r="L6" s="44"/>
      <c r="M6" s="192"/>
      <c r="N6" s="23"/>
      <c r="O6" s="188"/>
      <c r="P6" s="45"/>
      <c r="Q6" s="188"/>
      <c r="R6" s="45"/>
      <c r="S6" s="195"/>
    </row>
    <row r="7" spans="1:21" ht="12" customHeight="1">
      <c r="A7" s="10" t="s">
        <v>308</v>
      </c>
      <c r="B7" s="197">
        <f t="shared" ref="B7:C18" si="1">SUM(D7,F7,H7,J7,L7,N7,P7,R7)</f>
        <v>17</v>
      </c>
      <c r="C7" s="375">
        <f t="shared" si="1"/>
        <v>0</v>
      </c>
      <c r="D7" s="199">
        <v>1</v>
      </c>
      <c r="E7" s="201">
        <v>0</v>
      </c>
      <c r="F7" s="199">
        <v>0</v>
      </c>
      <c r="G7" s="201">
        <v>0</v>
      </c>
      <c r="H7" s="199">
        <v>0</v>
      </c>
      <c r="I7" s="201">
        <v>0</v>
      </c>
      <c r="J7" s="199">
        <v>2</v>
      </c>
      <c r="K7" s="201">
        <v>0</v>
      </c>
      <c r="L7" s="199">
        <v>1</v>
      </c>
      <c r="M7" s="201">
        <v>0</v>
      </c>
      <c r="N7" s="202">
        <v>11</v>
      </c>
      <c r="O7" s="201">
        <v>0</v>
      </c>
      <c r="P7" s="199">
        <v>1</v>
      </c>
      <c r="Q7" s="201">
        <v>0</v>
      </c>
      <c r="R7" s="199">
        <v>1</v>
      </c>
      <c r="S7" s="203">
        <v>0</v>
      </c>
      <c r="T7" s="199"/>
      <c r="U7" s="204"/>
    </row>
    <row r="8" spans="1:21" ht="12" customHeight="1">
      <c r="A8" s="38" t="s">
        <v>8</v>
      </c>
      <c r="B8" s="197">
        <f t="shared" si="1"/>
        <v>19</v>
      </c>
      <c r="C8" s="205">
        <f t="shared" si="1"/>
        <v>0</v>
      </c>
      <c r="D8" s="199">
        <v>7</v>
      </c>
      <c r="E8" s="201">
        <v>0</v>
      </c>
      <c r="F8" s="197">
        <v>2</v>
      </c>
      <c r="G8" s="201">
        <v>0</v>
      </c>
      <c r="H8" s="199">
        <v>2</v>
      </c>
      <c r="I8" s="201">
        <v>0</v>
      </c>
      <c r="J8" s="199">
        <v>1</v>
      </c>
      <c r="K8" s="201">
        <v>0</v>
      </c>
      <c r="L8" s="199">
        <v>0</v>
      </c>
      <c r="M8" s="201">
        <v>0</v>
      </c>
      <c r="N8" s="202">
        <v>7</v>
      </c>
      <c r="O8" s="201">
        <v>0</v>
      </c>
      <c r="P8" s="199">
        <v>0</v>
      </c>
      <c r="Q8" s="201">
        <v>0</v>
      </c>
      <c r="R8" s="199">
        <v>0</v>
      </c>
      <c r="S8" s="203">
        <v>0</v>
      </c>
    </row>
    <row r="9" spans="1:21" ht="12" customHeight="1">
      <c r="A9" s="38" t="s">
        <v>9</v>
      </c>
      <c r="B9" s="197">
        <f t="shared" si="1"/>
        <v>18</v>
      </c>
      <c r="C9" s="205">
        <f t="shared" si="1"/>
        <v>0</v>
      </c>
      <c r="D9" s="199">
        <v>5</v>
      </c>
      <c r="E9" s="201">
        <v>0</v>
      </c>
      <c r="F9" s="197">
        <v>0</v>
      </c>
      <c r="G9" s="201">
        <v>0</v>
      </c>
      <c r="H9" s="199">
        <v>2</v>
      </c>
      <c r="I9" s="201">
        <v>0</v>
      </c>
      <c r="J9" s="199">
        <v>4</v>
      </c>
      <c r="K9" s="201">
        <v>0</v>
      </c>
      <c r="L9" s="199">
        <v>0</v>
      </c>
      <c r="M9" s="201">
        <v>0</v>
      </c>
      <c r="N9" s="202">
        <v>7</v>
      </c>
      <c r="O9" s="201">
        <v>0</v>
      </c>
      <c r="P9" s="199">
        <v>0</v>
      </c>
      <c r="Q9" s="201">
        <v>0</v>
      </c>
      <c r="R9" s="199">
        <v>0</v>
      </c>
      <c r="S9" s="203">
        <v>0</v>
      </c>
    </row>
    <row r="10" spans="1:21" ht="12" customHeight="1">
      <c r="A10" s="38" t="s">
        <v>10</v>
      </c>
      <c r="B10" s="197">
        <f t="shared" si="1"/>
        <v>17</v>
      </c>
      <c r="C10" s="198">
        <f t="shared" si="1"/>
        <v>5</v>
      </c>
      <c r="D10" s="199">
        <v>6</v>
      </c>
      <c r="E10" s="201">
        <v>0</v>
      </c>
      <c r="F10" s="197">
        <v>0</v>
      </c>
      <c r="G10" s="201">
        <v>0</v>
      </c>
      <c r="H10" s="199">
        <v>3</v>
      </c>
      <c r="I10" s="201">
        <v>0</v>
      </c>
      <c r="J10" s="199">
        <v>1</v>
      </c>
      <c r="K10" s="201">
        <v>0</v>
      </c>
      <c r="L10" s="199">
        <v>0</v>
      </c>
      <c r="M10" s="201">
        <v>0</v>
      </c>
      <c r="N10" s="202">
        <v>4</v>
      </c>
      <c r="O10" s="200">
        <v>2</v>
      </c>
      <c r="P10" s="199">
        <v>3</v>
      </c>
      <c r="Q10" s="200">
        <v>3</v>
      </c>
      <c r="R10" s="199">
        <v>0</v>
      </c>
      <c r="S10" s="203">
        <v>0</v>
      </c>
    </row>
    <row r="11" spans="1:21" ht="12" customHeight="1">
      <c r="A11" s="38" t="s">
        <v>11</v>
      </c>
      <c r="B11" s="197">
        <f t="shared" si="1"/>
        <v>16</v>
      </c>
      <c r="C11" s="375">
        <f t="shared" si="1"/>
        <v>0</v>
      </c>
      <c r="D11" s="199">
        <v>6</v>
      </c>
      <c r="E11" s="201">
        <v>0</v>
      </c>
      <c r="F11" s="197">
        <v>0</v>
      </c>
      <c r="G11" s="201">
        <v>0</v>
      </c>
      <c r="H11" s="199">
        <v>2</v>
      </c>
      <c r="I11" s="201">
        <v>0</v>
      </c>
      <c r="J11" s="199"/>
      <c r="K11" s="201">
        <v>0</v>
      </c>
      <c r="L11" s="199">
        <v>0</v>
      </c>
      <c r="M11" s="201">
        <v>0</v>
      </c>
      <c r="N11" s="202">
        <v>8</v>
      </c>
      <c r="O11" s="207">
        <v>0</v>
      </c>
      <c r="P11" s="199">
        <v>0</v>
      </c>
      <c r="Q11" s="201">
        <v>0</v>
      </c>
      <c r="R11" s="199">
        <v>0</v>
      </c>
      <c r="S11" s="203">
        <v>0</v>
      </c>
    </row>
    <row r="12" spans="1:21" ht="12" customHeight="1">
      <c r="A12" s="38" t="s">
        <v>12</v>
      </c>
      <c r="B12" s="197">
        <f t="shared" si="1"/>
        <v>10</v>
      </c>
      <c r="C12" s="205">
        <f t="shared" si="1"/>
        <v>0</v>
      </c>
      <c r="D12" s="199">
        <v>1</v>
      </c>
      <c r="E12" s="201">
        <v>0</v>
      </c>
      <c r="F12" s="199">
        <v>0</v>
      </c>
      <c r="G12" s="201">
        <v>0</v>
      </c>
      <c r="H12" s="199">
        <v>1</v>
      </c>
      <c r="I12" s="201">
        <v>0</v>
      </c>
      <c r="J12" s="199">
        <v>1</v>
      </c>
      <c r="K12" s="201">
        <v>0</v>
      </c>
      <c r="L12" s="199">
        <v>1</v>
      </c>
      <c r="M12" s="201">
        <v>0</v>
      </c>
      <c r="N12" s="202">
        <v>5</v>
      </c>
      <c r="O12" s="207">
        <v>0</v>
      </c>
      <c r="P12" s="199">
        <v>1</v>
      </c>
      <c r="Q12" s="201">
        <v>0</v>
      </c>
      <c r="R12" s="199">
        <v>0</v>
      </c>
      <c r="S12" s="203">
        <v>0</v>
      </c>
    </row>
    <row r="13" spans="1:21" ht="12" customHeight="1">
      <c r="A13" s="38" t="s">
        <v>13</v>
      </c>
      <c r="B13" s="197">
        <f t="shared" si="1"/>
        <v>28</v>
      </c>
      <c r="C13" s="198">
        <f t="shared" si="1"/>
        <v>5</v>
      </c>
      <c r="D13" s="199">
        <v>19</v>
      </c>
      <c r="E13" s="200">
        <v>5</v>
      </c>
      <c r="F13" s="197">
        <v>0</v>
      </c>
      <c r="G13" s="201">
        <v>0</v>
      </c>
      <c r="H13" s="199">
        <v>1</v>
      </c>
      <c r="I13" s="201">
        <v>0</v>
      </c>
      <c r="J13" s="199">
        <v>1</v>
      </c>
      <c r="K13" s="201">
        <v>0</v>
      </c>
      <c r="L13" s="199">
        <v>0</v>
      </c>
      <c r="M13" s="201">
        <v>0</v>
      </c>
      <c r="N13" s="202">
        <v>7</v>
      </c>
      <c r="O13" s="207">
        <v>0</v>
      </c>
      <c r="P13" s="199">
        <v>0</v>
      </c>
      <c r="Q13" s="201">
        <v>0</v>
      </c>
      <c r="R13" s="199">
        <v>0</v>
      </c>
      <c r="S13" s="203">
        <v>0</v>
      </c>
    </row>
    <row r="14" spans="1:21" ht="12" customHeight="1">
      <c r="A14" s="38" t="s">
        <v>14</v>
      </c>
      <c r="B14" s="197">
        <f t="shared" si="1"/>
        <v>26</v>
      </c>
      <c r="C14" s="198">
        <f t="shared" si="1"/>
        <v>7</v>
      </c>
      <c r="D14" s="199">
        <v>11</v>
      </c>
      <c r="E14" s="200">
        <v>3</v>
      </c>
      <c r="F14" s="197">
        <v>1</v>
      </c>
      <c r="G14" s="201">
        <v>0</v>
      </c>
      <c r="H14" s="199">
        <v>0</v>
      </c>
      <c r="I14" s="201">
        <v>0</v>
      </c>
      <c r="J14" s="199">
        <v>2</v>
      </c>
      <c r="K14" s="201">
        <v>0</v>
      </c>
      <c r="L14" s="199">
        <v>0</v>
      </c>
      <c r="M14" s="201">
        <v>0</v>
      </c>
      <c r="N14" s="202">
        <v>6</v>
      </c>
      <c r="O14" s="207">
        <v>0</v>
      </c>
      <c r="P14" s="199">
        <v>6</v>
      </c>
      <c r="Q14" s="206">
        <v>4</v>
      </c>
      <c r="R14" s="199">
        <v>0</v>
      </c>
      <c r="S14" s="203">
        <v>0</v>
      </c>
    </row>
    <row r="15" spans="1:21" ht="12" customHeight="1">
      <c r="A15" s="38" t="s">
        <v>15</v>
      </c>
      <c r="B15" s="197">
        <f t="shared" si="1"/>
        <v>24</v>
      </c>
      <c r="C15" s="198">
        <f t="shared" si="1"/>
        <v>2</v>
      </c>
      <c r="D15" s="199">
        <v>6</v>
      </c>
      <c r="E15" s="207">
        <v>0</v>
      </c>
      <c r="F15" s="199">
        <v>2</v>
      </c>
      <c r="G15" s="201">
        <v>0</v>
      </c>
      <c r="H15" s="199">
        <v>4</v>
      </c>
      <c r="I15" s="201">
        <v>0</v>
      </c>
      <c r="J15" s="199"/>
      <c r="K15" s="201">
        <v>0</v>
      </c>
      <c r="L15" s="199">
        <v>0</v>
      </c>
      <c r="M15" s="201">
        <v>0</v>
      </c>
      <c r="N15" s="202">
        <v>1</v>
      </c>
      <c r="O15" s="207">
        <v>0</v>
      </c>
      <c r="P15" s="199">
        <v>11</v>
      </c>
      <c r="Q15" s="200">
        <v>2</v>
      </c>
      <c r="R15" s="199">
        <v>0</v>
      </c>
      <c r="S15" s="203">
        <v>0</v>
      </c>
    </row>
    <row r="16" spans="1:21" ht="12" customHeight="1">
      <c r="A16" s="10" t="s">
        <v>323</v>
      </c>
      <c r="B16" s="197">
        <f t="shared" si="1"/>
        <v>21</v>
      </c>
      <c r="C16" s="198">
        <f t="shared" si="1"/>
        <v>7</v>
      </c>
      <c r="D16" s="199">
        <v>4</v>
      </c>
      <c r="E16" s="206">
        <v>4</v>
      </c>
      <c r="F16" s="197">
        <v>0</v>
      </c>
      <c r="G16" s="201">
        <v>0</v>
      </c>
      <c r="H16" s="199">
        <v>0</v>
      </c>
      <c r="I16" s="201">
        <v>0</v>
      </c>
      <c r="J16" s="199">
        <v>2</v>
      </c>
      <c r="K16" s="200">
        <v>2</v>
      </c>
      <c r="L16" s="199">
        <v>0</v>
      </c>
      <c r="M16" s="201">
        <v>0</v>
      </c>
      <c r="N16" s="202">
        <v>8</v>
      </c>
      <c r="O16" s="200">
        <v>1</v>
      </c>
      <c r="P16" s="199">
        <v>7</v>
      </c>
      <c r="Q16" s="201">
        <v>0</v>
      </c>
      <c r="R16" s="199">
        <v>0</v>
      </c>
      <c r="S16" s="203">
        <v>0</v>
      </c>
    </row>
    <row r="17" spans="1:20" ht="12" customHeight="1">
      <c r="A17" s="38" t="s">
        <v>16</v>
      </c>
      <c r="B17" s="197">
        <f t="shared" si="1"/>
        <v>21</v>
      </c>
      <c r="C17" s="198">
        <f t="shared" si="1"/>
        <v>8</v>
      </c>
      <c r="D17" s="199">
        <v>0</v>
      </c>
      <c r="E17" s="201">
        <v>0</v>
      </c>
      <c r="F17" s="197">
        <v>7</v>
      </c>
      <c r="G17" s="206">
        <v>5</v>
      </c>
      <c r="H17" s="199">
        <v>0</v>
      </c>
      <c r="I17" s="201">
        <v>0</v>
      </c>
      <c r="J17" s="199"/>
      <c r="K17" s="201">
        <v>0</v>
      </c>
      <c r="L17" s="199">
        <v>0</v>
      </c>
      <c r="M17" s="201">
        <v>0</v>
      </c>
      <c r="N17" s="202">
        <v>5</v>
      </c>
      <c r="O17" s="201">
        <v>0</v>
      </c>
      <c r="P17" s="199">
        <v>9</v>
      </c>
      <c r="Q17" s="200">
        <v>3</v>
      </c>
      <c r="R17" s="199">
        <v>0</v>
      </c>
      <c r="S17" s="203">
        <v>0</v>
      </c>
    </row>
    <row r="18" spans="1:20" ht="12" customHeight="1" thickBot="1">
      <c r="A18" s="39" t="s">
        <v>17</v>
      </c>
      <c r="B18" s="197">
        <f t="shared" si="1"/>
        <v>23</v>
      </c>
      <c r="C18" s="375">
        <f t="shared" si="1"/>
        <v>0</v>
      </c>
      <c r="D18" s="208">
        <v>13</v>
      </c>
      <c r="E18" s="211">
        <v>0</v>
      </c>
      <c r="F18" s="210">
        <v>0</v>
      </c>
      <c r="G18" s="211">
        <v>0</v>
      </c>
      <c r="H18" s="208">
        <v>0</v>
      </c>
      <c r="I18" s="211">
        <v>0</v>
      </c>
      <c r="J18" s="208">
        <v>2</v>
      </c>
      <c r="K18" s="211">
        <v>0</v>
      </c>
      <c r="L18" s="208">
        <v>0</v>
      </c>
      <c r="M18" s="211">
        <v>0</v>
      </c>
      <c r="N18" s="212">
        <v>4</v>
      </c>
      <c r="O18" s="211">
        <v>0</v>
      </c>
      <c r="P18" s="208">
        <v>4</v>
      </c>
      <c r="Q18" s="211">
        <v>0</v>
      </c>
      <c r="R18" s="208">
        <v>0</v>
      </c>
      <c r="S18" s="213">
        <v>0</v>
      </c>
    </row>
    <row r="19" spans="1:20" ht="8.1" customHeight="1">
      <c r="A19" s="3"/>
      <c r="B19" s="42"/>
      <c r="C19" s="4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>
      <c r="A20" s="3"/>
      <c r="B20" s="3"/>
      <c r="C20" s="3"/>
      <c r="D20" s="3"/>
      <c r="E20" s="3"/>
      <c r="F20" s="3"/>
      <c r="G20" s="3"/>
      <c r="H20" s="425" t="s">
        <v>18</v>
      </c>
      <c r="I20" s="425"/>
      <c r="J20" s="425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>
      <c r="A21" s="430" t="s">
        <v>2</v>
      </c>
      <c r="B21" s="426" t="s">
        <v>3</v>
      </c>
      <c r="C21" s="427"/>
      <c r="D21" s="426" t="s">
        <v>4</v>
      </c>
      <c r="E21" s="427"/>
      <c r="F21" s="426" t="s">
        <v>19</v>
      </c>
      <c r="G21" s="427"/>
      <c r="H21" s="426" t="s">
        <v>5</v>
      </c>
      <c r="I21" s="427"/>
      <c r="J21" s="426" t="s">
        <v>209</v>
      </c>
      <c r="K21" s="427"/>
      <c r="L21" s="426" t="s">
        <v>205</v>
      </c>
      <c r="M21" s="427"/>
      <c r="N21" s="426" t="s">
        <v>210</v>
      </c>
      <c r="O21" s="427"/>
      <c r="P21" s="426" t="s">
        <v>6</v>
      </c>
      <c r="Q21" s="432"/>
    </row>
    <row r="22" spans="1:20" ht="11.1" customHeight="1">
      <c r="A22" s="431"/>
      <c r="B22" s="428"/>
      <c r="C22" s="429"/>
      <c r="D22" s="428"/>
      <c r="E22" s="429"/>
      <c r="F22" s="428"/>
      <c r="G22" s="429"/>
      <c r="H22" s="428"/>
      <c r="I22" s="429"/>
      <c r="J22" s="428"/>
      <c r="K22" s="429"/>
      <c r="L22" s="428"/>
      <c r="M22" s="429"/>
      <c r="N22" s="428"/>
      <c r="O22" s="429"/>
      <c r="P22" s="428"/>
      <c r="Q22" s="433"/>
    </row>
    <row r="23" spans="1:20" ht="15" customHeight="1">
      <c r="A23" s="9" t="s">
        <v>7</v>
      </c>
      <c r="B23" s="24">
        <f t="shared" ref="B23:Q23" si="2">SUM(B25:B36)</f>
        <v>289</v>
      </c>
      <c r="C23" s="187">
        <f t="shared" si="2"/>
        <v>29</v>
      </c>
      <c r="D23" s="22">
        <f t="shared" si="2"/>
        <v>28</v>
      </c>
      <c r="E23" s="187">
        <f t="shared" si="2"/>
        <v>0</v>
      </c>
      <c r="F23" s="22">
        <f t="shared" si="2"/>
        <v>76</v>
      </c>
      <c r="G23" s="189">
        <f t="shared" si="2"/>
        <v>4</v>
      </c>
      <c r="H23" s="22">
        <f t="shared" si="2"/>
        <v>89</v>
      </c>
      <c r="I23" s="188">
        <f t="shared" si="2"/>
        <v>5</v>
      </c>
      <c r="J23" s="22">
        <f t="shared" si="2"/>
        <v>33</v>
      </c>
      <c r="K23" s="192">
        <f t="shared" si="2"/>
        <v>8</v>
      </c>
      <c r="L23" s="22">
        <f t="shared" si="2"/>
        <v>5</v>
      </c>
      <c r="M23" s="192">
        <f t="shared" si="2"/>
        <v>0</v>
      </c>
      <c r="N23" s="23">
        <f t="shared" si="2"/>
        <v>52</v>
      </c>
      <c r="O23" s="188">
        <f t="shared" si="2"/>
        <v>12</v>
      </c>
      <c r="P23" s="22">
        <f t="shared" si="2"/>
        <v>6</v>
      </c>
      <c r="Q23" s="194">
        <f t="shared" si="2"/>
        <v>0</v>
      </c>
    </row>
    <row r="24" spans="1:20" ht="6" customHeight="1">
      <c r="A24" s="9"/>
      <c r="B24" s="46"/>
      <c r="C24" s="188"/>
      <c r="D24" s="45"/>
      <c r="E24" s="21"/>
      <c r="F24" s="45"/>
      <c r="G24" s="190"/>
      <c r="H24" s="45"/>
      <c r="I24" s="188"/>
      <c r="J24" s="45"/>
      <c r="K24" s="192"/>
      <c r="L24" s="45"/>
      <c r="M24" s="192"/>
      <c r="N24" s="23"/>
      <c r="O24" s="188"/>
      <c r="P24" s="45"/>
      <c r="Q24" s="195"/>
    </row>
    <row r="25" spans="1:20" ht="12" customHeight="1">
      <c r="A25" s="10" t="s">
        <v>308</v>
      </c>
      <c r="B25" s="199">
        <f t="shared" ref="B25:B36" si="3">SUM(D25+F25+H25+J25+L25+N25+P25)</f>
        <v>24</v>
      </c>
      <c r="C25" s="375">
        <f t="shared" ref="C25:C36" si="4">SUM(E25+G25+I25+K25+M25+O25+Q25)</f>
        <v>0</v>
      </c>
      <c r="D25" s="199">
        <v>4</v>
      </c>
      <c r="E25" s="204">
        <v>0</v>
      </c>
      <c r="F25" s="199">
        <v>7</v>
      </c>
      <c r="G25" s="201">
        <v>0</v>
      </c>
      <c r="H25" s="199">
        <v>8</v>
      </c>
      <c r="I25" s="201">
        <v>0</v>
      </c>
      <c r="J25" s="199">
        <v>2</v>
      </c>
      <c r="K25" s="201">
        <v>0</v>
      </c>
      <c r="L25" s="199">
        <v>0</v>
      </c>
      <c r="M25" s="201">
        <v>0</v>
      </c>
      <c r="N25" s="202">
        <v>3</v>
      </c>
      <c r="O25" s="201">
        <v>0</v>
      </c>
      <c r="P25" s="199">
        <v>0</v>
      </c>
      <c r="Q25" s="203">
        <v>0</v>
      </c>
    </row>
    <row r="26" spans="1:20" ht="12" customHeight="1">
      <c r="A26" s="38" t="s">
        <v>8</v>
      </c>
      <c r="B26" s="199">
        <f t="shared" si="3"/>
        <v>21</v>
      </c>
      <c r="C26" s="375">
        <f t="shared" si="4"/>
        <v>0</v>
      </c>
      <c r="D26" s="199">
        <v>2</v>
      </c>
      <c r="E26" s="204">
        <v>0</v>
      </c>
      <c r="F26" s="199">
        <v>8</v>
      </c>
      <c r="G26" s="201">
        <v>0</v>
      </c>
      <c r="H26" s="199">
        <v>9</v>
      </c>
      <c r="I26" s="201">
        <v>0</v>
      </c>
      <c r="J26" s="199">
        <v>0</v>
      </c>
      <c r="K26" s="201">
        <v>0</v>
      </c>
      <c r="L26" s="199">
        <v>0</v>
      </c>
      <c r="M26" s="201">
        <v>0</v>
      </c>
      <c r="N26" s="202">
        <v>2</v>
      </c>
      <c r="O26" s="201">
        <v>0</v>
      </c>
      <c r="P26" s="199">
        <v>0</v>
      </c>
      <c r="Q26" s="203">
        <v>0</v>
      </c>
    </row>
    <row r="27" spans="1:20" ht="12" customHeight="1">
      <c r="A27" s="38" t="s">
        <v>9</v>
      </c>
      <c r="B27" s="199">
        <f t="shared" si="3"/>
        <v>20</v>
      </c>
      <c r="C27" s="375">
        <f t="shared" si="4"/>
        <v>0</v>
      </c>
      <c r="D27" s="199">
        <v>1</v>
      </c>
      <c r="E27" s="204">
        <v>0</v>
      </c>
      <c r="F27" s="199">
        <v>9</v>
      </c>
      <c r="G27" s="201">
        <v>0</v>
      </c>
      <c r="H27" s="199">
        <v>7</v>
      </c>
      <c r="I27" s="201">
        <v>0</v>
      </c>
      <c r="J27" s="199">
        <v>0</v>
      </c>
      <c r="K27" s="201">
        <v>0</v>
      </c>
      <c r="L27" s="199">
        <v>1</v>
      </c>
      <c r="M27" s="201">
        <v>0</v>
      </c>
      <c r="N27" s="202">
        <v>2</v>
      </c>
      <c r="O27" s="201">
        <v>0</v>
      </c>
      <c r="P27" s="199">
        <v>0</v>
      </c>
      <c r="Q27" s="203">
        <v>0</v>
      </c>
    </row>
    <row r="28" spans="1:20" ht="12" customHeight="1">
      <c r="A28" s="38" t="s">
        <v>10</v>
      </c>
      <c r="B28" s="199">
        <f t="shared" si="3"/>
        <v>23</v>
      </c>
      <c r="C28" s="198">
        <f t="shared" si="4"/>
        <v>5</v>
      </c>
      <c r="D28" s="199">
        <v>2</v>
      </c>
      <c r="E28" s="204">
        <v>0</v>
      </c>
      <c r="F28" s="199">
        <v>7</v>
      </c>
      <c r="G28" s="206">
        <v>2</v>
      </c>
      <c r="H28" s="199">
        <v>8</v>
      </c>
      <c r="I28" s="201">
        <v>0</v>
      </c>
      <c r="J28" s="199">
        <v>0</v>
      </c>
      <c r="K28" s="201">
        <v>0</v>
      </c>
      <c r="L28" s="199">
        <v>0</v>
      </c>
      <c r="M28" s="201">
        <v>0</v>
      </c>
      <c r="N28" s="202">
        <v>5</v>
      </c>
      <c r="O28" s="200">
        <v>3</v>
      </c>
      <c r="P28" s="199">
        <v>1</v>
      </c>
      <c r="Q28" s="203">
        <v>0</v>
      </c>
    </row>
    <row r="29" spans="1:20" ht="12" customHeight="1">
      <c r="A29" s="38" t="s">
        <v>11</v>
      </c>
      <c r="B29" s="199">
        <f t="shared" si="3"/>
        <v>26</v>
      </c>
      <c r="C29" s="375">
        <f t="shared" si="4"/>
        <v>0</v>
      </c>
      <c r="D29" s="199">
        <v>4</v>
      </c>
      <c r="E29" s="204">
        <v>0</v>
      </c>
      <c r="F29" s="199">
        <v>6</v>
      </c>
      <c r="G29" s="201">
        <v>0</v>
      </c>
      <c r="H29" s="199">
        <v>13</v>
      </c>
      <c r="I29" s="201">
        <v>0</v>
      </c>
      <c r="J29" s="199">
        <v>0</v>
      </c>
      <c r="K29" s="201">
        <v>0</v>
      </c>
      <c r="L29" s="199">
        <v>0</v>
      </c>
      <c r="M29" s="201">
        <v>0</v>
      </c>
      <c r="N29" s="202">
        <v>3</v>
      </c>
      <c r="O29" s="201">
        <v>0</v>
      </c>
      <c r="P29" s="199">
        <v>0</v>
      </c>
      <c r="Q29" s="203">
        <v>0</v>
      </c>
    </row>
    <row r="30" spans="1:20" ht="12" customHeight="1">
      <c r="A30" s="38" t="s">
        <v>12</v>
      </c>
      <c r="B30" s="199">
        <f t="shared" si="3"/>
        <v>20</v>
      </c>
      <c r="C30" s="375">
        <f t="shared" si="4"/>
        <v>0</v>
      </c>
      <c r="D30" s="199">
        <v>1</v>
      </c>
      <c r="E30" s="204">
        <v>0</v>
      </c>
      <c r="F30" s="199">
        <v>9</v>
      </c>
      <c r="G30" s="201">
        <v>0</v>
      </c>
      <c r="H30" s="199">
        <v>7</v>
      </c>
      <c r="I30" s="201">
        <v>0</v>
      </c>
      <c r="J30" s="199">
        <v>0</v>
      </c>
      <c r="K30" s="201">
        <v>0</v>
      </c>
      <c r="L30" s="199">
        <v>0</v>
      </c>
      <c r="M30" s="201">
        <v>0</v>
      </c>
      <c r="N30" s="202">
        <v>2</v>
      </c>
      <c r="O30" s="201">
        <v>0</v>
      </c>
      <c r="P30" s="199">
        <v>1</v>
      </c>
      <c r="Q30" s="203">
        <v>0</v>
      </c>
    </row>
    <row r="31" spans="1:20" ht="12" customHeight="1">
      <c r="A31" s="38" t="s">
        <v>13</v>
      </c>
      <c r="B31" s="199">
        <f t="shared" si="3"/>
        <v>29</v>
      </c>
      <c r="C31" s="198">
        <f t="shared" si="4"/>
        <v>5</v>
      </c>
      <c r="D31" s="199">
        <v>2</v>
      </c>
      <c r="E31" s="204">
        <v>0</v>
      </c>
      <c r="F31" s="199">
        <v>3</v>
      </c>
      <c r="G31" s="201">
        <v>0</v>
      </c>
      <c r="H31" s="199">
        <v>5</v>
      </c>
      <c r="I31" s="201">
        <v>0</v>
      </c>
      <c r="J31" s="199">
        <v>3</v>
      </c>
      <c r="K31" s="201">
        <v>0</v>
      </c>
      <c r="L31" s="199">
        <v>2</v>
      </c>
      <c r="M31" s="201">
        <v>0</v>
      </c>
      <c r="N31" s="202">
        <v>14</v>
      </c>
      <c r="O31" s="200">
        <v>5</v>
      </c>
      <c r="P31" s="199">
        <v>0</v>
      </c>
      <c r="Q31" s="203">
        <v>0</v>
      </c>
    </row>
    <row r="32" spans="1:20" ht="12" customHeight="1">
      <c r="A32" s="38" t="s">
        <v>14</v>
      </c>
      <c r="B32" s="199">
        <f t="shared" si="3"/>
        <v>30</v>
      </c>
      <c r="C32" s="198">
        <f t="shared" si="4"/>
        <v>5</v>
      </c>
      <c r="D32" s="199">
        <v>2</v>
      </c>
      <c r="E32" s="204">
        <v>0</v>
      </c>
      <c r="F32" s="199">
        <v>9</v>
      </c>
      <c r="G32" s="201">
        <v>0</v>
      </c>
      <c r="H32" s="199">
        <v>8</v>
      </c>
      <c r="I32" s="201">
        <v>0</v>
      </c>
      <c r="J32" s="199">
        <v>8</v>
      </c>
      <c r="K32" s="206">
        <v>5</v>
      </c>
      <c r="L32" s="199">
        <v>1</v>
      </c>
      <c r="M32" s="201">
        <v>0</v>
      </c>
      <c r="N32" s="202">
        <v>1</v>
      </c>
      <c r="O32" s="201">
        <v>0</v>
      </c>
      <c r="P32" s="199">
        <v>1</v>
      </c>
      <c r="Q32" s="203">
        <v>0</v>
      </c>
    </row>
    <row r="33" spans="1:25" ht="12" customHeight="1">
      <c r="A33" s="38" t="s">
        <v>15</v>
      </c>
      <c r="B33" s="199">
        <f t="shared" si="3"/>
        <v>22</v>
      </c>
      <c r="C33" s="198">
        <f t="shared" si="4"/>
        <v>2</v>
      </c>
      <c r="D33" s="199">
        <v>2</v>
      </c>
      <c r="E33" s="204">
        <v>0</v>
      </c>
      <c r="F33" s="199">
        <v>5</v>
      </c>
      <c r="G33" s="201">
        <v>0</v>
      </c>
      <c r="H33" s="199">
        <v>5</v>
      </c>
      <c r="I33" s="201">
        <v>0</v>
      </c>
      <c r="J33" s="199">
        <v>4</v>
      </c>
      <c r="K33" s="201">
        <v>0</v>
      </c>
      <c r="L33" s="199">
        <v>0</v>
      </c>
      <c r="M33" s="201">
        <v>0</v>
      </c>
      <c r="N33" s="202">
        <v>6</v>
      </c>
      <c r="O33" s="200">
        <v>2</v>
      </c>
      <c r="P33" s="199">
        <v>0</v>
      </c>
      <c r="Q33" s="203">
        <v>0</v>
      </c>
    </row>
    <row r="34" spans="1:25" ht="12" customHeight="1">
      <c r="A34" s="10" t="s">
        <v>323</v>
      </c>
      <c r="B34" s="199">
        <f t="shared" si="3"/>
        <v>22</v>
      </c>
      <c r="C34" s="198">
        <f t="shared" si="4"/>
        <v>7</v>
      </c>
      <c r="D34" s="199">
        <v>2</v>
      </c>
      <c r="E34" s="204">
        <v>0</v>
      </c>
      <c r="F34" s="199">
        <v>5</v>
      </c>
      <c r="G34" s="206">
        <v>1</v>
      </c>
      <c r="H34" s="199">
        <v>8</v>
      </c>
      <c r="I34" s="206">
        <v>4</v>
      </c>
      <c r="J34" s="199">
        <v>3</v>
      </c>
      <c r="K34" s="201">
        <v>0</v>
      </c>
      <c r="L34" s="199">
        <v>0</v>
      </c>
      <c r="M34" s="201">
        <v>0</v>
      </c>
      <c r="N34" s="202">
        <v>2</v>
      </c>
      <c r="O34" s="206">
        <v>2</v>
      </c>
      <c r="P34" s="199">
        <v>2</v>
      </c>
      <c r="Q34" s="203">
        <v>0</v>
      </c>
    </row>
    <row r="35" spans="1:25" ht="12" customHeight="1">
      <c r="A35" s="38" t="s">
        <v>16</v>
      </c>
      <c r="B35" s="199">
        <f t="shared" si="3"/>
        <v>25</v>
      </c>
      <c r="C35" s="198">
        <f t="shared" si="4"/>
        <v>3</v>
      </c>
      <c r="D35" s="199">
        <v>4</v>
      </c>
      <c r="E35" s="204">
        <v>0</v>
      </c>
      <c r="F35" s="199">
        <v>1</v>
      </c>
      <c r="G35" s="201">
        <v>0</v>
      </c>
      <c r="H35" s="199">
        <v>5</v>
      </c>
      <c r="I35" s="201">
        <v>0</v>
      </c>
      <c r="J35" s="199">
        <v>8</v>
      </c>
      <c r="K35" s="206">
        <v>3</v>
      </c>
      <c r="L35" s="199">
        <v>1</v>
      </c>
      <c r="M35" s="201">
        <v>0</v>
      </c>
      <c r="N35" s="202">
        <v>6</v>
      </c>
      <c r="O35" s="201">
        <v>0</v>
      </c>
      <c r="P35" s="199">
        <v>0</v>
      </c>
      <c r="Q35" s="203">
        <v>0</v>
      </c>
    </row>
    <row r="36" spans="1:25" ht="12" customHeight="1" thickBot="1">
      <c r="A36" s="39" t="s">
        <v>17</v>
      </c>
      <c r="B36" s="208">
        <f t="shared" si="3"/>
        <v>27</v>
      </c>
      <c r="C36" s="214">
        <f t="shared" si="4"/>
        <v>2</v>
      </c>
      <c r="D36" s="208">
        <v>2</v>
      </c>
      <c r="E36" s="376">
        <v>0</v>
      </c>
      <c r="F36" s="208">
        <v>7</v>
      </c>
      <c r="G36" s="209">
        <v>1</v>
      </c>
      <c r="H36" s="208">
        <v>6</v>
      </c>
      <c r="I36" s="209">
        <v>1</v>
      </c>
      <c r="J36" s="208">
        <v>5</v>
      </c>
      <c r="K36" s="211">
        <v>0</v>
      </c>
      <c r="L36" s="208">
        <v>0</v>
      </c>
      <c r="M36" s="211">
        <v>0</v>
      </c>
      <c r="N36" s="212">
        <v>6</v>
      </c>
      <c r="O36" s="211">
        <v>0</v>
      </c>
      <c r="P36" s="208">
        <v>1</v>
      </c>
      <c r="Q36" s="213">
        <v>0</v>
      </c>
    </row>
    <row r="37" spans="1:25" ht="8.1" customHeight="1">
      <c r="A37" s="215"/>
      <c r="B37" s="199"/>
      <c r="C37" s="98"/>
      <c r="D37" s="216"/>
      <c r="E37" s="216"/>
      <c r="F37" s="98"/>
      <c r="G37" s="98"/>
      <c r="H37" s="216"/>
      <c r="I37" s="216"/>
      <c r="J37" s="199"/>
      <c r="K37" s="217"/>
      <c r="L37" s="218"/>
      <c r="M37" s="217"/>
      <c r="N37" s="217"/>
      <c r="O37" s="217"/>
      <c r="P37" s="219"/>
      <c r="Q37" s="217"/>
      <c r="R37" s="219"/>
      <c r="S37" s="217"/>
      <c r="T37" s="96"/>
      <c r="U37" s="96"/>
      <c r="V37" s="3"/>
      <c r="W37" s="3"/>
      <c r="X37" s="3"/>
      <c r="Y37" s="3"/>
    </row>
    <row r="38" spans="1:25" ht="14.1" customHeight="1" thickBot="1">
      <c r="A38" s="215"/>
      <c r="B38" s="199"/>
      <c r="C38" s="98"/>
      <c r="D38" s="216"/>
      <c r="E38" s="216"/>
      <c r="F38" s="98"/>
      <c r="G38" s="98"/>
      <c r="H38" s="216" t="s">
        <v>20</v>
      </c>
      <c r="I38" s="216"/>
      <c r="J38" s="199"/>
      <c r="K38" s="217"/>
      <c r="L38" s="218"/>
      <c r="M38" s="217"/>
      <c r="N38" s="217"/>
      <c r="O38" s="217"/>
      <c r="P38" s="219"/>
      <c r="Q38" s="217"/>
      <c r="R38" s="219"/>
      <c r="S38" s="217"/>
      <c r="T38" s="96"/>
      <c r="U38" s="96"/>
      <c r="V38" s="3"/>
      <c r="W38" s="3"/>
      <c r="X38" s="3"/>
      <c r="Y38" s="3"/>
    </row>
    <row r="39" spans="1:25" ht="11.1" customHeight="1">
      <c r="A39" s="430" t="s">
        <v>2</v>
      </c>
      <c r="B39" s="426" t="s">
        <v>3</v>
      </c>
      <c r="C39" s="427"/>
      <c r="D39" s="426" t="s">
        <v>205</v>
      </c>
      <c r="E39" s="427"/>
      <c r="F39" s="426" t="s">
        <v>206</v>
      </c>
      <c r="G39" s="427"/>
      <c r="H39" s="426" t="s">
        <v>207</v>
      </c>
      <c r="I39" s="427"/>
      <c r="J39" s="426" t="s">
        <v>208</v>
      </c>
      <c r="K39" s="427"/>
      <c r="L39" s="426" t="s">
        <v>324</v>
      </c>
      <c r="M39" s="427"/>
      <c r="N39" s="426" t="s">
        <v>211</v>
      </c>
      <c r="O39" s="427"/>
      <c r="P39" s="426" t="s">
        <v>212</v>
      </c>
      <c r="Q39" s="427"/>
      <c r="R39" s="426" t="s">
        <v>6</v>
      </c>
      <c r="S39" s="432"/>
      <c r="T39" s="96"/>
      <c r="U39" s="96"/>
      <c r="V39" s="3"/>
      <c r="W39" s="3"/>
      <c r="X39" s="3"/>
      <c r="Y39" s="3"/>
    </row>
    <row r="40" spans="1:25" ht="11.1" customHeight="1">
      <c r="A40" s="431"/>
      <c r="B40" s="428"/>
      <c r="C40" s="429"/>
      <c r="D40" s="428"/>
      <c r="E40" s="429"/>
      <c r="F40" s="428"/>
      <c r="G40" s="429"/>
      <c r="H40" s="428"/>
      <c r="I40" s="429"/>
      <c r="J40" s="428"/>
      <c r="K40" s="429"/>
      <c r="L40" s="428"/>
      <c r="M40" s="429"/>
      <c r="N40" s="428"/>
      <c r="O40" s="429"/>
      <c r="P40" s="428"/>
      <c r="Q40" s="429"/>
      <c r="R40" s="428"/>
      <c r="S40" s="433"/>
      <c r="T40" s="96"/>
      <c r="U40" s="96"/>
      <c r="V40" s="3"/>
      <c r="W40" s="3"/>
      <c r="X40" s="3"/>
      <c r="Y40" s="3"/>
    </row>
    <row r="41" spans="1:25" ht="15" customHeight="1">
      <c r="A41" s="9" t="s">
        <v>7</v>
      </c>
      <c r="B41" s="24">
        <f>SUM(B43:B54)</f>
        <v>245</v>
      </c>
      <c r="C41" s="189">
        <f>SUM(C43:C54)</f>
        <v>30</v>
      </c>
      <c r="D41" s="22">
        <f t="shared" ref="D41:S41" si="5">SUM(D43:D54)</f>
        <v>96</v>
      </c>
      <c r="E41" s="190">
        <f>SUM(E43:E54)</f>
        <v>22</v>
      </c>
      <c r="F41" s="22">
        <f t="shared" si="5"/>
        <v>7</v>
      </c>
      <c r="G41" s="196">
        <f>SUM(G43:G54)</f>
        <v>3</v>
      </c>
      <c r="H41" s="22">
        <f t="shared" si="5"/>
        <v>13</v>
      </c>
      <c r="I41" s="188">
        <f>SUM(I43:I54)</f>
        <v>2</v>
      </c>
      <c r="J41" s="22">
        <f t="shared" si="5"/>
        <v>4</v>
      </c>
      <c r="K41" s="193">
        <f t="shared" si="5"/>
        <v>0</v>
      </c>
      <c r="L41" s="25">
        <f>SUM(L43:L54)</f>
        <v>1</v>
      </c>
      <c r="M41" s="192">
        <f>SUM(M43:M54)</f>
        <v>0</v>
      </c>
      <c r="N41" s="23">
        <f>SUM(N43:N54)</f>
        <v>78</v>
      </c>
      <c r="O41" s="196">
        <f>SUM(O43:O54)</f>
        <v>4</v>
      </c>
      <c r="P41" s="22">
        <f t="shared" si="5"/>
        <v>46</v>
      </c>
      <c r="Q41" s="188">
        <f>SUM(Q43:Q54)</f>
        <v>3</v>
      </c>
      <c r="R41" s="22">
        <f t="shared" si="5"/>
        <v>0</v>
      </c>
      <c r="S41" s="194">
        <f t="shared" si="5"/>
        <v>0</v>
      </c>
      <c r="T41" s="96"/>
      <c r="U41" s="96"/>
      <c r="V41" s="3"/>
      <c r="W41" s="3"/>
      <c r="X41" s="3"/>
      <c r="Y41" s="3"/>
    </row>
    <row r="42" spans="1:25" ht="6" customHeight="1">
      <c r="A42" s="9"/>
      <c r="B42" s="46"/>
      <c r="C42" s="190"/>
      <c r="D42" s="45"/>
      <c r="E42" s="190"/>
      <c r="F42" s="45"/>
      <c r="G42" s="192"/>
      <c r="H42" s="45"/>
      <c r="I42" s="188"/>
      <c r="J42" s="45"/>
      <c r="K42" s="192"/>
      <c r="L42" s="23"/>
      <c r="M42" s="192"/>
      <c r="N42" s="23"/>
      <c r="O42" s="192"/>
      <c r="P42" s="45"/>
      <c r="Q42" s="188"/>
      <c r="R42" s="45"/>
      <c r="S42" s="195"/>
      <c r="T42" s="96"/>
      <c r="U42" s="96"/>
      <c r="V42" s="3"/>
      <c r="W42" s="3"/>
      <c r="X42" s="3"/>
      <c r="Y42" s="3"/>
    </row>
    <row r="43" spans="1:25" ht="12" customHeight="1">
      <c r="A43" s="10" t="s">
        <v>308</v>
      </c>
      <c r="B43" s="199">
        <f>SUM(D43+F43+H43+J43+L43+P43+R43)+N43</f>
        <v>17</v>
      </c>
      <c r="C43" s="205">
        <f>SUM(E43+G43+I43+K43+M43+Q43+S43)</f>
        <v>0</v>
      </c>
      <c r="D43" s="199">
        <v>9</v>
      </c>
      <c r="E43" s="201">
        <v>0</v>
      </c>
      <c r="F43" s="199">
        <v>1</v>
      </c>
      <c r="G43" s="201">
        <v>0</v>
      </c>
      <c r="H43" s="199">
        <v>0</v>
      </c>
      <c r="I43" s="201">
        <v>0</v>
      </c>
      <c r="J43" s="199">
        <v>0</v>
      </c>
      <c r="K43" s="201">
        <v>0</v>
      </c>
      <c r="L43" s="199">
        <v>0</v>
      </c>
      <c r="M43" s="201">
        <v>0</v>
      </c>
      <c r="N43" s="202">
        <v>7</v>
      </c>
      <c r="O43" s="201">
        <v>0</v>
      </c>
      <c r="P43" s="199">
        <v>0</v>
      </c>
      <c r="Q43" s="201">
        <v>0</v>
      </c>
      <c r="R43" s="199">
        <v>0</v>
      </c>
      <c r="S43" s="203">
        <v>0</v>
      </c>
      <c r="T43" s="96"/>
      <c r="U43" s="96"/>
      <c r="V43" s="3"/>
      <c r="W43" s="3"/>
      <c r="X43" s="3"/>
      <c r="Y43" s="3"/>
    </row>
    <row r="44" spans="1:25" ht="12" customHeight="1">
      <c r="A44" s="38" t="s">
        <v>8</v>
      </c>
      <c r="B44" s="199">
        <f t="shared" ref="B44:B54" si="6">SUM(D44+F44+H44+J44+L44+P44+R44)+N44</f>
        <v>13</v>
      </c>
      <c r="C44" s="205">
        <f t="shared" ref="C44:C51" si="7">SUM(E44+G44+I44+K44+M44+Q44+S44)</f>
        <v>0</v>
      </c>
      <c r="D44" s="199">
        <v>4</v>
      </c>
      <c r="E44" s="201">
        <v>0</v>
      </c>
      <c r="F44" s="199">
        <v>0</v>
      </c>
      <c r="G44" s="201">
        <v>0</v>
      </c>
      <c r="H44" s="199">
        <v>2</v>
      </c>
      <c r="I44" s="201">
        <v>0</v>
      </c>
      <c r="J44" s="199">
        <v>0</v>
      </c>
      <c r="K44" s="201">
        <v>0</v>
      </c>
      <c r="L44" s="199">
        <v>0</v>
      </c>
      <c r="M44" s="201">
        <v>0</v>
      </c>
      <c r="N44" s="202">
        <v>7</v>
      </c>
      <c r="O44" s="201">
        <v>0</v>
      </c>
      <c r="P44" s="199">
        <v>0</v>
      </c>
      <c r="Q44" s="201">
        <v>0</v>
      </c>
      <c r="R44" s="199">
        <v>0</v>
      </c>
      <c r="S44" s="203">
        <v>0</v>
      </c>
      <c r="T44" s="96"/>
      <c r="U44" s="96"/>
      <c r="V44" s="3"/>
      <c r="W44" s="3"/>
      <c r="X44" s="3"/>
      <c r="Y44" s="3"/>
    </row>
    <row r="45" spans="1:25" ht="12" customHeight="1">
      <c r="A45" s="38" t="s">
        <v>9</v>
      </c>
      <c r="B45" s="199">
        <f t="shared" si="6"/>
        <v>14</v>
      </c>
      <c r="C45" s="216">
        <f t="shared" si="7"/>
        <v>2</v>
      </c>
      <c r="D45" s="199">
        <v>7</v>
      </c>
      <c r="E45" s="201">
        <v>0</v>
      </c>
      <c r="F45" s="199">
        <v>0</v>
      </c>
      <c r="G45" s="201">
        <v>0</v>
      </c>
      <c r="H45" s="199">
        <v>2</v>
      </c>
      <c r="I45" s="206">
        <v>2</v>
      </c>
      <c r="J45" s="199">
        <v>0</v>
      </c>
      <c r="K45" s="201">
        <v>0</v>
      </c>
      <c r="L45" s="199">
        <v>0</v>
      </c>
      <c r="M45" s="201">
        <v>0</v>
      </c>
      <c r="N45" s="202">
        <v>5</v>
      </c>
      <c r="O45" s="201">
        <v>0</v>
      </c>
      <c r="P45" s="199">
        <v>0</v>
      </c>
      <c r="Q45" s="201">
        <v>0</v>
      </c>
      <c r="R45" s="199">
        <v>0</v>
      </c>
      <c r="S45" s="203">
        <v>0</v>
      </c>
      <c r="T45" s="96"/>
      <c r="U45" s="96"/>
      <c r="V45" s="3"/>
      <c r="W45" s="3"/>
      <c r="X45" s="3"/>
      <c r="Y45" s="3"/>
    </row>
    <row r="46" spans="1:25" ht="12" customHeight="1">
      <c r="A46" s="38" t="s">
        <v>10</v>
      </c>
      <c r="B46" s="199">
        <f t="shared" si="6"/>
        <v>16</v>
      </c>
      <c r="C46" s="216">
        <f t="shared" si="7"/>
        <v>2</v>
      </c>
      <c r="D46" s="199">
        <v>6</v>
      </c>
      <c r="E46" s="207">
        <v>0</v>
      </c>
      <c r="F46" s="199">
        <v>0</v>
      </c>
      <c r="G46" s="201">
        <v>0</v>
      </c>
      <c r="H46" s="199">
        <v>2</v>
      </c>
      <c r="I46" s="201">
        <v>0</v>
      </c>
      <c r="J46" s="199">
        <v>0</v>
      </c>
      <c r="K46" s="201">
        <v>0</v>
      </c>
      <c r="L46" s="199">
        <v>0</v>
      </c>
      <c r="M46" s="201">
        <v>0</v>
      </c>
      <c r="N46" s="202">
        <v>6</v>
      </c>
      <c r="O46" s="206">
        <v>2</v>
      </c>
      <c r="P46" s="199">
        <v>2</v>
      </c>
      <c r="Q46" s="206">
        <v>2</v>
      </c>
      <c r="R46" s="199">
        <v>0</v>
      </c>
      <c r="S46" s="203">
        <v>0</v>
      </c>
      <c r="T46" s="96"/>
      <c r="U46" s="96"/>
      <c r="V46" s="3"/>
      <c r="W46" s="3"/>
      <c r="X46" s="3"/>
      <c r="Y46" s="3"/>
    </row>
    <row r="47" spans="1:25" ht="12" customHeight="1">
      <c r="A47" s="38" t="s">
        <v>11</v>
      </c>
      <c r="B47" s="199">
        <f t="shared" si="6"/>
        <v>20</v>
      </c>
      <c r="C47" s="220">
        <f>SUM(E47+G47+I47+K47+M47+Q47+S47)</f>
        <v>3</v>
      </c>
      <c r="D47" s="199">
        <v>7</v>
      </c>
      <c r="E47" s="200">
        <v>3</v>
      </c>
      <c r="F47" s="199">
        <v>0</v>
      </c>
      <c r="G47" s="201">
        <v>0</v>
      </c>
      <c r="H47" s="199">
        <v>1</v>
      </c>
      <c r="I47" s="201">
        <v>0</v>
      </c>
      <c r="J47" s="199">
        <v>2</v>
      </c>
      <c r="K47" s="201">
        <v>0</v>
      </c>
      <c r="L47" s="199">
        <v>0</v>
      </c>
      <c r="M47" s="201">
        <v>0</v>
      </c>
      <c r="N47" s="202">
        <v>10</v>
      </c>
      <c r="O47" s="201">
        <v>0</v>
      </c>
      <c r="P47" s="199">
        <v>0</v>
      </c>
      <c r="Q47" s="381">
        <v>0</v>
      </c>
      <c r="R47" s="199">
        <v>0</v>
      </c>
      <c r="S47" s="203">
        <v>0</v>
      </c>
      <c r="T47" s="96"/>
      <c r="U47" s="96"/>
      <c r="V47" s="3"/>
      <c r="W47" s="3"/>
      <c r="X47" s="3"/>
      <c r="Y47" s="3"/>
    </row>
    <row r="48" spans="1:25" ht="12" customHeight="1">
      <c r="A48" s="38" t="s">
        <v>12</v>
      </c>
      <c r="B48" s="199">
        <f t="shared" si="6"/>
        <v>14</v>
      </c>
      <c r="C48" s="220">
        <f t="shared" si="7"/>
        <v>4</v>
      </c>
      <c r="D48" s="199">
        <v>7</v>
      </c>
      <c r="E48" s="206">
        <v>4</v>
      </c>
      <c r="F48" s="199">
        <v>0</v>
      </c>
      <c r="G48" s="201">
        <v>0</v>
      </c>
      <c r="H48" s="199">
        <v>1</v>
      </c>
      <c r="I48" s="201">
        <v>0</v>
      </c>
      <c r="J48" s="199">
        <v>1</v>
      </c>
      <c r="K48" s="201">
        <v>0</v>
      </c>
      <c r="L48" s="199">
        <v>0</v>
      </c>
      <c r="M48" s="201">
        <v>0</v>
      </c>
      <c r="N48" s="202">
        <v>5</v>
      </c>
      <c r="O48" s="201">
        <v>0</v>
      </c>
      <c r="P48" s="199">
        <v>0</v>
      </c>
      <c r="Q48" s="381">
        <v>0</v>
      </c>
      <c r="R48" s="199">
        <v>0</v>
      </c>
      <c r="S48" s="203">
        <v>0</v>
      </c>
      <c r="T48" s="96"/>
      <c r="U48" s="96"/>
      <c r="V48" s="3"/>
      <c r="W48" s="3"/>
      <c r="X48" s="3"/>
      <c r="Y48" s="3"/>
    </row>
    <row r="49" spans="1:25" ht="12" customHeight="1">
      <c r="A49" s="38" t="s">
        <v>13</v>
      </c>
      <c r="B49" s="199">
        <f t="shared" si="6"/>
        <v>28</v>
      </c>
      <c r="C49" s="216">
        <f t="shared" si="7"/>
        <v>3</v>
      </c>
      <c r="D49" s="199">
        <v>9</v>
      </c>
      <c r="E49" s="206">
        <v>3</v>
      </c>
      <c r="F49" s="199">
        <v>1</v>
      </c>
      <c r="G49" s="201">
        <v>0</v>
      </c>
      <c r="H49" s="199">
        <v>3</v>
      </c>
      <c r="I49" s="201">
        <v>0</v>
      </c>
      <c r="J49" s="199">
        <v>0</v>
      </c>
      <c r="K49" s="201">
        <v>0</v>
      </c>
      <c r="L49" s="199">
        <v>1</v>
      </c>
      <c r="M49" s="201">
        <v>0</v>
      </c>
      <c r="N49" s="202">
        <v>14</v>
      </c>
      <c r="O49" s="201">
        <v>0</v>
      </c>
      <c r="P49" s="199">
        <v>0</v>
      </c>
      <c r="Q49" s="381">
        <v>0</v>
      </c>
      <c r="R49" s="199">
        <v>0</v>
      </c>
      <c r="S49" s="203">
        <v>0</v>
      </c>
      <c r="T49" s="96"/>
      <c r="U49" s="96"/>
      <c r="V49" s="3"/>
      <c r="W49" s="3"/>
      <c r="X49" s="3"/>
      <c r="Y49" s="3"/>
    </row>
    <row r="50" spans="1:25" ht="12" customHeight="1">
      <c r="A50" s="38" t="s">
        <v>14</v>
      </c>
      <c r="B50" s="199">
        <f t="shared" si="6"/>
        <v>26</v>
      </c>
      <c r="C50" s="220">
        <f t="shared" si="7"/>
        <v>3</v>
      </c>
      <c r="D50" s="199">
        <v>11</v>
      </c>
      <c r="E50" s="206">
        <v>3</v>
      </c>
      <c r="F50" s="199">
        <v>0</v>
      </c>
      <c r="G50" s="201">
        <v>0</v>
      </c>
      <c r="H50" s="199">
        <v>2</v>
      </c>
      <c r="I50" s="201">
        <v>0</v>
      </c>
      <c r="J50" s="199">
        <v>1</v>
      </c>
      <c r="K50" s="201">
        <v>0</v>
      </c>
      <c r="L50" s="199">
        <v>0</v>
      </c>
      <c r="M50" s="201">
        <v>0</v>
      </c>
      <c r="N50" s="202">
        <v>6</v>
      </c>
      <c r="O50" s="201">
        <v>0</v>
      </c>
      <c r="P50" s="199">
        <v>6</v>
      </c>
      <c r="Q50" s="381">
        <v>0</v>
      </c>
      <c r="R50" s="199">
        <v>0</v>
      </c>
      <c r="S50" s="203">
        <v>0</v>
      </c>
      <c r="T50" s="96"/>
      <c r="U50" s="96"/>
      <c r="V50" s="3"/>
      <c r="W50" s="3"/>
      <c r="X50" s="3"/>
      <c r="Y50" s="3"/>
    </row>
    <row r="51" spans="1:25" ht="12" customHeight="1">
      <c r="A51" s="38" t="s">
        <v>15</v>
      </c>
      <c r="B51" s="199">
        <f t="shared" si="6"/>
        <v>31</v>
      </c>
      <c r="C51" s="216">
        <f t="shared" si="7"/>
        <v>4</v>
      </c>
      <c r="D51" s="199">
        <v>11</v>
      </c>
      <c r="E51" s="206">
        <v>4</v>
      </c>
      <c r="F51" s="199">
        <v>0</v>
      </c>
      <c r="G51" s="201">
        <v>0</v>
      </c>
      <c r="H51" s="199">
        <v>0</v>
      </c>
      <c r="I51" s="201">
        <v>0</v>
      </c>
      <c r="J51" s="199">
        <v>0</v>
      </c>
      <c r="K51" s="201">
        <v>0</v>
      </c>
      <c r="L51" s="199">
        <v>0</v>
      </c>
      <c r="M51" s="201">
        <v>0</v>
      </c>
      <c r="N51" s="202">
        <v>1</v>
      </c>
      <c r="O51" s="201">
        <v>0</v>
      </c>
      <c r="P51" s="199">
        <v>19</v>
      </c>
      <c r="Q51" s="381">
        <v>0</v>
      </c>
      <c r="R51" s="199">
        <v>0</v>
      </c>
      <c r="S51" s="203">
        <v>0</v>
      </c>
      <c r="T51" s="96"/>
      <c r="U51" s="96"/>
      <c r="V51" s="3"/>
      <c r="W51" s="3"/>
      <c r="X51" s="3"/>
      <c r="Y51" s="3"/>
    </row>
    <row r="52" spans="1:25" ht="12" customHeight="1">
      <c r="A52" s="10" t="s">
        <v>323</v>
      </c>
      <c r="B52" s="199">
        <f t="shared" si="6"/>
        <v>25</v>
      </c>
      <c r="C52" s="216">
        <f>SUM(E52+G52+I52+K52+M52+Q52+S52)</f>
        <v>5</v>
      </c>
      <c r="D52" s="199">
        <v>10</v>
      </c>
      <c r="E52" s="200">
        <v>5</v>
      </c>
      <c r="F52" s="199">
        <v>2</v>
      </c>
      <c r="G52" s="201">
        <v>0</v>
      </c>
      <c r="H52" s="199">
        <v>0</v>
      </c>
      <c r="I52" s="201">
        <v>0</v>
      </c>
      <c r="J52" s="199">
        <v>0</v>
      </c>
      <c r="K52" s="201">
        <v>0</v>
      </c>
      <c r="L52" s="199">
        <v>0</v>
      </c>
      <c r="M52" s="201">
        <v>0</v>
      </c>
      <c r="N52" s="202">
        <v>6</v>
      </c>
      <c r="O52" s="206">
        <v>2</v>
      </c>
      <c r="P52" s="199">
        <v>7</v>
      </c>
      <c r="Q52" s="381">
        <v>0</v>
      </c>
      <c r="R52" s="199">
        <v>0</v>
      </c>
      <c r="S52" s="203">
        <v>0</v>
      </c>
      <c r="T52" s="96"/>
      <c r="U52" s="96"/>
      <c r="V52" s="3"/>
      <c r="W52" s="3"/>
      <c r="X52" s="3"/>
      <c r="Y52" s="3"/>
    </row>
    <row r="53" spans="1:25" ht="12" customHeight="1">
      <c r="A53" s="38" t="s">
        <v>16</v>
      </c>
      <c r="B53" s="199">
        <f t="shared" si="6"/>
        <v>21</v>
      </c>
      <c r="C53" s="216">
        <f>SUM(E53+G53+I53+K53+M53+Q53+S53)</f>
        <v>4</v>
      </c>
      <c r="D53" s="199">
        <v>6</v>
      </c>
      <c r="E53" s="201">
        <v>0</v>
      </c>
      <c r="F53" s="199">
        <v>3</v>
      </c>
      <c r="G53" s="206">
        <v>3</v>
      </c>
      <c r="H53" s="199">
        <v>0</v>
      </c>
      <c r="I53" s="201">
        <v>0</v>
      </c>
      <c r="J53" s="199">
        <v>0</v>
      </c>
      <c r="K53" s="201">
        <v>0</v>
      </c>
      <c r="L53" s="199">
        <v>0</v>
      </c>
      <c r="M53" s="201">
        <v>0</v>
      </c>
      <c r="N53" s="202">
        <v>2</v>
      </c>
      <c r="O53" s="201">
        <v>0</v>
      </c>
      <c r="P53" s="199">
        <v>10</v>
      </c>
      <c r="Q53" s="206">
        <v>1</v>
      </c>
      <c r="R53" s="199">
        <v>0</v>
      </c>
      <c r="S53" s="203">
        <v>0</v>
      </c>
      <c r="T53" s="96"/>
      <c r="U53" s="96"/>
      <c r="V53" s="3"/>
      <c r="W53" s="3"/>
      <c r="X53" s="3"/>
      <c r="Y53" s="3"/>
    </row>
    <row r="54" spans="1:25" ht="12" customHeight="1" thickBot="1">
      <c r="A54" s="39" t="s">
        <v>17</v>
      </c>
      <c r="B54" s="208">
        <f t="shared" si="6"/>
        <v>20</v>
      </c>
      <c r="C54" s="377">
        <f>SUM(E54+G54+I54+K54+M54+Q54+S54)</f>
        <v>0</v>
      </c>
      <c r="D54" s="208">
        <v>9</v>
      </c>
      <c r="E54" s="211">
        <v>0</v>
      </c>
      <c r="F54" s="208">
        <v>0</v>
      </c>
      <c r="G54" s="211">
        <v>0</v>
      </c>
      <c r="H54" s="208">
        <v>0</v>
      </c>
      <c r="I54" s="211">
        <v>0</v>
      </c>
      <c r="J54" s="208">
        <v>0</v>
      </c>
      <c r="K54" s="211">
        <v>0</v>
      </c>
      <c r="L54" s="208">
        <v>0</v>
      </c>
      <c r="M54" s="211">
        <v>0</v>
      </c>
      <c r="N54" s="212">
        <v>9</v>
      </c>
      <c r="O54" s="211">
        <v>0</v>
      </c>
      <c r="P54" s="208">
        <v>2</v>
      </c>
      <c r="Q54" s="211">
        <v>0</v>
      </c>
      <c r="R54" s="208">
        <v>0</v>
      </c>
      <c r="S54" s="213">
        <v>0</v>
      </c>
      <c r="T54" s="96"/>
      <c r="U54" s="96"/>
      <c r="V54" s="3"/>
      <c r="W54" s="3"/>
      <c r="X54" s="3"/>
      <c r="Y54" s="3"/>
    </row>
    <row r="55" spans="1:25" ht="12" customHeight="1">
      <c r="A55" s="3" t="s">
        <v>21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34" t="s">
        <v>22</v>
      </c>
      <c r="Q55" s="434"/>
      <c r="R55" s="434"/>
      <c r="S55" s="434"/>
      <c r="T55" s="3"/>
      <c r="U55" s="3"/>
    </row>
    <row r="56" spans="1:25" ht="8.1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>
      <c r="A57" s="3" t="s">
        <v>213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>
      <c r="A58" s="1" t="s">
        <v>214</v>
      </c>
    </row>
    <row r="59" spans="1:25" ht="12" customHeight="1">
      <c r="A59" s="221" t="s">
        <v>215</v>
      </c>
    </row>
    <row r="60" spans="1:25" ht="12" customHeight="1">
      <c r="A60" s="221" t="s">
        <v>216</v>
      </c>
    </row>
    <row r="61" spans="1:25" ht="12" customHeight="1">
      <c r="A61" s="221" t="s">
        <v>217</v>
      </c>
    </row>
    <row r="62" spans="1:25" ht="12" customHeight="1">
      <c r="B62" s="1" t="s">
        <v>218</v>
      </c>
    </row>
    <row r="63" spans="1:25" ht="12" customHeight="1">
      <c r="A63" s="1" t="s">
        <v>219</v>
      </c>
    </row>
    <row r="64" spans="1:25" ht="12" customHeight="1">
      <c r="A64" s="1" t="s">
        <v>220</v>
      </c>
    </row>
    <row r="65" spans="1:1" ht="12" customHeight="1">
      <c r="A65" s="1" t="s">
        <v>221</v>
      </c>
    </row>
  </sheetData>
  <sheetProtection selectLockedCells="1" selectUnlockedCells="1"/>
  <mergeCells count="33"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  <mergeCell ref="A39:A40"/>
    <mergeCell ref="B39:C40"/>
    <mergeCell ref="D39:E40"/>
    <mergeCell ref="F39:G40"/>
    <mergeCell ref="H39:I40"/>
    <mergeCell ref="A21:A22"/>
    <mergeCell ref="B21:C22"/>
    <mergeCell ref="D21:E22"/>
    <mergeCell ref="F21:G22"/>
    <mergeCell ref="H21:I22"/>
    <mergeCell ref="L3:M4"/>
    <mergeCell ref="N3:O4"/>
    <mergeCell ref="P3:Q4"/>
    <mergeCell ref="R3:S4"/>
    <mergeCell ref="H20:J20"/>
    <mergeCell ref="H1:J1"/>
    <mergeCell ref="H2:J2"/>
    <mergeCell ref="A3:A4"/>
    <mergeCell ref="B3:C4"/>
    <mergeCell ref="D3:E4"/>
    <mergeCell ref="F3:G4"/>
    <mergeCell ref="H3:I4"/>
    <mergeCell ref="J3:K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horizontalDpi="300" verticalDpi="300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X54"/>
  <sheetViews>
    <sheetView view="pageBreakPreview" topLeftCell="A34" zoomScaleNormal="100" zoomScaleSheetLayoutView="100" workbookViewId="0">
      <selection activeCell="J52" sqref="J52"/>
    </sheetView>
  </sheetViews>
  <sheetFormatPr defaultRowHeight="18.95" customHeight="1"/>
  <cols>
    <col min="1" max="1" width="11.5703125" style="54" customWidth="1"/>
    <col min="2" max="2" width="7.42578125" style="54" customWidth="1"/>
    <col min="3" max="3" width="8.42578125" style="54" customWidth="1"/>
    <col min="4" max="4" width="7" style="54" customWidth="1"/>
    <col min="5" max="5" width="8.7109375" style="54" customWidth="1"/>
    <col min="6" max="6" width="7.42578125" style="54" customWidth="1"/>
    <col min="7" max="7" width="8.42578125" style="54" customWidth="1"/>
    <col min="8" max="8" width="5" style="54" customWidth="1"/>
    <col min="9" max="9" width="7.28515625" style="54" customWidth="1"/>
    <col min="10" max="10" width="5.7109375" style="54" customWidth="1"/>
    <col min="11" max="11" width="9.5703125" style="54" customWidth="1"/>
    <col min="12" max="12" width="5.28515625" style="54" customWidth="1"/>
    <col min="13" max="13" width="8.42578125" style="54" customWidth="1"/>
    <col min="14" max="14" width="0.7109375" style="54" customWidth="1"/>
    <col min="15" max="15" width="5.7109375" style="54" customWidth="1"/>
    <col min="16" max="16" width="8.7109375" style="54" customWidth="1"/>
    <col min="17" max="17" width="7.7109375" style="54" customWidth="1"/>
    <col min="18" max="18" width="8.7109375" style="54" customWidth="1"/>
    <col min="19" max="24" width="10.7109375" style="54" customWidth="1"/>
    <col min="25" max="16384" width="9.140625" style="54"/>
  </cols>
  <sheetData>
    <row r="1" spans="1:24" ht="5.0999999999999996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5"/>
      <c r="N1" s="55"/>
      <c r="O1" s="53"/>
      <c r="P1" s="53"/>
      <c r="Q1" s="53"/>
      <c r="R1" s="53"/>
      <c r="S1" s="53"/>
      <c r="U1" s="53"/>
      <c r="V1" s="53"/>
      <c r="W1" s="53"/>
      <c r="X1" s="55"/>
    </row>
    <row r="2" spans="1:24" ht="15" customHeight="1" thickBot="1">
      <c r="A2" s="53" t="s">
        <v>368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5" t="s">
        <v>23</v>
      </c>
      <c r="N2" s="55"/>
      <c r="O2" s="53" t="s">
        <v>313</v>
      </c>
      <c r="P2" s="53"/>
      <c r="Q2" s="53"/>
      <c r="R2" s="53"/>
      <c r="S2" s="53"/>
      <c r="U2" s="53"/>
      <c r="V2" s="53"/>
      <c r="W2" s="53"/>
      <c r="X2" s="55" t="s">
        <v>23</v>
      </c>
    </row>
    <row r="3" spans="1:24" ht="17.100000000000001" customHeight="1" thickBot="1">
      <c r="A3" s="435" t="s">
        <v>24</v>
      </c>
      <c r="B3" s="437"/>
      <c r="C3" s="437"/>
      <c r="D3" s="99"/>
      <c r="E3" s="100" t="s">
        <v>25</v>
      </c>
      <c r="F3" s="100"/>
      <c r="G3" s="99"/>
      <c r="H3" s="438" t="s">
        <v>26</v>
      </c>
      <c r="I3" s="438"/>
      <c r="J3" s="438"/>
      <c r="K3" s="438"/>
      <c r="L3" s="438"/>
      <c r="M3" s="438"/>
      <c r="N3" s="439"/>
      <c r="O3" s="454" t="s">
        <v>27</v>
      </c>
      <c r="P3" s="454"/>
      <c r="Q3" s="454"/>
      <c r="R3" s="454"/>
      <c r="S3" s="420" t="s">
        <v>28</v>
      </c>
      <c r="T3" s="420"/>
      <c r="U3" s="463" t="s">
        <v>29</v>
      </c>
      <c r="V3" s="463"/>
      <c r="W3" s="466" t="s">
        <v>30</v>
      </c>
      <c r="X3" s="466"/>
    </row>
    <row r="4" spans="1:24" ht="17.100000000000001" customHeight="1">
      <c r="A4" s="436"/>
      <c r="B4" s="444" t="s">
        <v>7</v>
      </c>
      <c r="C4" s="444"/>
      <c r="D4" s="444" t="s">
        <v>31</v>
      </c>
      <c r="E4" s="444"/>
      <c r="F4" s="444" t="s">
        <v>32</v>
      </c>
      <c r="G4" s="444"/>
      <c r="H4" s="444" t="s">
        <v>7</v>
      </c>
      <c r="I4" s="444"/>
      <c r="J4" s="467" t="s">
        <v>31</v>
      </c>
      <c r="K4" s="467"/>
      <c r="L4" s="468" t="s">
        <v>32</v>
      </c>
      <c r="M4" s="468"/>
      <c r="N4" s="469"/>
      <c r="O4" s="454"/>
      <c r="P4" s="454"/>
      <c r="Q4" s="454"/>
      <c r="R4" s="454"/>
      <c r="S4" s="314" t="s">
        <v>33</v>
      </c>
      <c r="T4" s="306" t="s">
        <v>34</v>
      </c>
      <c r="U4" s="306" t="s">
        <v>33</v>
      </c>
      <c r="V4" s="306" t="s">
        <v>34</v>
      </c>
      <c r="W4" s="306" t="s">
        <v>33</v>
      </c>
      <c r="X4" s="307" t="s">
        <v>34</v>
      </c>
    </row>
    <row r="5" spans="1:24" ht="15" customHeight="1">
      <c r="A5" s="101" t="s">
        <v>307</v>
      </c>
      <c r="B5" s="440">
        <f>G5+E5</f>
        <v>5117</v>
      </c>
      <c r="C5" s="440"/>
      <c r="D5" s="310" t="s">
        <v>35</v>
      </c>
      <c r="E5" s="310">
        <v>426</v>
      </c>
      <c r="F5" s="310" t="s">
        <v>36</v>
      </c>
      <c r="G5" s="298">
        <v>4691</v>
      </c>
      <c r="H5" s="441">
        <f>K5+M5</f>
        <v>253963</v>
      </c>
      <c r="I5" s="441"/>
      <c r="J5" s="310" t="s">
        <v>35</v>
      </c>
      <c r="K5" s="298">
        <v>197313</v>
      </c>
      <c r="L5" s="310" t="s">
        <v>36</v>
      </c>
      <c r="M5" s="298">
        <v>56650</v>
      </c>
      <c r="N5" s="102"/>
      <c r="O5" s="450" t="s">
        <v>307</v>
      </c>
      <c r="P5" s="450"/>
      <c r="Q5" s="450"/>
      <c r="R5" s="450"/>
      <c r="S5" s="103">
        <v>395</v>
      </c>
      <c r="T5" s="103">
        <v>13855</v>
      </c>
      <c r="U5" s="103">
        <v>485</v>
      </c>
      <c r="V5" s="103">
        <v>61406</v>
      </c>
      <c r="W5" s="103">
        <v>426</v>
      </c>
      <c r="X5" s="104">
        <v>42498</v>
      </c>
    </row>
    <row r="6" spans="1:24" ht="15" customHeight="1">
      <c r="A6" s="305">
        <v>21</v>
      </c>
      <c r="B6" s="445">
        <f>G6+E6</f>
        <v>5631</v>
      </c>
      <c r="C6" s="445"/>
      <c r="D6" s="310" t="s">
        <v>35</v>
      </c>
      <c r="E6" s="310">
        <v>490</v>
      </c>
      <c r="F6" s="310" t="s">
        <v>36</v>
      </c>
      <c r="G6" s="298">
        <v>5141</v>
      </c>
      <c r="H6" s="446">
        <f>K6+M6</f>
        <v>218865</v>
      </c>
      <c r="I6" s="446"/>
      <c r="J6" s="310" t="s">
        <v>35</v>
      </c>
      <c r="K6" s="298">
        <v>164529</v>
      </c>
      <c r="L6" s="310" t="s">
        <v>36</v>
      </c>
      <c r="M6" s="298">
        <v>54336</v>
      </c>
      <c r="N6" s="105"/>
      <c r="O6" s="447">
        <v>21</v>
      </c>
      <c r="P6" s="448"/>
      <c r="Q6" s="448"/>
      <c r="R6" s="449"/>
      <c r="S6" s="103">
        <v>379</v>
      </c>
      <c r="T6" s="103">
        <v>14135</v>
      </c>
      <c r="U6" s="103">
        <v>485</v>
      </c>
      <c r="V6" s="103">
        <v>34726</v>
      </c>
      <c r="W6" s="103">
        <v>405</v>
      </c>
      <c r="X6" s="104">
        <v>34327</v>
      </c>
    </row>
    <row r="7" spans="1:24" ht="15" customHeight="1">
      <c r="A7" s="305">
        <v>22</v>
      </c>
      <c r="B7" s="445">
        <f>G7+E7</f>
        <v>4969</v>
      </c>
      <c r="C7" s="445"/>
      <c r="D7" s="310" t="s">
        <v>35</v>
      </c>
      <c r="E7" s="310">
        <v>517</v>
      </c>
      <c r="F7" s="310" t="s">
        <v>36</v>
      </c>
      <c r="G7" s="298">
        <v>4452</v>
      </c>
      <c r="H7" s="446">
        <f>K7+M7</f>
        <v>243438</v>
      </c>
      <c r="I7" s="446"/>
      <c r="J7" s="310" t="s">
        <v>35</v>
      </c>
      <c r="K7" s="106">
        <v>194302</v>
      </c>
      <c r="L7" s="310" t="s">
        <v>36</v>
      </c>
      <c r="M7" s="298">
        <v>49136</v>
      </c>
      <c r="N7" s="105"/>
      <c r="O7" s="447">
        <v>22</v>
      </c>
      <c r="P7" s="448"/>
      <c r="Q7" s="448"/>
      <c r="R7" s="449"/>
      <c r="S7" s="442" t="s">
        <v>184</v>
      </c>
      <c r="T7" s="443"/>
      <c r="U7" s="103">
        <v>302</v>
      </c>
      <c r="V7" s="103">
        <v>24398</v>
      </c>
      <c r="W7" s="103">
        <v>274</v>
      </c>
      <c r="X7" s="104">
        <v>28083</v>
      </c>
    </row>
    <row r="8" spans="1:24" ht="15" customHeight="1">
      <c r="A8" s="305">
        <v>23</v>
      </c>
      <c r="B8" s="445">
        <f>G8+E8</f>
        <v>4441</v>
      </c>
      <c r="C8" s="445"/>
      <c r="D8" s="310" t="s">
        <v>35</v>
      </c>
      <c r="E8" s="310">
        <v>394</v>
      </c>
      <c r="F8" s="310" t="s">
        <v>36</v>
      </c>
      <c r="G8" s="298">
        <v>4047</v>
      </c>
      <c r="H8" s="446">
        <f>K8+M8</f>
        <v>182508</v>
      </c>
      <c r="I8" s="446"/>
      <c r="J8" s="310" t="s">
        <v>35</v>
      </c>
      <c r="K8" s="106">
        <v>133117</v>
      </c>
      <c r="L8" s="310" t="s">
        <v>36</v>
      </c>
      <c r="M8" s="298">
        <v>49391</v>
      </c>
      <c r="N8" s="107"/>
      <c r="O8" s="464">
        <v>23</v>
      </c>
      <c r="P8" s="450"/>
      <c r="Q8" s="450"/>
      <c r="R8" s="450"/>
      <c r="S8" s="442" t="s">
        <v>184</v>
      </c>
      <c r="T8" s="443"/>
      <c r="U8" s="103">
        <v>345</v>
      </c>
      <c r="V8" s="103">
        <v>20100</v>
      </c>
      <c r="W8" s="103">
        <v>375</v>
      </c>
      <c r="X8" s="104">
        <v>32009</v>
      </c>
    </row>
    <row r="9" spans="1:24" ht="15" customHeight="1" thickBot="1">
      <c r="A9" s="108">
        <v>24</v>
      </c>
      <c r="B9" s="475">
        <f>G9+E9</f>
        <v>3263</v>
      </c>
      <c r="C9" s="475"/>
      <c r="D9" s="312" t="s">
        <v>229</v>
      </c>
      <c r="E9" s="312">
        <v>367</v>
      </c>
      <c r="F9" s="312" t="s">
        <v>230</v>
      </c>
      <c r="G9" s="309">
        <v>2896</v>
      </c>
      <c r="H9" s="470">
        <f>K9+M9</f>
        <v>139746</v>
      </c>
      <c r="I9" s="470"/>
      <c r="J9" s="312" t="s">
        <v>35</v>
      </c>
      <c r="K9" s="109">
        <v>101371</v>
      </c>
      <c r="L9" s="312" t="s">
        <v>230</v>
      </c>
      <c r="M9" s="309">
        <v>38375</v>
      </c>
      <c r="N9" s="110"/>
      <c r="O9" s="459">
        <v>24</v>
      </c>
      <c r="P9" s="460"/>
      <c r="Q9" s="460"/>
      <c r="R9" s="460"/>
      <c r="S9" s="457" t="s">
        <v>184</v>
      </c>
      <c r="T9" s="458"/>
      <c r="U9" s="111">
        <v>305</v>
      </c>
      <c r="V9" s="111">
        <v>21711</v>
      </c>
      <c r="W9" s="111">
        <v>352</v>
      </c>
      <c r="X9" s="112">
        <v>102925</v>
      </c>
    </row>
    <row r="10" spans="1:24" ht="15" customHeight="1">
      <c r="A10" s="53" t="s">
        <v>37</v>
      </c>
      <c r="B10" s="53"/>
      <c r="C10" s="53"/>
      <c r="D10" s="53"/>
      <c r="E10" s="318"/>
      <c r="F10" s="318"/>
      <c r="G10" s="318"/>
      <c r="H10" s="318"/>
      <c r="I10" s="318"/>
      <c r="J10" s="318"/>
      <c r="K10" s="318"/>
      <c r="L10" s="318"/>
      <c r="M10" s="293" t="s">
        <v>38</v>
      </c>
      <c r="N10" s="293"/>
      <c r="O10" s="53"/>
      <c r="P10" s="53"/>
      <c r="Q10" s="53"/>
      <c r="S10" s="53"/>
      <c r="T10" s="53"/>
      <c r="U10" s="318"/>
      <c r="V10" s="53"/>
      <c r="X10" s="55" t="s">
        <v>38</v>
      </c>
    </row>
    <row r="11" spans="1:24" ht="15" customHeight="1">
      <c r="A11" s="53" t="s">
        <v>39</v>
      </c>
      <c r="B11" s="53"/>
      <c r="C11" s="53"/>
      <c r="D11" s="53"/>
      <c r="E11" s="318"/>
      <c r="F11" s="318"/>
      <c r="G11" s="318"/>
      <c r="H11" s="318"/>
      <c r="I11" s="318"/>
      <c r="J11" s="318"/>
      <c r="K11" s="318"/>
      <c r="L11" s="318"/>
      <c r="M11" s="293"/>
      <c r="N11" s="293"/>
      <c r="O11" s="53"/>
      <c r="P11" s="53"/>
      <c r="Q11" s="53"/>
      <c r="S11" s="53"/>
      <c r="T11" s="53"/>
      <c r="U11" s="318"/>
      <c r="V11" s="53"/>
      <c r="X11" s="55"/>
    </row>
    <row r="12" spans="1:24" ht="15" customHeight="1">
      <c r="A12" s="53"/>
      <c r="B12" s="53"/>
      <c r="C12" s="53"/>
      <c r="D12" s="53"/>
      <c r="E12" s="318"/>
      <c r="F12" s="318"/>
      <c r="G12" s="318"/>
      <c r="H12" s="318"/>
      <c r="I12" s="318"/>
      <c r="J12" s="318"/>
      <c r="K12" s="318"/>
      <c r="L12" s="318"/>
      <c r="M12" s="293"/>
      <c r="N12" s="293"/>
      <c r="O12" s="53"/>
      <c r="P12" s="53"/>
      <c r="Q12" s="53"/>
      <c r="S12" s="53"/>
      <c r="T12" s="53"/>
      <c r="U12" s="318"/>
      <c r="V12" s="53"/>
      <c r="X12" s="55"/>
    </row>
    <row r="13" spans="1:24" ht="15" customHeight="1" thickBot="1">
      <c r="A13" s="53" t="s">
        <v>314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5" t="s">
        <v>23</v>
      </c>
      <c r="N13" s="55"/>
      <c r="O13" s="53" t="s">
        <v>315</v>
      </c>
      <c r="P13" s="53"/>
      <c r="Q13" s="53"/>
      <c r="S13" s="53"/>
      <c r="T13" s="53"/>
      <c r="U13" s="53"/>
      <c r="V13" s="53"/>
      <c r="W13" s="53"/>
      <c r="X13" s="55" t="s">
        <v>23</v>
      </c>
    </row>
    <row r="14" spans="1:24" ht="17.100000000000001" customHeight="1" thickBot="1">
      <c r="A14" s="435" t="s">
        <v>24</v>
      </c>
      <c r="B14" s="451" t="s">
        <v>25</v>
      </c>
      <c r="C14" s="451"/>
      <c r="D14" s="451"/>
      <c r="E14" s="451"/>
      <c r="F14" s="451"/>
      <c r="G14" s="451"/>
      <c r="H14" s="452" t="s">
        <v>26</v>
      </c>
      <c r="I14" s="452"/>
      <c r="J14" s="452"/>
      <c r="K14" s="452"/>
      <c r="L14" s="452"/>
      <c r="M14" s="452"/>
      <c r="N14" s="453"/>
      <c r="O14" s="454" t="s">
        <v>27</v>
      </c>
      <c r="P14" s="454"/>
      <c r="Q14" s="454"/>
      <c r="R14" s="454"/>
      <c r="S14" s="463" t="s">
        <v>40</v>
      </c>
      <c r="T14" s="463"/>
      <c r="U14" s="463"/>
      <c r="V14" s="463"/>
      <c r="W14" s="461" t="s">
        <v>41</v>
      </c>
      <c r="X14" s="461"/>
    </row>
    <row r="15" spans="1:24" ht="17.100000000000001" customHeight="1" thickBot="1">
      <c r="A15" s="436"/>
      <c r="B15" s="444" t="s">
        <v>7</v>
      </c>
      <c r="C15" s="444"/>
      <c r="D15" s="444" t="s">
        <v>31</v>
      </c>
      <c r="E15" s="444"/>
      <c r="F15" s="444" t="s">
        <v>32</v>
      </c>
      <c r="G15" s="444"/>
      <c r="H15" s="444" t="s">
        <v>7</v>
      </c>
      <c r="I15" s="444"/>
      <c r="J15" s="467" t="s">
        <v>31</v>
      </c>
      <c r="K15" s="467"/>
      <c r="L15" s="468" t="s">
        <v>32</v>
      </c>
      <c r="M15" s="468"/>
      <c r="N15" s="469"/>
      <c r="O15" s="454"/>
      <c r="P15" s="454"/>
      <c r="Q15" s="454"/>
      <c r="R15" s="454"/>
      <c r="S15" s="462" t="s">
        <v>42</v>
      </c>
      <c r="T15" s="462"/>
      <c r="U15" s="465" t="s">
        <v>43</v>
      </c>
      <c r="V15" s="465"/>
      <c r="W15" s="444" t="s">
        <v>33</v>
      </c>
      <c r="X15" s="456" t="s">
        <v>34</v>
      </c>
    </row>
    <row r="16" spans="1:24" ht="15" customHeight="1">
      <c r="A16" s="101" t="s">
        <v>307</v>
      </c>
      <c r="B16" s="440">
        <v>125</v>
      </c>
      <c r="C16" s="441"/>
      <c r="D16" s="441">
        <v>125</v>
      </c>
      <c r="E16" s="441"/>
      <c r="F16" s="455" t="s">
        <v>44</v>
      </c>
      <c r="G16" s="455"/>
      <c r="H16" s="474">
        <f>SUM(J16:N16)</f>
        <v>407219</v>
      </c>
      <c r="I16" s="474"/>
      <c r="J16" s="474">
        <v>202757</v>
      </c>
      <c r="K16" s="474"/>
      <c r="L16" s="474">
        <v>204462</v>
      </c>
      <c r="M16" s="474"/>
      <c r="N16" s="113"/>
      <c r="O16" s="454"/>
      <c r="P16" s="454"/>
      <c r="Q16" s="454"/>
      <c r="R16" s="454"/>
      <c r="S16" s="306" t="s">
        <v>31</v>
      </c>
      <c r="T16" s="306" t="s">
        <v>32</v>
      </c>
      <c r="U16" s="306" t="s">
        <v>31</v>
      </c>
      <c r="V16" s="306" t="s">
        <v>32</v>
      </c>
      <c r="W16" s="444"/>
      <c r="X16" s="456"/>
    </row>
    <row r="17" spans="1:24" ht="15" customHeight="1">
      <c r="A17" s="305">
        <v>21</v>
      </c>
      <c r="B17" s="445">
        <v>114</v>
      </c>
      <c r="C17" s="473"/>
      <c r="D17" s="473">
        <v>114</v>
      </c>
      <c r="E17" s="473"/>
      <c r="F17" s="472" t="s">
        <v>44</v>
      </c>
      <c r="G17" s="472"/>
      <c r="H17" s="471">
        <f>SUM(J17:N17)</f>
        <v>398530</v>
      </c>
      <c r="I17" s="471"/>
      <c r="J17" s="471">
        <v>190587</v>
      </c>
      <c r="K17" s="471"/>
      <c r="L17" s="471">
        <v>207943</v>
      </c>
      <c r="M17" s="471"/>
      <c r="N17" s="114"/>
      <c r="O17" s="476" t="s">
        <v>311</v>
      </c>
      <c r="P17" s="476"/>
      <c r="Q17" s="476"/>
      <c r="R17" s="476"/>
      <c r="S17" s="103">
        <v>463</v>
      </c>
      <c r="T17" s="103">
        <v>29960</v>
      </c>
      <c r="U17" s="103">
        <v>11395</v>
      </c>
      <c r="V17" s="103">
        <v>31116</v>
      </c>
      <c r="W17" s="103">
        <v>105</v>
      </c>
      <c r="X17" s="104">
        <v>3143</v>
      </c>
    </row>
    <row r="18" spans="1:24" ht="15" customHeight="1">
      <c r="A18" s="305">
        <v>22</v>
      </c>
      <c r="B18" s="445">
        <v>650</v>
      </c>
      <c r="C18" s="473"/>
      <c r="D18" s="473">
        <v>650</v>
      </c>
      <c r="E18" s="473"/>
      <c r="F18" s="472" t="s">
        <v>44</v>
      </c>
      <c r="G18" s="472"/>
      <c r="H18" s="471">
        <f>SUM(J18:N18)</f>
        <v>424388</v>
      </c>
      <c r="I18" s="471"/>
      <c r="J18" s="471">
        <v>218499</v>
      </c>
      <c r="K18" s="471"/>
      <c r="L18" s="471">
        <v>205889</v>
      </c>
      <c r="M18" s="471"/>
      <c r="N18" s="114"/>
      <c r="O18" s="447">
        <v>22</v>
      </c>
      <c r="P18" s="448"/>
      <c r="Q18" s="448"/>
      <c r="R18" s="449"/>
      <c r="S18" s="115">
        <v>606</v>
      </c>
      <c r="T18" s="103">
        <v>26627</v>
      </c>
      <c r="U18" s="103">
        <v>26835</v>
      </c>
      <c r="V18" s="103">
        <v>26627</v>
      </c>
      <c r="W18" s="103">
        <v>96</v>
      </c>
      <c r="X18" s="104">
        <v>3786</v>
      </c>
    </row>
    <row r="19" spans="1:24" ht="15" customHeight="1">
      <c r="A19" s="305">
        <v>23</v>
      </c>
      <c r="B19" s="445">
        <v>151</v>
      </c>
      <c r="C19" s="445"/>
      <c r="D19" s="473">
        <v>151</v>
      </c>
      <c r="E19" s="473"/>
      <c r="F19" s="472" t="s">
        <v>44</v>
      </c>
      <c r="G19" s="472"/>
      <c r="H19" s="471">
        <f>SUM(J19:N19)</f>
        <v>404273</v>
      </c>
      <c r="I19" s="471"/>
      <c r="J19" s="471">
        <v>224123</v>
      </c>
      <c r="K19" s="471"/>
      <c r="L19" s="471">
        <v>180150</v>
      </c>
      <c r="M19" s="471"/>
      <c r="N19" s="116"/>
      <c r="O19" s="464">
        <v>23</v>
      </c>
      <c r="P19" s="450"/>
      <c r="Q19" s="450"/>
      <c r="R19" s="450"/>
      <c r="S19" s="115">
        <v>403</v>
      </c>
      <c r="T19" s="103">
        <v>28881</v>
      </c>
      <c r="U19" s="103">
        <v>12265</v>
      </c>
      <c r="V19" s="103">
        <v>28881</v>
      </c>
      <c r="W19" s="103">
        <v>79</v>
      </c>
      <c r="X19" s="104">
        <v>2202</v>
      </c>
    </row>
    <row r="20" spans="1:24" ht="15" customHeight="1" thickBot="1">
      <c r="A20" s="108">
        <v>24</v>
      </c>
      <c r="B20" s="475">
        <v>164</v>
      </c>
      <c r="C20" s="475"/>
      <c r="D20" s="478">
        <v>164</v>
      </c>
      <c r="E20" s="478"/>
      <c r="F20" s="477">
        <v>0</v>
      </c>
      <c r="G20" s="477"/>
      <c r="H20" s="479">
        <f>SUM(J20:N20)</f>
        <v>371992</v>
      </c>
      <c r="I20" s="479"/>
      <c r="J20" s="479">
        <v>233988</v>
      </c>
      <c r="K20" s="479"/>
      <c r="L20" s="479">
        <v>138004</v>
      </c>
      <c r="M20" s="479"/>
      <c r="N20" s="117"/>
      <c r="O20" s="459">
        <v>24</v>
      </c>
      <c r="P20" s="460"/>
      <c r="Q20" s="460"/>
      <c r="R20" s="460"/>
      <c r="S20" s="118">
        <v>448</v>
      </c>
      <c r="T20" s="111">
        <v>30892</v>
      </c>
      <c r="U20" s="111">
        <v>20914</v>
      </c>
      <c r="V20" s="111">
        <v>30653</v>
      </c>
      <c r="W20" s="111">
        <v>84</v>
      </c>
      <c r="X20" s="112">
        <v>2277</v>
      </c>
    </row>
    <row r="21" spans="1:24" ht="15" customHeight="1">
      <c r="A21" s="53"/>
      <c r="B21" s="55"/>
      <c r="C21" s="55"/>
      <c r="D21" s="55"/>
      <c r="E21" s="55"/>
      <c r="F21" s="55"/>
      <c r="G21" s="55"/>
      <c r="H21" s="53"/>
      <c r="I21" s="53"/>
      <c r="J21" s="53"/>
      <c r="M21" s="55" t="s">
        <v>38</v>
      </c>
      <c r="N21" s="55"/>
      <c r="O21" s="318" t="s">
        <v>45</v>
      </c>
      <c r="P21" s="318"/>
      <c r="Q21" s="318"/>
      <c r="R21" s="318"/>
      <c r="S21" s="318"/>
      <c r="T21" s="318"/>
      <c r="U21" s="318"/>
      <c r="V21" s="318"/>
      <c r="W21" s="119"/>
      <c r="X21" s="55" t="s">
        <v>38</v>
      </c>
    </row>
    <row r="22" spans="1:24" ht="15" customHeight="1">
      <c r="A22" s="53"/>
      <c r="B22" s="53"/>
      <c r="C22" s="53"/>
      <c r="D22" s="53"/>
      <c r="E22" s="55"/>
      <c r="F22" s="53"/>
      <c r="G22" s="53"/>
      <c r="H22" s="53"/>
      <c r="I22" s="53"/>
      <c r="J22" s="53"/>
      <c r="M22" s="55"/>
      <c r="N22" s="55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ht="15" customHeight="1" thickBot="1">
      <c r="A23" s="53" t="s">
        <v>316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5" t="s">
        <v>23</v>
      </c>
      <c r="N23" s="55"/>
      <c r="O23" s="53" t="s">
        <v>317</v>
      </c>
      <c r="P23" s="53"/>
      <c r="Q23" s="53"/>
      <c r="R23" s="53"/>
      <c r="S23" s="53"/>
      <c r="U23" s="53"/>
      <c r="V23" s="53"/>
      <c r="W23" s="53"/>
      <c r="X23" s="55" t="s">
        <v>23</v>
      </c>
    </row>
    <row r="24" spans="1:24" ht="17.100000000000001" customHeight="1" thickBot="1">
      <c r="A24" s="435" t="s">
        <v>24</v>
      </c>
      <c r="B24" s="480" t="s">
        <v>46</v>
      </c>
      <c r="C24" s="480"/>
      <c r="D24" s="480"/>
      <c r="E24" s="480"/>
      <c r="F24" s="480"/>
      <c r="G24" s="480"/>
      <c r="H24" s="452" t="s">
        <v>47</v>
      </c>
      <c r="I24" s="452"/>
      <c r="J24" s="452"/>
      <c r="K24" s="452"/>
      <c r="L24" s="452"/>
      <c r="M24" s="452"/>
      <c r="N24" s="453"/>
      <c r="O24" s="454" t="s">
        <v>27</v>
      </c>
      <c r="P24" s="454"/>
      <c r="Q24" s="454"/>
      <c r="R24" s="454"/>
      <c r="S24" s="463" t="s">
        <v>48</v>
      </c>
      <c r="T24" s="463"/>
      <c r="U24" s="463" t="s">
        <v>49</v>
      </c>
      <c r="V24" s="463"/>
      <c r="W24" s="466" t="s">
        <v>50</v>
      </c>
      <c r="X24" s="466"/>
    </row>
    <row r="25" spans="1:24" ht="17.100000000000001" customHeight="1">
      <c r="A25" s="436"/>
      <c r="B25" s="444" t="s">
        <v>7</v>
      </c>
      <c r="C25" s="444"/>
      <c r="D25" s="444" t="s">
        <v>31</v>
      </c>
      <c r="E25" s="444"/>
      <c r="F25" s="444" t="s">
        <v>32</v>
      </c>
      <c r="G25" s="444"/>
      <c r="H25" s="444" t="s">
        <v>7</v>
      </c>
      <c r="I25" s="444"/>
      <c r="J25" s="467" t="s">
        <v>31</v>
      </c>
      <c r="K25" s="467"/>
      <c r="L25" s="468" t="s">
        <v>32</v>
      </c>
      <c r="M25" s="468"/>
      <c r="N25" s="469"/>
      <c r="O25" s="454"/>
      <c r="P25" s="454"/>
      <c r="Q25" s="454"/>
      <c r="R25" s="454"/>
      <c r="S25" s="306" t="s">
        <v>318</v>
      </c>
      <c r="T25" s="306" t="s">
        <v>319</v>
      </c>
      <c r="U25" s="306" t="s">
        <v>318</v>
      </c>
      <c r="V25" s="306" t="s">
        <v>319</v>
      </c>
      <c r="W25" s="306" t="s">
        <v>318</v>
      </c>
      <c r="X25" s="307" t="s">
        <v>319</v>
      </c>
    </row>
    <row r="26" spans="1:24" ht="15" customHeight="1">
      <c r="A26" s="101" t="s">
        <v>307</v>
      </c>
      <c r="B26" s="440">
        <f>E26+G26</f>
        <v>3150</v>
      </c>
      <c r="C26" s="440"/>
      <c r="D26" s="310" t="s">
        <v>35</v>
      </c>
      <c r="E26" s="310">
        <v>281</v>
      </c>
      <c r="F26" s="310" t="s">
        <v>36</v>
      </c>
      <c r="G26" s="310">
        <v>2869</v>
      </c>
      <c r="H26" s="441">
        <f>M26+K26</f>
        <v>68424</v>
      </c>
      <c r="I26" s="441"/>
      <c r="J26" s="310" t="s">
        <v>35</v>
      </c>
      <c r="K26" s="310">
        <v>31201</v>
      </c>
      <c r="L26" s="310" t="s">
        <v>36</v>
      </c>
      <c r="M26" s="310">
        <v>37223</v>
      </c>
      <c r="N26" s="320"/>
      <c r="O26" s="450" t="s">
        <v>307</v>
      </c>
      <c r="P26" s="450"/>
      <c r="Q26" s="450"/>
      <c r="R26" s="450"/>
      <c r="S26" s="120">
        <v>2121</v>
      </c>
      <c r="T26" s="103">
        <v>35970</v>
      </c>
      <c r="U26" s="121">
        <v>5181</v>
      </c>
      <c r="V26" s="103">
        <v>34947</v>
      </c>
      <c r="W26" s="103">
        <v>246</v>
      </c>
      <c r="X26" s="122">
        <v>22748</v>
      </c>
    </row>
    <row r="27" spans="1:24" ht="15" customHeight="1">
      <c r="A27" s="305">
        <v>21</v>
      </c>
      <c r="B27" s="445">
        <f>E27+G27</f>
        <v>3197</v>
      </c>
      <c r="C27" s="445"/>
      <c r="D27" s="310" t="s">
        <v>35</v>
      </c>
      <c r="E27" s="310">
        <v>347</v>
      </c>
      <c r="F27" s="310" t="s">
        <v>36</v>
      </c>
      <c r="G27" s="310">
        <v>2850</v>
      </c>
      <c r="H27" s="473">
        <f>M27+K27</f>
        <v>71746</v>
      </c>
      <c r="I27" s="473"/>
      <c r="J27" s="310" t="s">
        <v>35</v>
      </c>
      <c r="K27" s="123">
        <v>32339</v>
      </c>
      <c r="L27" s="310" t="s">
        <v>36</v>
      </c>
      <c r="M27" s="123">
        <v>39407</v>
      </c>
      <c r="N27" s="320"/>
      <c r="O27" s="447">
        <v>21</v>
      </c>
      <c r="P27" s="448"/>
      <c r="Q27" s="448"/>
      <c r="R27" s="449"/>
      <c r="S27" s="120">
        <v>2274</v>
      </c>
      <c r="T27" s="103">
        <v>38361</v>
      </c>
      <c r="U27" s="121">
        <v>5729</v>
      </c>
      <c r="V27" s="103">
        <v>38304</v>
      </c>
      <c r="W27" s="103">
        <v>305</v>
      </c>
      <c r="X27" s="104">
        <v>15150</v>
      </c>
    </row>
    <row r="28" spans="1:24" ht="15" customHeight="1">
      <c r="A28" s="305">
        <v>22</v>
      </c>
      <c r="B28" s="445">
        <f>E28+G28</f>
        <v>2850</v>
      </c>
      <c r="C28" s="445"/>
      <c r="D28" s="310" t="s">
        <v>35</v>
      </c>
      <c r="E28" s="310">
        <v>365</v>
      </c>
      <c r="F28" s="310" t="s">
        <v>36</v>
      </c>
      <c r="G28" s="310">
        <v>2485</v>
      </c>
      <c r="H28" s="473">
        <f>M28+K28</f>
        <v>67118</v>
      </c>
      <c r="I28" s="473"/>
      <c r="J28" s="310" t="s">
        <v>35</v>
      </c>
      <c r="K28" s="123">
        <v>40922</v>
      </c>
      <c r="L28" s="310" t="s">
        <v>36</v>
      </c>
      <c r="M28" s="123">
        <v>26196</v>
      </c>
      <c r="N28" s="320"/>
      <c r="O28" s="447">
        <v>22</v>
      </c>
      <c r="P28" s="448"/>
      <c r="Q28" s="448"/>
      <c r="R28" s="449"/>
      <c r="S28" s="120">
        <v>2151</v>
      </c>
      <c r="T28" s="103">
        <v>36691</v>
      </c>
      <c r="U28" s="121">
        <v>5360</v>
      </c>
      <c r="V28" s="103">
        <v>36502</v>
      </c>
      <c r="W28" s="103">
        <v>299</v>
      </c>
      <c r="X28" s="104">
        <v>39180</v>
      </c>
    </row>
    <row r="29" spans="1:24" ht="15" customHeight="1">
      <c r="A29" s="305">
        <v>23</v>
      </c>
      <c r="B29" s="473">
        <f>E29+G29</f>
        <v>2951</v>
      </c>
      <c r="C29" s="473"/>
      <c r="D29" s="310" t="s">
        <v>35</v>
      </c>
      <c r="E29" s="310">
        <v>300</v>
      </c>
      <c r="F29" s="310" t="s">
        <v>36</v>
      </c>
      <c r="G29" s="310">
        <v>2651</v>
      </c>
      <c r="H29" s="473">
        <f>M29+K29</f>
        <v>73942</v>
      </c>
      <c r="I29" s="473"/>
      <c r="J29" s="310" t="s">
        <v>35</v>
      </c>
      <c r="K29" s="123">
        <v>37999</v>
      </c>
      <c r="L29" s="310" t="s">
        <v>36</v>
      </c>
      <c r="M29" s="123">
        <v>35943</v>
      </c>
      <c r="N29" s="124"/>
      <c r="O29" s="447">
        <v>23</v>
      </c>
      <c r="P29" s="481"/>
      <c r="Q29" s="481"/>
      <c r="R29" s="481"/>
      <c r="S29" s="120">
        <v>2143</v>
      </c>
      <c r="T29" s="103">
        <v>39046</v>
      </c>
      <c r="U29" s="121">
        <v>4344</v>
      </c>
      <c r="V29" s="103">
        <v>31173</v>
      </c>
      <c r="W29" s="103">
        <v>332</v>
      </c>
      <c r="X29" s="104">
        <v>12922</v>
      </c>
    </row>
    <row r="30" spans="1:24" ht="15" customHeight="1" thickBot="1">
      <c r="A30" s="108">
        <v>24</v>
      </c>
      <c r="B30" s="478">
        <f>E30+G30</f>
        <v>2494</v>
      </c>
      <c r="C30" s="478"/>
      <c r="D30" s="312" t="s">
        <v>229</v>
      </c>
      <c r="E30" s="312">
        <v>226</v>
      </c>
      <c r="F30" s="312" t="s">
        <v>230</v>
      </c>
      <c r="G30" s="312">
        <v>2268</v>
      </c>
      <c r="H30" s="478">
        <v>76924</v>
      </c>
      <c r="I30" s="478"/>
      <c r="J30" s="312" t="s">
        <v>229</v>
      </c>
      <c r="K30" s="125">
        <v>43756</v>
      </c>
      <c r="L30" s="312" t="s">
        <v>230</v>
      </c>
      <c r="M30" s="125">
        <v>33168</v>
      </c>
      <c r="N30" s="126"/>
      <c r="O30" s="486">
        <v>24</v>
      </c>
      <c r="P30" s="487"/>
      <c r="Q30" s="487"/>
      <c r="R30" s="487"/>
      <c r="S30" s="127">
        <v>1572</v>
      </c>
      <c r="T30" s="111">
        <v>27453</v>
      </c>
      <c r="U30" s="128">
        <v>3947</v>
      </c>
      <c r="V30" s="111">
        <v>29183</v>
      </c>
      <c r="W30" s="111">
        <v>351</v>
      </c>
      <c r="X30" s="112">
        <v>16961</v>
      </c>
    </row>
    <row r="31" spans="1:24" ht="15" customHeight="1">
      <c r="A31" s="53" t="s">
        <v>37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5"/>
      <c r="N31" s="53"/>
      <c r="O31" s="53"/>
      <c r="P31" s="53"/>
      <c r="Q31" s="53"/>
      <c r="R31" s="53"/>
      <c r="S31" s="53"/>
      <c r="T31" s="53"/>
      <c r="U31" s="53"/>
      <c r="V31" s="53"/>
      <c r="W31" s="418" t="s">
        <v>38</v>
      </c>
      <c r="X31" s="418"/>
    </row>
    <row r="32" spans="1:24" ht="15" customHeight="1">
      <c r="A32" s="53" t="s">
        <v>39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S32" s="53"/>
      <c r="T32" s="53"/>
      <c r="U32" s="318"/>
      <c r="V32" s="53"/>
      <c r="X32" s="55"/>
    </row>
    <row r="33" spans="1:24" ht="1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S33" s="53"/>
      <c r="T33" s="53"/>
      <c r="U33" s="318"/>
      <c r="V33" s="53"/>
      <c r="X33" s="55"/>
    </row>
    <row r="34" spans="1:24" ht="15" customHeight="1" thickBot="1">
      <c r="A34" s="53" t="s">
        <v>320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5" t="s">
        <v>51</v>
      </c>
    </row>
    <row r="35" spans="1:24" ht="15.95" customHeight="1">
      <c r="A35" s="483" t="s">
        <v>321</v>
      </c>
      <c r="B35" s="485" t="s">
        <v>7</v>
      </c>
      <c r="C35" s="485"/>
      <c r="D35" s="480" t="s">
        <v>52</v>
      </c>
      <c r="E35" s="480"/>
      <c r="F35" s="480" t="s">
        <v>53</v>
      </c>
      <c r="G35" s="480"/>
      <c r="H35" s="488" t="s">
        <v>54</v>
      </c>
      <c r="I35" s="488"/>
      <c r="J35" s="480" t="s">
        <v>55</v>
      </c>
      <c r="K35" s="480"/>
      <c r="L35" s="482" t="s">
        <v>56</v>
      </c>
      <c r="M35" s="482"/>
      <c r="N35" s="129"/>
      <c r="O35" s="463" t="s">
        <v>57</v>
      </c>
      <c r="P35" s="463"/>
      <c r="Q35" s="489" t="s">
        <v>58</v>
      </c>
      <c r="R35" s="489"/>
      <c r="S35" s="463" t="s">
        <v>59</v>
      </c>
      <c r="T35" s="463"/>
      <c r="U35" s="419" t="s">
        <v>60</v>
      </c>
      <c r="V35" s="419"/>
      <c r="W35" s="461" t="s">
        <v>61</v>
      </c>
      <c r="X35" s="461"/>
    </row>
    <row r="36" spans="1:24" ht="15.95" customHeight="1">
      <c r="A36" s="484"/>
      <c r="B36" s="130" t="s">
        <v>62</v>
      </c>
      <c r="C36" s="130" t="s">
        <v>34</v>
      </c>
      <c r="D36" s="130" t="s">
        <v>62</v>
      </c>
      <c r="E36" s="130" t="s">
        <v>34</v>
      </c>
      <c r="F36" s="130" t="s">
        <v>62</v>
      </c>
      <c r="G36" s="130" t="s">
        <v>34</v>
      </c>
      <c r="H36" s="130" t="s">
        <v>62</v>
      </c>
      <c r="I36" s="130" t="s">
        <v>34</v>
      </c>
      <c r="J36" s="130" t="s">
        <v>62</v>
      </c>
      <c r="K36" s="130" t="s">
        <v>34</v>
      </c>
      <c r="L36" s="130" t="s">
        <v>62</v>
      </c>
      <c r="M36" s="130" t="s">
        <v>34</v>
      </c>
      <c r="N36" s="131"/>
      <c r="O36" s="130" t="s">
        <v>62</v>
      </c>
      <c r="P36" s="132" t="s">
        <v>34</v>
      </c>
      <c r="Q36" s="133" t="s">
        <v>342</v>
      </c>
      <c r="R36" s="130" t="s">
        <v>34</v>
      </c>
      <c r="S36" s="306" t="s">
        <v>63</v>
      </c>
      <c r="T36" s="306" t="s">
        <v>34</v>
      </c>
      <c r="U36" s="306" t="s">
        <v>63</v>
      </c>
      <c r="V36" s="306" t="s">
        <v>34</v>
      </c>
      <c r="W36" s="306" t="s">
        <v>63</v>
      </c>
      <c r="X36" s="307" t="s">
        <v>34</v>
      </c>
    </row>
    <row r="37" spans="1:24" ht="15" customHeight="1">
      <c r="A37" s="299" t="s">
        <v>343</v>
      </c>
      <c r="B37" s="134">
        <v>6526</v>
      </c>
      <c r="C37" s="135">
        <v>89500</v>
      </c>
      <c r="D37" s="135">
        <v>1376</v>
      </c>
      <c r="E37" s="135">
        <v>35706</v>
      </c>
      <c r="F37" s="135">
        <v>2498</v>
      </c>
      <c r="G37" s="135">
        <v>26751</v>
      </c>
      <c r="H37" s="135">
        <v>940</v>
      </c>
      <c r="I37" s="135">
        <v>8166</v>
      </c>
      <c r="J37" s="135">
        <v>552</v>
      </c>
      <c r="K37" s="135">
        <v>4437</v>
      </c>
      <c r="L37" s="135">
        <v>295</v>
      </c>
      <c r="M37" s="135">
        <v>5199</v>
      </c>
      <c r="N37" s="136"/>
      <c r="O37" s="310">
        <v>865</v>
      </c>
      <c r="P37" s="137">
        <v>9241</v>
      </c>
      <c r="Q37" s="295">
        <v>1933</v>
      </c>
      <c r="R37" s="310">
        <v>56259</v>
      </c>
      <c r="S37" s="103">
        <v>886</v>
      </c>
      <c r="T37" s="103">
        <v>31022</v>
      </c>
      <c r="U37" s="103">
        <v>384</v>
      </c>
      <c r="V37" s="103">
        <v>2328</v>
      </c>
      <c r="W37" s="103">
        <v>663</v>
      </c>
      <c r="X37" s="104">
        <v>22909</v>
      </c>
    </row>
    <row r="38" spans="1:24" ht="15" customHeight="1">
      <c r="A38" s="299">
        <v>22</v>
      </c>
      <c r="B38" s="134">
        <v>6583</v>
      </c>
      <c r="C38" s="135">
        <v>92745</v>
      </c>
      <c r="D38" s="135">
        <v>1373</v>
      </c>
      <c r="E38" s="135">
        <v>41681</v>
      </c>
      <c r="F38" s="135">
        <v>2492</v>
      </c>
      <c r="G38" s="135">
        <v>25433</v>
      </c>
      <c r="H38" s="135">
        <v>940</v>
      </c>
      <c r="I38" s="135">
        <v>8500</v>
      </c>
      <c r="J38" s="135">
        <v>599</v>
      </c>
      <c r="K38" s="135">
        <v>4458</v>
      </c>
      <c r="L38" s="135">
        <v>356</v>
      </c>
      <c r="M38" s="135">
        <v>4599</v>
      </c>
      <c r="N38" s="136"/>
      <c r="O38" s="310">
        <v>804</v>
      </c>
      <c r="P38" s="138">
        <v>8074</v>
      </c>
      <c r="Q38" s="297">
        <v>2204</v>
      </c>
      <c r="R38" s="310">
        <v>58721</v>
      </c>
      <c r="S38" s="103">
        <v>862</v>
      </c>
      <c r="T38" s="103">
        <v>33598</v>
      </c>
      <c r="U38" s="103">
        <v>154</v>
      </c>
      <c r="V38" s="103">
        <v>1063</v>
      </c>
      <c r="W38" s="103">
        <v>1188</v>
      </c>
      <c r="X38" s="104">
        <v>24060</v>
      </c>
    </row>
    <row r="39" spans="1:24" ht="15" customHeight="1">
      <c r="A39" s="299">
        <v>23</v>
      </c>
      <c r="B39" s="134">
        <v>5539</v>
      </c>
      <c r="C39" s="135">
        <v>86022</v>
      </c>
      <c r="D39" s="135">
        <v>1259</v>
      </c>
      <c r="E39" s="135">
        <v>39018</v>
      </c>
      <c r="F39" s="135">
        <v>2252</v>
      </c>
      <c r="G39" s="135">
        <v>26121</v>
      </c>
      <c r="H39" s="135">
        <v>806</v>
      </c>
      <c r="I39" s="135">
        <v>7537</v>
      </c>
      <c r="J39" s="135">
        <v>391</v>
      </c>
      <c r="K39" s="135">
        <v>3992</v>
      </c>
      <c r="L39" s="135">
        <v>194</v>
      </c>
      <c r="M39" s="135">
        <v>2935</v>
      </c>
      <c r="N39" s="136"/>
      <c r="O39" s="310">
        <v>637</v>
      </c>
      <c r="P39" s="138">
        <v>6419</v>
      </c>
      <c r="Q39" s="297">
        <v>2268</v>
      </c>
      <c r="R39" s="310">
        <v>58209</v>
      </c>
      <c r="S39" s="103">
        <v>727</v>
      </c>
      <c r="T39" s="103">
        <v>28755</v>
      </c>
      <c r="U39" s="103">
        <v>159</v>
      </c>
      <c r="V39" s="103">
        <v>667</v>
      </c>
      <c r="W39" s="103">
        <v>1382</v>
      </c>
      <c r="X39" s="104">
        <v>28787</v>
      </c>
    </row>
    <row r="40" spans="1:24" ht="15" customHeight="1">
      <c r="A40" s="326">
        <v>24</v>
      </c>
      <c r="B40" s="139">
        <f t="shared" ref="B40:M40" si="0">SUM(B42:B53)</f>
        <v>4890</v>
      </c>
      <c r="C40" s="140">
        <f t="shared" si="0"/>
        <v>79228</v>
      </c>
      <c r="D40" s="140">
        <f t="shared" si="0"/>
        <v>1005</v>
      </c>
      <c r="E40" s="140">
        <f t="shared" si="0"/>
        <v>36293</v>
      </c>
      <c r="F40" s="140">
        <f t="shared" si="0"/>
        <v>2055</v>
      </c>
      <c r="G40" s="140">
        <f t="shared" si="0"/>
        <v>23663</v>
      </c>
      <c r="H40" s="140">
        <f t="shared" si="0"/>
        <v>704</v>
      </c>
      <c r="I40" s="140">
        <f t="shared" si="0"/>
        <v>6864</v>
      </c>
      <c r="J40" s="140">
        <f t="shared" si="0"/>
        <v>352</v>
      </c>
      <c r="K40" s="140">
        <f t="shared" si="0"/>
        <v>3489</v>
      </c>
      <c r="L40" s="140">
        <f t="shared" si="0"/>
        <v>196</v>
      </c>
      <c r="M40" s="140">
        <f t="shared" si="0"/>
        <v>2769</v>
      </c>
      <c r="N40" s="141"/>
      <c r="O40" s="142"/>
      <c r="P40" s="143"/>
      <c r="Q40" s="144"/>
      <c r="R40" s="145"/>
      <c r="S40" s="145"/>
      <c r="T40" s="145"/>
      <c r="U40" s="145"/>
      <c r="V40" s="145"/>
      <c r="W40" s="145"/>
      <c r="X40" s="146"/>
    </row>
    <row r="41" spans="1:24" ht="15" customHeight="1">
      <c r="A41" s="326"/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  <c r="O41" s="142"/>
      <c r="P41" s="143"/>
      <c r="Q41" s="144"/>
      <c r="R41" s="145"/>
      <c r="S41" s="145"/>
      <c r="T41" s="145"/>
      <c r="U41" s="145"/>
      <c r="V41" s="145"/>
      <c r="W41" s="145"/>
      <c r="X41" s="146"/>
    </row>
    <row r="42" spans="1:24" ht="15" customHeight="1">
      <c r="A42" s="147" t="s">
        <v>226</v>
      </c>
      <c r="B42" s="297">
        <f t="shared" ref="B42:C49" si="1">SUM(D42+F42+H42+J42+L42+O42)</f>
        <v>362</v>
      </c>
      <c r="C42" s="310">
        <f t="shared" si="1"/>
        <v>5457</v>
      </c>
      <c r="D42" s="310">
        <v>91</v>
      </c>
      <c r="E42" s="310">
        <v>2816</v>
      </c>
      <c r="F42" s="310">
        <v>140</v>
      </c>
      <c r="G42" s="310">
        <v>1347</v>
      </c>
      <c r="H42" s="310">
        <v>58</v>
      </c>
      <c r="I42" s="310">
        <v>558</v>
      </c>
      <c r="J42" s="310">
        <v>29</v>
      </c>
      <c r="K42" s="310">
        <v>241</v>
      </c>
      <c r="L42" s="310">
        <v>3</v>
      </c>
      <c r="M42" s="310">
        <v>70</v>
      </c>
      <c r="N42" s="136"/>
      <c r="O42" s="148">
        <v>41</v>
      </c>
      <c r="P42" s="149">
        <v>425</v>
      </c>
      <c r="Q42" s="148">
        <f t="shared" ref="Q42:R53" si="2">S42+U42+W42</f>
        <v>144</v>
      </c>
      <c r="R42" s="148">
        <f t="shared" si="2"/>
        <v>2744</v>
      </c>
      <c r="S42" s="136">
        <v>58</v>
      </c>
      <c r="T42" s="136">
        <v>1648</v>
      </c>
      <c r="U42" s="148">
        <v>3</v>
      </c>
      <c r="V42" s="148">
        <v>7</v>
      </c>
      <c r="W42" s="136">
        <v>83</v>
      </c>
      <c r="X42" s="150">
        <v>1089</v>
      </c>
    </row>
    <row r="43" spans="1:24" ht="15" customHeight="1">
      <c r="A43" s="147" t="s">
        <v>8</v>
      </c>
      <c r="B43" s="297">
        <f>SUM(D43+F43+H43+J43+L43+O43)</f>
        <v>426</v>
      </c>
      <c r="C43" s="310">
        <f t="shared" si="1"/>
        <v>6688</v>
      </c>
      <c r="D43" s="310">
        <v>99</v>
      </c>
      <c r="E43" s="310">
        <v>3262</v>
      </c>
      <c r="F43" s="310">
        <v>176</v>
      </c>
      <c r="G43" s="310">
        <v>1911</v>
      </c>
      <c r="H43" s="310">
        <v>63</v>
      </c>
      <c r="I43" s="310">
        <v>566</v>
      </c>
      <c r="J43" s="310">
        <v>31</v>
      </c>
      <c r="K43" s="310">
        <v>325</v>
      </c>
      <c r="L43" s="310">
        <v>8</v>
      </c>
      <c r="M43" s="310">
        <v>118</v>
      </c>
      <c r="N43" s="136"/>
      <c r="O43" s="148">
        <v>49</v>
      </c>
      <c r="P43" s="149">
        <v>506</v>
      </c>
      <c r="Q43" s="148">
        <f t="shared" si="2"/>
        <v>215</v>
      </c>
      <c r="R43" s="148">
        <f t="shared" si="2"/>
        <v>4978</v>
      </c>
      <c r="S43" s="136">
        <v>78</v>
      </c>
      <c r="T43" s="136">
        <v>2935</v>
      </c>
      <c r="U43" s="148">
        <v>18</v>
      </c>
      <c r="V43" s="148">
        <v>38</v>
      </c>
      <c r="W43" s="136">
        <v>119</v>
      </c>
      <c r="X43" s="150">
        <v>2005</v>
      </c>
    </row>
    <row r="44" spans="1:24" ht="15" customHeight="1">
      <c r="A44" s="147" t="s">
        <v>9</v>
      </c>
      <c r="B44" s="297">
        <f>SUM(D44+F44+H44+J44+L44+O44)</f>
        <v>419</v>
      </c>
      <c r="C44" s="310">
        <f t="shared" si="1"/>
        <v>6784</v>
      </c>
      <c r="D44" s="310">
        <v>92</v>
      </c>
      <c r="E44" s="310">
        <v>2867</v>
      </c>
      <c r="F44" s="310">
        <v>177</v>
      </c>
      <c r="G44" s="310">
        <v>1931</v>
      </c>
      <c r="H44" s="310">
        <v>46</v>
      </c>
      <c r="I44" s="310">
        <v>479</v>
      </c>
      <c r="J44" s="310">
        <v>32</v>
      </c>
      <c r="K44" s="310">
        <v>578</v>
      </c>
      <c r="L44" s="310">
        <v>19</v>
      </c>
      <c r="M44" s="310">
        <v>372</v>
      </c>
      <c r="N44" s="136"/>
      <c r="O44" s="148">
        <v>53</v>
      </c>
      <c r="P44" s="149">
        <v>557</v>
      </c>
      <c r="Q44" s="148">
        <f t="shared" si="2"/>
        <v>236</v>
      </c>
      <c r="R44" s="148">
        <f t="shared" si="2"/>
        <v>4397</v>
      </c>
      <c r="S44" s="136">
        <v>76</v>
      </c>
      <c r="T44" s="136">
        <v>2427</v>
      </c>
      <c r="U44" s="148">
        <v>13</v>
      </c>
      <c r="V44" s="148">
        <v>81</v>
      </c>
      <c r="W44" s="136">
        <v>147</v>
      </c>
      <c r="X44" s="150">
        <v>1889</v>
      </c>
    </row>
    <row r="45" spans="1:24" ht="15" customHeight="1">
      <c r="A45" s="147" t="s">
        <v>10</v>
      </c>
      <c r="B45" s="297">
        <f t="shared" ref="B45:B53" si="3">SUM(D45+F45+H45+J45+L45+O45)</f>
        <v>416</v>
      </c>
      <c r="C45" s="310">
        <f t="shared" si="1"/>
        <v>5043</v>
      </c>
      <c r="D45" s="310">
        <v>91</v>
      </c>
      <c r="E45" s="310">
        <v>1807</v>
      </c>
      <c r="F45" s="310">
        <v>161</v>
      </c>
      <c r="G45" s="310">
        <v>1601</v>
      </c>
      <c r="H45" s="310">
        <v>61</v>
      </c>
      <c r="I45" s="310">
        <v>604</v>
      </c>
      <c r="J45" s="310">
        <v>28</v>
      </c>
      <c r="K45" s="310">
        <v>235</v>
      </c>
      <c r="L45" s="310">
        <v>23</v>
      </c>
      <c r="M45" s="310">
        <v>313</v>
      </c>
      <c r="N45" s="136"/>
      <c r="O45" s="148">
        <v>52</v>
      </c>
      <c r="P45" s="149">
        <v>483</v>
      </c>
      <c r="Q45" s="148">
        <f t="shared" si="2"/>
        <v>247</v>
      </c>
      <c r="R45" s="148">
        <f t="shared" si="2"/>
        <v>7840</v>
      </c>
      <c r="S45" s="136">
        <v>86</v>
      </c>
      <c r="T45" s="136">
        <v>3770</v>
      </c>
      <c r="U45" s="148">
        <v>9</v>
      </c>
      <c r="V45" s="148">
        <v>45</v>
      </c>
      <c r="W45" s="136">
        <v>152</v>
      </c>
      <c r="X45" s="150">
        <v>4025</v>
      </c>
    </row>
    <row r="46" spans="1:24" ht="15" customHeight="1">
      <c r="A46" s="147" t="s">
        <v>11</v>
      </c>
      <c r="B46" s="297">
        <f t="shared" si="3"/>
        <v>392</v>
      </c>
      <c r="C46" s="310">
        <f t="shared" si="1"/>
        <v>4640</v>
      </c>
      <c r="D46" s="310">
        <v>74</v>
      </c>
      <c r="E46" s="310">
        <v>1524</v>
      </c>
      <c r="F46" s="310">
        <v>179</v>
      </c>
      <c r="G46" s="310">
        <v>1782</v>
      </c>
      <c r="H46" s="310">
        <v>45</v>
      </c>
      <c r="I46" s="310">
        <v>428</v>
      </c>
      <c r="J46" s="310">
        <v>27</v>
      </c>
      <c r="K46" s="310">
        <v>210</v>
      </c>
      <c r="L46" s="310">
        <v>21</v>
      </c>
      <c r="M46" s="310">
        <v>308</v>
      </c>
      <c r="N46" s="136"/>
      <c r="O46" s="148">
        <v>46</v>
      </c>
      <c r="P46" s="149">
        <v>388</v>
      </c>
      <c r="Q46" s="148">
        <f t="shared" si="2"/>
        <v>232</v>
      </c>
      <c r="R46" s="148">
        <f t="shared" si="2"/>
        <v>5180</v>
      </c>
      <c r="S46" s="136">
        <v>74</v>
      </c>
      <c r="T46" s="136">
        <v>2415</v>
      </c>
      <c r="U46" s="148">
        <v>21</v>
      </c>
      <c r="V46" s="148">
        <v>117</v>
      </c>
      <c r="W46" s="136">
        <v>137</v>
      </c>
      <c r="X46" s="150">
        <v>2648</v>
      </c>
    </row>
    <row r="47" spans="1:24" ht="15" customHeight="1">
      <c r="A47" s="147" t="s">
        <v>12</v>
      </c>
      <c r="B47" s="297">
        <f t="shared" si="3"/>
        <v>430</v>
      </c>
      <c r="C47" s="310">
        <f t="shared" si="1"/>
        <v>5788</v>
      </c>
      <c r="D47" s="310">
        <v>84</v>
      </c>
      <c r="E47" s="310">
        <v>2140</v>
      </c>
      <c r="F47" s="310">
        <v>187</v>
      </c>
      <c r="G47" s="310">
        <v>2017</v>
      </c>
      <c r="H47" s="310">
        <v>59</v>
      </c>
      <c r="I47" s="310">
        <v>563</v>
      </c>
      <c r="J47" s="310">
        <v>33</v>
      </c>
      <c r="K47" s="310">
        <v>292</v>
      </c>
      <c r="L47" s="310">
        <v>17</v>
      </c>
      <c r="M47" s="310">
        <v>285</v>
      </c>
      <c r="N47" s="136"/>
      <c r="O47" s="148">
        <v>50</v>
      </c>
      <c r="P47" s="149">
        <v>491</v>
      </c>
      <c r="Q47" s="148">
        <f t="shared" si="2"/>
        <v>329</v>
      </c>
      <c r="R47" s="148">
        <f t="shared" si="2"/>
        <v>6305</v>
      </c>
      <c r="S47" s="136">
        <v>77</v>
      </c>
      <c r="T47" s="136">
        <v>2439</v>
      </c>
      <c r="U47" s="148">
        <v>28</v>
      </c>
      <c r="V47" s="148">
        <v>275</v>
      </c>
      <c r="W47" s="136">
        <v>224</v>
      </c>
      <c r="X47" s="150">
        <v>3591</v>
      </c>
    </row>
    <row r="48" spans="1:24" ht="15" customHeight="1">
      <c r="A48" s="147" t="s">
        <v>13</v>
      </c>
      <c r="B48" s="297">
        <f t="shared" si="3"/>
        <v>424</v>
      </c>
      <c r="C48" s="310">
        <f t="shared" si="1"/>
        <v>5674</v>
      </c>
      <c r="D48" s="310">
        <v>78</v>
      </c>
      <c r="E48" s="310">
        <v>1913</v>
      </c>
      <c r="F48" s="310">
        <v>192</v>
      </c>
      <c r="G48" s="310">
        <v>2165</v>
      </c>
      <c r="H48" s="310">
        <v>60</v>
      </c>
      <c r="I48" s="310">
        <v>642</v>
      </c>
      <c r="J48" s="310">
        <v>24</v>
      </c>
      <c r="K48" s="310">
        <v>171</v>
      </c>
      <c r="L48" s="310">
        <v>13</v>
      </c>
      <c r="M48" s="310">
        <v>143</v>
      </c>
      <c r="N48" s="136"/>
      <c r="O48" s="148">
        <v>57</v>
      </c>
      <c r="P48" s="149">
        <v>640</v>
      </c>
      <c r="Q48" s="148">
        <f t="shared" si="2"/>
        <v>418</v>
      </c>
      <c r="R48" s="148">
        <f t="shared" si="2"/>
        <v>7181</v>
      </c>
      <c r="S48" s="136">
        <v>85</v>
      </c>
      <c r="T48" s="136">
        <v>2324</v>
      </c>
      <c r="U48" s="148">
        <v>42</v>
      </c>
      <c r="V48" s="148">
        <v>565</v>
      </c>
      <c r="W48" s="136">
        <v>291</v>
      </c>
      <c r="X48" s="150">
        <v>4292</v>
      </c>
    </row>
    <row r="49" spans="1:24" ht="15" customHeight="1">
      <c r="A49" s="147" t="s">
        <v>14</v>
      </c>
      <c r="B49" s="297">
        <f t="shared" si="3"/>
        <v>440</v>
      </c>
      <c r="C49" s="310">
        <f t="shared" si="1"/>
        <v>6024</v>
      </c>
      <c r="D49" s="310">
        <v>101</v>
      </c>
      <c r="E49" s="310">
        <v>2613</v>
      </c>
      <c r="F49" s="310">
        <v>174</v>
      </c>
      <c r="G49" s="310">
        <v>1849</v>
      </c>
      <c r="H49" s="310">
        <v>66</v>
      </c>
      <c r="I49" s="310">
        <v>657</v>
      </c>
      <c r="J49" s="310">
        <v>30</v>
      </c>
      <c r="K49" s="310">
        <v>218</v>
      </c>
      <c r="L49" s="310">
        <v>22</v>
      </c>
      <c r="M49" s="310">
        <v>225</v>
      </c>
      <c r="N49" s="136"/>
      <c r="O49" s="148">
        <v>47</v>
      </c>
      <c r="P49" s="149">
        <v>462</v>
      </c>
      <c r="Q49" s="148">
        <f t="shared" si="2"/>
        <v>223</v>
      </c>
      <c r="R49" s="148">
        <f t="shared" si="2"/>
        <v>4028</v>
      </c>
      <c r="S49" s="136">
        <v>76</v>
      </c>
      <c r="T49" s="136">
        <v>2394</v>
      </c>
      <c r="U49" s="148">
        <v>23</v>
      </c>
      <c r="V49" s="148">
        <v>84</v>
      </c>
      <c r="W49" s="136">
        <v>124</v>
      </c>
      <c r="X49" s="150">
        <v>1550</v>
      </c>
    </row>
    <row r="50" spans="1:24" ht="15" customHeight="1">
      <c r="A50" s="147" t="s">
        <v>15</v>
      </c>
      <c r="B50" s="297">
        <f t="shared" si="3"/>
        <v>365</v>
      </c>
      <c r="C50" s="310">
        <f>SUM(E50+G50+I50+K50+M50+P50)</f>
        <v>7296</v>
      </c>
      <c r="D50" s="310">
        <v>73</v>
      </c>
      <c r="E50" s="310">
        <v>4339</v>
      </c>
      <c r="F50" s="310">
        <v>152</v>
      </c>
      <c r="G50" s="310">
        <v>1581</v>
      </c>
      <c r="H50" s="310">
        <v>54</v>
      </c>
      <c r="I50" s="310">
        <v>480</v>
      </c>
      <c r="J50" s="310">
        <v>26</v>
      </c>
      <c r="K50" s="310">
        <v>284</v>
      </c>
      <c r="L50" s="310">
        <v>19</v>
      </c>
      <c r="M50" s="310">
        <v>195</v>
      </c>
      <c r="N50" s="136"/>
      <c r="O50" s="148">
        <v>41</v>
      </c>
      <c r="P50" s="149">
        <v>417</v>
      </c>
      <c r="Q50" s="148">
        <f t="shared" si="2"/>
        <v>197</v>
      </c>
      <c r="R50" s="148">
        <f t="shared" si="2"/>
        <v>3614</v>
      </c>
      <c r="S50" s="136">
        <v>76</v>
      </c>
      <c r="T50" s="136">
        <v>2252</v>
      </c>
      <c r="U50" s="148">
        <v>27</v>
      </c>
      <c r="V50" s="148">
        <v>114</v>
      </c>
      <c r="W50" s="136">
        <v>94</v>
      </c>
      <c r="X50" s="150">
        <v>1248</v>
      </c>
    </row>
    <row r="51" spans="1:24" ht="15" customHeight="1">
      <c r="A51" s="147" t="s">
        <v>227</v>
      </c>
      <c r="B51" s="297">
        <f t="shared" si="3"/>
        <v>448</v>
      </c>
      <c r="C51" s="310">
        <f>SUM(E51+G51+I51+K51+M51+P51)</f>
        <v>8143</v>
      </c>
      <c r="D51" s="310">
        <v>86</v>
      </c>
      <c r="E51" s="310">
        <v>3881</v>
      </c>
      <c r="F51" s="310">
        <v>183</v>
      </c>
      <c r="G51" s="310">
        <v>2418</v>
      </c>
      <c r="H51" s="310">
        <v>68</v>
      </c>
      <c r="I51" s="310">
        <v>632</v>
      </c>
      <c r="J51" s="310">
        <v>34</v>
      </c>
      <c r="K51" s="310">
        <v>394</v>
      </c>
      <c r="L51" s="310">
        <v>27</v>
      </c>
      <c r="M51" s="310">
        <v>352</v>
      </c>
      <c r="N51" s="136"/>
      <c r="O51" s="148">
        <v>50</v>
      </c>
      <c r="P51" s="149">
        <v>466</v>
      </c>
      <c r="Q51" s="148">
        <f t="shared" si="2"/>
        <v>202</v>
      </c>
      <c r="R51" s="148">
        <f t="shared" si="2"/>
        <v>3463</v>
      </c>
      <c r="S51" s="136">
        <v>80</v>
      </c>
      <c r="T51" s="136">
        <v>2087</v>
      </c>
      <c r="U51" s="148">
        <v>6</v>
      </c>
      <c r="V51" s="148">
        <v>28</v>
      </c>
      <c r="W51" s="136">
        <v>116</v>
      </c>
      <c r="X51" s="150">
        <v>1348</v>
      </c>
    </row>
    <row r="52" spans="1:24" ht="15" customHeight="1">
      <c r="A52" s="147" t="s">
        <v>16</v>
      </c>
      <c r="B52" s="297">
        <f t="shared" si="3"/>
        <v>423</v>
      </c>
      <c r="C52" s="310">
        <f>SUM(E52+G52+I52+K52+M52+P52)</f>
        <v>13621</v>
      </c>
      <c r="D52" s="310">
        <v>66</v>
      </c>
      <c r="E52" s="310">
        <v>7808</v>
      </c>
      <c r="F52" s="310">
        <v>179</v>
      </c>
      <c r="G52" s="310">
        <v>3400</v>
      </c>
      <c r="H52" s="310">
        <v>68</v>
      </c>
      <c r="I52" s="310">
        <v>731</v>
      </c>
      <c r="J52" s="310">
        <v>35</v>
      </c>
      <c r="K52" s="310">
        <v>395</v>
      </c>
      <c r="L52" s="310">
        <v>20</v>
      </c>
      <c r="M52" s="310">
        <v>340</v>
      </c>
      <c r="N52" s="136"/>
      <c r="O52" s="148">
        <v>55</v>
      </c>
      <c r="P52" s="149">
        <v>947</v>
      </c>
      <c r="Q52" s="148">
        <f t="shared" si="2"/>
        <v>240</v>
      </c>
      <c r="R52" s="148">
        <f t="shared" si="2"/>
        <v>4669</v>
      </c>
      <c r="S52" s="136">
        <v>84</v>
      </c>
      <c r="T52" s="136">
        <v>2412</v>
      </c>
      <c r="U52" s="148">
        <v>22</v>
      </c>
      <c r="V52" s="148">
        <v>143</v>
      </c>
      <c r="W52" s="136">
        <v>134</v>
      </c>
      <c r="X52" s="150">
        <v>2114</v>
      </c>
    </row>
    <row r="53" spans="1:24" ht="15" customHeight="1" thickBot="1">
      <c r="A53" s="151" t="s">
        <v>64</v>
      </c>
      <c r="B53" s="152">
        <f t="shared" si="3"/>
        <v>345</v>
      </c>
      <c r="C53" s="153">
        <f>SUM(E53+G53+I53+K53+M53+P53)</f>
        <v>4070</v>
      </c>
      <c r="D53" s="383">
        <v>70</v>
      </c>
      <c r="E53" s="383">
        <v>1323</v>
      </c>
      <c r="F53" s="383">
        <v>155</v>
      </c>
      <c r="G53" s="383">
        <v>1661</v>
      </c>
      <c r="H53" s="383">
        <v>56</v>
      </c>
      <c r="I53" s="383">
        <v>524</v>
      </c>
      <c r="J53" s="383">
        <v>23</v>
      </c>
      <c r="K53" s="383">
        <v>146</v>
      </c>
      <c r="L53" s="383">
        <v>4</v>
      </c>
      <c r="M53" s="384">
        <v>48</v>
      </c>
      <c r="N53" s="385"/>
      <c r="O53" s="155">
        <v>37</v>
      </c>
      <c r="P53" s="156">
        <v>368</v>
      </c>
      <c r="Q53" s="378">
        <f t="shared" si="2"/>
        <v>332</v>
      </c>
      <c r="R53" s="379">
        <f t="shared" si="2"/>
        <v>11106</v>
      </c>
      <c r="S53" s="154">
        <v>110</v>
      </c>
      <c r="T53" s="154">
        <v>6870</v>
      </c>
      <c r="U53" s="155">
        <v>25</v>
      </c>
      <c r="V53" s="155">
        <v>136</v>
      </c>
      <c r="W53" s="154">
        <v>197</v>
      </c>
      <c r="X53" s="157">
        <v>4100</v>
      </c>
    </row>
    <row r="54" spans="1:24" ht="15" customHeight="1">
      <c r="A54" s="158" t="s">
        <v>65</v>
      </c>
      <c r="B54" s="158"/>
      <c r="C54" s="159"/>
      <c r="D54" s="159"/>
      <c r="E54" s="368"/>
      <c r="F54" s="368"/>
      <c r="G54" s="160"/>
      <c r="H54" s="368"/>
      <c r="I54" s="368"/>
      <c r="J54" s="368"/>
      <c r="K54" s="161"/>
      <c r="L54" s="162"/>
      <c r="M54" s="368"/>
      <c r="N54" s="368"/>
      <c r="O54" s="159"/>
      <c r="P54" s="159"/>
      <c r="Q54" s="159"/>
      <c r="R54" s="368"/>
      <c r="S54" s="159"/>
      <c r="T54" s="368"/>
      <c r="U54" s="159"/>
      <c r="V54" s="368"/>
      <c r="W54" s="159"/>
      <c r="X54" s="55" t="s">
        <v>66</v>
      </c>
    </row>
  </sheetData>
  <sheetProtection selectLockedCells="1" selectUnlockedCells="1"/>
  <mergeCells count="122"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7:C27"/>
    <mergeCell ref="H27:I27"/>
    <mergeCell ref="O27:R27"/>
    <mergeCell ref="B28:C28"/>
    <mergeCell ref="H28:I28"/>
    <mergeCell ref="S35:T35"/>
    <mergeCell ref="U35:V35"/>
    <mergeCell ref="W35:X35"/>
    <mergeCell ref="B29:C29"/>
    <mergeCell ref="H29:I29"/>
    <mergeCell ref="O29:R29"/>
    <mergeCell ref="W31:X31"/>
    <mergeCell ref="B30:C30"/>
    <mergeCell ref="H30:I30"/>
    <mergeCell ref="L35:M35"/>
    <mergeCell ref="O28:R28"/>
    <mergeCell ref="B26:C26"/>
    <mergeCell ref="H26:I26"/>
    <mergeCell ref="O26:R26"/>
    <mergeCell ref="H24:N24"/>
    <mergeCell ref="L25:N25"/>
    <mergeCell ref="O24:R25"/>
    <mergeCell ref="A24:A25"/>
    <mergeCell ref="B24:G24"/>
    <mergeCell ref="W24:X24"/>
    <mergeCell ref="B25:C25"/>
    <mergeCell ref="D25:E25"/>
    <mergeCell ref="F25:G25"/>
    <mergeCell ref="H25:I25"/>
    <mergeCell ref="J25:K25"/>
    <mergeCell ref="S24:T24"/>
    <mergeCell ref="U24:V24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H9:I9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B9:C9"/>
    <mergeCell ref="W3:X3"/>
    <mergeCell ref="B4:C4"/>
    <mergeCell ref="D4:E4"/>
    <mergeCell ref="F4:G4"/>
    <mergeCell ref="H4:I4"/>
    <mergeCell ref="U3:V3"/>
    <mergeCell ref="J4:K4"/>
    <mergeCell ref="L4:N4"/>
    <mergeCell ref="O3:R4"/>
    <mergeCell ref="S3:T3"/>
    <mergeCell ref="X15:X16"/>
    <mergeCell ref="S8:T8"/>
    <mergeCell ref="S9:T9"/>
    <mergeCell ref="O9:R9"/>
    <mergeCell ref="W14:X14"/>
    <mergeCell ref="S15:T15"/>
    <mergeCell ref="S14:V14"/>
    <mergeCell ref="W15:W16"/>
    <mergeCell ref="O8:R8"/>
    <mergeCell ref="U15:V15"/>
    <mergeCell ref="A3:A4"/>
    <mergeCell ref="B3:C3"/>
    <mergeCell ref="H3:N3"/>
    <mergeCell ref="B5:C5"/>
    <mergeCell ref="H5:I5"/>
    <mergeCell ref="S7:T7"/>
    <mergeCell ref="F15:G15"/>
    <mergeCell ref="H15:I15"/>
    <mergeCell ref="B7:C7"/>
    <mergeCell ref="H7:I7"/>
    <mergeCell ref="O7:R7"/>
    <mergeCell ref="B8:C8"/>
    <mergeCell ref="H8:I8"/>
    <mergeCell ref="O5:R5"/>
    <mergeCell ref="H6:I6"/>
    <mergeCell ref="O6:R6"/>
    <mergeCell ref="B6:C6"/>
    <mergeCell ref="A14:A15"/>
    <mergeCell ref="B14:G14"/>
    <mergeCell ref="H14:N14"/>
    <mergeCell ref="O14:R16"/>
    <mergeCell ref="B16:C16"/>
    <mergeCell ref="D16:E16"/>
    <mergeCell ref="F16:G1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horizontalDpi="300" verticalDpi="300" r:id="rId1"/>
  <headerFooter scaleWithDoc="0" alignWithMargins="0">
    <oddHeader>&amp;L教　育</oddHeader>
    <oddFooter>&amp;C&amp;12&amp;A</oddFooter>
  </headerFooter>
  <ignoredErrors>
    <ignoredError sqref="H18:I19 I20" formulaRange="1"/>
    <ignoredError sqref="A43:A50 A52:A5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X54"/>
  <sheetViews>
    <sheetView view="pageBreakPreview" topLeftCell="K1" zoomScaleNormal="100" zoomScaleSheetLayoutView="100" workbookViewId="0">
      <selection activeCell="L58" sqref="L58"/>
    </sheetView>
  </sheetViews>
  <sheetFormatPr defaultRowHeight="18.95" customHeight="1"/>
  <cols>
    <col min="1" max="1" width="12.7109375" style="54" customWidth="1"/>
    <col min="2" max="2" width="6.7109375" style="54" customWidth="1"/>
    <col min="3" max="3" width="8.7109375" style="54" customWidth="1"/>
    <col min="4" max="4" width="6.7109375" style="54" customWidth="1"/>
    <col min="5" max="5" width="7.7109375" style="54" customWidth="1"/>
    <col min="6" max="6" width="6.7109375" style="54" customWidth="1"/>
    <col min="7" max="7" width="7.7109375" style="54" customWidth="1"/>
    <col min="8" max="8" width="6.7109375" style="54" customWidth="1"/>
    <col min="9" max="9" width="7.7109375" style="54" customWidth="1"/>
    <col min="10" max="10" width="5.7109375" style="54" customWidth="1"/>
    <col min="11" max="11" width="8.7109375" style="54" customWidth="1"/>
    <col min="12" max="12" width="5.7109375" style="54" customWidth="1"/>
    <col min="13" max="13" width="8.7109375" style="54" customWidth="1"/>
    <col min="14" max="14" width="0.7109375" style="54" customWidth="1"/>
    <col min="15" max="15" width="5.7109375" style="54" customWidth="1"/>
    <col min="16" max="16" width="8.7109375" style="54" customWidth="1"/>
    <col min="17" max="17" width="7.7109375" style="54" customWidth="1"/>
    <col min="18" max="18" width="8.7109375" style="54" customWidth="1"/>
    <col min="19" max="20" width="12.140625" style="54" customWidth="1"/>
    <col min="21" max="24" width="10.7109375" style="54" customWidth="1"/>
    <col min="25" max="16384" width="9.140625" style="54"/>
  </cols>
  <sheetData>
    <row r="1" spans="1:24" ht="5.0999999999999996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5"/>
      <c r="N1" s="55"/>
      <c r="O1" s="53"/>
      <c r="P1" s="53"/>
      <c r="Q1" s="53"/>
      <c r="R1" s="53"/>
      <c r="S1" s="53"/>
      <c r="U1" s="53"/>
      <c r="V1" s="53"/>
      <c r="W1" s="53"/>
      <c r="X1" s="55"/>
    </row>
    <row r="2" spans="1:24" ht="15" customHeight="1" thickBot="1">
      <c r="A2" s="53" t="s">
        <v>312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5" t="s">
        <v>23</v>
      </c>
      <c r="N2" s="55"/>
      <c r="O2" s="53" t="s">
        <v>313</v>
      </c>
      <c r="P2" s="53"/>
      <c r="Q2" s="53"/>
      <c r="R2" s="53"/>
      <c r="S2" s="53"/>
      <c r="U2" s="53"/>
      <c r="V2" s="53"/>
      <c r="W2" s="53"/>
      <c r="X2" s="55" t="s">
        <v>23</v>
      </c>
    </row>
    <row r="3" spans="1:24" ht="17.100000000000001" customHeight="1" thickBot="1">
      <c r="A3" s="435" t="s">
        <v>24</v>
      </c>
      <c r="B3" s="437"/>
      <c r="C3" s="437"/>
      <c r="D3" s="99"/>
      <c r="E3" s="100" t="s">
        <v>25</v>
      </c>
      <c r="F3" s="100"/>
      <c r="G3" s="99"/>
      <c r="H3" s="438" t="s">
        <v>26</v>
      </c>
      <c r="I3" s="438"/>
      <c r="J3" s="438"/>
      <c r="K3" s="438"/>
      <c r="L3" s="438"/>
      <c r="M3" s="438"/>
      <c r="N3" s="439"/>
      <c r="O3" s="454" t="s">
        <v>27</v>
      </c>
      <c r="P3" s="454"/>
      <c r="Q3" s="454"/>
      <c r="R3" s="454"/>
      <c r="S3" s="420" t="s">
        <v>28</v>
      </c>
      <c r="T3" s="420"/>
      <c r="U3" s="463" t="s">
        <v>29</v>
      </c>
      <c r="V3" s="463"/>
      <c r="W3" s="466" t="s">
        <v>30</v>
      </c>
      <c r="X3" s="466"/>
    </row>
    <row r="4" spans="1:24" ht="17.100000000000001" customHeight="1">
      <c r="A4" s="436"/>
      <c r="B4" s="444" t="s">
        <v>7</v>
      </c>
      <c r="C4" s="444"/>
      <c r="D4" s="444" t="s">
        <v>31</v>
      </c>
      <c r="E4" s="444"/>
      <c r="F4" s="444" t="s">
        <v>32</v>
      </c>
      <c r="G4" s="444"/>
      <c r="H4" s="444" t="s">
        <v>7</v>
      </c>
      <c r="I4" s="444"/>
      <c r="J4" s="467" t="s">
        <v>31</v>
      </c>
      <c r="K4" s="467"/>
      <c r="L4" s="468" t="s">
        <v>32</v>
      </c>
      <c r="M4" s="468"/>
      <c r="N4" s="469"/>
      <c r="O4" s="454"/>
      <c r="P4" s="454"/>
      <c r="Q4" s="454"/>
      <c r="R4" s="454"/>
      <c r="S4" s="314" t="s">
        <v>33</v>
      </c>
      <c r="T4" s="306" t="s">
        <v>34</v>
      </c>
      <c r="U4" s="306" t="s">
        <v>33</v>
      </c>
      <c r="V4" s="306" t="s">
        <v>34</v>
      </c>
      <c r="W4" s="306" t="s">
        <v>33</v>
      </c>
      <c r="X4" s="307" t="s">
        <v>34</v>
      </c>
    </row>
    <row r="5" spans="1:24" ht="15" customHeight="1">
      <c r="A5" s="101" t="s">
        <v>307</v>
      </c>
      <c r="B5" s="440">
        <f>G5+E5</f>
        <v>5117</v>
      </c>
      <c r="C5" s="440"/>
      <c r="D5" s="310" t="s">
        <v>35</v>
      </c>
      <c r="E5" s="310">
        <v>426</v>
      </c>
      <c r="F5" s="310" t="s">
        <v>36</v>
      </c>
      <c r="G5" s="298">
        <v>4691</v>
      </c>
      <c r="H5" s="441">
        <f>K5+M5</f>
        <v>253963</v>
      </c>
      <c r="I5" s="441"/>
      <c r="J5" s="310" t="s">
        <v>35</v>
      </c>
      <c r="K5" s="298">
        <v>197313</v>
      </c>
      <c r="L5" s="310" t="s">
        <v>36</v>
      </c>
      <c r="M5" s="298">
        <v>56650</v>
      </c>
      <c r="N5" s="102"/>
      <c r="O5" s="450" t="s">
        <v>307</v>
      </c>
      <c r="P5" s="450"/>
      <c r="Q5" s="450"/>
      <c r="R5" s="450"/>
      <c r="S5" s="103">
        <v>395</v>
      </c>
      <c r="T5" s="103">
        <v>13855</v>
      </c>
      <c r="U5" s="103">
        <v>485</v>
      </c>
      <c r="V5" s="103">
        <v>61406</v>
      </c>
      <c r="W5" s="103">
        <v>426</v>
      </c>
      <c r="X5" s="104">
        <v>42498</v>
      </c>
    </row>
    <row r="6" spans="1:24" ht="15" customHeight="1">
      <c r="A6" s="305">
        <v>21</v>
      </c>
      <c r="B6" s="445">
        <f>G6+E6</f>
        <v>5631</v>
      </c>
      <c r="C6" s="445"/>
      <c r="D6" s="310" t="s">
        <v>35</v>
      </c>
      <c r="E6" s="310">
        <v>490</v>
      </c>
      <c r="F6" s="310" t="s">
        <v>36</v>
      </c>
      <c r="G6" s="298">
        <v>5141</v>
      </c>
      <c r="H6" s="446">
        <f>K6+M6</f>
        <v>218865</v>
      </c>
      <c r="I6" s="446"/>
      <c r="J6" s="310" t="s">
        <v>35</v>
      </c>
      <c r="K6" s="298">
        <v>164529</v>
      </c>
      <c r="L6" s="310" t="s">
        <v>36</v>
      </c>
      <c r="M6" s="298">
        <v>54336</v>
      </c>
      <c r="N6" s="105"/>
      <c r="O6" s="447">
        <v>21</v>
      </c>
      <c r="P6" s="448"/>
      <c r="Q6" s="448"/>
      <c r="R6" s="449"/>
      <c r="S6" s="103">
        <v>379</v>
      </c>
      <c r="T6" s="103">
        <v>14135</v>
      </c>
      <c r="U6" s="103">
        <v>485</v>
      </c>
      <c r="V6" s="103">
        <v>34726</v>
      </c>
      <c r="W6" s="103">
        <v>405</v>
      </c>
      <c r="X6" s="104">
        <v>34327</v>
      </c>
    </row>
    <row r="7" spans="1:24" ht="15" customHeight="1">
      <c r="A7" s="305">
        <v>22</v>
      </c>
      <c r="B7" s="445">
        <f>G7+E7</f>
        <v>4969</v>
      </c>
      <c r="C7" s="445"/>
      <c r="D7" s="310" t="s">
        <v>35</v>
      </c>
      <c r="E7" s="310">
        <v>517</v>
      </c>
      <c r="F7" s="310" t="s">
        <v>36</v>
      </c>
      <c r="G7" s="298">
        <v>4452</v>
      </c>
      <c r="H7" s="446">
        <f>K7+M7</f>
        <v>243438</v>
      </c>
      <c r="I7" s="446"/>
      <c r="J7" s="310" t="s">
        <v>35</v>
      </c>
      <c r="K7" s="106">
        <v>194302</v>
      </c>
      <c r="L7" s="310" t="s">
        <v>36</v>
      </c>
      <c r="M7" s="298">
        <v>49136</v>
      </c>
      <c r="N7" s="105"/>
      <c r="O7" s="447">
        <v>22</v>
      </c>
      <c r="P7" s="448"/>
      <c r="Q7" s="448"/>
      <c r="R7" s="449"/>
      <c r="S7" s="442" t="s">
        <v>184</v>
      </c>
      <c r="T7" s="443"/>
      <c r="U7" s="103">
        <v>302</v>
      </c>
      <c r="V7" s="103">
        <v>24398</v>
      </c>
      <c r="W7" s="103">
        <v>274</v>
      </c>
      <c r="X7" s="104">
        <v>28083</v>
      </c>
    </row>
    <row r="8" spans="1:24" ht="15" customHeight="1">
      <c r="A8" s="305">
        <v>23</v>
      </c>
      <c r="B8" s="445">
        <f>G8+E8</f>
        <v>4441</v>
      </c>
      <c r="C8" s="445"/>
      <c r="D8" s="310" t="s">
        <v>35</v>
      </c>
      <c r="E8" s="310">
        <v>394</v>
      </c>
      <c r="F8" s="310" t="s">
        <v>36</v>
      </c>
      <c r="G8" s="298">
        <v>4047</v>
      </c>
      <c r="H8" s="446">
        <f>K8+M8</f>
        <v>182508</v>
      </c>
      <c r="I8" s="446"/>
      <c r="J8" s="310" t="s">
        <v>35</v>
      </c>
      <c r="K8" s="106">
        <v>133117</v>
      </c>
      <c r="L8" s="310" t="s">
        <v>36</v>
      </c>
      <c r="M8" s="298">
        <v>49391</v>
      </c>
      <c r="N8" s="107"/>
      <c r="O8" s="464">
        <v>23</v>
      </c>
      <c r="P8" s="450"/>
      <c r="Q8" s="450"/>
      <c r="R8" s="450"/>
      <c r="S8" s="442" t="s">
        <v>184</v>
      </c>
      <c r="T8" s="443"/>
      <c r="U8" s="103">
        <v>345</v>
      </c>
      <c r="V8" s="103">
        <v>20100</v>
      </c>
      <c r="W8" s="103">
        <v>375</v>
      </c>
      <c r="X8" s="104">
        <v>32009</v>
      </c>
    </row>
    <row r="9" spans="1:24" ht="15" customHeight="1" thickBot="1">
      <c r="A9" s="108">
        <v>24</v>
      </c>
      <c r="B9" s="475">
        <f>G9+E9</f>
        <v>3263</v>
      </c>
      <c r="C9" s="475"/>
      <c r="D9" s="373" t="s">
        <v>229</v>
      </c>
      <c r="E9" s="373">
        <v>367</v>
      </c>
      <c r="F9" s="373" t="s">
        <v>230</v>
      </c>
      <c r="G9" s="374">
        <v>2896</v>
      </c>
      <c r="H9" s="470">
        <f>K9+M9</f>
        <v>139746</v>
      </c>
      <c r="I9" s="470"/>
      <c r="J9" s="373" t="s">
        <v>35</v>
      </c>
      <c r="K9" s="109">
        <v>101371</v>
      </c>
      <c r="L9" s="373" t="s">
        <v>230</v>
      </c>
      <c r="M9" s="374">
        <v>38375</v>
      </c>
      <c r="N9" s="110"/>
      <c r="O9" s="459">
        <v>24</v>
      </c>
      <c r="P9" s="460"/>
      <c r="Q9" s="460"/>
      <c r="R9" s="460"/>
      <c r="S9" s="457" t="s">
        <v>184</v>
      </c>
      <c r="T9" s="458"/>
      <c r="U9" s="111">
        <v>305</v>
      </c>
      <c r="V9" s="111">
        <v>21711</v>
      </c>
      <c r="W9" s="111">
        <v>352</v>
      </c>
      <c r="X9" s="112">
        <v>102925</v>
      </c>
    </row>
    <row r="10" spans="1:24" ht="15" customHeight="1">
      <c r="A10" s="53" t="s">
        <v>37</v>
      </c>
      <c r="B10" s="53"/>
      <c r="C10" s="53"/>
      <c r="D10" s="53"/>
      <c r="E10" s="318"/>
      <c r="F10" s="318"/>
      <c r="G10" s="318"/>
      <c r="H10" s="318"/>
      <c r="I10" s="318"/>
      <c r="J10" s="318"/>
      <c r="K10" s="318"/>
      <c r="L10" s="318"/>
      <c r="M10" s="293" t="s">
        <v>38</v>
      </c>
      <c r="N10" s="293"/>
      <c r="O10" s="53"/>
      <c r="P10" s="53"/>
      <c r="Q10" s="53"/>
      <c r="S10" s="53"/>
      <c r="T10" s="53"/>
      <c r="U10" s="318"/>
      <c r="V10" s="53"/>
      <c r="X10" s="55" t="s">
        <v>38</v>
      </c>
    </row>
    <row r="11" spans="1:24" ht="15" customHeight="1">
      <c r="A11" s="53" t="s">
        <v>39</v>
      </c>
      <c r="B11" s="53"/>
      <c r="C11" s="53"/>
      <c r="D11" s="53"/>
      <c r="E11" s="318"/>
      <c r="F11" s="318"/>
      <c r="G11" s="318"/>
      <c r="H11" s="318"/>
      <c r="I11" s="318"/>
      <c r="J11" s="318"/>
      <c r="K11" s="318"/>
      <c r="L11" s="318"/>
      <c r="M11" s="293"/>
      <c r="N11" s="293"/>
      <c r="O11" s="53"/>
      <c r="P11" s="53"/>
      <c r="Q11" s="53"/>
      <c r="S11" s="53"/>
      <c r="T11" s="53"/>
      <c r="U11" s="318"/>
      <c r="V11" s="53"/>
      <c r="X11" s="55"/>
    </row>
    <row r="12" spans="1:24" ht="15" customHeight="1">
      <c r="A12" s="53"/>
      <c r="B12" s="53"/>
      <c r="C12" s="53"/>
      <c r="D12" s="53"/>
      <c r="E12" s="318"/>
      <c r="F12" s="318"/>
      <c r="G12" s="318"/>
      <c r="H12" s="318"/>
      <c r="I12" s="318"/>
      <c r="J12" s="318"/>
      <c r="K12" s="318"/>
      <c r="L12" s="318"/>
      <c r="M12" s="293"/>
      <c r="N12" s="293"/>
      <c r="O12" s="53"/>
      <c r="P12" s="53"/>
      <c r="Q12" s="53"/>
      <c r="S12" s="53"/>
      <c r="T12" s="53"/>
      <c r="U12" s="318"/>
      <c r="V12" s="53"/>
      <c r="X12" s="55"/>
    </row>
    <row r="13" spans="1:24" ht="15" customHeight="1" thickBot="1">
      <c r="A13" s="53" t="s">
        <v>314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5" t="s">
        <v>23</v>
      </c>
      <c r="N13" s="55"/>
      <c r="O13" s="53" t="s">
        <v>315</v>
      </c>
      <c r="P13" s="53"/>
      <c r="Q13" s="53"/>
      <c r="S13" s="53"/>
      <c r="T13" s="53"/>
      <c r="U13" s="53"/>
      <c r="V13" s="53"/>
      <c r="W13" s="53"/>
      <c r="X13" s="55" t="s">
        <v>23</v>
      </c>
    </row>
    <row r="14" spans="1:24" ht="17.100000000000001" customHeight="1" thickBot="1">
      <c r="A14" s="435" t="s">
        <v>24</v>
      </c>
      <c r="B14" s="451" t="s">
        <v>25</v>
      </c>
      <c r="C14" s="451"/>
      <c r="D14" s="451"/>
      <c r="E14" s="451"/>
      <c r="F14" s="451"/>
      <c r="G14" s="451"/>
      <c r="H14" s="452" t="s">
        <v>26</v>
      </c>
      <c r="I14" s="452"/>
      <c r="J14" s="452"/>
      <c r="K14" s="452"/>
      <c r="L14" s="452"/>
      <c r="M14" s="452"/>
      <c r="N14" s="453"/>
      <c r="O14" s="454" t="s">
        <v>27</v>
      </c>
      <c r="P14" s="454"/>
      <c r="Q14" s="454"/>
      <c r="R14" s="454"/>
      <c r="S14" s="463" t="s">
        <v>40</v>
      </c>
      <c r="T14" s="463"/>
      <c r="U14" s="463"/>
      <c r="V14" s="463"/>
      <c r="W14" s="461" t="s">
        <v>41</v>
      </c>
      <c r="X14" s="461"/>
    </row>
    <row r="15" spans="1:24" ht="17.100000000000001" customHeight="1" thickBot="1">
      <c r="A15" s="436"/>
      <c r="B15" s="444" t="s">
        <v>7</v>
      </c>
      <c r="C15" s="444"/>
      <c r="D15" s="444" t="s">
        <v>31</v>
      </c>
      <c r="E15" s="444"/>
      <c r="F15" s="444" t="s">
        <v>32</v>
      </c>
      <c r="G15" s="444"/>
      <c r="H15" s="444" t="s">
        <v>7</v>
      </c>
      <c r="I15" s="444"/>
      <c r="J15" s="467" t="s">
        <v>31</v>
      </c>
      <c r="K15" s="467"/>
      <c r="L15" s="468" t="s">
        <v>32</v>
      </c>
      <c r="M15" s="468"/>
      <c r="N15" s="469"/>
      <c r="O15" s="454"/>
      <c r="P15" s="454"/>
      <c r="Q15" s="454"/>
      <c r="R15" s="454"/>
      <c r="S15" s="462" t="s">
        <v>42</v>
      </c>
      <c r="T15" s="462"/>
      <c r="U15" s="465" t="s">
        <v>43</v>
      </c>
      <c r="V15" s="465"/>
      <c r="W15" s="444" t="s">
        <v>33</v>
      </c>
      <c r="X15" s="456" t="s">
        <v>34</v>
      </c>
    </row>
    <row r="16" spans="1:24" ht="15" customHeight="1">
      <c r="A16" s="101" t="s">
        <v>307</v>
      </c>
      <c r="B16" s="440">
        <v>125</v>
      </c>
      <c r="C16" s="441"/>
      <c r="D16" s="441">
        <v>125</v>
      </c>
      <c r="E16" s="441"/>
      <c r="F16" s="455" t="s">
        <v>44</v>
      </c>
      <c r="G16" s="455"/>
      <c r="H16" s="474">
        <f>SUM(J16:N16)</f>
        <v>407219</v>
      </c>
      <c r="I16" s="474"/>
      <c r="J16" s="474">
        <v>202757</v>
      </c>
      <c r="K16" s="474"/>
      <c r="L16" s="474">
        <v>204462</v>
      </c>
      <c r="M16" s="474"/>
      <c r="N16" s="113"/>
      <c r="O16" s="454"/>
      <c r="P16" s="454"/>
      <c r="Q16" s="454"/>
      <c r="R16" s="454"/>
      <c r="S16" s="306" t="s">
        <v>31</v>
      </c>
      <c r="T16" s="306" t="s">
        <v>32</v>
      </c>
      <c r="U16" s="306" t="s">
        <v>31</v>
      </c>
      <c r="V16" s="306" t="s">
        <v>32</v>
      </c>
      <c r="W16" s="444"/>
      <c r="X16" s="456"/>
    </row>
    <row r="17" spans="1:24" ht="15" customHeight="1">
      <c r="A17" s="305">
        <v>21</v>
      </c>
      <c r="B17" s="445">
        <v>114</v>
      </c>
      <c r="C17" s="473"/>
      <c r="D17" s="473">
        <v>114</v>
      </c>
      <c r="E17" s="473"/>
      <c r="F17" s="472" t="s">
        <v>44</v>
      </c>
      <c r="G17" s="472"/>
      <c r="H17" s="471">
        <f>SUM(J17:N17)</f>
        <v>398530</v>
      </c>
      <c r="I17" s="471"/>
      <c r="J17" s="471">
        <v>190587</v>
      </c>
      <c r="K17" s="471"/>
      <c r="L17" s="471">
        <v>207943</v>
      </c>
      <c r="M17" s="471"/>
      <c r="N17" s="114"/>
      <c r="O17" s="476" t="s">
        <v>311</v>
      </c>
      <c r="P17" s="476"/>
      <c r="Q17" s="476"/>
      <c r="R17" s="476"/>
      <c r="S17" s="103">
        <v>463</v>
      </c>
      <c r="T17" s="103">
        <v>29960</v>
      </c>
      <c r="U17" s="103">
        <v>11395</v>
      </c>
      <c r="V17" s="103">
        <v>31116</v>
      </c>
      <c r="W17" s="103">
        <v>105</v>
      </c>
      <c r="X17" s="104">
        <v>3143</v>
      </c>
    </row>
    <row r="18" spans="1:24" ht="15" customHeight="1">
      <c r="A18" s="305">
        <v>22</v>
      </c>
      <c r="B18" s="445">
        <v>650</v>
      </c>
      <c r="C18" s="473"/>
      <c r="D18" s="473">
        <v>650</v>
      </c>
      <c r="E18" s="473"/>
      <c r="F18" s="472" t="s">
        <v>44</v>
      </c>
      <c r="G18" s="472"/>
      <c r="H18" s="471">
        <f>SUM(J18:N18)</f>
        <v>424388</v>
      </c>
      <c r="I18" s="471"/>
      <c r="J18" s="471">
        <v>218499</v>
      </c>
      <c r="K18" s="471"/>
      <c r="L18" s="471">
        <v>205889</v>
      </c>
      <c r="M18" s="471"/>
      <c r="N18" s="114"/>
      <c r="O18" s="447">
        <v>22</v>
      </c>
      <c r="P18" s="448"/>
      <c r="Q18" s="448"/>
      <c r="R18" s="449"/>
      <c r="S18" s="115">
        <v>606</v>
      </c>
      <c r="T18" s="103">
        <v>26627</v>
      </c>
      <c r="U18" s="103">
        <v>26835</v>
      </c>
      <c r="V18" s="103">
        <v>26627</v>
      </c>
      <c r="W18" s="103">
        <v>96</v>
      </c>
      <c r="X18" s="104">
        <v>3786</v>
      </c>
    </row>
    <row r="19" spans="1:24" ht="15" customHeight="1">
      <c r="A19" s="305">
        <v>23</v>
      </c>
      <c r="B19" s="445">
        <v>151</v>
      </c>
      <c r="C19" s="445"/>
      <c r="D19" s="473">
        <v>151</v>
      </c>
      <c r="E19" s="473"/>
      <c r="F19" s="472" t="s">
        <v>44</v>
      </c>
      <c r="G19" s="472"/>
      <c r="H19" s="471">
        <f>SUM(J19:N19)</f>
        <v>404273</v>
      </c>
      <c r="I19" s="471"/>
      <c r="J19" s="471">
        <v>224123</v>
      </c>
      <c r="K19" s="471"/>
      <c r="L19" s="471">
        <v>180150</v>
      </c>
      <c r="M19" s="471"/>
      <c r="N19" s="116"/>
      <c r="O19" s="464">
        <v>23</v>
      </c>
      <c r="P19" s="450"/>
      <c r="Q19" s="450"/>
      <c r="R19" s="450"/>
      <c r="S19" s="115">
        <v>403</v>
      </c>
      <c r="T19" s="103">
        <v>28881</v>
      </c>
      <c r="U19" s="103">
        <v>12265</v>
      </c>
      <c r="V19" s="103">
        <v>28881</v>
      </c>
      <c r="W19" s="103">
        <v>79</v>
      </c>
      <c r="X19" s="104">
        <v>2202</v>
      </c>
    </row>
    <row r="20" spans="1:24" ht="15" customHeight="1" thickBot="1">
      <c r="A20" s="108">
        <v>24</v>
      </c>
      <c r="B20" s="475">
        <v>164</v>
      </c>
      <c r="C20" s="475"/>
      <c r="D20" s="478">
        <v>164</v>
      </c>
      <c r="E20" s="478"/>
      <c r="F20" s="477">
        <v>0</v>
      </c>
      <c r="G20" s="477"/>
      <c r="H20" s="479">
        <f>SUM(J20:N20)</f>
        <v>371992</v>
      </c>
      <c r="I20" s="479"/>
      <c r="J20" s="479">
        <v>233988</v>
      </c>
      <c r="K20" s="479"/>
      <c r="L20" s="479">
        <v>138004</v>
      </c>
      <c r="M20" s="479"/>
      <c r="N20" s="117"/>
      <c r="O20" s="459">
        <v>24</v>
      </c>
      <c r="P20" s="460"/>
      <c r="Q20" s="460"/>
      <c r="R20" s="460"/>
      <c r="S20" s="118">
        <v>448</v>
      </c>
      <c r="T20" s="111">
        <v>30892</v>
      </c>
      <c r="U20" s="111">
        <v>20914</v>
      </c>
      <c r="V20" s="111">
        <v>30653</v>
      </c>
      <c r="W20" s="111">
        <v>84</v>
      </c>
      <c r="X20" s="112">
        <v>2277</v>
      </c>
    </row>
    <row r="21" spans="1:24" ht="15" customHeight="1">
      <c r="A21" s="53"/>
      <c r="B21" s="55"/>
      <c r="C21" s="55"/>
      <c r="D21" s="55"/>
      <c r="E21" s="55"/>
      <c r="F21" s="55"/>
      <c r="G21" s="55"/>
      <c r="H21" s="53"/>
      <c r="I21" s="53"/>
      <c r="J21" s="53"/>
      <c r="M21" s="55" t="s">
        <v>38</v>
      </c>
      <c r="N21" s="55"/>
      <c r="O21" s="318" t="s">
        <v>45</v>
      </c>
      <c r="P21" s="318"/>
      <c r="Q21" s="318"/>
      <c r="R21" s="318"/>
      <c r="S21" s="318"/>
      <c r="T21" s="318"/>
      <c r="U21" s="318"/>
      <c r="V21" s="318"/>
      <c r="W21" s="119"/>
      <c r="X21" s="55" t="s">
        <v>38</v>
      </c>
    </row>
    <row r="22" spans="1:24" ht="15" customHeight="1">
      <c r="A22" s="53"/>
      <c r="B22" s="53"/>
      <c r="C22" s="53"/>
      <c r="D22" s="53"/>
      <c r="E22" s="55"/>
      <c r="F22" s="53"/>
      <c r="G22" s="53"/>
      <c r="H22" s="53"/>
      <c r="I22" s="53"/>
      <c r="J22" s="53"/>
      <c r="M22" s="55"/>
      <c r="N22" s="55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ht="15" customHeight="1" thickBot="1">
      <c r="A23" s="53" t="s">
        <v>316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5" t="s">
        <v>23</v>
      </c>
      <c r="N23" s="55"/>
      <c r="O23" s="53" t="s">
        <v>317</v>
      </c>
      <c r="P23" s="53"/>
      <c r="Q23" s="53"/>
      <c r="R23" s="53"/>
      <c r="S23" s="53"/>
      <c r="U23" s="53"/>
      <c r="V23" s="53"/>
      <c r="W23" s="53"/>
      <c r="X23" s="55" t="s">
        <v>23</v>
      </c>
    </row>
    <row r="24" spans="1:24" ht="17.100000000000001" customHeight="1" thickBot="1">
      <c r="A24" s="435" t="s">
        <v>24</v>
      </c>
      <c r="B24" s="480" t="s">
        <v>46</v>
      </c>
      <c r="C24" s="480"/>
      <c r="D24" s="480"/>
      <c r="E24" s="480"/>
      <c r="F24" s="480"/>
      <c r="G24" s="480"/>
      <c r="H24" s="452" t="s">
        <v>47</v>
      </c>
      <c r="I24" s="452"/>
      <c r="J24" s="452"/>
      <c r="K24" s="452"/>
      <c r="L24" s="452"/>
      <c r="M24" s="452"/>
      <c r="N24" s="453"/>
      <c r="O24" s="454" t="s">
        <v>27</v>
      </c>
      <c r="P24" s="454"/>
      <c r="Q24" s="454"/>
      <c r="R24" s="454"/>
      <c r="S24" s="463" t="s">
        <v>48</v>
      </c>
      <c r="T24" s="463"/>
      <c r="U24" s="463" t="s">
        <v>49</v>
      </c>
      <c r="V24" s="463"/>
      <c r="W24" s="466" t="s">
        <v>50</v>
      </c>
      <c r="X24" s="466"/>
    </row>
    <row r="25" spans="1:24" ht="17.100000000000001" customHeight="1">
      <c r="A25" s="436"/>
      <c r="B25" s="444" t="s">
        <v>7</v>
      </c>
      <c r="C25" s="444"/>
      <c r="D25" s="444" t="s">
        <v>31</v>
      </c>
      <c r="E25" s="444"/>
      <c r="F25" s="444" t="s">
        <v>32</v>
      </c>
      <c r="G25" s="444"/>
      <c r="H25" s="444" t="s">
        <v>7</v>
      </c>
      <c r="I25" s="444"/>
      <c r="J25" s="467" t="s">
        <v>31</v>
      </c>
      <c r="K25" s="467"/>
      <c r="L25" s="468" t="s">
        <v>32</v>
      </c>
      <c r="M25" s="468"/>
      <c r="N25" s="469"/>
      <c r="O25" s="454"/>
      <c r="P25" s="454"/>
      <c r="Q25" s="454"/>
      <c r="R25" s="454"/>
      <c r="S25" s="306" t="s">
        <v>318</v>
      </c>
      <c r="T25" s="306" t="s">
        <v>319</v>
      </c>
      <c r="U25" s="306" t="s">
        <v>318</v>
      </c>
      <c r="V25" s="306" t="s">
        <v>319</v>
      </c>
      <c r="W25" s="306" t="s">
        <v>318</v>
      </c>
      <c r="X25" s="307" t="s">
        <v>319</v>
      </c>
    </row>
    <row r="26" spans="1:24" ht="15" customHeight="1">
      <c r="A26" s="101" t="s">
        <v>307</v>
      </c>
      <c r="B26" s="440">
        <f>E26+G26</f>
        <v>3150</v>
      </c>
      <c r="C26" s="440"/>
      <c r="D26" s="310" t="s">
        <v>35</v>
      </c>
      <c r="E26" s="310">
        <v>281</v>
      </c>
      <c r="F26" s="310" t="s">
        <v>36</v>
      </c>
      <c r="G26" s="310">
        <v>2869</v>
      </c>
      <c r="H26" s="441">
        <f>M26+K26</f>
        <v>68424</v>
      </c>
      <c r="I26" s="441"/>
      <c r="J26" s="310" t="s">
        <v>35</v>
      </c>
      <c r="K26" s="310">
        <v>31201</v>
      </c>
      <c r="L26" s="310" t="s">
        <v>36</v>
      </c>
      <c r="M26" s="310">
        <v>37223</v>
      </c>
      <c r="N26" s="320"/>
      <c r="O26" s="450" t="s">
        <v>307</v>
      </c>
      <c r="P26" s="450"/>
      <c r="Q26" s="450"/>
      <c r="R26" s="450"/>
      <c r="S26" s="120">
        <v>2121</v>
      </c>
      <c r="T26" s="103">
        <v>35970</v>
      </c>
      <c r="U26" s="121">
        <v>5181</v>
      </c>
      <c r="V26" s="103">
        <v>34947</v>
      </c>
      <c r="W26" s="103">
        <v>246</v>
      </c>
      <c r="X26" s="122">
        <v>22748</v>
      </c>
    </row>
    <row r="27" spans="1:24" ht="15" customHeight="1">
      <c r="A27" s="305">
        <v>21</v>
      </c>
      <c r="B27" s="445">
        <f>E27+G27</f>
        <v>3197</v>
      </c>
      <c r="C27" s="445"/>
      <c r="D27" s="310" t="s">
        <v>35</v>
      </c>
      <c r="E27" s="310">
        <v>347</v>
      </c>
      <c r="F27" s="310" t="s">
        <v>36</v>
      </c>
      <c r="G27" s="310">
        <v>2850</v>
      </c>
      <c r="H27" s="473">
        <f>M27+K27</f>
        <v>71746</v>
      </c>
      <c r="I27" s="473"/>
      <c r="J27" s="310" t="s">
        <v>35</v>
      </c>
      <c r="K27" s="123">
        <v>32339</v>
      </c>
      <c r="L27" s="310" t="s">
        <v>36</v>
      </c>
      <c r="M27" s="123">
        <v>39407</v>
      </c>
      <c r="N27" s="320"/>
      <c r="O27" s="447">
        <v>21</v>
      </c>
      <c r="P27" s="448"/>
      <c r="Q27" s="448"/>
      <c r="R27" s="449"/>
      <c r="S27" s="120">
        <v>2274</v>
      </c>
      <c r="T27" s="103">
        <v>38361</v>
      </c>
      <c r="U27" s="121">
        <v>5729</v>
      </c>
      <c r="V27" s="103">
        <v>38304</v>
      </c>
      <c r="W27" s="103">
        <v>305</v>
      </c>
      <c r="X27" s="104">
        <v>15150</v>
      </c>
    </row>
    <row r="28" spans="1:24" ht="15" customHeight="1">
      <c r="A28" s="305">
        <v>22</v>
      </c>
      <c r="B28" s="445">
        <f>E28+G28</f>
        <v>2850</v>
      </c>
      <c r="C28" s="445"/>
      <c r="D28" s="310" t="s">
        <v>35</v>
      </c>
      <c r="E28" s="310">
        <v>365</v>
      </c>
      <c r="F28" s="310" t="s">
        <v>36</v>
      </c>
      <c r="G28" s="310">
        <v>2485</v>
      </c>
      <c r="H28" s="473">
        <f>M28+K28</f>
        <v>67118</v>
      </c>
      <c r="I28" s="473"/>
      <c r="J28" s="310" t="s">
        <v>35</v>
      </c>
      <c r="K28" s="123">
        <v>40922</v>
      </c>
      <c r="L28" s="310" t="s">
        <v>36</v>
      </c>
      <c r="M28" s="123">
        <v>26196</v>
      </c>
      <c r="N28" s="320"/>
      <c r="O28" s="447">
        <v>22</v>
      </c>
      <c r="P28" s="448"/>
      <c r="Q28" s="448"/>
      <c r="R28" s="449"/>
      <c r="S28" s="120">
        <v>2151</v>
      </c>
      <c r="T28" s="103">
        <v>36691</v>
      </c>
      <c r="U28" s="121">
        <v>5360</v>
      </c>
      <c r="V28" s="103">
        <v>36502</v>
      </c>
      <c r="W28" s="103">
        <v>299</v>
      </c>
      <c r="X28" s="104">
        <v>39180</v>
      </c>
    </row>
    <row r="29" spans="1:24" ht="15" customHeight="1">
      <c r="A29" s="305">
        <v>23</v>
      </c>
      <c r="B29" s="473">
        <f>E29+G29</f>
        <v>2951</v>
      </c>
      <c r="C29" s="473"/>
      <c r="D29" s="310" t="s">
        <v>35</v>
      </c>
      <c r="E29" s="310">
        <v>300</v>
      </c>
      <c r="F29" s="310" t="s">
        <v>36</v>
      </c>
      <c r="G29" s="310">
        <v>2651</v>
      </c>
      <c r="H29" s="473">
        <f>M29+K29</f>
        <v>73942</v>
      </c>
      <c r="I29" s="473"/>
      <c r="J29" s="310" t="s">
        <v>35</v>
      </c>
      <c r="K29" s="123">
        <v>37999</v>
      </c>
      <c r="L29" s="310" t="s">
        <v>36</v>
      </c>
      <c r="M29" s="123">
        <v>35943</v>
      </c>
      <c r="N29" s="124"/>
      <c r="O29" s="447">
        <v>23</v>
      </c>
      <c r="P29" s="481"/>
      <c r="Q29" s="481"/>
      <c r="R29" s="481"/>
      <c r="S29" s="120">
        <v>2143</v>
      </c>
      <c r="T29" s="103">
        <v>39046</v>
      </c>
      <c r="U29" s="121">
        <v>4344</v>
      </c>
      <c r="V29" s="103">
        <v>31173</v>
      </c>
      <c r="W29" s="103">
        <v>332</v>
      </c>
      <c r="X29" s="104">
        <v>12922</v>
      </c>
    </row>
    <row r="30" spans="1:24" ht="15" customHeight="1" thickBot="1">
      <c r="A30" s="108">
        <v>24</v>
      </c>
      <c r="B30" s="478">
        <f>E30+G30</f>
        <v>2494</v>
      </c>
      <c r="C30" s="478"/>
      <c r="D30" s="373" t="s">
        <v>229</v>
      </c>
      <c r="E30" s="373">
        <v>226</v>
      </c>
      <c r="F30" s="373" t="s">
        <v>230</v>
      </c>
      <c r="G30" s="373">
        <v>2268</v>
      </c>
      <c r="H30" s="478">
        <v>76924</v>
      </c>
      <c r="I30" s="478"/>
      <c r="J30" s="373" t="s">
        <v>229</v>
      </c>
      <c r="K30" s="125">
        <v>43756</v>
      </c>
      <c r="L30" s="373" t="s">
        <v>230</v>
      </c>
      <c r="M30" s="125">
        <v>33168</v>
      </c>
      <c r="N30" s="126"/>
      <c r="O30" s="486">
        <v>24</v>
      </c>
      <c r="P30" s="487"/>
      <c r="Q30" s="487"/>
      <c r="R30" s="487"/>
      <c r="S30" s="127">
        <v>1572</v>
      </c>
      <c r="T30" s="111">
        <v>27453</v>
      </c>
      <c r="U30" s="128">
        <v>3947</v>
      </c>
      <c r="V30" s="111">
        <v>29183</v>
      </c>
      <c r="W30" s="111">
        <v>351</v>
      </c>
      <c r="X30" s="112">
        <v>16961</v>
      </c>
    </row>
    <row r="31" spans="1:24" ht="15" customHeight="1">
      <c r="A31" s="53" t="s">
        <v>37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5"/>
      <c r="N31" s="53"/>
      <c r="O31" s="53"/>
      <c r="P31" s="53"/>
      <c r="Q31" s="53"/>
      <c r="R31" s="53"/>
      <c r="S31" s="53"/>
      <c r="T31" s="53"/>
      <c r="U31" s="53"/>
      <c r="V31" s="53"/>
      <c r="W31" s="418" t="s">
        <v>38</v>
      </c>
      <c r="X31" s="418"/>
    </row>
    <row r="32" spans="1:24" ht="15" customHeight="1">
      <c r="A32" s="53" t="s">
        <v>39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S32" s="53"/>
      <c r="T32" s="53"/>
      <c r="U32" s="318"/>
      <c r="V32" s="53"/>
      <c r="X32" s="55"/>
    </row>
    <row r="33" spans="1:24" ht="1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S33" s="53"/>
      <c r="T33" s="53"/>
      <c r="U33" s="318"/>
      <c r="V33" s="53"/>
      <c r="X33" s="55"/>
    </row>
    <row r="34" spans="1:24" ht="15" customHeight="1" thickBot="1">
      <c r="A34" s="53" t="s">
        <v>320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X34" s="55" t="s">
        <v>51</v>
      </c>
    </row>
    <row r="35" spans="1:24" ht="15.95" customHeight="1">
      <c r="A35" s="483" t="s">
        <v>321</v>
      </c>
      <c r="B35" s="485" t="s">
        <v>7</v>
      </c>
      <c r="C35" s="485"/>
      <c r="D35" s="480" t="s">
        <v>52</v>
      </c>
      <c r="E35" s="480"/>
      <c r="F35" s="480" t="s">
        <v>53</v>
      </c>
      <c r="G35" s="480"/>
      <c r="H35" s="488" t="s">
        <v>54</v>
      </c>
      <c r="I35" s="488"/>
      <c r="J35" s="480" t="s">
        <v>55</v>
      </c>
      <c r="K35" s="480"/>
      <c r="L35" s="482" t="s">
        <v>56</v>
      </c>
      <c r="M35" s="482"/>
      <c r="N35" s="129"/>
      <c r="O35" s="480" t="s">
        <v>57</v>
      </c>
      <c r="P35" s="480"/>
      <c r="Q35" s="490" t="s">
        <v>58</v>
      </c>
      <c r="R35" s="490"/>
      <c r="S35" s="480" t="s">
        <v>59</v>
      </c>
      <c r="T35" s="480"/>
      <c r="U35" s="482" t="s">
        <v>60</v>
      </c>
      <c r="V35" s="482"/>
      <c r="W35" s="438" t="s">
        <v>61</v>
      </c>
      <c r="X35" s="439"/>
    </row>
    <row r="36" spans="1:24" ht="15.95" customHeight="1">
      <c r="A36" s="484"/>
      <c r="B36" s="130" t="s">
        <v>62</v>
      </c>
      <c r="C36" s="130" t="s">
        <v>34</v>
      </c>
      <c r="D36" s="130" t="s">
        <v>62</v>
      </c>
      <c r="E36" s="130" t="s">
        <v>34</v>
      </c>
      <c r="F36" s="130" t="s">
        <v>62</v>
      </c>
      <c r="G36" s="130" t="s">
        <v>34</v>
      </c>
      <c r="H36" s="130" t="s">
        <v>62</v>
      </c>
      <c r="I36" s="130" t="s">
        <v>34</v>
      </c>
      <c r="J36" s="130" t="s">
        <v>62</v>
      </c>
      <c r="K36" s="130" t="s">
        <v>34</v>
      </c>
      <c r="L36" s="130" t="s">
        <v>62</v>
      </c>
      <c r="M36" s="130" t="s">
        <v>34</v>
      </c>
      <c r="N36" s="131"/>
      <c r="O36" s="130" t="s">
        <v>62</v>
      </c>
      <c r="P36" s="132" t="s">
        <v>34</v>
      </c>
      <c r="Q36" s="133" t="s">
        <v>342</v>
      </c>
      <c r="R36" s="130" t="s">
        <v>34</v>
      </c>
      <c r="S36" s="306" t="s">
        <v>63</v>
      </c>
      <c r="T36" s="306" t="s">
        <v>34</v>
      </c>
      <c r="U36" s="306" t="s">
        <v>63</v>
      </c>
      <c r="V36" s="306" t="s">
        <v>34</v>
      </c>
      <c r="W36" s="306" t="s">
        <v>63</v>
      </c>
      <c r="X36" s="308" t="s">
        <v>34</v>
      </c>
    </row>
    <row r="37" spans="1:24" ht="15" customHeight="1">
      <c r="A37" s="299" t="s">
        <v>343</v>
      </c>
      <c r="B37" s="134">
        <v>6526</v>
      </c>
      <c r="C37" s="135">
        <v>89500</v>
      </c>
      <c r="D37" s="135">
        <v>1376</v>
      </c>
      <c r="E37" s="135">
        <v>35706</v>
      </c>
      <c r="F37" s="135">
        <v>2498</v>
      </c>
      <c r="G37" s="135">
        <v>26751</v>
      </c>
      <c r="H37" s="135">
        <v>940</v>
      </c>
      <c r="I37" s="135">
        <v>8166</v>
      </c>
      <c r="J37" s="135">
        <v>552</v>
      </c>
      <c r="K37" s="135">
        <v>4437</v>
      </c>
      <c r="L37" s="135">
        <v>295</v>
      </c>
      <c r="M37" s="135">
        <v>5199</v>
      </c>
      <c r="N37" s="136"/>
      <c r="O37" s="310">
        <v>865</v>
      </c>
      <c r="P37" s="137">
        <v>9241</v>
      </c>
      <c r="Q37" s="295">
        <v>1933</v>
      </c>
      <c r="R37" s="310">
        <v>56259</v>
      </c>
      <c r="S37" s="103">
        <v>886</v>
      </c>
      <c r="T37" s="103">
        <v>31022</v>
      </c>
      <c r="U37" s="103">
        <v>384</v>
      </c>
      <c r="V37" s="103">
        <v>2328</v>
      </c>
      <c r="W37" s="103">
        <v>663</v>
      </c>
      <c r="X37" s="224">
        <v>22909</v>
      </c>
    </row>
    <row r="38" spans="1:24" ht="15" customHeight="1">
      <c r="A38" s="299">
        <v>22</v>
      </c>
      <c r="B38" s="134">
        <v>6583</v>
      </c>
      <c r="C38" s="135">
        <v>92745</v>
      </c>
      <c r="D38" s="135">
        <v>1373</v>
      </c>
      <c r="E38" s="135">
        <v>41681</v>
      </c>
      <c r="F38" s="135">
        <v>2492</v>
      </c>
      <c r="G38" s="135">
        <v>25433</v>
      </c>
      <c r="H38" s="135">
        <v>940</v>
      </c>
      <c r="I38" s="135">
        <v>8500</v>
      </c>
      <c r="J38" s="135">
        <v>599</v>
      </c>
      <c r="K38" s="135">
        <v>4458</v>
      </c>
      <c r="L38" s="135">
        <v>356</v>
      </c>
      <c r="M38" s="135">
        <v>4599</v>
      </c>
      <c r="N38" s="136"/>
      <c r="O38" s="310">
        <v>804</v>
      </c>
      <c r="P38" s="138">
        <v>8074</v>
      </c>
      <c r="Q38" s="297">
        <v>2204</v>
      </c>
      <c r="R38" s="310">
        <v>58721</v>
      </c>
      <c r="S38" s="103">
        <v>862</v>
      </c>
      <c r="T38" s="103">
        <v>33598</v>
      </c>
      <c r="U38" s="103">
        <v>154</v>
      </c>
      <c r="V38" s="103">
        <v>1063</v>
      </c>
      <c r="W38" s="103">
        <v>1188</v>
      </c>
      <c r="X38" s="224">
        <v>24060</v>
      </c>
    </row>
    <row r="39" spans="1:24" ht="15" customHeight="1">
      <c r="A39" s="299">
        <v>23</v>
      </c>
      <c r="B39" s="134">
        <v>5539</v>
      </c>
      <c r="C39" s="135">
        <v>86022</v>
      </c>
      <c r="D39" s="135">
        <v>1259</v>
      </c>
      <c r="E39" s="135">
        <v>39018</v>
      </c>
      <c r="F39" s="135">
        <v>2252</v>
      </c>
      <c r="G39" s="135">
        <v>26121</v>
      </c>
      <c r="H39" s="135">
        <v>806</v>
      </c>
      <c r="I39" s="135">
        <v>7537</v>
      </c>
      <c r="J39" s="135">
        <v>391</v>
      </c>
      <c r="K39" s="135">
        <v>3992</v>
      </c>
      <c r="L39" s="135">
        <v>194</v>
      </c>
      <c r="M39" s="135">
        <v>2935</v>
      </c>
      <c r="N39" s="136"/>
      <c r="O39" s="310">
        <v>637</v>
      </c>
      <c r="P39" s="138">
        <v>6419</v>
      </c>
      <c r="Q39" s="297">
        <v>2268</v>
      </c>
      <c r="R39" s="310">
        <v>58209</v>
      </c>
      <c r="S39" s="103">
        <v>727</v>
      </c>
      <c r="T39" s="103">
        <v>28755</v>
      </c>
      <c r="U39" s="103">
        <v>159</v>
      </c>
      <c r="V39" s="103">
        <v>667</v>
      </c>
      <c r="W39" s="103">
        <v>1382</v>
      </c>
      <c r="X39" s="224">
        <v>28787</v>
      </c>
    </row>
    <row r="40" spans="1:24" ht="15" customHeight="1">
      <c r="A40" s="326">
        <v>24</v>
      </c>
      <c r="B40" s="139">
        <f t="shared" ref="B40:M40" si="0">SUM(B42:B53)</f>
        <v>4890</v>
      </c>
      <c r="C40" s="140">
        <f t="shared" si="0"/>
        <v>79228</v>
      </c>
      <c r="D40" s="140">
        <f t="shared" si="0"/>
        <v>1005</v>
      </c>
      <c r="E40" s="140">
        <f t="shared" si="0"/>
        <v>36293</v>
      </c>
      <c r="F40" s="140">
        <f t="shared" si="0"/>
        <v>2055</v>
      </c>
      <c r="G40" s="140">
        <f t="shared" si="0"/>
        <v>23663</v>
      </c>
      <c r="H40" s="140">
        <f t="shared" si="0"/>
        <v>704</v>
      </c>
      <c r="I40" s="140">
        <f t="shared" si="0"/>
        <v>6864</v>
      </c>
      <c r="J40" s="140">
        <f t="shared" si="0"/>
        <v>352</v>
      </c>
      <c r="K40" s="140">
        <f t="shared" si="0"/>
        <v>3489</v>
      </c>
      <c r="L40" s="140">
        <f t="shared" si="0"/>
        <v>196</v>
      </c>
      <c r="M40" s="140">
        <f t="shared" si="0"/>
        <v>2769</v>
      </c>
      <c r="N40" s="141"/>
      <c r="O40" s="142">
        <f t="shared" ref="O40:X40" si="1">SUM(O42:O53)</f>
        <v>578</v>
      </c>
      <c r="P40" s="230">
        <f t="shared" si="1"/>
        <v>6150</v>
      </c>
      <c r="Q40" s="142">
        <f t="shared" si="1"/>
        <v>3015</v>
      </c>
      <c r="R40" s="142">
        <f t="shared" si="1"/>
        <v>65505</v>
      </c>
      <c r="S40" s="142">
        <f t="shared" si="1"/>
        <v>960</v>
      </c>
      <c r="T40" s="142">
        <f t="shared" si="1"/>
        <v>33973</v>
      </c>
      <c r="U40" s="142">
        <f t="shared" si="1"/>
        <v>237</v>
      </c>
      <c r="V40" s="142">
        <f t="shared" si="1"/>
        <v>1633</v>
      </c>
      <c r="W40" s="142">
        <f t="shared" si="1"/>
        <v>1818</v>
      </c>
      <c r="X40" s="225">
        <f t="shared" si="1"/>
        <v>29899</v>
      </c>
    </row>
    <row r="41" spans="1:24" ht="15" customHeight="1">
      <c r="A41" s="326"/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  <c r="O41" s="142"/>
      <c r="P41" s="143"/>
      <c r="Q41" s="144"/>
      <c r="R41" s="142"/>
      <c r="S41" s="142"/>
      <c r="T41" s="142"/>
      <c r="U41" s="142"/>
      <c r="V41" s="142"/>
      <c r="W41" s="142"/>
      <c r="X41" s="225"/>
    </row>
    <row r="42" spans="1:24" ht="15" customHeight="1">
      <c r="A42" s="147" t="s">
        <v>226</v>
      </c>
      <c r="B42" s="297">
        <f t="shared" ref="B42:C49" si="2">SUM(D42+F42+H42+J42+L42+O42)</f>
        <v>362</v>
      </c>
      <c r="C42" s="310">
        <f t="shared" si="2"/>
        <v>5457</v>
      </c>
      <c r="D42" s="310">
        <v>91</v>
      </c>
      <c r="E42" s="310">
        <v>2816</v>
      </c>
      <c r="F42" s="310">
        <v>140</v>
      </c>
      <c r="G42" s="310">
        <v>1347</v>
      </c>
      <c r="H42" s="310">
        <v>58</v>
      </c>
      <c r="I42" s="310">
        <v>558</v>
      </c>
      <c r="J42" s="310">
        <v>29</v>
      </c>
      <c r="K42" s="310">
        <v>241</v>
      </c>
      <c r="L42" s="310">
        <v>3</v>
      </c>
      <c r="M42" s="310">
        <v>70</v>
      </c>
      <c r="N42" s="136"/>
      <c r="O42" s="148">
        <v>41</v>
      </c>
      <c r="P42" s="149">
        <v>425</v>
      </c>
      <c r="Q42" s="148">
        <f t="shared" ref="Q42:R53" si="3">S42+U42+W42</f>
        <v>144</v>
      </c>
      <c r="R42" s="148">
        <f t="shared" si="3"/>
        <v>2744</v>
      </c>
      <c r="S42" s="136">
        <v>58</v>
      </c>
      <c r="T42" s="136">
        <v>1648</v>
      </c>
      <c r="U42" s="148">
        <v>3</v>
      </c>
      <c r="V42" s="148">
        <v>7</v>
      </c>
      <c r="W42" s="136">
        <v>83</v>
      </c>
      <c r="X42" s="105">
        <v>1089</v>
      </c>
    </row>
    <row r="43" spans="1:24" ht="15" customHeight="1">
      <c r="A43" s="147" t="s">
        <v>8</v>
      </c>
      <c r="B43" s="297">
        <f>SUM(D43+F43+H43+J43+L43+O43)</f>
        <v>426</v>
      </c>
      <c r="C43" s="310">
        <f t="shared" si="2"/>
        <v>6688</v>
      </c>
      <c r="D43" s="310">
        <v>99</v>
      </c>
      <c r="E43" s="310">
        <v>3262</v>
      </c>
      <c r="F43" s="310">
        <v>176</v>
      </c>
      <c r="G43" s="310">
        <v>1911</v>
      </c>
      <c r="H43" s="310">
        <v>63</v>
      </c>
      <c r="I43" s="310">
        <v>566</v>
      </c>
      <c r="J43" s="310">
        <v>31</v>
      </c>
      <c r="K43" s="310">
        <v>325</v>
      </c>
      <c r="L43" s="310">
        <v>8</v>
      </c>
      <c r="M43" s="310">
        <v>118</v>
      </c>
      <c r="N43" s="136"/>
      <c r="O43" s="148">
        <v>49</v>
      </c>
      <c r="P43" s="149">
        <v>506</v>
      </c>
      <c r="Q43" s="148">
        <f t="shared" si="3"/>
        <v>215</v>
      </c>
      <c r="R43" s="148">
        <f t="shared" si="3"/>
        <v>4978</v>
      </c>
      <c r="S43" s="136">
        <v>78</v>
      </c>
      <c r="T43" s="136">
        <v>2935</v>
      </c>
      <c r="U43" s="148">
        <v>18</v>
      </c>
      <c r="V43" s="148">
        <v>38</v>
      </c>
      <c r="W43" s="136">
        <v>119</v>
      </c>
      <c r="X43" s="105">
        <v>2005</v>
      </c>
    </row>
    <row r="44" spans="1:24" ht="15" customHeight="1">
      <c r="A44" s="147" t="s">
        <v>9</v>
      </c>
      <c r="B44" s="297">
        <f>SUM(D44+F44+H44+J44+L44+O44)</f>
        <v>419</v>
      </c>
      <c r="C44" s="310">
        <f t="shared" si="2"/>
        <v>6784</v>
      </c>
      <c r="D44" s="310">
        <v>92</v>
      </c>
      <c r="E44" s="310">
        <v>2867</v>
      </c>
      <c r="F44" s="310">
        <v>177</v>
      </c>
      <c r="G44" s="310">
        <v>1931</v>
      </c>
      <c r="H44" s="310">
        <v>46</v>
      </c>
      <c r="I44" s="310">
        <v>479</v>
      </c>
      <c r="J44" s="310">
        <v>32</v>
      </c>
      <c r="K44" s="310">
        <v>578</v>
      </c>
      <c r="L44" s="310">
        <v>19</v>
      </c>
      <c r="M44" s="310">
        <v>372</v>
      </c>
      <c r="N44" s="136"/>
      <c r="O44" s="148">
        <v>53</v>
      </c>
      <c r="P44" s="149">
        <v>557</v>
      </c>
      <c r="Q44" s="148">
        <f t="shared" si="3"/>
        <v>236</v>
      </c>
      <c r="R44" s="148">
        <f t="shared" si="3"/>
        <v>4397</v>
      </c>
      <c r="S44" s="136">
        <v>76</v>
      </c>
      <c r="T44" s="136">
        <v>2427</v>
      </c>
      <c r="U44" s="148">
        <v>13</v>
      </c>
      <c r="V44" s="148">
        <v>81</v>
      </c>
      <c r="W44" s="136">
        <v>147</v>
      </c>
      <c r="X44" s="105">
        <v>1889</v>
      </c>
    </row>
    <row r="45" spans="1:24" ht="15" customHeight="1">
      <c r="A45" s="147" t="s">
        <v>10</v>
      </c>
      <c r="B45" s="297">
        <f t="shared" ref="B45:B53" si="4">SUM(D45+F45+H45+J45+L45+O45)</f>
        <v>416</v>
      </c>
      <c r="C45" s="310">
        <f t="shared" si="2"/>
        <v>5043</v>
      </c>
      <c r="D45" s="310">
        <v>91</v>
      </c>
      <c r="E45" s="310">
        <v>1807</v>
      </c>
      <c r="F45" s="310">
        <v>161</v>
      </c>
      <c r="G45" s="310">
        <v>1601</v>
      </c>
      <c r="H45" s="310">
        <v>61</v>
      </c>
      <c r="I45" s="310">
        <v>604</v>
      </c>
      <c r="J45" s="310">
        <v>28</v>
      </c>
      <c r="K45" s="310">
        <v>235</v>
      </c>
      <c r="L45" s="310">
        <v>23</v>
      </c>
      <c r="M45" s="310">
        <v>313</v>
      </c>
      <c r="N45" s="136"/>
      <c r="O45" s="148">
        <v>52</v>
      </c>
      <c r="P45" s="149">
        <v>483</v>
      </c>
      <c r="Q45" s="148">
        <f t="shared" si="3"/>
        <v>247</v>
      </c>
      <c r="R45" s="148">
        <f t="shared" si="3"/>
        <v>7840</v>
      </c>
      <c r="S45" s="136">
        <v>86</v>
      </c>
      <c r="T45" s="136">
        <v>3770</v>
      </c>
      <c r="U45" s="148">
        <v>9</v>
      </c>
      <c r="V45" s="148">
        <v>45</v>
      </c>
      <c r="W45" s="136">
        <v>152</v>
      </c>
      <c r="X45" s="105">
        <v>4025</v>
      </c>
    </row>
    <row r="46" spans="1:24" ht="15" customHeight="1">
      <c r="A46" s="147" t="s">
        <v>11</v>
      </c>
      <c r="B46" s="297">
        <f t="shared" si="4"/>
        <v>392</v>
      </c>
      <c r="C46" s="310">
        <f t="shared" si="2"/>
        <v>4640</v>
      </c>
      <c r="D46" s="310">
        <v>74</v>
      </c>
      <c r="E46" s="310">
        <v>1524</v>
      </c>
      <c r="F46" s="310">
        <v>179</v>
      </c>
      <c r="G46" s="310">
        <v>1782</v>
      </c>
      <c r="H46" s="310">
        <v>45</v>
      </c>
      <c r="I46" s="310">
        <v>428</v>
      </c>
      <c r="J46" s="310">
        <v>27</v>
      </c>
      <c r="K46" s="310">
        <v>210</v>
      </c>
      <c r="L46" s="310">
        <v>21</v>
      </c>
      <c r="M46" s="310">
        <v>308</v>
      </c>
      <c r="N46" s="136"/>
      <c r="O46" s="148">
        <v>46</v>
      </c>
      <c r="P46" s="149">
        <v>388</v>
      </c>
      <c r="Q46" s="148">
        <f t="shared" si="3"/>
        <v>232</v>
      </c>
      <c r="R46" s="148">
        <f t="shared" si="3"/>
        <v>5180</v>
      </c>
      <c r="S46" s="136">
        <v>74</v>
      </c>
      <c r="T46" s="136">
        <v>2415</v>
      </c>
      <c r="U46" s="148">
        <v>21</v>
      </c>
      <c r="V46" s="148">
        <v>117</v>
      </c>
      <c r="W46" s="136">
        <v>137</v>
      </c>
      <c r="X46" s="105">
        <v>2648</v>
      </c>
    </row>
    <row r="47" spans="1:24" ht="15" customHeight="1">
      <c r="A47" s="147" t="s">
        <v>12</v>
      </c>
      <c r="B47" s="297">
        <f t="shared" si="4"/>
        <v>430</v>
      </c>
      <c r="C47" s="310">
        <f t="shared" si="2"/>
        <v>5788</v>
      </c>
      <c r="D47" s="310">
        <v>84</v>
      </c>
      <c r="E47" s="310">
        <v>2140</v>
      </c>
      <c r="F47" s="310">
        <v>187</v>
      </c>
      <c r="G47" s="310">
        <v>2017</v>
      </c>
      <c r="H47" s="310">
        <v>59</v>
      </c>
      <c r="I47" s="310">
        <v>563</v>
      </c>
      <c r="J47" s="310">
        <v>33</v>
      </c>
      <c r="K47" s="310">
        <v>292</v>
      </c>
      <c r="L47" s="310">
        <v>17</v>
      </c>
      <c r="M47" s="310">
        <v>285</v>
      </c>
      <c r="N47" s="136"/>
      <c r="O47" s="148">
        <v>50</v>
      </c>
      <c r="P47" s="149">
        <v>491</v>
      </c>
      <c r="Q47" s="148">
        <f t="shared" si="3"/>
        <v>329</v>
      </c>
      <c r="R47" s="148">
        <f t="shared" si="3"/>
        <v>6305</v>
      </c>
      <c r="S47" s="136">
        <v>77</v>
      </c>
      <c r="T47" s="136">
        <v>2439</v>
      </c>
      <c r="U47" s="148">
        <v>28</v>
      </c>
      <c r="V47" s="148">
        <v>275</v>
      </c>
      <c r="W47" s="136">
        <v>224</v>
      </c>
      <c r="X47" s="105">
        <v>3591</v>
      </c>
    </row>
    <row r="48" spans="1:24" ht="15" customHeight="1">
      <c r="A48" s="147" t="s">
        <v>13</v>
      </c>
      <c r="B48" s="297">
        <f t="shared" si="4"/>
        <v>424</v>
      </c>
      <c r="C48" s="310">
        <f t="shared" si="2"/>
        <v>5674</v>
      </c>
      <c r="D48" s="310">
        <v>78</v>
      </c>
      <c r="E48" s="310">
        <v>1913</v>
      </c>
      <c r="F48" s="310">
        <v>192</v>
      </c>
      <c r="G48" s="310">
        <v>2165</v>
      </c>
      <c r="H48" s="310">
        <v>60</v>
      </c>
      <c r="I48" s="310">
        <v>642</v>
      </c>
      <c r="J48" s="310">
        <v>24</v>
      </c>
      <c r="K48" s="310">
        <v>171</v>
      </c>
      <c r="L48" s="310">
        <v>13</v>
      </c>
      <c r="M48" s="310">
        <v>143</v>
      </c>
      <c r="N48" s="136"/>
      <c r="O48" s="148">
        <v>57</v>
      </c>
      <c r="P48" s="149">
        <v>640</v>
      </c>
      <c r="Q48" s="148">
        <f t="shared" si="3"/>
        <v>418</v>
      </c>
      <c r="R48" s="148">
        <f t="shared" si="3"/>
        <v>7181</v>
      </c>
      <c r="S48" s="136">
        <v>85</v>
      </c>
      <c r="T48" s="136">
        <v>2324</v>
      </c>
      <c r="U48" s="148">
        <v>42</v>
      </c>
      <c r="V48" s="148">
        <v>565</v>
      </c>
      <c r="W48" s="136">
        <v>291</v>
      </c>
      <c r="X48" s="105">
        <v>4292</v>
      </c>
    </row>
    <row r="49" spans="1:24" ht="15" customHeight="1">
      <c r="A49" s="147" t="s">
        <v>14</v>
      </c>
      <c r="B49" s="297">
        <f t="shared" si="4"/>
        <v>440</v>
      </c>
      <c r="C49" s="310">
        <f t="shared" si="2"/>
        <v>6024</v>
      </c>
      <c r="D49" s="310">
        <v>101</v>
      </c>
      <c r="E49" s="310">
        <v>2613</v>
      </c>
      <c r="F49" s="310">
        <v>174</v>
      </c>
      <c r="G49" s="310">
        <v>1849</v>
      </c>
      <c r="H49" s="310">
        <v>66</v>
      </c>
      <c r="I49" s="310">
        <v>657</v>
      </c>
      <c r="J49" s="310">
        <v>30</v>
      </c>
      <c r="K49" s="310">
        <v>218</v>
      </c>
      <c r="L49" s="310">
        <v>22</v>
      </c>
      <c r="M49" s="310">
        <v>225</v>
      </c>
      <c r="N49" s="136"/>
      <c r="O49" s="148">
        <v>47</v>
      </c>
      <c r="P49" s="149">
        <v>462</v>
      </c>
      <c r="Q49" s="148">
        <f t="shared" si="3"/>
        <v>223</v>
      </c>
      <c r="R49" s="148">
        <f t="shared" si="3"/>
        <v>4028</v>
      </c>
      <c r="S49" s="136">
        <v>76</v>
      </c>
      <c r="T49" s="136">
        <v>2394</v>
      </c>
      <c r="U49" s="148">
        <v>23</v>
      </c>
      <c r="V49" s="148">
        <v>84</v>
      </c>
      <c r="W49" s="136">
        <v>124</v>
      </c>
      <c r="X49" s="105">
        <v>1550</v>
      </c>
    </row>
    <row r="50" spans="1:24" ht="15" customHeight="1">
      <c r="A50" s="147" t="s">
        <v>15</v>
      </c>
      <c r="B50" s="297">
        <f t="shared" si="4"/>
        <v>365</v>
      </c>
      <c r="C50" s="310">
        <f>SUM(E50+G50+I50+K50+M50+P50)</f>
        <v>7296</v>
      </c>
      <c r="D50" s="310">
        <v>73</v>
      </c>
      <c r="E50" s="310">
        <v>4339</v>
      </c>
      <c r="F50" s="310">
        <v>152</v>
      </c>
      <c r="G50" s="310">
        <v>1581</v>
      </c>
      <c r="H50" s="310">
        <v>54</v>
      </c>
      <c r="I50" s="310">
        <v>480</v>
      </c>
      <c r="J50" s="310">
        <v>26</v>
      </c>
      <c r="K50" s="310">
        <v>284</v>
      </c>
      <c r="L50" s="310">
        <v>19</v>
      </c>
      <c r="M50" s="310">
        <v>195</v>
      </c>
      <c r="N50" s="136"/>
      <c r="O50" s="148">
        <v>41</v>
      </c>
      <c r="P50" s="149">
        <v>417</v>
      </c>
      <c r="Q50" s="148">
        <f t="shared" si="3"/>
        <v>197</v>
      </c>
      <c r="R50" s="148">
        <f t="shared" si="3"/>
        <v>3614</v>
      </c>
      <c r="S50" s="136">
        <v>76</v>
      </c>
      <c r="T50" s="136">
        <v>2252</v>
      </c>
      <c r="U50" s="148">
        <v>27</v>
      </c>
      <c r="V50" s="148">
        <v>114</v>
      </c>
      <c r="W50" s="136">
        <v>94</v>
      </c>
      <c r="X50" s="105">
        <v>1248</v>
      </c>
    </row>
    <row r="51" spans="1:24" ht="15" customHeight="1">
      <c r="A51" s="147" t="s">
        <v>227</v>
      </c>
      <c r="B51" s="297">
        <f t="shared" si="4"/>
        <v>448</v>
      </c>
      <c r="C51" s="310">
        <f>SUM(E51+G51+I51+K51+M51+P51)</f>
        <v>8143</v>
      </c>
      <c r="D51" s="310">
        <v>86</v>
      </c>
      <c r="E51" s="310">
        <v>3881</v>
      </c>
      <c r="F51" s="310">
        <v>183</v>
      </c>
      <c r="G51" s="310">
        <v>2418</v>
      </c>
      <c r="H51" s="310">
        <v>68</v>
      </c>
      <c r="I51" s="310">
        <v>632</v>
      </c>
      <c r="J51" s="310">
        <v>34</v>
      </c>
      <c r="K51" s="310">
        <v>394</v>
      </c>
      <c r="L51" s="310">
        <v>27</v>
      </c>
      <c r="M51" s="310">
        <v>352</v>
      </c>
      <c r="N51" s="136"/>
      <c r="O51" s="148">
        <v>50</v>
      </c>
      <c r="P51" s="149">
        <v>466</v>
      </c>
      <c r="Q51" s="148">
        <f t="shared" si="3"/>
        <v>202</v>
      </c>
      <c r="R51" s="148">
        <f t="shared" si="3"/>
        <v>3463</v>
      </c>
      <c r="S51" s="136">
        <v>80</v>
      </c>
      <c r="T51" s="136">
        <v>2087</v>
      </c>
      <c r="U51" s="148">
        <v>6</v>
      </c>
      <c r="V51" s="148">
        <v>28</v>
      </c>
      <c r="W51" s="136">
        <v>116</v>
      </c>
      <c r="X51" s="105">
        <v>1348</v>
      </c>
    </row>
    <row r="52" spans="1:24" ht="15" customHeight="1">
      <c r="A52" s="147" t="s">
        <v>16</v>
      </c>
      <c r="B52" s="297">
        <f t="shared" si="4"/>
        <v>423</v>
      </c>
      <c r="C52" s="310">
        <f>SUM(E52+G52+I52+K52+M52+P52)</f>
        <v>13621</v>
      </c>
      <c r="D52" s="310">
        <v>66</v>
      </c>
      <c r="E52" s="310">
        <v>7808</v>
      </c>
      <c r="F52" s="310">
        <v>179</v>
      </c>
      <c r="G52" s="310">
        <v>3400</v>
      </c>
      <c r="H52" s="310">
        <v>68</v>
      </c>
      <c r="I52" s="310">
        <v>731</v>
      </c>
      <c r="J52" s="310">
        <v>35</v>
      </c>
      <c r="K52" s="310">
        <v>395</v>
      </c>
      <c r="L52" s="310">
        <v>20</v>
      </c>
      <c r="M52" s="310">
        <v>340</v>
      </c>
      <c r="N52" s="136"/>
      <c r="O52" s="148">
        <v>55</v>
      </c>
      <c r="P52" s="149">
        <v>947</v>
      </c>
      <c r="Q52" s="148">
        <f t="shared" si="3"/>
        <v>240</v>
      </c>
      <c r="R52" s="148">
        <f t="shared" si="3"/>
        <v>4669</v>
      </c>
      <c r="S52" s="136">
        <v>84</v>
      </c>
      <c r="T52" s="136">
        <v>2412</v>
      </c>
      <c r="U52" s="148">
        <v>22</v>
      </c>
      <c r="V52" s="148">
        <v>143</v>
      </c>
      <c r="W52" s="136">
        <v>134</v>
      </c>
      <c r="X52" s="105">
        <v>2114</v>
      </c>
    </row>
    <row r="53" spans="1:24" ht="15" customHeight="1" thickBot="1">
      <c r="A53" s="151" t="s">
        <v>64</v>
      </c>
      <c r="B53" s="152">
        <f t="shared" si="4"/>
        <v>345</v>
      </c>
      <c r="C53" s="153">
        <f>SUM(E53+G53+I53+K53+M53+P53)</f>
        <v>4070</v>
      </c>
      <c r="D53" s="153">
        <v>70</v>
      </c>
      <c r="E53" s="153">
        <v>1323</v>
      </c>
      <c r="F53" s="153">
        <v>155</v>
      </c>
      <c r="G53" s="153">
        <v>1661</v>
      </c>
      <c r="H53" s="153">
        <v>56</v>
      </c>
      <c r="I53" s="153">
        <v>524</v>
      </c>
      <c r="J53" s="153">
        <v>23</v>
      </c>
      <c r="K53" s="153">
        <v>146</v>
      </c>
      <c r="L53" s="153">
        <v>4</v>
      </c>
      <c r="M53" s="153">
        <v>48</v>
      </c>
      <c r="N53" s="226"/>
      <c r="O53" s="227">
        <v>37</v>
      </c>
      <c r="P53" s="228">
        <v>368</v>
      </c>
      <c r="Q53" s="227">
        <f t="shared" si="3"/>
        <v>332</v>
      </c>
      <c r="R53" s="227">
        <f t="shared" si="3"/>
        <v>11106</v>
      </c>
      <c r="S53" s="226">
        <v>110</v>
      </c>
      <c r="T53" s="226">
        <v>6870</v>
      </c>
      <c r="U53" s="227">
        <v>25</v>
      </c>
      <c r="V53" s="227">
        <v>136</v>
      </c>
      <c r="W53" s="226">
        <v>197</v>
      </c>
      <c r="X53" s="229">
        <v>4100</v>
      </c>
    </row>
    <row r="54" spans="1:24" ht="15" customHeight="1">
      <c r="A54" s="158" t="s">
        <v>65</v>
      </c>
      <c r="B54" s="158"/>
      <c r="C54" s="159"/>
      <c r="D54" s="159"/>
      <c r="E54" s="368"/>
      <c r="F54" s="368"/>
      <c r="G54" s="160"/>
      <c r="H54" s="368"/>
      <c r="I54" s="368"/>
      <c r="J54" s="368"/>
      <c r="K54" s="161"/>
      <c r="L54" s="162"/>
      <c r="M54" s="368"/>
      <c r="N54" s="368"/>
      <c r="O54" s="159"/>
      <c r="P54" s="159"/>
      <c r="Q54" s="159"/>
      <c r="R54" s="368"/>
      <c r="S54" s="159"/>
      <c r="T54" s="368"/>
      <c r="U54" s="159"/>
      <c r="V54" s="368"/>
      <c r="W54" s="159"/>
      <c r="X54" s="55" t="s">
        <v>66</v>
      </c>
    </row>
  </sheetData>
  <sheetProtection selectLockedCells="1" selectUnlockedCells="1"/>
  <mergeCells count="122">
    <mergeCell ref="S3:T3"/>
    <mergeCell ref="O3:R4"/>
    <mergeCell ref="U3:V3"/>
    <mergeCell ref="B9:C9"/>
    <mergeCell ref="H9:I9"/>
    <mergeCell ref="O9:R9"/>
    <mergeCell ref="W3:X3"/>
    <mergeCell ref="B4:C4"/>
    <mergeCell ref="D4:E4"/>
    <mergeCell ref="F4:G4"/>
    <mergeCell ref="H4:I4"/>
    <mergeCell ref="J4:K4"/>
    <mergeCell ref="L4:N4"/>
    <mergeCell ref="W14:X14"/>
    <mergeCell ref="H15:I15"/>
    <mergeCell ref="J15:K15"/>
    <mergeCell ref="O7:R7"/>
    <mergeCell ref="S8:T8"/>
    <mergeCell ref="S14:V14"/>
    <mergeCell ref="S7:T7"/>
    <mergeCell ref="S9:T9"/>
    <mergeCell ref="X15:X16"/>
    <mergeCell ref="S15:T15"/>
    <mergeCell ref="U15:V15"/>
    <mergeCell ref="W15:W16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D18:E18"/>
    <mergeCell ref="F18:G18"/>
    <mergeCell ref="L18:M18"/>
    <mergeCell ref="H17:I17"/>
    <mergeCell ref="A14:A15"/>
    <mergeCell ref="B14:G14"/>
    <mergeCell ref="H14:N14"/>
    <mergeCell ref="O14:R16"/>
    <mergeCell ref="B16:C16"/>
    <mergeCell ref="H16:I16"/>
    <mergeCell ref="J16:K16"/>
    <mergeCell ref="L16:M16"/>
    <mergeCell ref="L15:N15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D17:E17"/>
    <mergeCell ref="F17:G17"/>
    <mergeCell ref="B19:C19"/>
    <mergeCell ref="D19:E19"/>
    <mergeCell ref="F19:G19"/>
    <mergeCell ref="B18:C18"/>
    <mergeCell ref="B24:G24"/>
    <mergeCell ref="B29:C29"/>
    <mergeCell ref="H29:I29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J35:K35"/>
    <mergeCell ref="L35:M35"/>
    <mergeCell ref="O35:P35"/>
    <mergeCell ref="O29:R29"/>
    <mergeCell ref="W35:X35"/>
    <mergeCell ref="B28:C28"/>
    <mergeCell ref="H28:I28"/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horizontalDpi="300" verticalDpi="300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46"/>
  <sheetViews>
    <sheetView view="pageBreakPreview" zoomScaleNormal="80" zoomScaleSheetLayoutView="75" workbookViewId="0">
      <selection activeCell="E23" sqref="E23"/>
    </sheetView>
  </sheetViews>
  <sheetFormatPr defaultRowHeight="20.100000000000001" customHeight="1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/>
    <row r="2" spans="1:17" ht="15" customHeight="1">
      <c r="A2" s="26" t="s">
        <v>224</v>
      </c>
    </row>
    <row r="3" spans="1:17" ht="5.0999999999999996" customHeight="1"/>
    <row r="4" spans="1:17" s="27" customFormat="1" ht="90" hidden="1" customHeight="1">
      <c r="A4" s="491" t="s">
        <v>222</v>
      </c>
      <c r="B4" s="491"/>
      <c r="C4" s="491"/>
      <c r="D4" s="491"/>
      <c r="E4" s="491"/>
      <c r="F4" s="491"/>
      <c r="G4" s="491"/>
      <c r="H4" s="491"/>
      <c r="I4" s="491"/>
      <c r="J4" s="491" t="s">
        <v>223</v>
      </c>
      <c r="K4" s="491"/>
      <c r="L4" s="491"/>
      <c r="M4" s="491"/>
      <c r="N4" s="491"/>
      <c r="O4" s="491"/>
      <c r="P4" s="491"/>
      <c r="Q4" s="491"/>
    </row>
    <row r="5" spans="1:17" ht="15" customHeight="1">
      <c r="F5" s="1"/>
    </row>
    <row r="6" spans="1:17" ht="15" customHeight="1" thickBot="1">
      <c r="A6" s="294" t="s">
        <v>302</v>
      </c>
      <c r="B6" s="96"/>
      <c r="C6" s="96"/>
      <c r="D6" s="96"/>
      <c r="E6" s="96"/>
      <c r="I6" s="2" t="s">
        <v>51</v>
      </c>
    </row>
    <row r="7" spans="1:17" ht="20.100000000000001" customHeight="1" thickBot="1">
      <c r="A7" s="500" t="s">
        <v>67</v>
      </c>
      <c r="B7" s="495" t="s">
        <v>68</v>
      </c>
      <c r="C7" s="495"/>
      <c r="D7" s="496" t="s">
        <v>325</v>
      </c>
      <c r="E7" s="496"/>
      <c r="F7" s="497" t="s">
        <v>69</v>
      </c>
      <c r="G7" s="497"/>
      <c r="H7" s="498" t="s">
        <v>70</v>
      </c>
      <c r="I7" s="499"/>
    </row>
    <row r="8" spans="1:17" ht="20.100000000000001" customHeight="1">
      <c r="A8" s="501"/>
      <c r="B8" s="94" t="s">
        <v>63</v>
      </c>
      <c r="C8" s="94" t="s">
        <v>34</v>
      </c>
      <c r="D8" s="94" t="s">
        <v>344</v>
      </c>
      <c r="E8" s="94" t="s">
        <v>34</v>
      </c>
      <c r="F8" s="94" t="s">
        <v>63</v>
      </c>
      <c r="G8" s="94" t="s">
        <v>34</v>
      </c>
      <c r="H8" s="94" t="s">
        <v>63</v>
      </c>
      <c r="I8" s="231" t="s">
        <v>34</v>
      </c>
    </row>
    <row r="9" spans="1:17" ht="15" customHeight="1">
      <c r="A9" s="232" t="s">
        <v>345</v>
      </c>
      <c r="B9" s="28">
        <v>2292</v>
      </c>
      <c r="C9" s="30">
        <v>29697</v>
      </c>
      <c r="D9" s="30">
        <v>508</v>
      </c>
      <c r="E9" s="30">
        <v>11014</v>
      </c>
      <c r="F9" s="30">
        <v>546</v>
      </c>
      <c r="G9" s="30">
        <v>7197</v>
      </c>
      <c r="H9" s="30">
        <v>376</v>
      </c>
      <c r="I9" s="233">
        <v>3923</v>
      </c>
    </row>
    <row r="10" spans="1:17" ht="15" customHeight="1">
      <c r="A10" s="232">
        <v>23</v>
      </c>
      <c r="B10" s="28">
        <v>2562</v>
      </c>
      <c r="C10" s="30">
        <v>33209</v>
      </c>
      <c r="D10" s="30">
        <v>507</v>
      </c>
      <c r="E10" s="30">
        <v>11287</v>
      </c>
      <c r="F10" s="30">
        <v>535</v>
      </c>
      <c r="G10" s="30">
        <v>7238</v>
      </c>
      <c r="H10" s="30">
        <v>551</v>
      </c>
      <c r="I10" s="233">
        <v>5807</v>
      </c>
    </row>
    <row r="11" spans="1:17" ht="15" customHeight="1">
      <c r="A11" s="234">
        <v>24</v>
      </c>
      <c r="B11" s="50">
        <f>SUM(B13:B24)</f>
        <v>1979</v>
      </c>
      <c r="C11" s="4">
        <f t="shared" ref="C11:H11" si="0">SUM(C13:C24)</f>
        <v>26006</v>
      </c>
      <c r="D11" s="4">
        <f t="shared" si="0"/>
        <v>427</v>
      </c>
      <c r="E11" s="4">
        <f t="shared" si="0"/>
        <v>10977</v>
      </c>
      <c r="F11" s="4">
        <f t="shared" si="0"/>
        <v>305</v>
      </c>
      <c r="G11" s="4">
        <f t="shared" si="0"/>
        <v>5079</v>
      </c>
      <c r="H11" s="4">
        <f t="shared" si="0"/>
        <v>540</v>
      </c>
      <c r="I11" s="235">
        <f>SUM(I13:I24)</f>
        <v>5455</v>
      </c>
    </row>
    <row r="12" spans="1:17" ht="15" customHeight="1">
      <c r="A12" s="236"/>
      <c r="B12" s="11"/>
      <c r="C12" s="12"/>
      <c r="D12" s="12"/>
      <c r="E12" s="12"/>
      <c r="F12" s="12"/>
      <c r="G12" s="12"/>
      <c r="H12" s="12"/>
      <c r="I12" s="237"/>
    </row>
    <row r="13" spans="1:17" s="26" customFormat="1" ht="15" customHeight="1">
      <c r="A13" s="238" t="s">
        <v>226</v>
      </c>
      <c r="B13" s="33">
        <f t="shared" ref="B13:B24" si="1">SUM(D13+F13+H13+B33+D33+F33+H33)</f>
        <v>153</v>
      </c>
      <c r="C13" s="5">
        <f t="shared" ref="C13:C24" si="2">SUM(E13+G13+I13+C33+E33+G33+I33)</f>
        <v>1841</v>
      </c>
      <c r="D13" s="223">
        <v>28</v>
      </c>
      <c r="E13" s="5">
        <v>677</v>
      </c>
      <c r="F13" s="5">
        <v>42</v>
      </c>
      <c r="G13" s="5">
        <v>420</v>
      </c>
      <c r="H13" s="5">
        <v>47</v>
      </c>
      <c r="I13" s="163">
        <v>458</v>
      </c>
    </row>
    <row r="14" spans="1:17" ht="15" customHeight="1">
      <c r="A14" s="239" t="s">
        <v>76</v>
      </c>
      <c r="B14" s="33">
        <f t="shared" si="1"/>
        <v>149</v>
      </c>
      <c r="C14" s="5">
        <f t="shared" si="2"/>
        <v>1745</v>
      </c>
      <c r="D14" s="223">
        <v>32</v>
      </c>
      <c r="E14" s="5">
        <v>637</v>
      </c>
      <c r="F14" s="5">
        <v>22</v>
      </c>
      <c r="G14" s="5">
        <v>381</v>
      </c>
      <c r="H14" s="5">
        <v>46</v>
      </c>
      <c r="I14" s="163">
        <v>453</v>
      </c>
    </row>
    <row r="15" spans="1:17" s="26" customFormat="1" ht="15" customHeight="1">
      <c r="A15" s="239" t="s">
        <v>77</v>
      </c>
      <c r="B15" s="33">
        <f t="shared" si="1"/>
        <v>185</v>
      </c>
      <c r="C15" s="5">
        <f t="shared" si="2"/>
        <v>2138</v>
      </c>
      <c r="D15" s="223">
        <v>49</v>
      </c>
      <c r="E15" s="5">
        <v>932</v>
      </c>
      <c r="F15" s="5">
        <v>34</v>
      </c>
      <c r="G15" s="5">
        <v>467</v>
      </c>
      <c r="H15" s="5">
        <v>50</v>
      </c>
      <c r="I15" s="163">
        <v>437</v>
      </c>
    </row>
    <row r="16" spans="1:17" ht="15" customHeight="1">
      <c r="A16" s="239" t="s">
        <v>78</v>
      </c>
      <c r="B16" s="33">
        <f t="shared" si="1"/>
        <v>200</v>
      </c>
      <c r="C16" s="5">
        <f t="shared" si="2"/>
        <v>2130</v>
      </c>
      <c r="D16" s="223">
        <v>78</v>
      </c>
      <c r="E16" s="5">
        <v>972</v>
      </c>
      <c r="F16" s="5">
        <v>21</v>
      </c>
      <c r="G16" s="5">
        <v>361</v>
      </c>
      <c r="H16" s="5">
        <v>47</v>
      </c>
      <c r="I16" s="163">
        <v>428</v>
      </c>
    </row>
    <row r="17" spans="1:17" ht="15" customHeight="1">
      <c r="A17" s="239" t="s">
        <v>79</v>
      </c>
      <c r="B17" s="33">
        <f t="shared" si="1"/>
        <v>156</v>
      </c>
      <c r="C17" s="5">
        <f t="shared" si="2"/>
        <v>1974</v>
      </c>
      <c r="D17" s="223">
        <v>34</v>
      </c>
      <c r="E17" s="5">
        <v>753</v>
      </c>
      <c r="F17" s="5">
        <v>21</v>
      </c>
      <c r="G17" s="5">
        <v>371</v>
      </c>
      <c r="H17" s="5">
        <v>46</v>
      </c>
      <c r="I17" s="163">
        <v>508</v>
      </c>
    </row>
    <row r="18" spans="1:17" ht="15" customHeight="1">
      <c r="A18" s="239" t="s">
        <v>80</v>
      </c>
      <c r="B18" s="33">
        <f t="shared" si="1"/>
        <v>137</v>
      </c>
      <c r="C18" s="5">
        <f t="shared" si="2"/>
        <v>1979</v>
      </c>
      <c r="D18" s="223">
        <v>26</v>
      </c>
      <c r="E18" s="5">
        <v>926</v>
      </c>
      <c r="F18" s="5">
        <v>22</v>
      </c>
      <c r="G18" s="5">
        <v>352</v>
      </c>
      <c r="H18" s="5">
        <v>44</v>
      </c>
      <c r="I18" s="163">
        <v>402</v>
      </c>
    </row>
    <row r="19" spans="1:17" ht="15" customHeight="1">
      <c r="A19" s="239" t="s">
        <v>81</v>
      </c>
      <c r="B19" s="33">
        <f t="shared" si="1"/>
        <v>173</v>
      </c>
      <c r="C19" s="5">
        <f t="shared" si="2"/>
        <v>2092</v>
      </c>
      <c r="D19" s="223">
        <v>30</v>
      </c>
      <c r="E19" s="5">
        <v>727</v>
      </c>
      <c r="F19" s="5">
        <v>26</v>
      </c>
      <c r="G19" s="5">
        <v>432</v>
      </c>
      <c r="H19" s="6">
        <v>52</v>
      </c>
      <c r="I19" s="41">
        <v>555</v>
      </c>
    </row>
    <row r="20" spans="1:17" ht="15" customHeight="1">
      <c r="A20" s="239" t="s">
        <v>82</v>
      </c>
      <c r="B20" s="33">
        <f t="shared" si="1"/>
        <v>254</v>
      </c>
      <c r="C20" s="5">
        <f t="shared" si="2"/>
        <v>3132</v>
      </c>
      <c r="D20" s="223">
        <v>34</v>
      </c>
      <c r="E20" s="5">
        <v>1446</v>
      </c>
      <c r="F20" s="5">
        <v>24</v>
      </c>
      <c r="G20" s="5">
        <v>512</v>
      </c>
      <c r="H20" s="5">
        <v>34</v>
      </c>
      <c r="I20" s="163">
        <v>512</v>
      </c>
    </row>
    <row r="21" spans="1:17" ht="15" customHeight="1">
      <c r="A21" s="239" t="s">
        <v>83</v>
      </c>
      <c r="B21" s="33">
        <f t="shared" si="1"/>
        <v>133</v>
      </c>
      <c r="C21" s="5">
        <f t="shared" si="2"/>
        <v>1657</v>
      </c>
      <c r="D21" s="223">
        <v>27</v>
      </c>
      <c r="E21" s="5">
        <v>732</v>
      </c>
      <c r="F21" s="5">
        <v>21</v>
      </c>
      <c r="G21" s="5">
        <v>255</v>
      </c>
      <c r="H21" s="5">
        <v>37</v>
      </c>
      <c r="I21" s="163">
        <v>373</v>
      </c>
    </row>
    <row r="22" spans="1:17" ht="15" customHeight="1">
      <c r="A22" s="240" t="s">
        <v>346</v>
      </c>
      <c r="B22" s="33">
        <f t="shared" si="1"/>
        <v>141</v>
      </c>
      <c r="C22" s="5">
        <f t="shared" si="2"/>
        <v>2388</v>
      </c>
      <c r="D22" s="223">
        <v>27</v>
      </c>
      <c r="E22" s="5">
        <v>940</v>
      </c>
      <c r="F22" s="5">
        <v>21</v>
      </c>
      <c r="G22" s="5">
        <v>482</v>
      </c>
      <c r="H22" s="5">
        <v>42</v>
      </c>
      <c r="I22" s="163">
        <v>409</v>
      </c>
    </row>
    <row r="23" spans="1:17" ht="15" customHeight="1">
      <c r="A23" s="239" t="s">
        <v>84</v>
      </c>
      <c r="B23" s="33">
        <f t="shared" si="1"/>
        <v>160</v>
      </c>
      <c r="C23" s="5">
        <f t="shared" si="2"/>
        <v>2385</v>
      </c>
      <c r="D23" s="223">
        <v>35</v>
      </c>
      <c r="E23" s="5">
        <v>1014</v>
      </c>
      <c r="F23" s="5">
        <v>26</v>
      </c>
      <c r="G23" s="5">
        <v>512</v>
      </c>
      <c r="H23" s="5">
        <v>50</v>
      </c>
      <c r="I23" s="163">
        <v>460</v>
      </c>
    </row>
    <row r="24" spans="1:17" ht="15" customHeight="1" thickBot="1">
      <c r="A24" s="241" t="s">
        <v>64</v>
      </c>
      <c r="B24" s="242">
        <f t="shared" si="1"/>
        <v>138</v>
      </c>
      <c r="C24" s="243">
        <f t="shared" si="2"/>
        <v>2545</v>
      </c>
      <c r="D24" s="244">
        <v>27</v>
      </c>
      <c r="E24" s="243">
        <v>1221</v>
      </c>
      <c r="F24" s="243">
        <v>25</v>
      </c>
      <c r="G24" s="243">
        <v>534</v>
      </c>
      <c r="H24" s="243">
        <v>45</v>
      </c>
      <c r="I24" s="245">
        <v>460</v>
      </c>
    </row>
    <row r="25" spans="1:17" ht="15" customHeight="1">
      <c r="A25" s="93"/>
      <c r="B25" s="5"/>
      <c r="C25" s="5"/>
      <c r="D25" s="5"/>
      <c r="E25" s="5"/>
      <c r="F25" s="5"/>
      <c r="G25" s="5"/>
      <c r="H25" s="5"/>
      <c r="I25" s="5"/>
    </row>
    <row r="26" spans="1:17" s="26" customFormat="1" ht="15" customHeight="1" thickBot="1">
      <c r="A26" s="35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5"/>
      <c r="P26" s="15"/>
      <c r="Q26" s="36"/>
    </row>
    <row r="27" spans="1:17" ht="15" customHeight="1" thickBot="1">
      <c r="A27" s="494" t="s">
        <v>67</v>
      </c>
      <c r="B27" s="493" t="s">
        <v>71</v>
      </c>
      <c r="C27" s="493"/>
      <c r="D27" s="493" t="s">
        <v>72</v>
      </c>
      <c r="E27" s="493"/>
      <c r="F27" s="493" t="s">
        <v>73</v>
      </c>
      <c r="G27" s="493"/>
      <c r="H27" s="492" t="s">
        <v>74</v>
      </c>
      <c r="I27" s="492"/>
      <c r="J27" s="96"/>
      <c r="K27" s="96"/>
      <c r="L27" s="96"/>
      <c r="M27" s="96"/>
      <c r="N27" s="96"/>
      <c r="O27" s="96"/>
      <c r="P27" s="96"/>
      <c r="Q27" s="98"/>
    </row>
    <row r="28" spans="1:17" ht="20.100000000000001" customHeight="1">
      <c r="A28" s="494"/>
      <c r="B28" s="94" t="s">
        <v>63</v>
      </c>
      <c r="C28" s="94" t="s">
        <v>34</v>
      </c>
      <c r="D28" s="92" t="s">
        <v>63</v>
      </c>
      <c r="E28" s="92" t="s">
        <v>34</v>
      </c>
      <c r="F28" s="92" t="s">
        <v>63</v>
      </c>
      <c r="G28" s="92" t="s">
        <v>34</v>
      </c>
      <c r="H28" s="92" t="s">
        <v>63</v>
      </c>
      <c r="I28" s="95" t="s">
        <v>34</v>
      </c>
      <c r="J28" s="96"/>
      <c r="K28" s="96"/>
      <c r="L28" s="96"/>
      <c r="M28" s="96"/>
      <c r="N28" s="96"/>
      <c r="O28" s="96"/>
      <c r="P28" s="96"/>
      <c r="Q28" s="96"/>
    </row>
    <row r="29" spans="1:17" ht="20.100000000000001" customHeight="1">
      <c r="A29" s="51" t="s">
        <v>345</v>
      </c>
      <c r="B29" s="29">
        <v>255</v>
      </c>
      <c r="C29" s="29">
        <v>1523</v>
      </c>
      <c r="D29" s="29">
        <v>371</v>
      </c>
      <c r="E29" s="29">
        <v>2911</v>
      </c>
      <c r="F29" s="29">
        <v>59</v>
      </c>
      <c r="G29" s="29">
        <v>667</v>
      </c>
      <c r="H29" s="29">
        <v>274</v>
      </c>
      <c r="I29" s="31">
        <v>3737</v>
      </c>
      <c r="J29" s="93"/>
      <c r="K29" s="93"/>
      <c r="L29" s="93"/>
      <c r="M29" s="93"/>
      <c r="N29" s="93"/>
      <c r="O29" s="93"/>
      <c r="P29" s="93"/>
      <c r="Q29" s="93"/>
    </row>
    <row r="30" spans="1:17" ht="15" customHeight="1">
      <c r="A30" s="47">
        <v>23</v>
      </c>
      <c r="B30" s="29">
        <v>220</v>
      </c>
      <c r="C30" s="29">
        <v>1493</v>
      </c>
      <c r="D30" s="29">
        <v>451</v>
      </c>
      <c r="E30" s="29">
        <v>3374</v>
      </c>
      <c r="F30" s="29">
        <v>56</v>
      </c>
      <c r="G30" s="29">
        <v>602</v>
      </c>
      <c r="H30" s="29">
        <v>242</v>
      </c>
      <c r="I30" s="31">
        <v>3408</v>
      </c>
      <c r="J30" s="30"/>
      <c r="K30" s="30"/>
      <c r="L30" s="30"/>
      <c r="M30" s="30"/>
      <c r="N30" s="30"/>
      <c r="O30" s="30"/>
      <c r="P30" s="30"/>
      <c r="Q30" s="30"/>
    </row>
    <row r="31" spans="1:17" ht="15" customHeight="1">
      <c r="A31" s="48">
        <v>24</v>
      </c>
      <c r="B31" s="37">
        <f>SUM(B33:B44)</f>
        <v>196</v>
      </c>
      <c r="C31" s="37">
        <f t="shared" ref="C31:H31" si="3">SUM(C33:C44)</f>
        <v>764</v>
      </c>
      <c r="D31" s="37">
        <f t="shared" si="3"/>
        <v>454</v>
      </c>
      <c r="E31" s="37">
        <f t="shared" si="3"/>
        <v>2703</v>
      </c>
      <c r="F31" s="37">
        <f t="shared" si="3"/>
        <v>10</v>
      </c>
      <c r="G31" s="37">
        <f t="shared" si="3"/>
        <v>94</v>
      </c>
      <c r="H31" s="37">
        <f t="shared" si="3"/>
        <v>47</v>
      </c>
      <c r="I31" s="32">
        <f>SUM(I33:I44)</f>
        <v>934</v>
      </c>
      <c r="J31" s="30"/>
      <c r="K31" s="30"/>
      <c r="L31" s="30"/>
      <c r="M31" s="30"/>
      <c r="N31" s="30"/>
      <c r="O31" s="30"/>
      <c r="P31" s="30"/>
      <c r="Q31" s="30"/>
    </row>
    <row r="32" spans="1:17" ht="15" customHeight="1">
      <c r="A32" s="49"/>
      <c r="B32" s="13"/>
      <c r="C32" s="13"/>
      <c r="D32" s="13"/>
      <c r="E32" s="13"/>
      <c r="F32" s="13"/>
      <c r="G32" s="13"/>
      <c r="H32" s="13"/>
      <c r="I32" s="14"/>
      <c r="J32" s="4"/>
      <c r="K32" s="4"/>
      <c r="L32" s="4"/>
      <c r="M32" s="4"/>
      <c r="N32" s="4"/>
      <c r="O32" s="4"/>
      <c r="P32" s="15"/>
      <c r="Q32" s="15"/>
    </row>
    <row r="33" spans="1:17" ht="15" customHeight="1">
      <c r="A33" s="10" t="s">
        <v>226</v>
      </c>
      <c r="B33" s="5">
        <v>12</v>
      </c>
      <c r="C33" s="5">
        <v>58</v>
      </c>
      <c r="D33" s="5">
        <v>24</v>
      </c>
      <c r="E33" s="5">
        <v>228</v>
      </c>
      <c r="F33" s="6">
        <v>0</v>
      </c>
      <c r="G33" s="222">
        <v>0</v>
      </c>
      <c r="H33" s="222">
        <v>0</v>
      </c>
      <c r="I33" s="41">
        <v>0</v>
      </c>
      <c r="J33" s="4"/>
      <c r="K33" s="4"/>
      <c r="L33" s="4"/>
      <c r="M33" s="4"/>
      <c r="N33" s="4"/>
      <c r="O33" s="4"/>
      <c r="P33" s="15"/>
      <c r="Q33" s="15"/>
    </row>
    <row r="34" spans="1:17" s="26" customFormat="1" ht="15" customHeight="1">
      <c r="A34" s="38" t="s">
        <v>76</v>
      </c>
      <c r="B34" s="5">
        <v>14</v>
      </c>
      <c r="C34" s="5">
        <v>63</v>
      </c>
      <c r="D34" s="5">
        <v>35</v>
      </c>
      <c r="E34" s="5">
        <v>211</v>
      </c>
      <c r="F34" s="6">
        <v>0</v>
      </c>
      <c r="G34" s="222">
        <v>0</v>
      </c>
      <c r="H34" s="222">
        <v>0</v>
      </c>
      <c r="I34" s="41">
        <v>0</v>
      </c>
      <c r="J34" s="6"/>
      <c r="K34" s="8"/>
      <c r="L34" s="5"/>
      <c r="M34" s="5"/>
      <c r="N34" s="5"/>
      <c r="O34" s="5"/>
      <c r="P34" s="7"/>
      <c r="Q34" s="7"/>
    </row>
    <row r="35" spans="1:17" s="26" customFormat="1" ht="15" customHeight="1">
      <c r="A35" s="38" t="s">
        <v>77</v>
      </c>
      <c r="B35" s="5">
        <v>17</v>
      </c>
      <c r="C35" s="5">
        <v>85</v>
      </c>
      <c r="D35" s="5">
        <v>35</v>
      </c>
      <c r="E35" s="5">
        <v>217</v>
      </c>
      <c r="F35" s="6">
        <v>0</v>
      </c>
      <c r="G35" s="222">
        <v>0</v>
      </c>
      <c r="H35" s="222">
        <v>0</v>
      </c>
      <c r="I35" s="41">
        <v>0</v>
      </c>
      <c r="J35" s="6"/>
      <c r="K35" s="6"/>
      <c r="L35" s="5"/>
      <c r="M35" s="5"/>
      <c r="N35" s="6"/>
      <c r="O35" s="6"/>
      <c r="P35" s="7"/>
      <c r="Q35" s="7"/>
    </row>
    <row r="36" spans="1:17" s="26" customFormat="1" ht="15" customHeight="1">
      <c r="A36" s="38" t="s">
        <v>78</v>
      </c>
      <c r="B36" s="5">
        <v>17</v>
      </c>
      <c r="C36" s="5">
        <v>85</v>
      </c>
      <c r="D36" s="5">
        <v>35</v>
      </c>
      <c r="E36" s="5">
        <v>247</v>
      </c>
      <c r="F36" s="6">
        <v>1</v>
      </c>
      <c r="G36" s="6">
        <v>7</v>
      </c>
      <c r="H36" s="6">
        <v>1</v>
      </c>
      <c r="I36" s="41">
        <v>30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>
      <c r="A37" s="38" t="s">
        <v>79</v>
      </c>
      <c r="B37" s="5">
        <v>17</v>
      </c>
      <c r="C37" s="5">
        <v>67</v>
      </c>
      <c r="D37" s="5">
        <v>34</v>
      </c>
      <c r="E37" s="5">
        <v>225</v>
      </c>
      <c r="F37" s="6">
        <v>0</v>
      </c>
      <c r="G37" s="6">
        <v>0</v>
      </c>
      <c r="H37" s="5">
        <v>4</v>
      </c>
      <c r="I37" s="163">
        <v>50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>
      <c r="A38" s="38" t="s">
        <v>80</v>
      </c>
      <c r="B38" s="5">
        <v>10</v>
      </c>
      <c r="C38" s="5">
        <v>54</v>
      </c>
      <c r="D38" s="5">
        <v>33</v>
      </c>
      <c r="E38" s="5">
        <v>225</v>
      </c>
      <c r="F38" s="6">
        <v>0</v>
      </c>
      <c r="G38" s="6">
        <v>0</v>
      </c>
      <c r="H38" s="5">
        <v>2</v>
      </c>
      <c r="I38" s="163">
        <v>20</v>
      </c>
      <c r="J38" s="6"/>
      <c r="K38" s="6"/>
      <c r="L38" s="5"/>
      <c r="M38" s="5"/>
      <c r="N38" s="16"/>
      <c r="O38" s="5"/>
      <c r="P38" s="7"/>
      <c r="Q38" s="7"/>
    </row>
    <row r="39" spans="1:17" ht="15" customHeight="1">
      <c r="A39" s="38" t="s">
        <v>81</v>
      </c>
      <c r="B39" s="6">
        <v>14</v>
      </c>
      <c r="C39" s="6">
        <v>65</v>
      </c>
      <c r="D39" s="5">
        <v>45</v>
      </c>
      <c r="E39" s="5">
        <v>243</v>
      </c>
      <c r="F39" s="6">
        <v>0</v>
      </c>
      <c r="G39" s="6">
        <v>0</v>
      </c>
      <c r="H39" s="5">
        <v>6</v>
      </c>
      <c r="I39" s="163">
        <v>70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>
      <c r="A40" s="38" t="s">
        <v>82</v>
      </c>
      <c r="B40" s="5">
        <v>49</v>
      </c>
      <c r="C40" s="5">
        <v>78</v>
      </c>
      <c r="D40" s="5">
        <v>96</v>
      </c>
      <c r="E40" s="5">
        <v>237</v>
      </c>
      <c r="F40" s="6">
        <v>3</v>
      </c>
      <c r="G40" s="6">
        <v>33</v>
      </c>
      <c r="H40" s="6">
        <v>14</v>
      </c>
      <c r="I40" s="41">
        <v>314</v>
      </c>
      <c r="J40" s="96"/>
      <c r="K40" s="96"/>
      <c r="L40" s="96"/>
      <c r="M40" s="96"/>
      <c r="N40" s="96"/>
      <c r="O40" s="96"/>
      <c r="P40" s="96"/>
      <c r="Q40" s="96"/>
    </row>
    <row r="41" spans="1:17" ht="15" customHeight="1">
      <c r="A41" s="38" t="s">
        <v>83</v>
      </c>
      <c r="B41" s="5">
        <v>15</v>
      </c>
      <c r="C41" s="5">
        <v>67</v>
      </c>
      <c r="D41" s="5">
        <v>30</v>
      </c>
      <c r="E41" s="5">
        <v>204</v>
      </c>
      <c r="F41" s="6">
        <v>1</v>
      </c>
      <c r="G41" s="6">
        <v>6</v>
      </c>
      <c r="H41" s="6">
        <v>2</v>
      </c>
      <c r="I41" s="41">
        <v>20</v>
      </c>
      <c r="J41" s="96"/>
      <c r="K41" s="96"/>
      <c r="L41" s="96"/>
      <c r="M41" s="96"/>
      <c r="N41" s="96"/>
      <c r="O41" s="96"/>
      <c r="P41" s="96"/>
      <c r="Q41" s="98"/>
    </row>
    <row r="42" spans="1:17" ht="20.100000000000001" customHeight="1">
      <c r="A42" s="10" t="s">
        <v>346</v>
      </c>
      <c r="B42" s="5">
        <v>9</v>
      </c>
      <c r="C42" s="5">
        <v>32</v>
      </c>
      <c r="D42" s="5">
        <v>34</v>
      </c>
      <c r="E42" s="5">
        <v>245</v>
      </c>
      <c r="F42" s="6">
        <v>1</v>
      </c>
      <c r="G42" s="6">
        <v>20</v>
      </c>
      <c r="H42" s="6">
        <v>7</v>
      </c>
      <c r="I42" s="41">
        <v>260</v>
      </c>
      <c r="J42" s="96"/>
      <c r="K42" s="96"/>
      <c r="L42" s="96"/>
      <c r="M42" s="96"/>
      <c r="N42" s="96"/>
      <c r="O42" s="96"/>
      <c r="P42" s="96"/>
      <c r="Q42" s="96"/>
    </row>
    <row r="43" spans="1:17" ht="20.100000000000001" customHeight="1">
      <c r="A43" s="38" t="s">
        <v>84</v>
      </c>
      <c r="B43" s="5">
        <v>12</v>
      </c>
      <c r="C43" s="5">
        <v>63</v>
      </c>
      <c r="D43" s="5">
        <v>28</v>
      </c>
      <c r="E43" s="5">
        <v>222</v>
      </c>
      <c r="F43" s="6">
        <v>2</v>
      </c>
      <c r="G43" s="6">
        <v>14</v>
      </c>
      <c r="H43" s="6">
        <v>7</v>
      </c>
      <c r="I43" s="41">
        <v>100</v>
      </c>
      <c r="J43" s="93"/>
      <c r="K43" s="93"/>
      <c r="L43" s="93"/>
      <c r="M43" s="93"/>
      <c r="N43" s="93"/>
      <c r="O43" s="93"/>
      <c r="P43" s="93"/>
      <c r="Q43" s="93"/>
    </row>
    <row r="44" spans="1:17" s="26" customFormat="1" ht="15" customHeight="1" thickBot="1">
      <c r="A44" s="39" t="s">
        <v>64</v>
      </c>
      <c r="B44" s="5">
        <v>10</v>
      </c>
      <c r="C44" s="5">
        <v>47</v>
      </c>
      <c r="D44" s="5">
        <v>25</v>
      </c>
      <c r="E44" s="5">
        <v>199</v>
      </c>
      <c r="F44" s="6">
        <v>2</v>
      </c>
      <c r="G44" s="6">
        <v>14</v>
      </c>
      <c r="H44" s="6">
        <v>4</v>
      </c>
      <c r="I44" s="164">
        <v>70</v>
      </c>
      <c r="J44" s="17"/>
      <c r="K44" s="17"/>
      <c r="L44" s="17"/>
      <c r="M44" s="17"/>
      <c r="N44" s="17"/>
      <c r="O44" s="17"/>
      <c r="P44" s="18"/>
      <c r="Q44" s="18"/>
    </row>
    <row r="45" spans="1:17" s="26" customFormat="1" ht="15" customHeight="1">
      <c r="A45" s="52" t="s">
        <v>201</v>
      </c>
      <c r="B45" s="52"/>
      <c r="C45" s="52"/>
      <c r="D45" s="52"/>
      <c r="E45" s="34"/>
      <c r="F45" s="34"/>
      <c r="G45" s="40"/>
      <c r="H45" s="40"/>
      <c r="I45" s="40" t="s">
        <v>347</v>
      </c>
      <c r="J45" s="17"/>
      <c r="K45" s="17"/>
      <c r="L45" s="17"/>
      <c r="M45" s="17"/>
      <c r="N45" s="17"/>
      <c r="O45" s="17"/>
      <c r="P45" s="18"/>
      <c r="Q45" s="18"/>
    </row>
    <row r="46" spans="1:17" ht="1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</sheetData>
  <sheetProtection selectLockedCells="1" selectUnlockedCell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A14:A21 A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53"/>
  <sheetViews>
    <sheetView view="pageBreakPreview" zoomScaleNormal="100" zoomScaleSheetLayoutView="100" workbookViewId="0">
      <selection activeCell="E13" sqref="E13"/>
    </sheetView>
  </sheetViews>
  <sheetFormatPr defaultRowHeight="15.95" customHeight="1"/>
  <cols>
    <col min="1" max="1" width="16.7109375" style="54" customWidth="1"/>
    <col min="2" max="6" width="16.85546875" style="54" customWidth="1"/>
    <col min="7" max="16384" width="9.140625" style="54"/>
  </cols>
  <sheetData>
    <row r="1" spans="1:8" ht="5.0999999999999996" customHeight="1">
      <c r="A1" s="53"/>
      <c r="B1" s="53"/>
      <c r="C1" s="53"/>
      <c r="D1" s="53"/>
      <c r="E1" s="53"/>
      <c r="F1" s="55"/>
      <c r="G1" s="53"/>
    </row>
    <row r="2" spans="1:8" ht="15" customHeight="1" thickBot="1">
      <c r="A2" s="53" t="s">
        <v>348</v>
      </c>
      <c r="B2" s="53"/>
      <c r="C2" s="53"/>
      <c r="D2" s="53"/>
      <c r="E2" s="53"/>
      <c r="F2" s="55" t="s">
        <v>85</v>
      </c>
      <c r="G2" s="53"/>
    </row>
    <row r="3" spans="1:8" ht="24.95" customHeight="1">
      <c r="A3" s="331" t="s">
        <v>86</v>
      </c>
      <c r="B3" s="322" t="s">
        <v>75</v>
      </c>
      <c r="C3" s="304" t="s">
        <v>87</v>
      </c>
      <c r="D3" s="322" t="s">
        <v>1</v>
      </c>
      <c r="E3" s="304" t="s">
        <v>228</v>
      </c>
      <c r="F3" s="354" t="s">
        <v>231</v>
      </c>
      <c r="G3" s="318"/>
    </row>
    <row r="4" spans="1:8" ht="15.95" customHeight="1">
      <c r="A4" s="332" t="s">
        <v>88</v>
      </c>
      <c r="B4" s="327" t="s">
        <v>232</v>
      </c>
      <c r="C4" s="328" t="s">
        <v>233</v>
      </c>
      <c r="D4" s="328" t="s">
        <v>234</v>
      </c>
      <c r="E4" s="328" t="s">
        <v>235</v>
      </c>
      <c r="F4" s="333">
        <f>SUM(F5:F24)</f>
        <v>303722</v>
      </c>
      <c r="G4" s="318"/>
      <c r="H4" s="165"/>
    </row>
    <row r="5" spans="1:8" ht="15.95" customHeight="1">
      <c r="A5" s="302" t="s">
        <v>89</v>
      </c>
      <c r="B5" s="329">
        <v>129670</v>
      </c>
      <c r="C5" s="365" t="s">
        <v>236</v>
      </c>
      <c r="D5" s="365" t="s">
        <v>237</v>
      </c>
      <c r="E5" s="365">
        <v>144039</v>
      </c>
      <c r="F5" s="334">
        <v>148666</v>
      </c>
      <c r="G5" s="318"/>
      <c r="H5" s="165"/>
    </row>
    <row r="6" spans="1:8" ht="15.95" customHeight="1">
      <c r="A6" s="302" t="s">
        <v>90</v>
      </c>
      <c r="B6" s="330">
        <v>0</v>
      </c>
      <c r="C6" s="59">
        <v>0</v>
      </c>
      <c r="D6" s="59">
        <v>0</v>
      </c>
      <c r="E6" s="59">
        <v>0</v>
      </c>
      <c r="F6" s="335" t="s">
        <v>44</v>
      </c>
      <c r="G6" s="318"/>
      <c r="H6" s="165"/>
    </row>
    <row r="7" spans="1:8" ht="15.95" customHeight="1">
      <c r="A7" s="302" t="s">
        <v>91</v>
      </c>
      <c r="B7" s="330">
        <v>0</v>
      </c>
      <c r="C7" s="59">
        <v>0</v>
      </c>
      <c r="D7" s="59">
        <v>0</v>
      </c>
      <c r="E7" s="59">
        <v>0</v>
      </c>
      <c r="F7" s="335" t="s">
        <v>44</v>
      </c>
      <c r="G7" s="318"/>
      <c r="H7" s="165"/>
    </row>
    <row r="8" spans="1:8" ht="15.95" customHeight="1">
      <c r="A8" s="302" t="s">
        <v>92</v>
      </c>
      <c r="B8" s="330">
        <v>0</v>
      </c>
      <c r="C8" s="59">
        <v>0</v>
      </c>
      <c r="D8" s="59">
        <v>0</v>
      </c>
      <c r="E8" s="59">
        <v>0</v>
      </c>
      <c r="F8" s="335" t="s">
        <v>44</v>
      </c>
      <c r="G8" s="318"/>
      <c r="H8" s="165"/>
    </row>
    <row r="9" spans="1:8" ht="15.95" customHeight="1">
      <c r="A9" s="302" t="s">
        <v>93</v>
      </c>
      <c r="B9" s="330">
        <v>0</v>
      </c>
      <c r="C9" s="59">
        <v>0</v>
      </c>
      <c r="D9" s="59">
        <v>0</v>
      </c>
      <c r="E9" s="59">
        <v>0</v>
      </c>
      <c r="F9" s="335" t="s">
        <v>44</v>
      </c>
      <c r="G9" s="318"/>
      <c r="H9" s="165"/>
    </row>
    <row r="10" spans="1:8" ht="15.95" customHeight="1">
      <c r="A10" s="302" t="s">
        <v>94</v>
      </c>
      <c r="B10" s="330">
        <v>0</v>
      </c>
      <c r="C10" s="59">
        <v>0</v>
      </c>
      <c r="D10" s="59">
        <v>0</v>
      </c>
      <c r="E10" s="59">
        <v>0</v>
      </c>
      <c r="F10" s="335" t="s">
        <v>44</v>
      </c>
      <c r="G10" s="318"/>
      <c r="H10" s="165"/>
    </row>
    <row r="11" spans="1:8" ht="15.95" customHeight="1">
      <c r="A11" s="302" t="s">
        <v>95</v>
      </c>
      <c r="B11" s="330">
        <v>0</v>
      </c>
      <c r="C11" s="59">
        <v>0</v>
      </c>
      <c r="D11" s="59">
        <v>0</v>
      </c>
      <c r="E11" s="59">
        <v>0</v>
      </c>
      <c r="F11" s="335" t="s">
        <v>44</v>
      </c>
      <c r="G11" s="318"/>
      <c r="H11" s="165"/>
    </row>
    <row r="12" spans="1:8" ht="15.95" customHeight="1">
      <c r="A12" s="302" t="s">
        <v>96</v>
      </c>
      <c r="B12" s="330">
        <v>0</v>
      </c>
      <c r="C12" s="59">
        <v>0</v>
      </c>
      <c r="D12" s="59">
        <v>0</v>
      </c>
      <c r="E12" s="59">
        <v>0</v>
      </c>
      <c r="F12" s="335" t="s">
        <v>44</v>
      </c>
      <c r="G12" s="318"/>
      <c r="H12" s="165"/>
    </row>
    <row r="13" spans="1:8" ht="15.95" customHeight="1">
      <c r="A13" s="302" t="s">
        <v>97</v>
      </c>
      <c r="B13" s="330">
        <v>0</v>
      </c>
      <c r="C13" s="59">
        <v>0</v>
      </c>
      <c r="D13" s="59">
        <v>0</v>
      </c>
      <c r="E13" s="59">
        <v>0</v>
      </c>
      <c r="F13" s="335" t="s">
        <v>44</v>
      </c>
      <c r="G13" s="318"/>
      <c r="H13" s="165"/>
    </row>
    <row r="14" spans="1:8" ht="15.95" customHeight="1">
      <c r="A14" s="302" t="s">
        <v>98</v>
      </c>
      <c r="B14" s="330">
        <v>0</v>
      </c>
      <c r="C14" s="59">
        <v>0</v>
      </c>
      <c r="D14" s="59">
        <v>0</v>
      </c>
      <c r="E14" s="59">
        <v>0</v>
      </c>
      <c r="F14" s="335" t="s">
        <v>44</v>
      </c>
      <c r="G14" s="318"/>
      <c r="H14" s="165"/>
    </row>
    <row r="15" spans="1:8" ht="15.95" customHeight="1">
      <c r="A15" s="302" t="s">
        <v>99</v>
      </c>
      <c r="B15" s="330">
        <v>0</v>
      </c>
      <c r="C15" s="59">
        <v>0</v>
      </c>
      <c r="D15" s="59">
        <v>0</v>
      </c>
      <c r="E15" s="59">
        <v>0</v>
      </c>
      <c r="F15" s="335" t="s">
        <v>44</v>
      </c>
      <c r="G15" s="318"/>
      <c r="H15" s="165"/>
    </row>
    <row r="16" spans="1:8" ht="15.95" customHeight="1">
      <c r="A16" s="302" t="s">
        <v>100</v>
      </c>
      <c r="B16" s="329">
        <v>50948</v>
      </c>
      <c r="C16" s="365" t="s">
        <v>238</v>
      </c>
      <c r="D16" s="365" t="s">
        <v>239</v>
      </c>
      <c r="E16" s="365" t="s">
        <v>240</v>
      </c>
      <c r="F16" s="334">
        <v>59254</v>
      </c>
      <c r="G16" s="318"/>
      <c r="H16" s="165"/>
    </row>
    <row r="17" spans="1:8" ht="15.95" customHeight="1">
      <c r="A17" s="302" t="s">
        <v>101</v>
      </c>
      <c r="B17" s="329">
        <v>35257</v>
      </c>
      <c r="C17" s="365" t="s">
        <v>241</v>
      </c>
      <c r="D17" s="365" t="s">
        <v>242</v>
      </c>
      <c r="E17" s="365" t="s">
        <v>243</v>
      </c>
      <c r="F17" s="334">
        <v>40806</v>
      </c>
      <c r="G17" s="318"/>
      <c r="H17" s="165"/>
    </row>
    <row r="18" spans="1:8" ht="15.95" customHeight="1">
      <c r="A18" s="302" t="s">
        <v>102</v>
      </c>
      <c r="B18" s="330">
        <v>0</v>
      </c>
      <c r="C18" s="59">
        <v>0</v>
      </c>
      <c r="D18" s="59">
        <v>0</v>
      </c>
      <c r="E18" s="59">
        <v>0</v>
      </c>
      <c r="F18" s="335" t="s">
        <v>44</v>
      </c>
      <c r="G18" s="318"/>
      <c r="H18" s="165"/>
    </row>
    <row r="19" spans="1:8" ht="15.95" customHeight="1">
      <c r="A19" s="302" t="s">
        <v>103</v>
      </c>
      <c r="B19" s="329">
        <v>4651</v>
      </c>
      <c r="C19" s="365" t="s">
        <v>244</v>
      </c>
      <c r="D19" s="365">
        <v>4791</v>
      </c>
      <c r="E19" s="365">
        <v>4151</v>
      </c>
      <c r="F19" s="334">
        <v>4264</v>
      </c>
      <c r="G19" s="318"/>
      <c r="H19" s="165"/>
    </row>
    <row r="20" spans="1:8" ht="15.95" customHeight="1">
      <c r="A20" s="302" t="s">
        <v>104</v>
      </c>
      <c r="B20" s="329">
        <v>10348</v>
      </c>
      <c r="C20" s="365" t="s">
        <v>245</v>
      </c>
      <c r="D20" s="365" t="s">
        <v>246</v>
      </c>
      <c r="E20" s="365">
        <v>12751</v>
      </c>
      <c r="F20" s="334">
        <v>13525</v>
      </c>
      <c r="G20" s="318"/>
      <c r="H20" s="165"/>
    </row>
    <row r="21" spans="1:8" ht="15.95" customHeight="1">
      <c r="A21" s="302" t="s">
        <v>105</v>
      </c>
      <c r="B21" s="329">
        <v>22834</v>
      </c>
      <c r="C21" s="365">
        <v>21956</v>
      </c>
      <c r="D21" s="365">
        <v>22537</v>
      </c>
      <c r="E21" s="365">
        <v>21063</v>
      </c>
      <c r="F21" s="334">
        <v>21366</v>
      </c>
      <c r="G21" s="318"/>
      <c r="H21" s="165"/>
    </row>
    <row r="22" spans="1:8" ht="15" customHeight="1">
      <c r="A22" s="336" t="s">
        <v>349</v>
      </c>
      <c r="B22" s="365" t="s">
        <v>247</v>
      </c>
      <c r="C22" s="293" t="s">
        <v>248</v>
      </c>
      <c r="D22" s="365" t="s">
        <v>249</v>
      </c>
      <c r="E22" s="365" t="s">
        <v>250</v>
      </c>
      <c r="F22" s="334">
        <v>12483</v>
      </c>
      <c r="G22" s="53"/>
    </row>
    <row r="23" spans="1:8" ht="15" customHeight="1" thickBot="1">
      <c r="A23" s="337" t="s">
        <v>350</v>
      </c>
      <c r="B23" s="338" t="s">
        <v>251</v>
      </c>
      <c r="C23" s="339" t="s">
        <v>252</v>
      </c>
      <c r="D23" s="338" t="s">
        <v>253</v>
      </c>
      <c r="E23" s="338" t="s">
        <v>254</v>
      </c>
      <c r="F23" s="340">
        <v>3358</v>
      </c>
      <c r="G23" s="53"/>
    </row>
    <row r="24" spans="1:8" ht="15" customHeight="1">
      <c r="A24" s="54" t="s">
        <v>255</v>
      </c>
      <c r="F24" s="55" t="s">
        <v>107</v>
      </c>
      <c r="G24" s="53"/>
    </row>
    <row r="25" spans="1:8" ht="24.95" customHeight="1">
      <c r="A25" s="53" t="s">
        <v>106</v>
      </c>
      <c r="B25" s="53"/>
      <c r="C25" s="53"/>
      <c r="D25" s="53"/>
      <c r="E25" s="53"/>
      <c r="G25" s="318"/>
    </row>
    <row r="26" spans="1:8" ht="24.95" customHeight="1" thickBot="1">
      <c r="A26" s="53" t="s">
        <v>351</v>
      </c>
      <c r="B26" s="53"/>
      <c r="C26" s="53"/>
      <c r="D26" s="53"/>
      <c r="E26" s="53"/>
      <c r="F26" s="55" t="s">
        <v>108</v>
      </c>
      <c r="G26" s="318"/>
    </row>
    <row r="27" spans="1:8" ht="15.95" customHeight="1">
      <c r="A27" s="331" t="s">
        <v>109</v>
      </c>
      <c r="B27" s="322" t="s">
        <v>75</v>
      </c>
      <c r="C27" s="304" t="s">
        <v>87</v>
      </c>
      <c r="D27" s="322" t="s">
        <v>1</v>
      </c>
      <c r="E27" s="304" t="s">
        <v>228</v>
      </c>
      <c r="F27" s="354" t="s">
        <v>231</v>
      </c>
      <c r="G27" s="318"/>
    </row>
    <row r="28" spans="1:8" ht="15.95" customHeight="1">
      <c r="A28" s="341" t="s">
        <v>110</v>
      </c>
      <c r="B28" s="166">
        <v>2301</v>
      </c>
      <c r="C28" s="166">
        <v>2127</v>
      </c>
      <c r="D28" s="166">
        <v>2214</v>
      </c>
      <c r="E28" s="166">
        <v>2320</v>
      </c>
      <c r="F28" s="342">
        <v>2167</v>
      </c>
      <c r="G28" s="318"/>
    </row>
    <row r="29" spans="1:8" ht="15.95" customHeight="1">
      <c r="A29" s="343" t="s">
        <v>111</v>
      </c>
      <c r="B29" s="368">
        <v>2574</v>
      </c>
      <c r="C29" s="368">
        <v>2350</v>
      </c>
      <c r="D29" s="368">
        <v>2448</v>
      </c>
      <c r="E29" s="368">
        <v>2558</v>
      </c>
      <c r="F29" s="344">
        <v>2391</v>
      </c>
      <c r="G29" s="318"/>
    </row>
    <row r="30" spans="1:8" ht="15.95" customHeight="1">
      <c r="A30" s="343" t="s">
        <v>112</v>
      </c>
      <c r="B30" s="368">
        <v>4233</v>
      </c>
      <c r="C30" s="368">
        <v>3775</v>
      </c>
      <c r="D30" s="368">
        <v>3982</v>
      </c>
      <c r="E30" s="368">
        <v>4189</v>
      </c>
      <c r="F30" s="344">
        <v>3964</v>
      </c>
      <c r="G30" s="318"/>
    </row>
    <row r="31" spans="1:8" ht="15.95" customHeight="1">
      <c r="A31" s="343" t="s">
        <v>113</v>
      </c>
      <c r="B31" s="368">
        <v>3933</v>
      </c>
      <c r="C31" s="368">
        <v>3508</v>
      </c>
      <c r="D31" s="368">
        <v>3681</v>
      </c>
      <c r="E31" s="368">
        <v>3829</v>
      </c>
      <c r="F31" s="344">
        <v>3629</v>
      </c>
      <c r="G31" s="318"/>
    </row>
    <row r="32" spans="1:8" ht="15.95" customHeight="1">
      <c r="A32" s="343" t="s">
        <v>114</v>
      </c>
      <c r="B32" s="368">
        <v>3383</v>
      </c>
      <c r="C32" s="368">
        <v>3072</v>
      </c>
      <c r="D32" s="368">
        <v>3238</v>
      </c>
      <c r="E32" s="368">
        <v>3415</v>
      </c>
      <c r="F32" s="344">
        <v>3321</v>
      </c>
      <c r="G32" s="318"/>
    </row>
    <row r="33" spans="1:7" ht="15.95" customHeight="1">
      <c r="A33" s="343" t="s">
        <v>115</v>
      </c>
      <c r="B33" s="368">
        <v>4642</v>
      </c>
      <c r="C33" s="368">
        <v>4179</v>
      </c>
      <c r="D33" s="368">
        <v>4399</v>
      </c>
      <c r="E33" s="368">
        <v>4651</v>
      </c>
      <c r="F33" s="344">
        <v>4464</v>
      </c>
      <c r="G33" s="318"/>
    </row>
    <row r="34" spans="1:7" ht="15.95" customHeight="1">
      <c r="A34" s="343" t="s">
        <v>116</v>
      </c>
      <c r="B34" s="368">
        <v>2064</v>
      </c>
      <c r="C34" s="368">
        <v>1838</v>
      </c>
      <c r="D34" s="368">
        <v>1953</v>
      </c>
      <c r="E34" s="368">
        <v>2061</v>
      </c>
      <c r="F34" s="344">
        <v>1929</v>
      </c>
      <c r="G34" s="318"/>
    </row>
    <row r="35" spans="1:7" ht="15.95" customHeight="1">
      <c r="A35" s="343" t="s">
        <v>117</v>
      </c>
      <c r="B35" s="368">
        <v>5528</v>
      </c>
      <c r="C35" s="368">
        <v>4982</v>
      </c>
      <c r="D35" s="368">
        <v>5266</v>
      </c>
      <c r="E35" s="368">
        <v>5532</v>
      </c>
      <c r="F35" s="344">
        <v>5264</v>
      </c>
      <c r="G35" s="318"/>
    </row>
    <row r="36" spans="1:7" ht="15.95" customHeight="1">
      <c r="A36" s="343" t="s">
        <v>118</v>
      </c>
      <c r="B36" s="368">
        <v>1604</v>
      </c>
      <c r="C36" s="368">
        <v>1468</v>
      </c>
      <c r="D36" s="368">
        <v>1549</v>
      </c>
      <c r="E36" s="368">
        <v>1614</v>
      </c>
      <c r="F36" s="344">
        <v>1572</v>
      </c>
      <c r="G36" s="318"/>
    </row>
    <row r="37" spans="1:7" ht="15.95" customHeight="1">
      <c r="A37" s="343" t="s">
        <v>119</v>
      </c>
      <c r="B37" s="368">
        <v>4</v>
      </c>
      <c r="C37" s="368">
        <v>1</v>
      </c>
      <c r="D37" s="368">
        <v>1</v>
      </c>
      <c r="E37" s="368">
        <v>1</v>
      </c>
      <c r="F37" s="344">
        <v>1</v>
      </c>
      <c r="G37" s="318"/>
    </row>
    <row r="38" spans="1:7" ht="15.95" customHeight="1">
      <c r="A38" s="343" t="s">
        <v>120</v>
      </c>
      <c r="B38" s="368">
        <v>1612</v>
      </c>
      <c r="C38" s="368">
        <v>1451</v>
      </c>
      <c r="D38" s="368">
        <v>1531</v>
      </c>
      <c r="E38" s="368">
        <v>1600</v>
      </c>
      <c r="F38" s="344">
        <v>1482</v>
      </c>
      <c r="G38" s="318"/>
    </row>
    <row r="39" spans="1:7" ht="15.95" customHeight="1">
      <c r="A39" s="343" t="s">
        <v>121</v>
      </c>
      <c r="B39" s="368">
        <v>4236</v>
      </c>
      <c r="C39" s="368">
        <v>3811</v>
      </c>
      <c r="D39" s="368">
        <v>3658</v>
      </c>
      <c r="E39" s="368">
        <v>4098</v>
      </c>
      <c r="F39" s="344">
        <v>4040</v>
      </c>
      <c r="G39" s="318"/>
    </row>
    <row r="40" spans="1:7" ht="15.95" customHeight="1">
      <c r="A40" s="343" t="s">
        <v>122</v>
      </c>
      <c r="B40" s="368">
        <v>2140</v>
      </c>
      <c r="C40" s="368">
        <v>1981</v>
      </c>
      <c r="D40" s="368">
        <v>2069</v>
      </c>
      <c r="E40" s="368">
        <v>2163</v>
      </c>
      <c r="F40" s="344">
        <v>2072</v>
      </c>
      <c r="G40" s="318"/>
    </row>
    <row r="41" spans="1:7" ht="15.95" customHeight="1">
      <c r="A41" s="343" t="s">
        <v>123</v>
      </c>
      <c r="B41" s="368">
        <v>2153</v>
      </c>
      <c r="C41" s="368">
        <v>1981</v>
      </c>
      <c r="D41" s="368">
        <v>2077</v>
      </c>
      <c r="E41" s="368">
        <v>2177</v>
      </c>
      <c r="F41" s="344">
        <v>2052</v>
      </c>
      <c r="G41" s="318"/>
    </row>
    <row r="42" spans="1:7" ht="15.95" customHeight="1">
      <c r="A42" s="343" t="s">
        <v>124</v>
      </c>
      <c r="B42" s="368">
        <v>4486</v>
      </c>
      <c r="C42" s="368">
        <v>3938</v>
      </c>
      <c r="D42" s="368">
        <v>4095</v>
      </c>
      <c r="E42" s="368">
        <v>4272</v>
      </c>
      <c r="F42" s="344">
        <v>4015</v>
      </c>
      <c r="G42" s="318"/>
    </row>
    <row r="43" spans="1:7" ht="15.95" customHeight="1">
      <c r="A43" s="343" t="s">
        <v>125</v>
      </c>
      <c r="B43" s="368">
        <v>4103</v>
      </c>
      <c r="C43" s="368">
        <v>3769</v>
      </c>
      <c r="D43" s="368">
        <v>3974</v>
      </c>
      <c r="E43" s="368">
        <v>4222</v>
      </c>
      <c r="F43" s="344">
        <v>4057</v>
      </c>
      <c r="G43" s="318"/>
    </row>
    <row r="44" spans="1:7" ht="15.95" customHeight="1">
      <c r="A44" s="343" t="s">
        <v>126</v>
      </c>
      <c r="B44" s="368">
        <v>1231</v>
      </c>
      <c r="C44" s="368">
        <v>1161</v>
      </c>
      <c r="D44" s="368">
        <v>1240</v>
      </c>
      <c r="E44" s="368">
        <v>1322</v>
      </c>
      <c r="F44" s="344">
        <v>1279</v>
      </c>
      <c r="G44" s="318"/>
    </row>
    <row r="45" spans="1:7" ht="15.95" customHeight="1">
      <c r="A45" s="343" t="s">
        <v>127</v>
      </c>
      <c r="B45" s="368">
        <v>2892</v>
      </c>
      <c r="C45" s="368">
        <v>2491</v>
      </c>
      <c r="D45" s="368">
        <v>2597</v>
      </c>
      <c r="E45" s="368">
        <v>3707</v>
      </c>
      <c r="F45" s="344">
        <v>2572</v>
      </c>
      <c r="G45" s="318"/>
    </row>
    <row r="46" spans="1:7" ht="15.95" customHeight="1">
      <c r="A46" s="343" t="s">
        <v>128</v>
      </c>
      <c r="B46" s="368">
        <v>2</v>
      </c>
      <c r="C46" s="368">
        <v>2</v>
      </c>
      <c r="D46" s="368">
        <v>2</v>
      </c>
      <c r="E46" s="368">
        <v>2</v>
      </c>
      <c r="F46" s="344">
        <v>1</v>
      </c>
      <c r="G46" s="318"/>
    </row>
    <row r="47" spans="1:7" ht="18" customHeight="1">
      <c r="A47" s="343" t="s">
        <v>129</v>
      </c>
      <c r="B47" s="368">
        <v>31</v>
      </c>
      <c r="C47" s="368">
        <v>32</v>
      </c>
      <c r="D47" s="368">
        <v>35</v>
      </c>
      <c r="E47" s="368">
        <v>41</v>
      </c>
      <c r="F47" s="344">
        <v>44</v>
      </c>
      <c r="G47" s="318"/>
    </row>
    <row r="48" spans="1:7" ht="18" customHeight="1">
      <c r="A48" s="302" t="s">
        <v>130</v>
      </c>
      <c r="B48" s="368">
        <v>53152</v>
      </c>
      <c r="C48" s="368">
        <v>47917</v>
      </c>
      <c r="D48" s="368">
        <v>50009</v>
      </c>
      <c r="E48" s="368">
        <v>53774</v>
      </c>
      <c r="F48" s="344">
        <f>SUM(F28:F47)</f>
        <v>50316</v>
      </c>
      <c r="G48" s="318"/>
    </row>
    <row r="49" spans="1:7" ht="18" customHeight="1">
      <c r="A49" s="302" t="s">
        <v>131</v>
      </c>
      <c r="B49" s="368">
        <v>3857</v>
      </c>
      <c r="C49" s="368">
        <v>3587</v>
      </c>
      <c r="D49" s="368">
        <v>3907</v>
      </c>
      <c r="E49" s="368">
        <v>4208</v>
      </c>
      <c r="F49" s="344">
        <v>4026</v>
      </c>
      <c r="G49" s="318"/>
    </row>
    <row r="50" spans="1:7" ht="20.100000000000001" customHeight="1">
      <c r="A50" s="302" t="s">
        <v>132</v>
      </c>
      <c r="B50" s="368">
        <v>376</v>
      </c>
      <c r="C50" s="368">
        <v>297</v>
      </c>
      <c r="D50" s="368">
        <v>254</v>
      </c>
      <c r="E50" s="368">
        <v>261</v>
      </c>
      <c r="F50" s="344">
        <v>239</v>
      </c>
      <c r="G50" s="318"/>
    </row>
    <row r="51" spans="1:7" ht="15" customHeight="1" thickBot="1">
      <c r="A51" s="303" t="s">
        <v>133</v>
      </c>
      <c r="B51" s="345">
        <f>SUM(B48:B50)</f>
        <v>57385</v>
      </c>
      <c r="C51" s="345">
        <f>SUM(C48:C50)</f>
        <v>51801</v>
      </c>
      <c r="D51" s="345">
        <f>SUM(D48:D50)</f>
        <v>54170</v>
      </c>
      <c r="E51" s="345">
        <f>SUM(E48:E50)</f>
        <v>58243</v>
      </c>
      <c r="F51" s="346">
        <f>SUM(F48:F50)</f>
        <v>54581</v>
      </c>
      <c r="G51" s="53"/>
    </row>
    <row r="52" spans="1:7" ht="15.95" customHeight="1">
      <c r="A52" s="53"/>
      <c r="B52" s="53"/>
      <c r="C52" s="53"/>
      <c r="D52" s="53"/>
      <c r="E52" s="418" t="s">
        <v>107</v>
      </c>
      <c r="F52" s="418"/>
      <c r="G52" s="53"/>
    </row>
    <row r="53" spans="1:7" ht="15.95" customHeight="1">
      <c r="A53" s="53"/>
      <c r="B53" s="53"/>
      <c r="C53" s="53"/>
      <c r="D53" s="53"/>
      <c r="E53" s="53"/>
      <c r="F53" s="53"/>
      <c r="G53" s="53"/>
    </row>
  </sheetData>
  <sheetProtection selectLockedCells="1" selectUnlockedCells="1"/>
  <mergeCells count="1">
    <mergeCell ref="E52:F52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1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53"/>
  <sheetViews>
    <sheetView view="pageBreakPreview" zoomScaleNormal="100" zoomScaleSheetLayoutView="100" workbookViewId="0">
      <selection activeCell="AN50" sqref="AN50"/>
    </sheetView>
  </sheetViews>
  <sheetFormatPr defaultRowHeight="15.95" customHeight="1"/>
  <cols>
    <col min="1" max="1" width="12.85546875" style="54" customWidth="1"/>
    <col min="2" max="5" width="2.28515625" style="54" customWidth="1"/>
    <col min="6" max="9" width="2.140625" style="54" customWidth="1"/>
    <col min="10" max="13" width="2.28515625" style="54" customWidth="1"/>
    <col min="14" max="17" width="2.140625" style="54" customWidth="1"/>
    <col min="18" max="18" width="2.28515625" style="54" customWidth="1"/>
    <col min="19" max="19" width="2.42578125" style="54" customWidth="1"/>
    <col min="20" max="21" width="2.28515625" style="54" customWidth="1"/>
    <col min="22" max="33" width="2.140625" style="54" customWidth="1"/>
    <col min="34" max="37" width="2.28515625" style="54" customWidth="1"/>
    <col min="38" max="41" width="2.140625" style="54" customWidth="1"/>
    <col min="42" max="16384" width="9.140625" style="54"/>
  </cols>
  <sheetData>
    <row r="1" spans="1:41" ht="5.0999999999999996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L1" s="53"/>
      <c r="AM1" s="53"/>
      <c r="AN1" s="53"/>
      <c r="AO1" s="55"/>
    </row>
    <row r="2" spans="1:41" ht="15" customHeight="1" thickBot="1">
      <c r="A2" s="53" t="s">
        <v>352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L2" s="53"/>
      <c r="AM2" s="53"/>
      <c r="AN2" s="53"/>
      <c r="AO2" s="55" t="s">
        <v>108</v>
      </c>
    </row>
    <row r="3" spans="1:41" ht="24.95" customHeight="1">
      <c r="A3" s="353" t="s">
        <v>134</v>
      </c>
      <c r="B3" s="463" t="s">
        <v>75</v>
      </c>
      <c r="C3" s="463"/>
      <c r="D3" s="463"/>
      <c r="E3" s="463"/>
      <c r="F3" s="463"/>
      <c r="G3" s="463"/>
      <c r="H3" s="463"/>
      <c r="I3" s="463"/>
      <c r="J3" s="463" t="s">
        <v>87</v>
      </c>
      <c r="K3" s="463"/>
      <c r="L3" s="463"/>
      <c r="M3" s="463"/>
      <c r="N3" s="463"/>
      <c r="O3" s="463"/>
      <c r="P3" s="463"/>
      <c r="Q3" s="463"/>
      <c r="R3" s="463" t="s">
        <v>1</v>
      </c>
      <c r="S3" s="463"/>
      <c r="T3" s="463"/>
      <c r="U3" s="463"/>
      <c r="V3" s="463"/>
      <c r="W3" s="463"/>
      <c r="X3" s="463"/>
      <c r="Y3" s="463"/>
      <c r="Z3" s="463" t="s">
        <v>228</v>
      </c>
      <c r="AA3" s="463"/>
      <c r="AB3" s="463"/>
      <c r="AC3" s="463"/>
      <c r="AD3" s="463"/>
      <c r="AE3" s="463"/>
      <c r="AF3" s="463"/>
      <c r="AG3" s="463"/>
      <c r="AH3" s="516" t="s">
        <v>231</v>
      </c>
      <c r="AI3" s="516"/>
      <c r="AJ3" s="516"/>
      <c r="AK3" s="516"/>
      <c r="AL3" s="516"/>
      <c r="AM3" s="516"/>
      <c r="AN3" s="516"/>
      <c r="AO3" s="517"/>
    </row>
    <row r="4" spans="1:41" ht="24.95" customHeight="1">
      <c r="A4" s="355" t="s">
        <v>135</v>
      </c>
      <c r="B4" s="467" t="s">
        <v>136</v>
      </c>
      <c r="C4" s="502"/>
      <c r="D4" s="502"/>
      <c r="E4" s="502"/>
      <c r="F4" s="502"/>
      <c r="G4" s="502"/>
      <c r="H4" s="502"/>
      <c r="I4" s="503"/>
      <c r="J4" s="467" t="s">
        <v>136</v>
      </c>
      <c r="K4" s="502"/>
      <c r="L4" s="502"/>
      <c r="M4" s="502"/>
      <c r="N4" s="502"/>
      <c r="O4" s="502"/>
      <c r="P4" s="502"/>
      <c r="Q4" s="503"/>
      <c r="R4" s="467" t="s">
        <v>136</v>
      </c>
      <c r="S4" s="502"/>
      <c r="T4" s="502"/>
      <c r="U4" s="502"/>
      <c r="V4" s="502"/>
      <c r="W4" s="502"/>
      <c r="X4" s="502"/>
      <c r="Y4" s="503"/>
      <c r="Z4" s="467" t="s">
        <v>136</v>
      </c>
      <c r="AA4" s="502"/>
      <c r="AB4" s="502"/>
      <c r="AC4" s="502"/>
      <c r="AD4" s="502"/>
      <c r="AE4" s="502"/>
      <c r="AF4" s="502"/>
      <c r="AG4" s="503"/>
      <c r="AH4" s="467" t="s">
        <v>353</v>
      </c>
      <c r="AI4" s="502"/>
      <c r="AJ4" s="502"/>
      <c r="AK4" s="502"/>
      <c r="AL4" s="502"/>
      <c r="AM4" s="502"/>
      <c r="AN4" s="502"/>
      <c r="AO4" s="456"/>
    </row>
    <row r="5" spans="1:41" ht="15.95" customHeight="1">
      <c r="A5" s="311" t="s">
        <v>137</v>
      </c>
      <c r="B5" s="510">
        <v>0</v>
      </c>
      <c r="C5" s="511"/>
      <c r="D5" s="511"/>
      <c r="E5" s="511"/>
      <c r="F5" s="511"/>
      <c r="G5" s="511"/>
      <c r="H5" s="511"/>
      <c r="I5" s="511"/>
      <c r="J5" s="567">
        <v>7285</v>
      </c>
      <c r="K5" s="567"/>
      <c r="L5" s="567"/>
      <c r="M5" s="567"/>
      <c r="N5" s="567"/>
      <c r="O5" s="567"/>
      <c r="P5" s="567"/>
      <c r="Q5" s="567"/>
      <c r="R5" s="504">
        <v>7123</v>
      </c>
      <c r="S5" s="504"/>
      <c r="T5" s="504"/>
      <c r="U5" s="504"/>
      <c r="V5" s="504"/>
      <c r="W5" s="504"/>
      <c r="X5" s="504"/>
      <c r="Y5" s="504"/>
      <c r="Z5" s="504">
        <v>7594</v>
      </c>
      <c r="AA5" s="504"/>
      <c r="AB5" s="504"/>
      <c r="AC5" s="504"/>
      <c r="AD5" s="504"/>
      <c r="AE5" s="504"/>
      <c r="AF5" s="504"/>
      <c r="AG5" s="504"/>
      <c r="AH5" s="506">
        <v>7003</v>
      </c>
      <c r="AI5" s="506"/>
      <c r="AJ5" s="506"/>
      <c r="AK5" s="506"/>
      <c r="AL5" s="506"/>
      <c r="AM5" s="506"/>
      <c r="AN5" s="506"/>
      <c r="AO5" s="507"/>
    </row>
    <row r="6" spans="1:41" ht="15.95" customHeight="1">
      <c r="A6" s="356" t="s">
        <v>256</v>
      </c>
      <c r="B6" s="512">
        <v>8893</v>
      </c>
      <c r="C6" s="513"/>
      <c r="D6" s="513"/>
      <c r="E6" s="513"/>
      <c r="F6" s="513"/>
      <c r="G6" s="513"/>
      <c r="H6" s="513"/>
      <c r="I6" s="513"/>
      <c r="J6" s="505">
        <v>8138</v>
      </c>
      <c r="K6" s="505"/>
      <c r="L6" s="505"/>
      <c r="M6" s="505"/>
      <c r="N6" s="505"/>
      <c r="O6" s="505"/>
      <c r="P6" s="505"/>
      <c r="Q6" s="505"/>
      <c r="R6" s="505">
        <v>8160</v>
      </c>
      <c r="S6" s="505"/>
      <c r="T6" s="505"/>
      <c r="U6" s="505"/>
      <c r="V6" s="505"/>
      <c r="W6" s="505"/>
      <c r="X6" s="505"/>
      <c r="Y6" s="505"/>
      <c r="Z6" s="505">
        <v>7938</v>
      </c>
      <c r="AA6" s="505"/>
      <c r="AB6" s="505"/>
      <c r="AC6" s="505"/>
      <c r="AD6" s="505"/>
      <c r="AE6" s="505"/>
      <c r="AF6" s="505"/>
      <c r="AG6" s="505"/>
      <c r="AH6" s="508">
        <v>7587</v>
      </c>
      <c r="AI6" s="508"/>
      <c r="AJ6" s="508"/>
      <c r="AK6" s="508"/>
      <c r="AL6" s="508"/>
      <c r="AM6" s="508"/>
      <c r="AN6" s="508"/>
      <c r="AO6" s="509"/>
    </row>
    <row r="7" spans="1:41" ht="15.95" customHeight="1">
      <c r="A7" s="356" t="s">
        <v>257</v>
      </c>
      <c r="B7" s="512">
        <v>8324</v>
      </c>
      <c r="C7" s="513"/>
      <c r="D7" s="513"/>
      <c r="E7" s="513"/>
      <c r="F7" s="513"/>
      <c r="G7" s="513"/>
      <c r="H7" s="513"/>
      <c r="I7" s="513"/>
      <c r="J7" s="505">
        <v>7870</v>
      </c>
      <c r="K7" s="505"/>
      <c r="L7" s="505"/>
      <c r="M7" s="505"/>
      <c r="N7" s="505"/>
      <c r="O7" s="505"/>
      <c r="P7" s="505"/>
      <c r="Q7" s="505"/>
      <c r="R7" s="505">
        <v>8149</v>
      </c>
      <c r="S7" s="505"/>
      <c r="T7" s="505"/>
      <c r="U7" s="505"/>
      <c r="V7" s="505"/>
      <c r="W7" s="505"/>
      <c r="X7" s="505"/>
      <c r="Y7" s="505"/>
      <c r="Z7" s="505">
        <v>8098</v>
      </c>
      <c r="AA7" s="505"/>
      <c r="AB7" s="505"/>
      <c r="AC7" s="505"/>
      <c r="AD7" s="505"/>
      <c r="AE7" s="505"/>
      <c r="AF7" s="505"/>
      <c r="AG7" s="505"/>
      <c r="AH7" s="508">
        <v>8302</v>
      </c>
      <c r="AI7" s="508"/>
      <c r="AJ7" s="508"/>
      <c r="AK7" s="508"/>
      <c r="AL7" s="508"/>
      <c r="AM7" s="508"/>
      <c r="AN7" s="508"/>
      <c r="AO7" s="509"/>
    </row>
    <row r="8" spans="1:41" ht="15.95" customHeight="1">
      <c r="A8" s="356" t="s">
        <v>258</v>
      </c>
      <c r="B8" s="512">
        <v>9367</v>
      </c>
      <c r="C8" s="513"/>
      <c r="D8" s="513"/>
      <c r="E8" s="513"/>
      <c r="F8" s="513"/>
      <c r="G8" s="513"/>
      <c r="H8" s="513"/>
      <c r="I8" s="513"/>
      <c r="J8" s="505">
        <v>11831</v>
      </c>
      <c r="K8" s="505"/>
      <c r="L8" s="505"/>
      <c r="M8" s="505"/>
      <c r="N8" s="505"/>
      <c r="O8" s="505"/>
      <c r="P8" s="505"/>
      <c r="Q8" s="505"/>
      <c r="R8" s="505">
        <v>9562</v>
      </c>
      <c r="S8" s="505"/>
      <c r="T8" s="505"/>
      <c r="U8" s="505"/>
      <c r="V8" s="505"/>
      <c r="W8" s="505"/>
      <c r="X8" s="505"/>
      <c r="Y8" s="505"/>
      <c r="Z8" s="505">
        <v>9890</v>
      </c>
      <c r="AA8" s="505"/>
      <c r="AB8" s="505"/>
      <c r="AC8" s="505"/>
      <c r="AD8" s="505"/>
      <c r="AE8" s="505"/>
      <c r="AF8" s="505"/>
      <c r="AG8" s="505"/>
      <c r="AH8" s="508">
        <v>9043</v>
      </c>
      <c r="AI8" s="508"/>
      <c r="AJ8" s="508"/>
      <c r="AK8" s="508"/>
      <c r="AL8" s="508"/>
      <c r="AM8" s="508"/>
      <c r="AN8" s="508"/>
      <c r="AO8" s="509"/>
    </row>
    <row r="9" spans="1:41" ht="15.95" customHeight="1">
      <c r="A9" s="356" t="s">
        <v>259</v>
      </c>
      <c r="B9" s="512">
        <v>9930</v>
      </c>
      <c r="C9" s="513"/>
      <c r="D9" s="513"/>
      <c r="E9" s="513"/>
      <c r="F9" s="513"/>
      <c r="G9" s="513"/>
      <c r="H9" s="513"/>
      <c r="I9" s="513"/>
      <c r="J9" s="505">
        <v>10132</v>
      </c>
      <c r="K9" s="505"/>
      <c r="L9" s="505"/>
      <c r="M9" s="505"/>
      <c r="N9" s="505"/>
      <c r="O9" s="505"/>
      <c r="P9" s="505"/>
      <c r="Q9" s="505"/>
      <c r="R9" s="505">
        <v>9430</v>
      </c>
      <c r="S9" s="505"/>
      <c r="T9" s="505"/>
      <c r="U9" s="505"/>
      <c r="V9" s="505"/>
      <c r="W9" s="505"/>
      <c r="X9" s="505"/>
      <c r="Y9" s="505"/>
      <c r="Z9" s="505">
        <v>9101</v>
      </c>
      <c r="AA9" s="505"/>
      <c r="AB9" s="505"/>
      <c r="AC9" s="505"/>
      <c r="AD9" s="505"/>
      <c r="AE9" s="505"/>
      <c r="AF9" s="505"/>
      <c r="AG9" s="505"/>
      <c r="AH9" s="508">
        <v>9212</v>
      </c>
      <c r="AI9" s="508"/>
      <c r="AJ9" s="508"/>
      <c r="AK9" s="508"/>
      <c r="AL9" s="508"/>
      <c r="AM9" s="508"/>
      <c r="AN9" s="508"/>
      <c r="AO9" s="509"/>
    </row>
    <row r="10" spans="1:41" ht="15.95" customHeight="1">
      <c r="A10" s="356" t="s">
        <v>260</v>
      </c>
      <c r="B10" s="512">
        <v>7310</v>
      </c>
      <c r="C10" s="513"/>
      <c r="D10" s="513"/>
      <c r="E10" s="513"/>
      <c r="F10" s="513"/>
      <c r="G10" s="513"/>
      <c r="H10" s="513"/>
      <c r="I10" s="513"/>
      <c r="J10" s="505">
        <v>7556</v>
      </c>
      <c r="K10" s="505"/>
      <c r="L10" s="505"/>
      <c r="M10" s="505"/>
      <c r="N10" s="505"/>
      <c r="O10" s="505"/>
      <c r="P10" s="505"/>
      <c r="Q10" s="505"/>
      <c r="R10" s="505">
        <v>8406</v>
      </c>
      <c r="S10" s="505"/>
      <c r="T10" s="505"/>
      <c r="U10" s="505"/>
      <c r="V10" s="505"/>
      <c r="W10" s="505"/>
      <c r="X10" s="505"/>
      <c r="Y10" s="505"/>
      <c r="Z10" s="505">
        <v>8551</v>
      </c>
      <c r="AA10" s="505"/>
      <c r="AB10" s="505"/>
      <c r="AC10" s="505"/>
      <c r="AD10" s="505"/>
      <c r="AE10" s="505"/>
      <c r="AF10" s="505"/>
      <c r="AG10" s="505"/>
      <c r="AH10" s="508">
        <v>7274</v>
      </c>
      <c r="AI10" s="508"/>
      <c r="AJ10" s="508"/>
      <c r="AK10" s="508"/>
      <c r="AL10" s="508"/>
      <c r="AM10" s="508"/>
      <c r="AN10" s="508"/>
      <c r="AO10" s="509"/>
    </row>
    <row r="11" spans="1:41" ht="15.95" customHeight="1">
      <c r="A11" s="302">
        <v>10</v>
      </c>
      <c r="B11" s="512">
        <v>8412</v>
      </c>
      <c r="C11" s="513"/>
      <c r="D11" s="513"/>
      <c r="E11" s="513"/>
      <c r="F11" s="513"/>
      <c r="G11" s="513"/>
      <c r="H11" s="513"/>
      <c r="I11" s="513"/>
      <c r="J11" s="505">
        <v>8272</v>
      </c>
      <c r="K11" s="505"/>
      <c r="L11" s="505"/>
      <c r="M11" s="505"/>
      <c r="N11" s="505"/>
      <c r="O11" s="505"/>
      <c r="P11" s="505"/>
      <c r="Q11" s="505"/>
      <c r="R11" s="505">
        <v>8695</v>
      </c>
      <c r="S11" s="505"/>
      <c r="T11" s="505"/>
      <c r="U11" s="505"/>
      <c r="V11" s="505"/>
      <c r="W11" s="505"/>
      <c r="X11" s="505"/>
      <c r="Y11" s="505"/>
      <c r="Z11" s="505">
        <v>8791</v>
      </c>
      <c r="AA11" s="505"/>
      <c r="AB11" s="505"/>
      <c r="AC11" s="505"/>
      <c r="AD11" s="505"/>
      <c r="AE11" s="505"/>
      <c r="AF11" s="505"/>
      <c r="AG11" s="505"/>
      <c r="AH11" s="508">
        <v>7720</v>
      </c>
      <c r="AI11" s="508"/>
      <c r="AJ11" s="508"/>
      <c r="AK11" s="508"/>
      <c r="AL11" s="508"/>
      <c r="AM11" s="508"/>
      <c r="AN11" s="508"/>
      <c r="AO11" s="509"/>
    </row>
    <row r="12" spans="1:41" ht="15.95" customHeight="1">
      <c r="A12" s="302">
        <v>11</v>
      </c>
      <c r="B12" s="512">
        <v>8058</v>
      </c>
      <c r="C12" s="513"/>
      <c r="D12" s="513"/>
      <c r="E12" s="513"/>
      <c r="F12" s="513"/>
      <c r="G12" s="513"/>
      <c r="H12" s="513"/>
      <c r="I12" s="513"/>
      <c r="J12" s="505">
        <v>6985</v>
      </c>
      <c r="K12" s="505"/>
      <c r="L12" s="505"/>
      <c r="M12" s="505"/>
      <c r="N12" s="505"/>
      <c r="O12" s="505"/>
      <c r="P12" s="505"/>
      <c r="Q12" s="505"/>
      <c r="R12" s="505">
        <v>7981</v>
      </c>
      <c r="S12" s="505"/>
      <c r="T12" s="505"/>
      <c r="U12" s="505"/>
      <c r="V12" s="505"/>
      <c r="W12" s="505"/>
      <c r="X12" s="505"/>
      <c r="Y12" s="505"/>
      <c r="Z12" s="505">
        <v>8087</v>
      </c>
      <c r="AA12" s="505"/>
      <c r="AB12" s="505"/>
      <c r="AC12" s="505"/>
      <c r="AD12" s="505"/>
      <c r="AE12" s="505"/>
      <c r="AF12" s="505"/>
      <c r="AG12" s="505"/>
      <c r="AH12" s="508">
        <v>7484</v>
      </c>
      <c r="AI12" s="508"/>
      <c r="AJ12" s="508"/>
      <c r="AK12" s="508"/>
      <c r="AL12" s="508"/>
      <c r="AM12" s="508"/>
      <c r="AN12" s="508"/>
      <c r="AO12" s="509"/>
    </row>
    <row r="13" spans="1:41" ht="15.95" customHeight="1">
      <c r="A13" s="302">
        <v>12</v>
      </c>
      <c r="B13" s="512">
        <v>6844</v>
      </c>
      <c r="C13" s="513"/>
      <c r="D13" s="513"/>
      <c r="E13" s="513"/>
      <c r="F13" s="513"/>
      <c r="G13" s="513"/>
      <c r="H13" s="513"/>
      <c r="I13" s="513"/>
      <c r="J13" s="505">
        <v>5933</v>
      </c>
      <c r="K13" s="505"/>
      <c r="L13" s="505"/>
      <c r="M13" s="505"/>
      <c r="N13" s="505"/>
      <c r="O13" s="505"/>
      <c r="P13" s="505"/>
      <c r="Q13" s="505"/>
      <c r="R13" s="505">
        <v>5735</v>
      </c>
      <c r="S13" s="505"/>
      <c r="T13" s="505"/>
      <c r="U13" s="505"/>
      <c r="V13" s="505"/>
      <c r="W13" s="505"/>
      <c r="X13" s="505"/>
      <c r="Y13" s="505"/>
      <c r="Z13" s="505">
        <v>5374</v>
      </c>
      <c r="AA13" s="505"/>
      <c r="AB13" s="505"/>
      <c r="AC13" s="505"/>
      <c r="AD13" s="505"/>
      <c r="AE13" s="505"/>
      <c r="AF13" s="505"/>
      <c r="AG13" s="505"/>
      <c r="AH13" s="508">
        <v>5793</v>
      </c>
      <c r="AI13" s="508"/>
      <c r="AJ13" s="508"/>
      <c r="AK13" s="508"/>
      <c r="AL13" s="508"/>
      <c r="AM13" s="508"/>
      <c r="AN13" s="508"/>
      <c r="AO13" s="509"/>
    </row>
    <row r="14" spans="1:41" ht="15.95" customHeight="1">
      <c r="A14" s="356" t="s">
        <v>261</v>
      </c>
      <c r="B14" s="512">
        <v>7184</v>
      </c>
      <c r="C14" s="513"/>
      <c r="D14" s="513"/>
      <c r="E14" s="513"/>
      <c r="F14" s="513"/>
      <c r="G14" s="513"/>
      <c r="H14" s="513"/>
      <c r="I14" s="513"/>
      <c r="J14" s="505">
        <v>7280</v>
      </c>
      <c r="K14" s="505"/>
      <c r="L14" s="505"/>
      <c r="M14" s="505"/>
      <c r="N14" s="505"/>
      <c r="O14" s="505"/>
      <c r="P14" s="505"/>
      <c r="Q14" s="505"/>
      <c r="R14" s="505">
        <v>7561</v>
      </c>
      <c r="S14" s="505"/>
      <c r="T14" s="505"/>
      <c r="U14" s="505"/>
      <c r="V14" s="505"/>
      <c r="W14" s="505"/>
      <c r="X14" s="505"/>
      <c r="Y14" s="505"/>
      <c r="Z14" s="505">
        <v>7467</v>
      </c>
      <c r="AA14" s="505"/>
      <c r="AB14" s="505"/>
      <c r="AC14" s="505"/>
      <c r="AD14" s="505"/>
      <c r="AE14" s="505"/>
      <c r="AF14" s="505"/>
      <c r="AG14" s="505"/>
      <c r="AH14" s="508">
        <v>6900</v>
      </c>
      <c r="AI14" s="508"/>
      <c r="AJ14" s="508"/>
      <c r="AK14" s="508"/>
      <c r="AL14" s="508"/>
      <c r="AM14" s="508"/>
      <c r="AN14" s="508"/>
      <c r="AO14" s="509"/>
    </row>
    <row r="15" spans="1:41" ht="15.95" customHeight="1">
      <c r="A15" s="356" t="s">
        <v>262</v>
      </c>
      <c r="B15" s="512">
        <v>7322</v>
      </c>
      <c r="C15" s="513"/>
      <c r="D15" s="513"/>
      <c r="E15" s="513"/>
      <c r="F15" s="513"/>
      <c r="G15" s="513"/>
      <c r="H15" s="513"/>
      <c r="I15" s="513"/>
      <c r="J15" s="505">
        <v>7373</v>
      </c>
      <c r="K15" s="505"/>
      <c r="L15" s="505"/>
      <c r="M15" s="505"/>
      <c r="N15" s="505"/>
      <c r="O15" s="505"/>
      <c r="P15" s="505"/>
      <c r="Q15" s="505"/>
      <c r="R15" s="505">
        <v>7352</v>
      </c>
      <c r="S15" s="505"/>
      <c r="T15" s="505"/>
      <c r="U15" s="505"/>
      <c r="V15" s="505"/>
      <c r="W15" s="505"/>
      <c r="X15" s="505"/>
      <c r="Y15" s="505"/>
      <c r="Z15" s="505">
        <v>7403</v>
      </c>
      <c r="AA15" s="505"/>
      <c r="AB15" s="505"/>
      <c r="AC15" s="505"/>
      <c r="AD15" s="505"/>
      <c r="AE15" s="505"/>
      <c r="AF15" s="505"/>
      <c r="AG15" s="505"/>
      <c r="AH15" s="508">
        <v>7024</v>
      </c>
      <c r="AI15" s="508"/>
      <c r="AJ15" s="508"/>
      <c r="AK15" s="508"/>
      <c r="AL15" s="508"/>
      <c r="AM15" s="508"/>
      <c r="AN15" s="508"/>
      <c r="AO15" s="509"/>
    </row>
    <row r="16" spans="1:41" ht="15.95" customHeight="1">
      <c r="A16" s="356" t="s">
        <v>263</v>
      </c>
      <c r="B16" s="512">
        <v>7838</v>
      </c>
      <c r="C16" s="513"/>
      <c r="D16" s="513"/>
      <c r="E16" s="513"/>
      <c r="F16" s="513"/>
      <c r="G16" s="513"/>
      <c r="H16" s="513"/>
      <c r="I16" s="513"/>
      <c r="J16" s="505">
        <v>7435</v>
      </c>
      <c r="K16" s="505"/>
      <c r="L16" s="505"/>
      <c r="M16" s="505"/>
      <c r="N16" s="505"/>
      <c r="O16" s="505"/>
      <c r="P16" s="505"/>
      <c r="Q16" s="505"/>
      <c r="R16" s="505">
        <v>7988</v>
      </c>
      <c r="S16" s="505"/>
      <c r="T16" s="505"/>
      <c r="U16" s="505"/>
      <c r="V16" s="505"/>
      <c r="W16" s="505"/>
      <c r="X16" s="505"/>
      <c r="Y16" s="505"/>
      <c r="Z16" s="505">
        <v>8343</v>
      </c>
      <c r="AA16" s="505"/>
      <c r="AB16" s="505"/>
      <c r="AC16" s="505"/>
      <c r="AD16" s="505"/>
      <c r="AE16" s="505"/>
      <c r="AF16" s="505"/>
      <c r="AG16" s="505"/>
      <c r="AH16" s="508">
        <v>8116</v>
      </c>
      <c r="AI16" s="508"/>
      <c r="AJ16" s="508"/>
      <c r="AK16" s="508"/>
      <c r="AL16" s="508"/>
      <c r="AM16" s="508"/>
      <c r="AN16" s="508"/>
      <c r="AO16" s="509"/>
    </row>
    <row r="17" spans="1:41" ht="12.95" customHeight="1">
      <c r="A17" s="302"/>
      <c r="B17" s="318"/>
      <c r="C17" s="368"/>
      <c r="D17" s="368"/>
      <c r="E17" s="368"/>
      <c r="F17" s="368"/>
      <c r="G17" s="368"/>
      <c r="H17" s="368"/>
      <c r="I17" s="368"/>
      <c r="J17" s="318"/>
      <c r="K17" s="368"/>
      <c r="L17" s="368"/>
      <c r="M17" s="368"/>
      <c r="N17" s="368"/>
      <c r="O17" s="368"/>
      <c r="P17" s="368"/>
      <c r="Q17" s="368"/>
      <c r="R17" s="318"/>
      <c r="S17" s="318"/>
      <c r="T17" s="318"/>
      <c r="U17" s="318"/>
      <c r="V17" s="368"/>
      <c r="W17" s="368"/>
      <c r="X17" s="368"/>
      <c r="Y17" s="368"/>
      <c r="Z17" s="167"/>
      <c r="AA17" s="167"/>
      <c r="AB17" s="167"/>
      <c r="AC17" s="167"/>
      <c r="AD17" s="167"/>
      <c r="AE17" s="167"/>
      <c r="AF17" s="167"/>
      <c r="AG17" s="167"/>
      <c r="AH17" s="520"/>
      <c r="AI17" s="520"/>
      <c r="AJ17" s="520"/>
      <c r="AK17" s="520"/>
      <c r="AL17" s="168"/>
      <c r="AM17" s="168"/>
      <c r="AN17" s="168"/>
      <c r="AO17" s="357"/>
    </row>
    <row r="18" spans="1:41" ht="15.95" customHeight="1">
      <c r="A18" s="358" t="s">
        <v>138</v>
      </c>
      <c r="B18" s="528">
        <f>SUM(B5:E16)</f>
        <v>89482</v>
      </c>
      <c r="C18" s="529"/>
      <c r="D18" s="529"/>
      <c r="E18" s="529"/>
      <c r="F18" s="529"/>
      <c r="G18" s="529"/>
      <c r="H18" s="529"/>
      <c r="I18" s="529"/>
      <c r="J18" s="529">
        <f>SUM(J5:M16)</f>
        <v>96090</v>
      </c>
      <c r="K18" s="529"/>
      <c r="L18" s="529"/>
      <c r="M18" s="529"/>
      <c r="N18" s="529"/>
      <c r="O18" s="529"/>
      <c r="P18" s="529"/>
      <c r="Q18" s="529"/>
      <c r="R18" s="519">
        <f>SUM(R5:U16)</f>
        <v>96142</v>
      </c>
      <c r="S18" s="519"/>
      <c r="T18" s="519"/>
      <c r="U18" s="519"/>
      <c r="V18" s="519"/>
      <c r="W18" s="519"/>
      <c r="X18" s="519"/>
      <c r="Y18" s="519"/>
      <c r="Z18" s="519">
        <f>SUM(Z5:AC16)</f>
        <v>96637</v>
      </c>
      <c r="AA18" s="519"/>
      <c r="AB18" s="519"/>
      <c r="AC18" s="519"/>
      <c r="AD18" s="519"/>
      <c r="AE18" s="519"/>
      <c r="AF18" s="519"/>
      <c r="AG18" s="519"/>
      <c r="AH18" s="508">
        <f>SUM(AH5:AK16)</f>
        <v>91458</v>
      </c>
      <c r="AI18" s="508"/>
      <c r="AJ18" s="508"/>
      <c r="AK18" s="508"/>
      <c r="AL18" s="508"/>
      <c r="AM18" s="508"/>
      <c r="AN18" s="508"/>
      <c r="AO18" s="509"/>
    </row>
    <row r="19" spans="1:41" ht="12.95" customHeight="1">
      <c r="A19" s="302"/>
      <c r="B19" s="318"/>
      <c r="C19" s="368"/>
      <c r="D19" s="368"/>
      <c r="E19" s="368"/>
      <c r="F19" s="368"/>
      <c r="G19" s="368"/>
      <c r="H19" s="368"/>
      <c r="I19" s="368"/>
      <c r="J19" s="31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167"/>
      <c r="AA19" s="167"/>
      <c r="AB19" s="167"/>
      <c r="AC19" s="167"/>
      <c r="AD19" s="167"/>
      <c r="AE19" s="167"/>
      <c r="AF19" s="167"/>
      <c r="AG19" s="167"/>
      <c r="AH19" s="533"/>
      <c r="AI19" s="533"/>
      <c r="AJ19" s="533"/>
      <c r="AK19" s="533"/>
      <c r="AL19" s="168"/>
      <c r="AM19" s="168"/>
      <c r="AN19" s="168"/>
      <c r="AO19" s="357"/>
    </row>
    <row r="20" spans="1:41" ht="15.95" customHeight="1">
      <c r="A20" s="302" t="s">
        <v>139</v>
      </c>
      <c r="B20" s="530">
        <f>B18/B22</f>
        <v>330.19188191881921</v>
      </c>
      <c r="C20" s="518"/>
      <c r="D20" s="518"/>
      <c r="E20" s="518"/>
      <c r="F20" s="518"/>
      <c r="G20" s="518"/>
      <c r="H20" s="518"/>
      <c r="I20" s="518"/>
      <c r="J20" s="518">
        <f>J18/J22</f>
        <v>339.54063604240281</v>
      </c>
      <c r="K20" s="518"/>
      <c r="L20" s="518"/>
      <c r="M20" s="518"/>
      <c r="N20" s="518"/>
      <c r="O20" s="518"/>
      <c r="P20" s="518"/>
      <c r="Q20" s="518"/>
      <c r="R20" s="534">
        <f>R18/R22</f>
        <v>337.34035087719298</v>
      </c>
      <c r="S20" s="534"/>
      <c r="T20" s="534"/>
      <c r="U20" s="534"/>
      <c r="V20" s="534"/>
      <c r="W20" s="534"/>
      <c r="X20" s="534"/>
      <c r="Y20" s="534"/>
      <c r="Z20" s="518">
        <f>Z18/Z22</f>
        <v>336.71428571428572</v>
      </c>
      <c r="AA20" s="518"/>
      <c r="AB20" s="518"/>
      <c r="AC20" s="518"/>
      <c r="AD20" s="518"/>
      <c r="AE20" s="518"/>
      <c r="AF20" s="518"/>
      <c r="AG20" s="518"/>
      <c r="AH20" s="508">
        <f>AH18/AH22</f>
        <v>325.47330960854094</v>
      </c>
      <c r="AI20" s="508"/>
      <c r="AJ20" s="508"/>
      <c r="AK20" s="508"/>
      <c r="AL20" s="508"/>
      <c r="AM20" s="508"/>
      <c r="AN20" s="508"/>
      <c r="AO20" s="509"/>
    </row>
    <row r="21" spans="1:41" s="169" customFormat="1" ht="15.95" customHeight="1">
      <c r="A21" s="302" t="s">
        <v>140</v>
      </c>
      <c r="B21" s="524">
        <f>B18/12</f>
        <v>7456.833333333333</v>
      </c>
      <c r="C21" s="525"/>
      <c r="D21" s="525"/>
      <c r="E21" s="525"/>
      <c r="F21" s="525"/>
      <c r="G21" s="525"/>
      <c r="H21" s="525"/>
      <c r="I21" s="525"/>
      <c r="J21" s="525">
        <f>J18/12</f>
        <v>8007.5</v>
      </c>
      <c r="K21" s="525"/>
      <c r="L21" s="525"/>
      <c r="M21" s="525"/>
      <c r="N21" s="525"/>
      <c r="O21" s="525"/>
      <c r="P21" s="525"/>
      <c r="Q21" s="525"/>
      <c r="R21" s="521">
        <f>R18/12</f>
        <v>8011.833333333333</v>
      </c>
      <c r="S21" s="521"/>
      <c r="T21" s="521"/>
      <c r="U21" s="521"/>
      <c r="V21" s="521"/>
      <c r="W21" s="521"/>
      <c r="X21" s="521"/>
      <c r="Y21" s="521"/>
      <c r="Z21" s="525">
        <f>Z18/12</f>
        <v>8053.083333333333</v>
      </c>
      <c r="AA21" s="525"/>
      <c r="AB21" s="525"/>
      <c r="AC21" s="525"/>
      <c r="AD21" s="525"/>
      <c r="AE21" s="525"/>
      <c r="AF21" s="525"/>
      <c r="AG21" s="525"/>
      <c r="AH21" s="514">
        <f>AH18/12</f>
        <v>7621.5</v>
      </c>
      <c r="AI21" s="514"/>
      <c r="AJ21" s="514"/>
      <c r="AK21" s="514"/>
      <c r="AL21" s="514"/>
      <c r="AM21" s="514"/>
      <c r="AN21" s="514"/>
      <c r="AO21" s="515"/>
    </row>
    <row r="22" spans="1:41" s="169" customFormat="1" ht="15.95" customHeight="1" thickBot="1">
      <c r="A22" s="359" t="s">
        <v>141</v>
      </c>
      <c r="B22" s="527">
        <v>271</v>
      </c>
      <c r="C22" s="527"/>
      <c r="D22" s="527"/>
      <c r="E22" s="527"/>
      <c r="F22" s="527"/>
      <c r="G22" s="527"/>
      <c r="H22" s="527"/>
      <c r="I22" s="527"/>
      <c r="J22" s="527">
        <v>283</v>
      </c>
      <c r="K22" s="527"/>
      <c r="L22" s="527"/>
      <c r="M22" s="527"/>
      <c r="N22" s="527"/>
      <c r="O22" s="527"/>
      <c r="P22" s="527"/>
      <c r="Q22" s="527"/>
      <c r="R22" s="527">
        <v>285</v>
      </c>
      <c r="S22" s="527"/>
      <c r="T22" s="527"/>
      <c r="U22" s="527"/>
      <c r="V22" s="527"/>
      <c r="W22" s="527"/>
      <c r="X22" s="527"/>
      <c r="Y22" s="527"/>
      <c r="Z22" s="527">
        <v>287</v>
      </c>
      <c r="AA22" s="527"/>
      <c r="AB22" s="527"/>
      <c r="AC22" s="527"/>
      <c r="AD22" s="527"/>
      <c r="AE22" s="527"/>
      <c r="AF22" s="527"/>
      <c r="AG22" s="527"/>
      <c r="AH22" s="537">
        <v>281</v>
      </c>
      <c r="AI22" s="537"/>
      <c r="AJ22" s="537"/>
      <c r="AK22" s="537"/>
      <c r="AL22" s="537"/>
      <c r="AM22" s="537"/>
      <c r="AN22" s="537"/>
      <c r="AO22" s="538"/>
    </row>
    <row r="23" spans="1:41" ht="1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5"/>
      <c r="AL23" s="53"/>
      <c r="AM23" s="53"/>
      <c r="AN23" s="53"/>
      <c r="AO23" s="55" t="s">
        <v>107</v>
      </c>
    </row>
    <row r="24" spans="1:41" ht="15" customHeight="1">
      <c r="A24" s="53" t="s">
        <v>142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1" ht="15" customHeight="1" thickBot="1">
      <c r="A25" s="53" t="s">
        <v>354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L25" s="53"/>
      <c r="AM25" s="53"/>
      <c r="AN25" s="53"/>
      <c r="AO25" s="55" t="s">
        <v>85</v>
      </c>
    </row>
    <row r="26" spans="1:41" ht="18" customHeight="1">
      <c r="A26" s="360" t="s">
        <v>143</v>
      </c>
      <c r="B26" s="463" t="s">
        <v>144</v>
      </c>
      <c r="C26" s="463"/>
      <c r="D26" s="463"/>
      <c r="E26" s="463"/>
      <c r="F26" s="463"/>
      <c r="G26" s="463" t="s">
        <v>145</v>
      </c>
      <c r="H26" s="463"/>
      <c r="I26" s="463"/>
      <c r="J26" s="463"/>
      <c r="K26" s="463"/>
      <c r="L26" s="463" t="s">
        <v>146</v>
      </c>
      <c r="M26" s="463"/>
      <c r="N26" s="463"/>
      <c r="O26" s="463"/>
      <c r="P26" s="463"/>
      <c r="Q26" s="463"/>
      <c r="R26" s="463" t="s">
        <v>147</v>
      </c>
      <c r="S26" s="463"/>
      <c r="T26" s="463"/>
      <c r="U26" s="463"/>
      <c r="V26" s="463"/>
      <c r="W26" s="463"/>
      <c r="X26" s="463" t="s">
        <v>148</v>
      </c>
      <c r="Y26" s="463"/>
      <c r="Z26" s="463"/>
      <c r="AA26" s="463"/>
      <c r="AB26" s="463"/>
      <c r="AC26" s="463"/>
      <c r="AD26" s="463" t="s">
        <v>149</v>
      </c>
      <c r="AE26" s="463"/>
      <c r="AF26" s="463"/>
      <c r="AG26" s="463"/>
      <c r="AH26" s="463"/>
      <c r="AI26" s="463"/>
      <c r="AJ26" s="539" t="s">
        <v>264</v>
      </c>
      <c r="AK26" s="539"/>
      <c r="AL26" s="539"/>
      <c r="AM26" s="539"/>
      <c r="AN26" s="539"/>
      <c r="AO26" s="540"/>
    </row>
    <row r="27" spans="1:41" ht="18" customHeight="1">
      <c r="A27" s="361"/>
      <c r="B27" s="444"/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4"/>
      <c r="AA27" s="444"/>
      <c r="AB27" s="444"/>
      <c r="AC27" s="444"/>
      <c r="AD27" s="444"/>
      <c r="AE27" s="444"/>
      <c r="AF27" s="444"/>
      <c r="AG27" s="444"/>
      <c r="AH27" s="444"/>
      <c r="AI27" s="444"/>
      <c r="AJ27" s="541"/>
      <c r="AK27" s="541"/>
      <c r="AL27" s="541"/>
      <c r="AM27" s="541"/>
      <c r="AN27" s="541"/>
      <c r="AO27" s="542"/>
    </row>
    <row r="28" spans="1:41" ht="18" customHeight="1">
      <c r="A28" s="362" t="s">
        <v>150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4"/>
      <c r="AA28" s="444"/>
      <c r="AB28" s="444"/>
      <c r="AC28" s="444"/>
      <c r="AD28" s="444"/>
      <c r="AE28" s="444"/>
      <c r="AF28" s="444"/>
      <c r="AG28" s="444"/>
      <c r="AH28" s="444"/>
      <c r="AI28" s="444"/>
      <c r="AJ28" s="541"/>
      <c r="AK28" s="541"/>
      <c r="AL28" s="541"/>
      <c r="AM28" s="541"/>
      <c r="AN28" s="541"/>
      <c r="AO28" s="542"/>
    </row>
    <row r="29" spans="1:41" ht="15.95" customHeight="1">
      <c r="A29" s="313" t="s">
        <v>75</v>
      </c>
      <c r="B29" s="526">
        <v>165359</v>
      </c>
      <c r="C29" s="526"/>
      <c r="D29" s="526"/>
      <c r="E29" s="526"/>
      <c r="F29" s="526"/>
      <c r="G29" s="522">
        <v>144716</v>
      </c>
      <c r="H29" s="522"/>
      <c r="I29" s="522"/>
      <c r="J29" s="522"/>
      <c r="K29" s="522"/>
      <c r="L29" s="522">
        <v>24890</v>
      </c>
      <c r="M29" s="522"/>
      <c r="N29" s="522"/>
      <c r="O29" s="522"/>
      <c r="P29" s="522"/>
      <c r="Q29" s="522"/>
      <c r="R29" s="522">
        <v>13772</v>
      </c>
      <c r="S29" s="522"/>
      <c r="T29" s="522"/>
      <c r="U29" s="522"/>
      <c r="V29" s="522"/>
      <c r="W29" s="522"/>
      <c r="X29" s="522">
        <v>42700</v>
      </c>
      <c r="Y29" s="522"/>
      <c r="Z29" s="522"/>
      <c r="AA29" s="522"/>
      <c r="AB29" s="522"/>
      <c r="AC29" s="522"/>
      <c r="AD29" s="522">
        <v>391437</v>
      </c>
      <c r="AE29" s="522"/>
      <c r="AF29" s="522"/>
      <c r="AG29" s="522"/>
      <c r="AH29" s="522"/>
      <c r="AI29" s="522"/>
      <c r="AJ29" s="535">
        <v>1383</v>
      </c>
      <c r="AK29" s="535"/>
      <c r="AL29" s="535"/>
      <c r="AM29" s="535"/>
      <c r="AN29" s="535"/>
      <c r="AO29" s="536"/>
    </row>
    <row r="30" spans="1:41" ht="15.95" customHeight="1">
      <c r="A30" s="313">
        <v>21</v>
      </c>
      <c r="B30" s="546">
        <v>192929</v>
      </c>
      <c r="C30" s="546"/>
      <c r="D30" s="546"/>
      <c r="E30" s="546"/>
      <c r="F30" s="546"/>
      <c r="G30" s="523">
        <v>143301</v>
      </c>
      <c r="H30" s="523"/>
      <c r="I30" s="523"/>
      <c r="J30" s="523"/>
      <c r="K30" s="523"/>
      <c r="L30" s="523">
        <v>25851</v>
      </c>
      <c r="M30" s="523"/>
      <c r="N30" s="523"/>
      <c r="O30" s="523"/>
      <c r="P30" s="523"/>
      <c r="Q30" s="523"/>
      <c r="R30" s="523">
        <v>14726</v>
      </c>
      <c r="S30" s="523"/>
      <c r="T30" s="523"/>
      <c r="U30" s="523"/>
      <c r="V30" s="523"/>
      <c r="W30" s="523"/>
      <c r="X30" s="523">
        <v>49891</v>
      </c>
      <c r="Y30" s="523"/>
      <c r="Z30" s="523"/>
      <c r="AA30" s="523"/>
      <c r="AB30" s="523"/>
      <c r="AC30" s="523"/>
      <c r="AD30" s="523">
        <v>426698</v>
      </c>
      <c r="AE30" s="523"/>
      <c r="AF30" s="523"/>
      <c r="AG30" s="523"/>
      <c r="AH30" s="523"/>
      <c r="AI30" s="523"/>
      <c r="AJ30" s="531">
        <v>1508</v>
      </c>
      <c r="AK30" s="531"/>
      <c r="AL30" s="531"/>
      <c r="AM30" s="531"/>
      <c r="AN30" s="531"/>
      <c r="AO30" s="532"/>
    </row>
    <row r="31" spans="1:41" ht="15.95" customHeight="1">
      <c r="A31" s="313">
        <v>22</v>
      </c>
      <c r="B31" s="546">
        <v>200130</v>
      </c>
      <c r="C31" s="546"/>
      <c r="D31" s="546"/>
      <c r="E31" s="546"/>
      <c r="F31" s="546"/>
      <c r="G31" s="523">
        <v>145625</v>
      </c>
      <c r="H31" s="523"/>
      <c r="I31" s="523"/>
      <c r="J31" s="523"/>
      <c r="K31" s="523"/>
      <c r="L31" s="523">
        <v>24890</v>
      </c>
      <c r="M31" s="523"/>
      <c r="N31" s="523"/>
      <c r="O31" s="523"/>
      <c r="P31" s="523"/>
      <c r="Q31" s="523"/>
      <c r="R31" s="523">
        <v>14115</v>
      </c>
      <c r="S31" s="523"/>
      <c r="T31" s="523"/>
      <c r="U31" s="523"/>
      <c r="V31" s="523"/>
      <c r="W31" s="523"/>
      <c r="X31" s="523">
        <v>50157</v>
      </c>
      <c r="Y31" s="523"/>
      <c r="Z31" s="523"/>
      <c r="AA31" s="523"/>
      <c r="AB31" s="523"/>
      <c r="AC31" s="523"/>
      <c r="AD31" s="523">
        <v>434917</v>
      </c>
      <c r="AE31" s="523"/>
      <c r="AF31" s="523"/>
      <c r="AG31" s="523"/>
      <c r="AH31" s="523"/>
      <c r="AI31" s="523"/>
      <c r="AJ31" s="550">
        <v>1526</v>
      </c>
      <c r="AK31" s="550"/>
      <c r="AL31" s="550"/>
      <c r="AM31" s="550"/>
      <c r="AN31" s="550"/>
      <c r="AO31" s="551"/>
    </row>
    <row r="32" spans="1:41" ht="15.95" customHeight="1">
      <c r="A32" s="313">
        <v>23</v>
      </c>
      <c r="B32" s="546">
        <v>206913</v>
      </c>
      <c r="C32" s="546"/>
      <c r="D32" s="546"/>
      <c r="E32" s="546"/>
      <c r="F32" s="546"/>
      <c r="G32" s="523">
        <v>169073</v>
      </c>
      <c r="H32" s="523"/>
      <c r="I32" s="523"/>
      <c r="J32" s="523"/>
      <c r="K32" s="523"/>
      <c r="L32" s="523">
        <v>26321</v>
      </c>
      <c r="M32" s="523"/>
      <c r="N32" s="523"/>
      <c r="O32" s="523"/>
      <c r="P32" s="523"/>
      <c r="Q32" s="523"/>
      <c r="R32" s="523">
        <v>12848</v>
      </c>
      <c r="S32" s="523"/>
      <c r="T32" s="523"/>
      <c r="U32" s="523"/>
      <c r="V32" s="523"/>
      <c r="W32" s="523"/>
      <c r="X32" s="523">
        <v>51468</v>
      </c>
      <c r="Y32" s="523"/>
      <c r="Z32" s="523"/>
      <c r="AA32" s="523"/>
      <c r="AB32" s="523"/>
      <c r="AC32" s="523"/>
      <c r="AD32" s="523">
        <v>466623</v>
      </c>
      <c r="AE32" s="523"/>
      <c r="AF32" s="523"/>
      <c r="AG32" s="523"/>
      <c r="AH32" s="523"/>
      <c r="AI32" s="523"/>
      <c r="AJ32" s="531">
        <v>1625.8641114982579</v>
      </c>
      <c r="AK32" s="531"/>
      <c r="AL32" s="531"/>
      <c r="AM32" s="531"/>
      <c r="AN32" s="531"/>
      <c r="AO32" s="532"/>
    </row>
    <row r="33" spans="1:44" ht="15.95" customHeight="1">
      <c r="A33" s="76">
        <v>24</v>
      </c>
      <c r="B33" s="547">
        <f>SUM(B35:F46)</f>
        <v>191230</v>
      </c>
      <c r="C33" s="547"/>
      <c r="D33" s="547"/>
      <c r="E33" s="547"/>
      <c r="F33" s="547"/>
      <c r="G33" s="543">
        <f>SUM(G35:K46)</f>
        <v>170858</v>
      </c>
      <c r="H33" s="543"/>
      <c r="I33" s="543"/>
      <c r="J33" s="543"/>
      <c r="K33" s="543"/>
      <c r="L33" s="543">
        <f>SUM(L35:Q46)</f>
        <v>24168</v>
      </c>
      <c r="M33" s="543"/>
      <c r="N33" s="543"/>
      <c r="O33" s="543"/>
      <c r="P33" s="543"/>
      <c r="Q33" s="543"/>
      <c r="R33" s="543">
        <f>SUM(R35:W46)</f>
        <v>11688</v>
      </c>
      <c r="S33" s="543"/>
      <c r="T33" s="543"/>
      <c r="U33" s="543"/>
      <c r="V33" s="543"/>
      <c r="W33" s="543"/>
      <c r="X33" s="543">
        <f>SUM(X35:AC46)</f>
        <v>47659</v>
      </c>
      <c r="Y33" s="543"/>
      <c r="Z33" s="543"/>
      <c r="AA33" s="543"/>
      <c r="AB33" s="543"/>
      <c r="AC33" s="543"/>
      <c r="AD33" s="543">
        <f>SUM(AD35:AI46)</f>
        <v>445603</v>
      </c>
      <c r="AE33" s="543"/>
      <c r="AF33" s="543"/>
      <c r="AG33" s="543"/>
      <c r="AH33" s="543"/>
      <c r="AI33" s="543"/>
      <c r="AJ33" s="544">
        <f>AD33/AR33</f>
        <v>1585.7758007117438</v>
      </c>
      <c r="AK33" s="544"/>
      <c r="AL33" s="544"/>
      <c r="AM33" s="544"/>
      <c r="AN33" s="544"/>
      <c r="AO33" s="545"/>
      <c r="AQ33" s="64" t="s">
        <v>265</v>
      </c>
      <c r="AR33" s="171">
        <f>SUM(AR35:AR46)</f>
        <v>281</v>
      </c>
    </row>
    <row r="34" spans="1:44" ht="15.95" customHeight="1">
      <c r="A34" s="313"/>
      <c r="B34" s="347"/>
      <c r="C34" s="348"/>
      <c r="D34" s="348"/>
      <c r="E34" s="348"/>
      <c r="F34" s="349"/>
      <c r="G34" s="348"/>
      <c r="H34" s="348"/>
      <c r="I34" s="349"/>
      <c r="J34" s="349"/>
      <c r="K34" s="349"/>
      <c r="L34" s="348"/>
      <c r="M34" s="350"/>
      <c r="N34" s="350"/>
      <c r="O34" s="350"/>
      <c r="P34" s="350"/>
      <c r="Q34" s="350"/>
      <c r="R34" s="348"/>
      <c r="S34" s="348"/>
      <c r="T34" s="348"/>
      <c r="U34" s="349"/>
      <c r="V34" s="350"/>
      <c r="W34" s="350"/>
      <c r="X34" s="350"/>
      <c r="Y34" s="350"/>
      <c r="Z34" s="348"/>
      <c r="AA34" s="348"/>
      <c r="AB34" s="348"/>
      <c r="AC34" s="348"/>
      <c r="AD34" s="351"/>
      <c r="AE34" s="352"/>
      <c r="AF34" s="352"/>
      <c r="AG34" s="352"/>
      <c r="AH34" s="352"/>
      <c r="AI34" s="352"/>
      <c r="AJ34" s="352"/>
      <c r="AK34" s="352"/>
      <c r="AL34" s="351"/>
      <c r="AM34" s="351"/>
      <c r="AN34" s="351"/>
      <c r="AO34" s="363"/>
      <c r="AQ34" s="444" t="s">
        <v>266</v>
      </c>
      <c r="AR34" s="444"/>
    </row>
    <row r="35" spans="1:44" ht="15.95" customHeight="1">
      <c r="A35" s="83" t="s">
        <v>267</v>
      </c>
      <c r="B35" s="555">
        <v>15168</v>
      </c>
      <c r="C35" s="555"/>
      <c r="D35" s="555"/>
      <c r="E35" s="555"/>
      <c r="F35" s="555"/>
      <c r="G35" s="553">
        <v>12631</v>
      </c>
      <c r="H35" s="553"/>
      <c r="I35" s="553"/>
      <c r="J35" s="553"/>
      <c r="K35" s="553"/>
      <c r="L35" s="553">
        <v>1980</v>
      </c>
      <c r="M35" s="553"/>
      <c r="N35" s="553"/>
      <c r="O35" s="553"/>
      <c r="P35" s="553"/>
      <c r="Q35" s="553"/>
      <c r="R35" s="554">
        <v>933</v>
      </c>
      <c r="S35" s="554"/>
      <c r="T35" s="554"/>
      <c r="U35" s="554"/>
      <c r="V35" s="554"/>
      <c r="W35" s="554"/>
      <c r="X35" s="554">
        <v>3568</v>
      </c>
      <c r="Y35" s="554"/>
      <c r="Z35" s="554"/>
      <c r="AA35" s="554"/>
      <c r="AB35" s="554"/>
      <c r="AC35" s="554"/>
      <c r="AD35" s="552">
        <v>34280</v>
      </c>
      <c r="AE35" s="552"/>
      <c r="AF35" s="552"/>
      <c r="AG35" s="552"/>
      <c r="AH35" s="552"/>
      <c r="AI35" s="552"/>
      <c r="AJ35" s="548">
        <v>1490</v>
      </c>
      <c r="AK35" s="548"/>
      <c r="AL35" s="548"/>
      <c r="AM35" s="548"/>
      <c r="AN35" s="548"/>
      <c r="AO35" s="549"/>
      <c r="AQ35" s="296" t="s">
        <v>268</v>
      </c>
      <c r="AR35" s="296">
        <v>23</v>
      </c>
    </row>
    <row r="36" spans="1:44" ht="15.95" customHeight="1">
      <c r="A36" s="83" t="s">
        <v>76</v>
      </c>
      <c r="B36" s="557">
        <v>16593</v>
      </c>
      <c r="C36" s="557"/>
      <c r="D36" s="557"/>
      <c r="E36" s="557"/>
      <c r="F36" s="557"/>
      <c r="G36" s="558">
        <v>13543</v>
      </c>
      <c r="H36" s="558"/>
      <c r="I36" s="558"/>
      <c r="J36" s="558"/>
      <c r="K36" s="558"/>
      <c r="L36" s="558">
        <v>2084</v>
      </c>
      <c r="M36" s="558"/>
      <c r="N36" s="558"/>
      <c r="O36" s="558"/>
      <c r="P36" s="558"/>
      <c r="Q36" s="558"/>
      <c r="R36" s="556">
        <v>1038</v>
      </c>
      <c r="S36" s="556"/>
      <c r="T36" s="556"/>
      <c r="U36" s="556"/>
      <c r="V36" s="556"/>
      <c r="W36" s="556"/>
      <c r="X36" s="556">
        <v>4061</v>
      </c>
      <c r="Y36" s="556"/>
      <c r="Z36" s="556"/>
      <c r="AA36" s="556"/>
      <c r="AB36" s="556"/>
      <c r="AC36" s="556"/>
      <c r="AD36" s="552">
        <v>37319</v>
      </c>
      <c r="AE36" s="552"/>
      <c r="AF36" s="552"/>
      <c r="AG36" s="552"/>
      <c r="AH36" s="552"/>
      <c r="AI36" s="552"/>
      <c r="AJ36" s="548">
        <v>1555</v>
      </c>
      <c r="AK36" s="548"/>
      <c r="AL36" s="548"/>
      <c r="AM36" s="548"/>
      <c r="AN36" s="548"/>
      <c r="AO36" s="549"/>
      <c r="AQ36" s="296" t="s">
        <v>269</v>
      </c>
      <c r="AR36" s="296">
        <v>24</v>
      </c>
    </row>
    <row r="37" spans="1:44" ht="15.95" customHeight="1">
      <c r="A37" s="83" t="s">
        <v>77</v>
      </c>
      <c r="B37" s="557">
        <v>16553</v>
      </c>
      <c r="C37" s="557"/>
      <c r="D37" s="557"/>
      <c r="E37" s="557"/>
      <c r="F37" s="557"/>
      <c r="G37" s="558">
        <v>16268</v>
      </c>
      <c r="H37" s="558"/>
      <c r="I37" s="558"/>
      <c r="J37" s="558"/>
      <c r="K37" s="558"/>
      <c r="L37" s="558">
        <v>2124</v>
      </c>
      <c r="M37" s="558"/>
      <c r="N37" s="558"/>
      <c r="O37" s="558"/>
      <c r="P37" s="558"/>
      <c r="Q37" s="558"/>
      <c r="R37" s="556">
        <v>1021</v>
      </c>
      <c r="S37" s="556"/>
      <c r="T37" s="556"/>
      <c r="U37" s="556"/>
      <c r="V37" s="556"/>
      <c r="W37" s="556"/>
      <c r="X37" s="556">
        <v>4392</v>
      </c>
      <c r="Y37" s="556"/>
      <c r="Z37" s="556"/>
      <c r="AA37" s="556"/>
      <c r="AB37" s="556"/>
      <c r="AC37" s="556"/>
      <c r="AD37" s="552">
        <v>40358</v>
      </c>
      <c r="AE37" s="552"/>
      <c r="AF37" s="552"/>
      <c r="AG37" s="552"/>
      <c r="AH37" s="552"/>
      <c r="AI37" s="552"/>
      <c r="AJ37" s="548">
        <v>1682</v>
      </c>
      <c r="AK37" s="548"/>
      <c r="AL37" s="548"/>
      <c r="AM37" s="548"/>
      <c r="AN37" s="548"/>
      <c r="AO37" s="549"/>
      <c r="AQ37" s="296" t="s">
        <v>270</v>
      </c>
      <c r="AR37" s="296">
        <v>24</v>
      </c>
    </row>
    <row r="38" spans="1:44" ht="15.95" customHeight="1">
      <c r="A38" s="83" t="s">
        <v>78</v>
      </c>
      <c r="B38" s="557">
        <v>17251</v>
      </c>
      <c r="C38" s="557"/>
      <c r="D38" s="557"/>
      <c r="E38" s="557"/>
      <c r="F38" s="557"/>
      <c r="G38" s="558">
        <v>17927</v>
      </c>
      <c r="H38" s="558"/>
      <c r="I38" s="558"/>
      <c r="J38" s="558"/>
      <c r="K38" s="558"/>
      <c r="L38" s="558">
        <v>2222</v>
      </c>
      <c r="M38" s="558"/>
      <c r="N38" s="558"/>
      <c r="O38" s="558"/>
      <c r="P38" s="558"/>
      <c r="Q38" s="558"/>
      <c r="R38" s="556">
        <v>1073</v>
      </c>
      <c r="S38" s="556"/>
      <c r="T38" s="556"/>
      <c r="U38" s="556"/>
      <c r="V38" s="556"/>
      <c r="W38" s="556"/>
      <c r="X38" s="556">
        <v>4948</v>
      </c>
      <c r="Y38" s="556"/>
      <c r="Z38" s="556"/>
      <c r="AA38" s="556"/>
      <c r="AB38" s="556"/>
      <c r="AC38" s="556"/>
      <c r="AD38" s="552">
        <v>43421</v>
      </c>
      <c r="AE38" s="552"/>
      <c r="AF38" s="552"/>
      <c r="AG38" s="552"/>
      <c r="AH38" s="552"/>
      <c r="AI38" s="552"/>
      <c r="AJ38" s="548">
        <v>1670</v>
      </c>
      <c r="AK38" s="548"/>
      <c r="AL38" s="548"/>
      <c r="AM38" s="548"/>
      <c r="AN38" s="548"/>
      <c r="AO38" s="549"/>
      <c r="AQ38" s="296" t="s">
        <v>271</v>
      </c>
      <c r="AR38" s="296">
        <v>26</v>
      </c>
    </row>
    <row r="39" spans="1:44" ht="15.95" customHeight="1">
      <c r="A39" s="83" t="s">
        <v>79</v>
      </c>
      <c r="B39" s="557">
        <v>16758</v>
      </c>
      <c r="C39" s="557"/>
      <c r="D39" s="557"/>
      <c r="E39" s="557"/>
      <c r="F39" s="557"/>
      <c r="G39" s="558">
        <v>17310</v>
      </c>
      <c r="H39" s="558"/>
      <c r="I39" s="558"/>
      <c r="J39" s="558"/>
      <c r="K39" s="558"/>
      <c r="L39" s="558">
        <v>1975</v>
      </c>
      <c r="M39" s="558"/>
      <c r="N39" s="558"/>
      <c r="O39" s="558"/>
      <c r="P39" s="558"/>
      <c r="Q39" s="558"/>
      <c r="R39" s="556">
        <v>1005</v>
      </c>
      <c r="S39" s="556"/>
      <c r="T39" s="556"/>
      <c r="U39" s="556"/>
      <c r="V39" s="556"/>
      <c r="W39" s="556"/>
      <c r="X39" s="556">
        <v>5488</v>
      </c>
      <c r="Y39" s="556"/>
      <c r="Z39" s="556"/>
      <c r="AA39" s="556"/>
      <c r="AB39" s="556"/>
      <c r="AC39" s="556"/>
      <c r="AD39" s="552">
        <v>42536</v>
      </c>
      <c r="AE39" s="552"/>
      <c r="AF39" s="552"/>
      <c r="AG39" s="552"/>
      <c r="AH39" s="552"/>
      <c r="AI39" s="552"/>
      <c r="AJ39" s="548">
        <v>1701</v>
      </c>
      <c r="AK39" s="548"/>
      <c r="AL39" s="548"/>
      <c r="AM39" s="548"/>
      <c r="AN39" s="548"/>
      <c r="AO39" s="549"/>
      <c r="AQ39" s="296" t="s">
        <v>272</v>
      </c>
      <c r="AR39" s="296">
        <v>25</v>
      </c>
    </row>
    <row r="40" spans="1:44" ht="15.95" customHeight="1">
      <c r="A40" s="83" t="s">
        <v>80</v>
      </c>
      <c r="B40" s="557">
        <v>15302</v>
      </c>
      <c r="C40" s="557"/>
      <c r="D40" s="557"/>
      <c r="E40" s="557"/>
      <c r="F40" s="557"/>
      <c r="G40" s="558">
        <v>13290</v>
      </c>
      <c r="H40" s="558"/>
      <c r="I40" s="558"/>
      <c r="J40" s="558"/>
      <c r="K40" s="558"/>
      <c r="L40" s="558">
        <v>1963</v>
      </c>
      <c r="M40" s="558"/>
      <c r="N40" s="558"/>
      <c r="O40" s="558"/>
      <c r="P40" s="558"/>
      <c r="Q40" s="558"/>
      <c r="R40" s="556">
        <v>906</v>
      </c>
      <c r="S40" s="556"/>
      <c r="T40" s="556"/>
      <c r="U40" s="556"/>
      <c r="V40" s="556"/>
      <c r="W40" s="556"/>
      <c r="X40" s="556">
        <v>3732</v>
      </c>
      <c r="Y40" s="556"/>
      <c r="Z40" s="556"/>
      <c r="AA40" s="556"/>
      <c r="AB40" s="556"/>
      <c r="AC40" s="556"/>
      <c r="AD40" s="552">
        <v>35193</v>
      </c>
      <c r="AE40" s="552"/>
      <c r="AF40" s="552"/>
      <c r="AG40" s="552"/>
      <c r="AH40" s="552"/>
      <c r="AI40" s="552"/>
      <c r="AJ40" s="548">
        <v>1600</v>
      </c>
      <c r="AK40" s="548"/>
      <c r="AL40" s="548"/>
      <c r="AM40" s="548"/>
      <c r="AN40" s="548"/>
      <c r="AO40" s="549"/>
      <c r="AQ40" s="296" t="s">
        <v>273</v>
      </c>
      <c r="AR40" s="296">
        <v>22</v>
      </c>
    </row>
    <row r="41" spans="1:44" ht="15.95" customHeight="1">
      <c r="A41" s="83" t="s">
        <v>81</v>
      </c>
      <c r="B41" s="557">
        <v>16648</v>
      </c>
      <c r="C41" s="557"/>
      <c r="D41" s="557"/>
      <c r="E41" s="557"/>
      <c r="F41" s="557"/>
      <c r="G41" s="558">
        <v>13950</v>
      </c>
      <c r="H41" s="558"/>
      <c r="I41" s="558"/>
      <c r="J41" s="558"/>
      <c r="K41" s="558"/>
      <c r="L41" s="558">
        <v>2178</v>
      </c>
      <c r="M41" s="558"/>
      <c r="N41" s="558"/>
      <c r="O41" s="558"/>
      <c r="P41" s="558"/>
      <c r="Q41" s="558"/>
      <c r="R41" s="556">
        <v>1026</v>
      </c>
      <c r="S41" s="556"/>
      <c r="T41" s="556"/>
      <c r="U41" s="556"/>
      <c r="V41" s="556"/>
      <c r="W41" s="556"/>
      <c r="X41" s="556">
        <v>4034</v>
      </c>
      <c r="Y41" s="556"/>
      <c r="Z41" s="556"/>
      <c r="AA41" s="556"/>
      <c r="AB41" s="556"/>
      <c r="AC41" s="556"/>
      <c r="AD41" s="552">
        <v>37836</v>
      </c>
      <c r="AE41" s="552"/>
      <c r="AF41" s="552"/>
      <c r="AG41" s="552"/>
      <c r="AH41" s="552"/>
      <c r="AI41" s="552"/>
      <c r="AJ41" s="548">
        <v>1513</v>
      </c>
      <c r="AK41" s="548"/>
      <c r="AL41" s="548"/>
      <c r="AM41" s="548"/>
      <c r="AN41" s="548"/>
      <c r="AO41" s="549"/>
      <c r="AQ41" s="296" t="s">
        <v>274</v>
      </c>
      <c r="AR41" s="296">
        <v>25</v>
      </c>
    </row>
    <row r="42" spans="1:44" ht="15.95" customHeight="1">
      <c r="A42" s="83" t="s">
        <v>82</v>
      </c>
      <c r="B42" s="557">
        <v>15619</v>
      </c>
      <c r="C42" s="557"/>
      <c r="D42" s="557"/>
      <c r="E42" s="557"/>
      <c r="F42" s="557"/>
      <c r="G42" s="558">
        <v>14046</v>
      </c>
      <c r="H42" s="558"/>
      <c r="I42" s="558"/>
      <c r="J42" s="558"/>
      <c r="K42" s="558"/>
      <c r="L42" s="558">
        <v>2082</v>
      </c>
      <c r="M42" s="558"/>
      <c r="N42" s="558"/>
      <c r="O42" s="558"/>
      <c r="P42" s="558"/>
      <c r="Q42" s="558"/>
      <c r="R42" s="556">
        <v>968</v>
      </c>
      <c r="S42" s="556"/>
      <c r="T42" s="556"/>
      <c r="U42" s="556"/>
      <c r="V42" s="556"/>
      <c r="W42" s="556"/>
      <c r="X42" s="556">
        <v>3533</v>
      </c>
      <c r="Y42" s="556"/>
      <c r="Z42" s="556"/>
      <c r="AA42" s="556"/>
      <c r="AB42" s="556"/>
      <c r="AC42" s="556"/>
      <c r="AD42" s="552">
        <v>36248</v>
      </c>
      <c r="AE42" s="552"/>
      <c r="AF42" s="552"/>
      <c r="AG42" s="552"/>
      <c r="AH42" s="552"/>
      <c r="AI42" s="552"/>
      <c r="AJ42" s="548">
        <v>1510</v>
      </c>
      <c r="AK42" s="548"/>
      <c r="AL42" s="548"/>
      <c r="AM42" s="548"/>
      <c r="AN42" s="548"/>
      <c r="AO42" s="549"/>
      <c r="AQ42" s="296" t="s">
        <v>275</v>
      </c>
      <c r="AR42" s="296">
        <v>24</v>
      </c>
    </row>
    <row r="43" spans="1:44" ht="15.95" customHeight="1">
      <c r="A43" s="83" t="s">
        <v>83</v>
      </c>
      <c r="B43" s="557">
        <v>13549</v>
      </c>
      <c r="C43" s="557"/>
      <c r="D43" s="557"/>
      <c r="E43" s="557"/>
      <c r="F43" s="557"/>
      <c r="G43" s="558">
        <v>10806</v>
      </c>
      <c r="H43" s="558"/>
      <c r="I43" s="558"/>
      <c r="J43" s="558"/>
      <c r="K43" s="558"/>
      <c r="L43" s="558">
        <v>1697</v>
      </c>
      <c r="M43" s="558"/>
      <c r="N43" s="558"/>
      <c r="O43" s="558"/>
      <c r="P43" s="558"/>
      <c r="Q43" s="558"/>
      <c r="R43" s="556">
        <v>777</v>
      </c>
      <c r="S43" s="556"/>
      <c r="T43" s="556"/>
      <c r="U43" s="556"/>
      <c r="V43" s="556"/>
      <c r="W43" s="556"/>
      <c r="X43" s="556">
        <v>2820</v>
      </c>
      <c r="Y43" s="556"/>
      <c r="Z43" s="556"/>
      <c r="AA43" s="556"/>
      <c r="AB43" s="556"/>
      <c r="AC43" s="556"/>
      <c r="AD43" s="552">
        <v>29649</v>
      </c>
      <c r="AE43" s="552"/>
      <c r="AF43" s="552"/>
      <c r="AG43" s="552"/>
      <c r="AH43" s="552"/>
      <c r="AI43" s="552"/>
      <c r="AJ43" s="548">
        <v>1647</v>
      </c>
      <c r="AK43" s="548"/>
      <c r="AL43" s="548"/>
      <c r="AM43" s="548"/>
      <c r="AN43" s="548"/>
      <c r="AO43" s="549"/>
      <c r="AQ43" s="296" t="s">
        <v>276</v>
      </c>
      <c r="AR43" s="296">
        <v>18</v>
      </c>
    </row>
    <row r="44" spans="1:44" ht="15.95" customHeight="1">
      <c r="A44" s="83" t="s">
        <v>277</v>
      </c>
      <c r="B44" s="557">
        <v>15172</v>
      </c>
      <c r="C44" s="557"/>
      <c r="D44" s="557"/>
      <c r="E44" s="557"/>
      <c r="F44" s="557"/>
      <c r="G44" s="558">
        <v>12587</v>
      </c>
      <c r="H44" s="558"/>
      <c r="I44" s="558"/>
      <c r="J44" s="558"/>
      <c r="K44" s="558"/>
      <c r="L44" s="558">
        <v>1949</v>
      </c>
      <c r="M44" s="558"/>
      <c r="N44" s="558"/>
      <c r="O44" s="558"/>
      <c r="P44" s="558"/>
      <c r="Q44" s="558"/>
      <c r="R44" s="556">
        <v>928</v>
      </c>
      <c r="S44" s="556"/>
      <c r="T44" s="556"/>
      <c r="U44" s="556"/>
      <c r="V44" s="556"/>
      <c r="W44" s="556"/>
      <c r="X44" s="556">
        <v>3449</v>
      </c>
      <c r="Y44" s="556"/>
      <c r="Z44" s="556"/>
      <c r="AA44" s="556"/>
      <c r="AB44" s="556"/>
      <c r="AC44" s="556"/>
      <c r="AD44" s="552">
        <v>34085</v>
      </c>
      <c r="AE44" s="552"/>
      <c r="AF44" s="552"/>
      <c r="AG44" s="552"/>
      <c r="AH44" s="552"/>
      <c r="AI44" s="552"/>
      <c r="AJ44" s="548">
        <v>1482</v>
      </c>
      <c r="AK44" s="548"/>
      <c r="AL44" s="548"/>
      <c r="AM44" s="548"/>
      <c r="AN44" s="548"/>
      <c r="AO44" s="549"/>
      <c r="AQ44" s="296" t="s">
        <v>278</v>
      </c>
      <c r="AR44" s="296">
        <v>23</v>
      </c>
    </row>
    <row r="45" spans="1:44" ht="15.95" customHeight="1">
      <c r="A45" s="83" t="s">
        <v>84</v>
      </c>
      <c r="B45" s="557">
        <v>15120</v>
      </c>
      <c r="C45" s="557"/>
      <c r="D45" s="557"/>
      <c r="E45" s="557"/>
      <c r="F45" s="557"/>
      <c r="G45" s="558">
        <v>13261</v>
      </c>
      <c r="H45" s="558"/>
      <c r="I45" s="558"/>
      <c r="J45" s="558"/>
      <c r="K45" s="558"/>
      <c r="L45" s="558">
        <v>1828</v>
      </c>
      <c r="M45" s="558"/>
      <c r="N45" s="558"/>
      <c r="O45" s="558"/>
      <c r="P45" s="558"/>
      <c r="Q45" s="558"/>
      <c r="R45" s="556">
        <v>880</v>
      </c>
      <c r="S45" s="556"/>
      <c r="T45" s="556"/>
      <c r="U45" s="556"/>
      <c r="V45" s="556"/>
      <c r="W45" s="556"/>
      <c r="X45" s="556">
        <v>3365</v>
      </c>
      <c r="Y45" s="556"/>
      <c r="Z45" s="556"/>
      <c r="AA45" s="556"/>
      <c r="AB45" s="556"/>
      <c r="AC45" s="556"/>
      <c r="AD45" s="552">
        <v>34454</v>
      </c>
      <c r="AE45" s="552"/>
      <c r="AF45" s="552"/>
      <c r="AG45" s="552"/>
      <c r="AH45" s="552"/>
      <c r="AI45" s="552"/>
      <c r="AJ45" s="548">
        <v>1566</v>
      </c>
      <c r="AK45" s="548"/>
      <c r="AL45" s="548"/>
      <c r="AM45" s="548"/>
      <c r="AN45" s="548"/>
      <c r="AO45" s="549"/>
      <c r="AQ45" s="296" t="s">
        <v>279</v>
      </c>
      <c r="AR45" s="296">
        <v>22</v>
      </c>
    </row>
    <row r="46" spans="1:44" ht="15.95" customHeight="1">
      <c r="A46" s="83" t="s">
        <v>64</v>
      </c>
      <c r="B46" s="557">
        <v>17497</v>
      </c>
      <c r="C46" s="557"/>
      <c r="D46" s="557"/>
      <c r="E46" s="557"/>
      <c r="F46" s="557"/>
      <c r="G46" s="558">
        <v>15239</v>
      </c>
      <c r="H46" s="558"/>
      <c r="I46" s="558"/>
      <c r="J46" s="558"/>
      <c r="K46" s="558"/>
      <c r="L46" s="558">
        <v>2086</v>
      </c>
      <c r="M46" s="558"/>
      <c r="N46" s="558"/>
      <c r="O46" s="558"/>
      <c r="P46" s="558"/>
      <c r="Q46" s="558"/>
      <c r="R46" s="556">
        <v>1133</v>
      </c>
      <c r="S46" s="556"/>
      <c r="T46" s="556"/>
      <c r="U46" s="556"/>
      <c r="V46" s="556"/>
      <c r="W46" s="556"/>
      <c r="X46" s="556">
        <v>4269</v>
      </c>
      <c r="Y46" s="556"/>
      <c r="Z46" s="556"/>
      <c r="AA46" s="556"/>
      <c r="AB46" s="556"/>
      <c r="AC46" s="556"/>
      <c r="AD46" s="552">
        <v>40224</v>
      </c>
      <c r="AE46" s="552"/>
      <c r="AF46" s="552"/>
      <c r="AG46" s="552"/>
      <c r="AH46" s="552"/>
      <c r="AI46" s="552"/>
      <c r="AJ46" s="548">
        <v>1609</v>
      </c>
      <c r="AK46" s="548"/>
      <c r="AL46" s="548"/>
      <c r="AM46" s="548"/>
      <c r="AN46" s="548"/>
      <c r="AO46" s="549"/>
      <c r="AQ46" s="296" t="s">
        <v>280</v>
      </c>
      <c r="AR46" s="296">
        <v>25</v>
      </c>
    </row>
    <row r="47" spans="1:44" ht="15.95" customHeight="1">
      <c r="A47" s="313"/>
      <c r="B47" s="170"/>
      <c r="C47" s="368"/>
      <c r="D47" s="368"/>
      <c r="E47" s="368"/>
      <c r="F47" s="318"/>
      <c r="G47" s="368"/>
      <c r="H47" s="368"/>
      <c r="I47" s="318"/>
      <c r="J47" s="318"/>
      <c r="K47" s="318"/>
      <c r="L47" s="368"/>
      <c r="M47" s="167"/>
      <c r="N47" s="167"/>
      <c r="O47" s="167"/>
      <c r="P47" s="167"/>
      <c r="Q47" s="167"/>
      <c r="R47" s="368"/>
      <c r="S47" s="368"/>
      <c r="T47" s="368"/>
      <c r="U47" s="318"/>
      <c r="V47" s="167"/>
      <c r="W47" s="167"/>
      <c r="X47" s="167"/>
      <c r="Y47" s="167"/>
      <c r="Z47" s="368"/>
      <c r="AA47" s="368"/>
      <c r="AB47" s="368"/>
      <c r="AC47" s="368"/>
      <c r="AD47" s="260"/>
      <c r="AE47" s="260"/>
      <c r="AF47" s="369"/>
      <c r="AG47" s="369"/>
      <c r="AH47" s="369"/>
      <c r="AI47" s="369"/>
      <c r="AJ47" s="369"/>
      <c r="AK47" s="369"/>
      <c r="AL47" s="260"/>
      <c r="AM47" s="370"/>
      <c r="AN47" s="260"/>
      <c r="AO47" s="371"/>
      <c r="AP47" s="167"/>
      <c r="AQ47" s="172" t="s">
        <v>281</v>
      </c>
    </row>
    <row r="48" spans="1:44" ht="15.95" customHeight="1">
      <c r="A48" s="380" t="s">
        <v>139</v>
      </c>
      <c r="B48" s="568">
        <f>B33/281</f>
        <v>680.53380782918146</v>
      </c>
      <c r="C48" s="568"/>
      <c r="D48" s="568"/>
      <c r="E48" s="568"/>
      <c r="F48" s="568"/>
      <c r="G48" s="559">
        <f>G33/281</f>
        <v>608.03558718861211</v>
      </c>
      <c r="H48" s="559"/>
      <c r="I48" s="559"/>
      <c r="J48" s="559"/>
      <c r="K48" s="559"/>
      <c r="L48" s="559">
        <f>L33/281</f>
        <v>86.007117437722414</v>
      </c>
      <c r="M48" s="559"/>
      <c r="N48" s="559"/>
      <c r="O48" s="559"/>
      <c r="P48" s="559"/>
      <c r="Q48" s="559"/>
      <c r="R48" s="559">
        <f>R33/281</f>
        <v>41.594306049822066</v>
      </c>
      <c r="S48" s="559"/>
      <c r="T48" s="559"/>
      <c r="U48" s="559"/>
      <c r="V48" s="559"/>
      <c r="W48" s="559"/>
      <c r="X48" s="559">
        <f>X33/281</f>
        <v>169.60498220640568</v>
      </c>
      <c r="Y48" s="559"/>
      <c r="Z48" s="559"/>
      <c r="AA48" s="559"/>
      <c r="AB48" s="559"/>
      <c r="AC48" s="559"/>
      <c r="AD48" s="559">
        <f>AD33/281</f>
        <v>1585.7758007117438</v>
      </c>
      <c r="AE48" s="559"/>
      <c r="AF48" s="559"/>
      <c r="AG48" s="559"/>
      <c r="AH48" s="559"/>
      <c r="AI48" s="559"/>
      <c r="AJ48" s="564"/>
      <c r="AK48" s="564"/>
      <c r="AL48" s="564"/>
      <c r="AM48" s="564"/>
      <c r="AN48" s="564"/>
      <c r="AO48" s="565"/>
      <c r="AR48" s="55" t="s">
        <v>282</v>
      </c>
    </row>
    <row r="49" spans="1:44" s="169" customFormat="1" ht="15.95" customHeight="1" thickBot="1">
      <c r="A49" s="364" t="s">
        <v>140</v>
      </c>
      <c r="B49" s="566">
        <f>B33/12</f>
        <v>15935.833333333334</v>
      </c>
      <c r="C49" s="566"/>
      <c r="D49" s="566"/>
      <c r="E49" s="566"/>
      <c r="F49" s="566"/>
      <c r="G49" s="560">
        <f>G33/12</f>
        <v>14238.166666666666</v>
      </c>
      <c r="H49" s="560"/>
      <c r="I49" s="560"/>
      <c r="J49" s="560"/>
      <c r="K49" s="560"/>
      <c r="L49" s="560">
        <f>L33/12</f>
        <v>2014</v>
      </c>
      <c r="M49" s="560"/>
      <c r="N49" s="560"/>
      <c r="O49" s="560"/>
      <c r="P49" s="560"/>
      <c r="Q49" s="560"/>
      <c r="R49" s="560">
        <f>R33/12</f>
        <v>974</v>
      </c>
      <c r="S49" s="560"/>
      <c r="T49" s="560"/>
      <c r="U49" s="560"/>
      <c r="V49" s="560"/>
      <c r="W49" s="560"/>
      <c r="X49" s="560">
        <f>X33/12</f>
        <v>3971.5833333333335</v>
      </c>
      <c r="Y49" s="560"/>
      <c r="Z49" s="560"/>
      <c r="AA49" s="560"/>
      <c r="AB49" s="560"/>
      <c r="AC49" s="560"/>
      <c r="AD49" s="560">
        <f>AD33/12</f>
        <v>37133.583333333336</v>
      </c>
      <c r="AE49" s="560"/>
      <c r="AF49" s="560"/>
      <c r="AG49" s="560"/>
      <c r="AH49" s="560"/>
      <c r="AI49" s="560"/>
      <c r="AJ49" s="561"/>
      <c r="AK49" s="561"/>
      <c r="AL49" s="561"/>
      <c r="AM49" s="561"/>
      <c r="AN49" s="561"/>
      <c r="AO49" s="562"/>
      <c r="AQ49" s="54"/>
      <c r="AR49" s="54"/>
    </row>
    <row r="50" spans="1:44" ht="15" customHeight="1">
      <c r="A50" s="563" t="s">
        <v>283</v>
      </c>
      <c r="B50" s="563"/>
      <c r="C50" s="563"/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L50" s="53"/>
      <c r="AM50" s="53"/>
      <c r="AO50" s="55" t="s">
        <v>107</v>
      </c>
    </row>
    <row r="51" spans="1:44" ht="15.95" customHeight="1">
      <c r="A51" s="54" t="s">
        <v>355</v>
      </c>
    </row>
    <row r="53" spans="1:44" ht="15.95" customHeight="1">
      <c r="F53" s="368"/>
      <c r="K53" s="53"/>
      <c r="P53" s="53"/>
      <c r="U53" s="53"/>
      <c r="Z53" s="53"/>
      <c r="AF53" s="53"/>
    </row>
  </sheetData>
  <sheetProtection selectLockedCells="1" selectUnlockedCells="1"/>
  <mergeCells count="234">
    <mergeCell ref="J5:Q5"/>
    <mergeCell ref="G48:K48"/>
    <mergeCell ref="B48:F48"/>
    <mergeCell ref="R13:Y13"/>
    <mergeCell ref="J11:Q11"/>
    <mergeCell ref="J12:Q12"/>
    <mergeCell ref="J13:Q13"/>
    <mergeCell ref="R11:Y11"/>
    <mergeCell ref="R12:Y12"/>
    <mergeCell ref="B12:I12"/>
    <mergeCell ref="B13:I13"/>
    <mergeCell ref="R44:W44"/>
    <mergeCell ref="B42:F42"/>
    <mergeCell ref="B39:F39"/>
    <mergeCell ref="G39:K39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G40:K40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L39:Q39"/>
    <mergeCell ref="AD39:AI39"/>
    <mergeCell ref="AD38:AI38"/>
    <mergeCell ref="X37:AC37"/>
    <mergeCell ref="AD37:AI37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6:AO36"/>
    <mergeCell ref="AD35:AI35"/>
    <mergeCell ref="G35:K35"/>
    <mergeCell ref="L35:Q35"/>
    <mergeCell ref="R35:W35"/>
    <mergeCell ref="X35:AC35"/>
    <mergeCell ref="B35:F35"/>
    <mergeCell ref="AJ38:AO38"/>
    <mergeCell ref="R38:W38"/>
    <mergeCell ref="B38:F38"/>
    <mergeCell ref="G38:K38"/>
    <mergeCell ref="L38:Q38"/>
    <mergeCell ref="X36:AC36"/>
    <mergeCell ref="AD36:AI36"/>
    <mergeCell ref="B37:F37"/>
    <mergeCell ref="G37:K37"/>
    <mergeCell ref="L37:Q37"/>
    <mergeCell ref="R37:W37"/>
    <mergeCell ref="R36:W36"/>
    <mergeCell ref="B36:F36"/>
    <mergeCell ref="G36:K36"/>
    <mergeCell ref="L36:Q36"/>
    <mergeCell ref="B32:F32"/>
    <mergeCell ref="X31:AC31"/>
    <mergeCell ref="G33:K33"/>
    <mergeCell ref="L33:Q33"/>
    <mergeCell ref="R33:W33"/>
    <mergeCell ref="B33:F33"/>
    <mergeCell ref="X32:AC32"/>
    <mergeCell ref="AD32:AI32"/>
    <mergeCell ref="AJ35:AO35"/>
    <mergeCell ref="AJ32:AO32"/>
    <mergeCell ref="AJ31:AO31"/>
    <mergeCell ref="X33:AC33"/>
    <mergeCell ref="AJ29:AO29"/>
    <mergeCell ref="AH22:AO22"/>
    <mergeCell ref="AD26:AI28"/>
    <mergeCell ref="AJ26:AO28"/>
    <mergeCell ref="Z22:AG22"/>
    <mergeCell ref="X29:AC29"/>
    <mergeCell ref="R22:Y22"/>
    <mergeCell ref="R26:W28"/>
    <mergeCell ref="AD33:AI33"/>
    <mergeCell ref="AJ33:AO33"/>
    <mergeCell ref="R32:W32"/>
    <mergeCell ref="L30:Q30"/>
    <mergeCell ref="R30:W30"/>
    <mergeCell ref="AD29:AI29"/>
    <mergeCell ref="AD30:AI30"/>
    <mergeCell ref="AJ30:AO30"/>
    <mergeCell ref="AH4:AO4"/>
    <mergeCell ref="Z5:AG5"/>
    <mergeCell ref="Z6:AG6"/>
    <mergeCell ref="Z7:AG7"/>
    <mergeCell ref="Z8:AG8"/>
    <mergeCell ref="Z9:AG9"/>
    <mergeCell ref="Z21:AG21"/>
    <mergeCell ref="X26:AC28"/>
    <mergeCell ref="AH19:AK19"/>
    <mergeCell ref="Z4:AG4"/>
    <mergeCell ref="J18:Q18"/>
    <mergeCell ref="J20:Q20"/>
    <mergeCell ref="J21:Q21"/>
    <mergeCell ref="R18:Y18"/>
    <mergeCell ref="R20:Y20"/>
    <mergeCell ref="J6:Q6"/>
    <mergeCell ref="J7:Q7"/>
    <mergeCell ref="J4:Q4"/>
    <mergeCell ref="J8:Q8"/>
    <mergeCell ref="B8:I8"/>
    <mergeCell ref="B14:I14"/>
    <mergeCell ref="B9:I9"/>
    <mergeCell ref="B10:I10"/>
    <mergeCell ref="J14:Q14"/>
    <mergeCell ref="J10:Q10"/>
    <mergeCell ref="B11:I11"/>
    <mergeCell ref="J9:Q9"/>
    <mergeCell ref="G29:K29"/>
    <mergeCell ref="L29:Q29"/>
    <mergeCell ref="B21:I21"/>
    <mergeCell ref="B29:F29"/>
    <mergeCell ref="B22:I22"/>
    <mergeCell ref="J22:Q22"/>
    <mergeCell ref="B26:F28"/>
    <mergeCell ref="G26:K28"/>
    <mergeCell ref="L26:Q28"/>
    <mergeCell ref="B18:I18"/>
    <mergeCell ref="J15:Q15"/>
    <mergeCell ref="J16:Q16"/>
    <mergeCell ref="B20:I20"/>
    <mergeCell ref="B15:I15"/>
    <mergeCell ref="B16:I16"/>
    <mergeCell ref="AQ34:AR34"/>
    <mergeCell ref="R3:Y3"/>
    <mergeCell ref="Z3:AG3"/>
    <mergeCell ref="AH18:AO18"/>
    <mergeCell ref="AH21:AO21"/>
    <mergeCell ref="AH3:AO3"/>
    <mergeCell ref="R6:Y6"/>
    <mergeCell ref="AH11:AO11"/>
    <mergeCell ref="R7:Y7"/>
    <mergeCell ref="R15:Y15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AH17:AK17"/>
    <mergeCell ref="Z16:AG16"/>
    <mergeCell ref="R21:Y21"/>
    <mergeCell ref="R29:W29"/>
    <mergeCell ref="AD31:AI31"/>
    <mergeCell ref="B3:I3"/>
    <mergeCell ref="J3:Q3"/>
    <mergeCell ref="R4:Y4"/>
    <mergeCell ref="R5:Y5"/>
    <mergeCell ref="R14:Y14"/>
    <mergeCell ref="R16:Y16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AH10:AO10"/>
    <mergeCell ref="B4:I4"/>
    <mergeCell ref="B5:I5"/>
    <mergeCell ref="B6:I6"/>
    <mergeCell ref="B7:I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horizontalDpi="300" verticalDpi="300" r:id="rId1"/>
  <headerFooter scaleWithDoc="0" alignWithMargins="0">
    <oddHeader>&amp;R教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6"/>
  <sheetViews>
    <sheetView view="pageBreakPreview" zoomScaleNormal="120" zoomScaleSheetLayoutView="100" workbookViewId="0">
      <selection activeCell="K15" sqref="K15"/>
    </sheetView>
  </sheetViews>
  <sheetFormatPr defaultRowHeight="15" customHeight="1"/>
  <cols>
    <col min="1" max="1" width="0.7109375" style="54" customWidth="1"/>
    <col min="2" max="2" width="10.85546875" style="54" customWidth="1"/>
    <col min="3" max="3" width="5.7109375" style="54" customWidth="1"/>
    <col min="4" max="4" width="0.42578125" style="54" customWidth="1"/>
    <col min="5" max="5" width="9.7109375" style="54" bestFit="1" customWidth="1"/>
    <col min="6" max="6" width="8" style="54" customWidth="1"/>
    <col min="7" max="7" width="8.28515625" style="54" customWidth="1"/>
    <col min="8" max="9" width="8" style="54" customWidth="1"/>
    <col min="10" max="10" width="11.85546875" style="54" bestFit="1" customWidth="1"/>
    <col min="11" max="11" width="8.85546875" style="54" customWidth="1"/>
    <col min="12" max="12" width="7.85546875" style="54" customWidth="1"/>
    <col min="13" max="13" width="9.28515625" style="54" customWidth="1"/>
    <col min="14" max="14" width="7.28515625" style="54" customWidth="1"/>
    <col min="15" max="16384" width="9.140625" style="54"/>
  </cols>
  <sheetData>
    <row r="1" spans="1:23" ht="5.0999999999999996" customHeight="1">
      <c r="A1" s="410"/>
      <c r="B1" s="410"/>
      <c r="C1" s="410"/>
      <c r="D1" s="410"/>
      <c r="E1" s="410"/>
      <c r="F1" s="410"/>
      <c r="G1" s="410"/>
      <c r="H1" s="53"/>
      <c r="I1" s="53"/>
      <c r="J1" s="53"/>
      <c r="K1" s="53"/>
      <c r="L1" s="53"/>
      <c r="M1" s="53"/>
      <c r="N1" s="55"/>
    </row>
    <row r="2" spans="1:23" ht="15" customHeight="1" thickBot="1">
      <c r="A2" s="410" t="s">
        <v>322</v>
      </c>
      <c r="B2" s="410"/>
      <c r="C2" s="410"/>
      <c r="D2" s="410"/>
      <c r="E2" s="410"/>
      <c r="F2" s="410"/>
      <c r="G2" s="410"/>
      <c r="H2" s="410"/>
      <c r="I2" s="53"/>
      <c r="J2" s="53"/>
      <c r="K2" s="53"/>
      <c r="L2" s="53"/>
      <c r="M2" s="53"/>
      <c r="N2" s="55" t="s">
        <v>108</v>
      </c>
    </row>
    <row r="3" spans="1:23" ht="30" customHeight="1" thickBot="1">
      <c r="A3" s="173"/>
      <c r="B3" s="575" t="s">
        <v>151</v>
      </c>
      <c r="C3" s="575"/>
      <c r="D3" s="321"/>
      <c r="E3" s="480" t="s">
        <v>152</v>
      </c>
      <c r="F3" s="480"/>
      <c r="G3" s="480"/>
      <c r="H3" s="480" t="s">
        <v>153</v>
      </c>
      <c r="I3" s="480"/>
      <c r="J3" s="480"/>
      <c r="K3" s="570" t="s">
        <v>148</v>
      </c>
      <c r="L3" s="452" t="s">
        <v>154</v>
      </c>
      <c r="M3" s="452"/>
      <c r="N3" s="453"/>
    </row>
    <row r="4" spans="1:23" ht="30" customHeight="1">
      <c r="A4" s="174"/>
      <c r="B4" s="571" t="s">
        <v>155</v>
      </c>
      <c r="C4" s="571"/>
      <c r="D4" s="319"/>
      <c r="E4" s="56" t="s">
        <v>156</v>
      </c>
      <c r="F4" s="56" t="s">
        <v>157</v>
      </c>
      <c r="G4" s="57" t="s">
        <v>158</v>
      </c>
      <c r="H4" s="56" t="s">
        <v>156</v>
      </c>
      <c r="I4" s="56" t="s">
        <v>157</v>
      </c>
      <c r="J4" s="57" t="s">
        <v>158</v>
      </c>
      <c r="K4" s="539"/>
      <c r="L4" s="466"/>
      <c r="M4" s="466"/>
      <c r="N4" s="572"/>
    </row>
    <row r="5" spans="1:23" ht="18" customHeight="1">
      <c r="A5" s="97"/>
      <c r="B5" s="569" t="s">
        <v>356</v>
      </c>
      <c r="C5" s="569"/>
      <c r="D5" s="175"/>
      <c r="E5" s="316">
        <v>22347</v>
      </c>
      <c r="F5" s="316">
        <v>240</v>
      </c>
      <c r="G5" s="316">
        <v>4830</v>
      </c>
      <c r="H5" s="316">
        <v>331</v>
      </c>
      <c r="I5" s="316">
        <v>27</v>
      </c>
      <c r="J5" s="316">
        <v>339</v>
      </c>
      <c r="K5" s="316">
        <v>38985</v>
      </c>
      <c r="L5" s="522">
        <f>SUM(E5:K5)</f>
        <v>67099</v>
      </c>
      <c r="M5" s="522"/>
      <c r="N5" s="574"/>
      <c r="O5" s="167"/>
      <c r="P5" s="167"/>
      <c r="Q5" s="167"/>
      <c r="R5" s="167"/>
      <c r="S5" s="167"/>
      <c r="T5" s="167"/>
      <c r="U5" s="167"/>
      <c r="V5" s="167"/>
      <c r="W5" s="167"/>
    </row>
    <row r="6" spans="1:23" ht="18" customHeight="1">
      <c r="A6" s="97"/>
      <c r="B6" s="569" t="s">
        <v>357</v>
      </c>
      <c r="C6" s="569"/>
      <c r="D6" s="175"/>
      <c r="E6" s="316">
        <v>44935</v>
      </c>
      <c r="F6" s="316">
        <v>346</v>
      </c>
      <c r="G6" s="316">
        <v>9655</v>
      </c>
      <c r="H6" s="316">
        <v>251</v>
      </c>
      <c r="I6" s="316">
        <v>101</v>
      </c>
      <c r="J6" s="316">
        <v>341</v>
      </c>
      <c r="K6" s="316">
        <v>38723</v>
      </c>
      <c r="L6" s="532">
        <f>SUM(E6:K6)</f>
        <v>94352</v>
      </c>
      <c r="M6" s="532"/>
      <c r="N6" s="573"/>
      <c r="O6" s="167"/>
      <c r="P6" s="167"/>
      <c r="Q6" s="167"/>
      <c r="R6" s="167"/>
      <c r="S6" s="167"/>
      <c r="T6" s="167"/>
      <c r="U6" s="167"/>
      <c r="V6" s="167"/>
      <c r="W6" s="167"/>
    </row>
    <row r="7" spans="1:23" ht="18" customHeight="1">
      <c r="A7" s="97"/>
      <c r="B7" s="579" t="s">
        <v>358</v>
      </c>
      <c r="C7" s="579"/>
      <c r="D7" s="278"/>
      <c r="E7" s="79">
        <f t="shared" ref="E7:K7" si="0">SUM(E9:E20)</f>
        <v>21907</v>
      </c>
      <c r="F7" s="317">
        <f t="shared" si="0"/>
        <v>122</v>
      </c>
      <c r="G7" s="317">
        <f t="shared" si="0"/>
        <v>2441</v>
      </c>
      <c r="H7" s="279">
        <f t="shared" si="0"/>
        <v>99</v>
      </c>
      <c r="I7" s="279">
        <f t="shared" si="0"/>
        <v>52</v>
      </c>
      <c r="J7" s="279">
        <f t="shared" si="0"/>
        <v>16</v>
      </c>
      <c r="K7" s="79">
        <f t="shared" si="0"/>
        <v>34031</v>
      </c>
      <c r="L7" s="545">
        <f>SUM(E7:K7)</f>
        <v>58668</v>
      </c>
      <c r="M7" s="545"/>
      <c r="N7" s="576"/>
      <c r="O7" s="167"/>
      <c r="P7" s="167"/>
      <c r="Q7" s="167"/>
      <c r="R7" s="167"/>
      <c r="S7" s="167"/>
      <c r="T7" s="167"/>
      <c r="U7" s="167"/>
      <c r="V7" s="167"/>
      <c r="W7" s="167"/>
    </row>
    <row r="8" spans="1:23" ht="18" customHeight="1">
      <c r="A8" s="97"/>
      <c r="B8" s="448"/>
      <c r="C8" s="448"/>
      <c r="D8" s="301"/>
      <c r="E8" s="366"/>
      <c r="F8" s="367"/>
      <c r="G8" s="367"/>
      <c r="H8" s="367"/>
      <c r="I8" s="367"/>
      <c r="J8" s="367"/>
      <c r="K8" s="367"/>
      <c r="L8" s="532"/>
      <c r="M8" s="532"/>
      <c r="N8" s="573"/>
    </row>
    <row r="9" spans="1:23" ht="18" customHeight="1">
      <c r="A9" s="97"/>
      <c r="B9" s="569" t="s">
        <v>359</v>
      </c>
      <c r="C9" s="569"/>
      <c r="D9" s="280"/>
      <c r="E9" s="58">
        <v>6481</v>
      </c>
      <c r="F9" s="59">
        <v>0</v>
      </c>
      <c r="G9" s="59">
        <v>461</v>
      </c>
      <c r="H9" s="59">
        <v>7</v>
      </c>
      <c r="I9" s="59">
        <v>0</v>
      </c>
      <c r="J9" s="59">
        <v>0</v>
      </c>
      <c r="K9" s="59">
        <v>2063</v>
      </c>
      <c r="L9" s="577">
        <f>SUM(E9:K9)</f>
        <v>9012</v>
      </c>
      <c r="M9" s="577"/>
      <c r="N9" s="578"/>
    </row>
    <row r="10" spans="1:23" ht="18" customHeight="1">
      <c r="A10" s="97"/>
      <c r="B10" s="569" t="s">
        <v>8</v>
      </c>
      <c r="C10" s="569"/>
      <c r="D10" s="281"/>
      <c r="E10" s="58">
        <v>113</v>
      </c>
      <c r="F10" s="59">
        <v>5</v>
      </c>
      <c r="G10" s="59">
        <v>0</v>
      </c>
      <c r="H10" s="59">
        <v>3</v>
      </c>
      <c r="I10" s="59">
        <v>0</v>
      </c>
      <c r="J10" s="59">
        <v>0</v>
      </c>
      <c r="K10" s="59">
        <v>3715</v>
      </c>
      <c r="L10" s="577">
        <f t="shared" ref="L10:L20" si="1">SUM(E10:K10)</f>
        <v>3836</v>
      </c>
      <c r="M10" s="577"/>
      <c r="N10" s="578"/>
    </row>
    <row r="11" spans="1:23" ht="18" customHeight="1">
      <c r="A11" s="97"/>
      <c r="B11" s="569" t="s">
        <v>9</v>
      </c>
      <c r="C11" s="569"/>
      <c r="D11" s="281"/>
      <c r="E11" s="58">
        <v>140</v>
      </c>
      <c r="F11" s="59">
        <v>31</v>
      </c>
      <c r="G11" s="59">
        <v>0</v>
      </c>
      <c r="H11" s="59">
        <v>9</v>
      </c>
      <c r="I11" s="59">
        <v>21</v>
      </c>
      <c r="J11" s="59">
        <v>0</v>
      </c>
      <c r="K11" s="59">
        <v>1778</v>
      </c>
      <c r="L11" s="577">
        <f t="shared" si="1"/>
        <v>1979</v>
      </c>
      <c r="M11" s="577"/>
      <c r="N11" s="578"/>
    </row>
    <row r="12" spans="1:23" ht="18" customHeight="1">
      <c r="A12" s="97"/>
      <c r="B12" s="569" t="s">
        <v>10</v>
      </c>
      <c r="C12" s="569"/>
      <c r="D12" s="281"/>
      <c r="E12" s="58">
        <v>1453</v>
      </c>
      <c r="F12" s="59">
        <v>7</v>
      </c>
      <c r="G12" s="59">
        <v>247</v>
      </c>
      <c r="H12" s="59">
        <v>5</v>
      </c>
      <c r="I12" s="59">
        <v>0</v>
      </c>
      <c r="J12" s="59">
        <v>0</v>
      </c>
      <c r="K12" s="59">
        <v>3195</v>
      </c>
      <c r="L12" s="577">
        <f t="shared" si="1"/>
        <v>4907</v>
      </c>
      <c r="M12" s="577"/>
      <c r="N12" s="578"/>
    </row>
    <row r="13" spans="1:23" ht="18" customHeight="1">
      <c r="A13" s="97"/>
      <c r="B13" s="569" t="s">
        <v>11</v>
      </c>
      <c r="C13" s="569"/>
      <c r="D13" s="281"/>
      <c r="E13" s="58">
        <v>5062</v>
      </c>
      <c r="F13" s="59">
        <v>1</v>
      </c>
      <c r="G13" s="59">
        <v>1103</v>
      </c>
      <c r="H13" s="59">
        <v>1</v>
      </c>
      <c r="I13" s="59">
        <v>0</v>
      </c>
      <c r="J13" s="59">
        <v>16</v>
      </c>
      <c r="K13" s="59">
        <v>4223</v>
      </c>
      <c r="L13" s="577">
        <f t="shared" si="1"/>
        <v>10406</v>
      </c>
      <c r="M13" s="577"/>
      <c r="N13" s="578"/>
    </row>
    <row r="14" spans="1:23" ht="18" customHeight="1">
      <c r="A14" s="97"/>
      <c r="B14" s="569" t="s">
        <v>12</v>
      </c>
      <c r="C14" s="569"/>
      <c r="D14" s="281"/>
      <c r="E14" s="58">
        <v>1788</v>
      </c>
      <c r="F14" s="59">
        <v>5</v>
      </c>
      <c r="G14" s="59">
        <v>253</v>
      </c>
      <c r="H14" s="59">
        <v>3</v>
      </c>
      <c r="I14" s="59">
        <v>30</v>
      </c>
      <c r="J14" s="59">
        <v>0</v>
      </c>
      <c r="K14" s="59">
        <v>3232</v>
      </c>
      <c r="L14" s="577">
        <f t="shared" si="1"/>
        <v>5311</v>
      </c>
      <c r="M14" s="577"/>
      <c r="N14" s="578"/>
    </row>
    <row r="15" spans="1:23" ht="18" customHeight="1">
      <c r="A15" s="97"/>
      <c r="B15" s="569" t="s">
        <v>13</v>
      </c>
      <c r="C15" s="569"/>
      <c r="D15" s="175"/>
      <c r="E15" s="58">
        <v>2831</v>
      </c>
      <c r="F15" s="59">
        <v>8</v>
      </c>
      <c r="G15" s="59">
        <v>179</v>
      </c>
      <c r="H15" s="59">
        <v>37</v>
      </c>
      <c r="I15" s="59">
        <v>0</v>
      </c>
      <c r="J15" s="59">
        <v>0</v>
      </c>
      <c r="K15" s="59">
        <v>1911</v>
      </c>
      <c r="L15" s="577">
        <f t="shared" si="1"/>
        <v>4966</v>
      </c>
      <c r="M15" s="577"/>
      <c r="N15" s="578"/>
    </row>
    <row r="16" spans="1:23" ht="18" customHeight="1">
      <c r="A16" s="97"/>
      <c r="B16" s="569" t="s">
        <v>82</v>
      </c>
      <c r="C16" s="569"/>
      <c r="D16" s="175"/>
      <c r="E16" s="58">
        <v>3110</v>
      </c>
      <c r="F16" s="59">
        <v>14</v>
      </c>
      <c r="G16" s="59">
        <v>198</v>
      </c>
      <c r="H16" s="59">
        <v>4</v>
      </c>
      <c r="I16" s="59">
        <v>0</v>
      </c>
      <c r="J16" s="59">
        <v>0</v>
      </c>
      <c r="K16" s="59">
        <v>4776</v>
      </c>
      <c r="L16" s="577">
        <f t="shared" si="1"/>
        <v>8102</v>
      </c>
      <c r="M16" s="577"/>
      <c r="N16" s="578"/>
    </row>
    <row r="17" spans="1:14" ht="18" customHeight="1">
      <c r="A17" s="97"/>
      <c r="B17" s="569" t="s">
        <v>15</v>
      </c>
      <c r="C17" s="569"/>
      <c r="D17" s="175"/>
      <c r="E17" s="58">
        <v>102</v>
      </c>
      <c r="F17" s="59">
        <v>2</v>
      </c>
      <c r="G17" s="59">
        <v>0</v>
      </c>
      <c r="H17" s="59">
        <v>6</v>
      </c>
      <c r="I17" s="59">
        <v>0</v>
      </c>
      <c r="J17" s="59">
        <v>0</v>
      </c>
      <c r="K17" s="59">
        <v>3906</v>
      </c>
      <c r="L17" s="577">
        <f t="shared" si="1"/>
        <v>4016</v>
      </c>
      <c r="M17" s="577"/>
      <c r="N17" s="578"/>
    </row>
    <row r="18" spans="1:14" ht="18" customHeight="1">
      <c r="A18" s="97"/>
      <c r="B18" s="569" t="s">
        <v>360</v>
      </c>
      <c r="C18" s="569"/>
      <c r="D18" s="280"/>
      <c r="E18" s="58">
        <v>134</v>
      </c>
      <c r="F18" s="59">
        <v>3</v>
      </c>
      <c r="G18" s="59">
        <v>0</v>
      </c>
      <c r="H18" s="59">
        <v>4</v>
      </c>
      <c r="I18" s="59">
        <v>0</v>
      </c>
      <c r="J18" s="59">
        <v>0</v>
      </c>
      <c r="K18" s="59">
        <v>2565</v>
      </c>
      <c r="L18" s="577">
        <f t="shared" si="1"/>
        <v>2706</v>
      </c>
      <c r="M18" s="577"/>
      <c r="N18" s="578"/>
    </row>
    <row r="19" spans="1:14" ht="18" customHeight="1">
      <c r="A19" s="97"/>
      <c r="B19" s="569" t="s">
        <v>16</v>
      </c>
      <c r="C19" s="569"/>
      <c r="D19" s="281"/>
      <c r="E19" s="58">
        <v>281</v>
      </c>
      <c r="F19" s="59">
        <v>16</v>
      </c>
      <c r="G19" s="59">
        <v>0</v>
      </c>
      <c r="H19" s="59">
        <v>10</v>
      </c>
      <c r="I19" s="59">
        <v>1</v>
      </c>
      <c r="J19" s="59">
        <v>0</v>
      </c>
      <c r="K19" s="59">
        <v>1336</v>
      </c>
      <c r="L19" s="577">
        <f t="shared" si="1"/>
        <v>1644</v>
      </c>
      <c r="M19" s="577"/>
      <c r="N19" s="578"/>
    </row>
    <row r="20" spans="1:14" ht="18" customHeight="1" thickBot="1">
      <c r="A20" s="176"/>
      <c r="B20" s="582" t="s">
        <v>17</v>
      </c>
      <c r="C20" s="582"/>
      <c r="D20" s="282"/>
      <c r="E20" s="61">
        <v>412</v>
      </c>
      <c r="F20" s="62">
        <v>30</v>
      </c>
      <c r="G20" s="62">
        <v>0</v>
      </c>
      <c r="H20" s="62">
        <v>10</v>
      </c>
      <c r="I20" s="62">
        <v>0</v>
      </c>
      <c r="J20" s="62">
        <v>0</v>
      </c>
      <c r="K20" s="62">
        <v>1331</v>
      </c>
      <c r="L20" s="580">
        <f t="shared" si="1"/>
        <v>1783</v>
      </c>
      <c r="M20" s="580"/>
      <c r="N20" s="581"/>
    </row>
    <row r="21" spans="1:14" ht="15" customHeight="1">
      <c r="A21" s="53"/>
      <c r="B21" s="54" t="s">
        <v>159</v>
      </c>
      <c r="E21" s="53"/>
      <c r="F21" s="53"/>
      <c r="G21" s="53"/>
      <c r="H21" s="53"/>
      <c r="I21" s="53"/>
      <c r="J21" s="53"/>
      <c r="K21" s="53"/>
      <c r="M21" s="318"/>
      <c r="N21" s="293" t="s">
        <v>160</v>
      </c>
    </row>
    <row r="22" spans="1:14" ht="15" customHeight="1">
      <c r="A22" s="53" t="s">
        <v>161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4" ht="15" customHeight="1">
      <c r="A23" s="53" t="s">
        <v>162</v>
      </c>
      <c r="C23" s="53"/>
      <c r="D23" s="53"/>
      <c r="E23" s="53"/>
      <c r="F23" s="53"/>
      <c r="G23" s="53"/>
      <c r="H23" s="53"/>
      <c r="I23" s="53"/>
      <c r="J23" s="53"/>
      <c r="K23" s="318"/>
      <c r="L23" s="53"/>
      <c r="M23" s="53"/>
    </row>
    <row r="24" spans="1:14" ht="15" customHeight="1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4" ht="15" customHeight="1" thickBot="1">
      <c r="A25" s="292" t="s">
        <v>361</v>
      </c>
      <c r="B25" s="292"/>
      <c r="C25" s="292"/>
      <c r="D25" s="292"/>
      <c r="E25" s="292"/>
      <c r="F25" s="292"/>
      <c r="G25" s="292"/>
      <c r="H25" s="292"/>
      <c r="I25" s="292"/>
      <c r="J25" s="53"/>
      <c r="K25" s="53"/>
      <c r="L25" s="53"/>
      <c r="M25" s="53"/>
      <c r="N25" s="55"/>
    </row>
    <row r="26" spans="1:14" ht="20.100000000000001" customHeight="1" thickBot="1">
      <c r="A26" s="173"/>
      <c r="B26" s="584" t="s">
        <v>163</v>
      </c>
      <c r="C26" s="584"/>
      <c r="D26" s="246"/>
      <c r="E26" s="480" t="s">
        <v>164</v>
      </c>
      <c r="F26" s="480" t="s">
        <v>165</v>
      </c>
      <c r="G26" s="480" t="s">
        <v>166</v>
      </c>
      <c r="H26" s="480" t="s">
        <v>167</v>
      </c>
      <c r="I26" s="480" t="s">
        <v>168</v>
      </c>
      <c r="J26" s="480" t="s">
        <v>169</v>
      </c>
      <c r="K26" s="480" t="s">
        <v>170</v>
      </c>
      <c r="L26" s="480" t="s">
        <v>148</v>
      </c>
      <c r="M26" s="480" t="s">
        <v>171</v>
      </c>
      <c r="N26" s="453" t="s">
        <v>172</v>
      </c>
    </row>
    <row r="27" spans="1:14" ht="20.100000000000001" customHeight="1" thickBot="1">
      <c r="A27" s="299"/>
      <c r="B27" s="585"/>
      <c r="C27" s="585"/>
      <c r="D27" s="247"/>
      <c r="E27" s="463"/>
      <c r="F27" s="463"/>
      <c r="G27" s="463"/>
      <c r="H27" s="463"/>
      <c r="I27" s="463"/>
      <c r="J27" s="463"/>
      <c r="K27" s="463"/>
      <c r="L27" s="463"/>
      <c r="M27" s="463"/>
      <c r="N27" s="572"/>
    </row>
    <row r="28" spans="1:14" ht="20.100000000000001" customHeight="1">
      <c r="A28" s="248"/>
      <c r="B28" s="585"/>
      <c r="C28" s="585"/>
      <c r="D28" s="177"/>
      <c r="E28" s="463"/>
      <c r="F28" s="463"/>
      <c r="G28" s="463"/>
      <c r="H28" s="463"/>
      <c r="I28" s="463"/>
      <c r="J28" s="463"/>
      <c r="K28" s="463"/>
      <c r="L28" s="463"/>
      <c r="M28" s="463"/>
      <c r="N28" s="572"/>
    </row>
    <row r="29" spans="1:14" ht="18" customHeight="1">
      <c r="A29" s="97"/>
      <c r="B29" s="583" t="s">
        <v>362</v>
      </c>
      <c r="C29" s="583"/>
      <c r="D29" s="323"/>
      <c r="E29" s="253">
        <f>927+2</f>
        <v>929</v>
      </c>
      <c r="F29" s="67">
        <v>65</v>
      </c>
      <c r="G29" s="67">
        <v>19</v>
      </c>
      <c r="H29" s="67">
        <v>32</v>
      </c>
      <c r="I29" s="67">
        <f>4+3</f>
        <v>7</v>
      </c>
      <c r="J29" s="67">
        <v>3</v>
      </c>
      <c r="K29" s="67">
        <v>9</v>
      </c>
      <c r="L29" s="67">
        <f>9-2</f>
        <v>7</v>
      </c>
      <c r="M29" s="67">
        <f>SUM(E29:L29)</f>
        <v>1071</v>
      </c>
      <c r="N29" s="254">
        <f>67+2</f>
        <v>69</v>
      </c>
    </row>
    <row r="30" spans="1:14" ht="18" customHeight="1">
      <c r="A30" s="97"/>
      <c r="B30" s="583"/>
      <c r="C30" s="583"/>
      <c r="D30" s="324"/>
      <c r="E30" s="255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8" customHeight="1">
      <c r="A31" s="249"/>
      <c r="B31" s="583"/>
      <c r="C31" s="583"/>
      <c r="D31" s="324"/>
      <c r="E31" s="255">
        <f>1282+2</f>
        <v>1284</v>
      </c>
      <c r="F31" s="256">
        <v>69</v>
      </c>
      <c r="G31" s="256">
        <v>28</v>
      </c>
      <c r="H31" s="256">
        <v>145</v>
      </c>
      <c r="I31" s="256">
        <v>7</v>
      </c>
      <c r="J31" s="256">
        <v>3</v>
      </c>
      <c r="K31" s="256">
        <v>9</v>
      </c>
      <c r="L31" s="256">
        <f>9-2</f>
        <v>7</v>
      </c>
      <c r="M31" s="256">
        <f>SUM(E31:L31)</f>
        <v>1552</v>
      </c>
      <c r="N31" s="258">
        <v>69</v>
      </c>
    </row>
    <row r="32" spans="1:14" ht="18" customHeight="1">
      <c r="A32" s="250"/>
      <c r="B32" s="583"/>
      <c r="C32" s="583"/>
      <c r="D32" s="325"/>
      <c r="E32" s="259"/>
      <c r="F32" s="260"/>
      <c r="G32" s="260"/>
      <c r="H32" s="261"/>
      <c r="I32" s="260"/>
      <c r="J32" s="260"/>
      <c r="K32" s="260"/>
      <c r="L32" s="260"/>
      <c r="M32" s="261"/>
      <c r="N32" s="262"/>
    </row>
    <row r="33" spans="1:14" ht="18" customHeight="1">
      <c r="A33" s="251"/>
      <c r="B33" s="589" t="s">
        <v>363</v>
      </c>
      <c r="C33" s="467" t="s">
        <v>364</v>
      </c>
      <c r="D33" s="503" t="s">
        <v>173</v>
      </c>
      <c r="E33" s="84">
        <v>24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f>SUM(E33:L33)</f>
        <v>24</v>
      </c>
      <c r="N33" s="263">
        <v>0</v>
      </c>
    </row>
    <row r="34" spans="1:14" ht="18" customHeight="1">
      <c r="A34" s="97"/>
      <c r="B34" s="590"/>
      <c r="C34" s="467"/>
      <c r="D34" s="503"/>
      <c r="E34" s="264">
        <v>37</v>
      </c>
      <c r="F34" s="265">
        <v>0</v>
      </c>
      <c r="G34" s="265">
        <v>0</v>
      </c>
      <c r="H34" s="265">
        <v>0</v>
      </c>
      <c r="I34" s="265">
        <v>0</v>
      </c>
      <c r="J34" s="265">
        <v>0</v>
      </c>
      <c r="K34" s="265">
        <v>0</v>
      </c>
      <c r="L34" s="265">
        <v>0</v>
      </c>
      <c r="M34" s="256">
        <f>SUM(E34:L34)</f>
        <v>37</v>
      </c>
      <c r="N34" s="266">
        <v>0</v>
      </c>
    </row>
    <row r="35" spans="1:14" ht="18" customHeight="1">
      <c r="A35" s="97"/>
      <c r="B35" s="590"/>
      <c r="C35" s="467" t="s">
        <v>365</v>
      </c>
      <c r="D35" s="503" t="s">
        <v>174</v>
      </c>
      <c r="E35" s="267">
        <v>11</v>
      </c>
      <c r="F35" s="68">
        <v>0</v>
      </c>
      <c r="G35" s="68">
        <v>1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268">
        <f>SUM(E35:L35)</f>
        <v>12</v>
      </c>
      <c r="N35" s="263">
        <v>1</v>
      </c>
    </row>
    <row r="36" spans="1:14" ht="18" customHeight="1">
      <c r="A36" s="299"/>
      <c r="B36" s="590"/>
      <c r="C36" s="467"/>
      <c r="D36" s="503"/>
      <c r="E36" s="255">
        <v>11</v>
      </c>
      <c r="F36" s="269">
        <v>0</v>
      </c>
      <c r="G36" s="372">
        <v>1</v>
      </c>
      <c r="H36" s="269">
        <v>0</v>
      </c>
      <c r="I36" s="269">
        <v>0</v>
      </c>
      <c r="J36" s="269">
        <v>0</v>
      </c>
      <c r="K36" s="269">
        <v>0</v>
      </c>
      <c r="L36" s="269">
        <v>0</v>
      </c>
      <c r="M36" s="256">
        <f>SUM(E36:L36)</f>
        <v>12</v>
      </c>
      <c r="N36" s="266">
        <v>1</v>
      </c>
    </row>
    <row r="37" spans="1:14" ht="18" customHeight="1">
      <c r="A37" s="299"/>
      <c r="B37" s="590"/>
      <c r="C37" s="467" t="s">
        <v>171</v>
      </c>
      <c r="D37" s="503"/>
      <c r="E37" s="267">
        <f t="shared" ref="E37:L37" si="2">SUM(E33,E35)</f>
        <v>35</v>
      </c>
      <c r="F37" s="68">
        <f t="shared" si="2"/>
        <v>0</v>
      </c>
      <c r="G37" s="68">
        <f>SUM(G33,G35)</f>
        <v>1</v>
      </c>
      <c r="H37" s="68">
        <f t="shared" si="2"/>
        <v>0</v>
      </c>
      <c r="I37" s="68">
        <f t="shared" si="2"/>
        <v>0</v>
      </c>
      <c r="J37" s="68">
        <f t="shared" si="2"/>
        <v>0</v>
      </c>
      <c r="K37" s="68">
        <f t="shared" si="2"/>
        <v>0</v>
      </c>
      <c r="L37" s="68">
        <f t="shared" si="2"/>
        <v>0</v>
      </c>
      <c r="M37" s="268">
        <f>SUM(M33,M35)</f>
        <v>36</v>
      </c>
      <c r="N37" s="263">
        <f>SUM(N33,N35)</f>
        <v>1</v>
      </c>
    </row>
    <row r="38" spans="1:14" ht="18" customHeight="1">
      <c r="A38" s="248"/>
      <c r="B38" s="591"/>
      <c r="C38" s="467"/>
      <c r="D38" s="503"/>
      <c r="E38" s="255">
        <f t="shared" ref="E38:L38" si="3">SUM(E34,E36)</f>
        <v>48</v>
      </c>
      <c r="F38" s="270">
        <f t="shared" si="3"/>
        <v>0</v>
      </c>
      <c r="G38" s="271">
        <f>SUM(G34,G36)</f>
        <v>1</v>
      </c>
      <c r="H38" s="272">
        <f t="shared" si="3"/>
        <v>0</v>
      </c>
      <c r="I38" s="273">
        <f t="shared" si="3"/>
        <v>0</v>
      </c>
      <c r="J38" s="269">
        <f t="shared" si="3"/>
        <v>0</v>
      </c>
      <c r="K38" s="269">
        <f t="shared" si="3"/>
        <v>0</v>
      </c>
      <c r="L38" s="269">
        <f t="shared" si="3"/>
        <v>0</v>
      </c>
      <c r="M38" s="256">
        <f>SUM(M34,M36)</f>
        <v>49</v>
      </c>
      <c r="N38" s="266">
        <f>+N34+N36</f>
        <v>1</v>
      </c>
    </row>
    <row r="39" spans="1:14" ht="18" customHeight="1" thickBot="1">
      <c r="A39" s="97"/>
      <c r="B39" s="586" t="s">
        <v>175</v>
      </c>
      <c r="C39" s="586"/>
      <c r="D39" s="274"/>
      <c r="E39" s="588">
        <f>SUM(E29,E37)</f>
        <v>964</v>
      </c>
      <c r="F39" s="588">
        <f t="shared" ref="F39:N39" si="4">SUM(F29,F37)</f>
        <v>65</v>
      </c>
      <c r="G39" s="588">
        <f t="shared" si="4"/>
        <v>20</v>
      </c>
      <c r="H39" s="588">
        <f t="shared" si="4"/>
        <v>32</v>
      </c>
      <c r="I39" s="588">
        <f t="shared" si="4"/>
        <v>7</v>
      </c>
      <c r="J39" s="588">
        <f t="shared" si="4"/>
        <v>3</v>
      </c>
      <c r="K39" s="588">
        <f t="shared" si="4"/>
        <v>9</v>
      </c>
      <c r="L39" s="588">
        <f t="shared" si="4"/>
        <v>7</v>
      </c>
      <c r="M39" s="588">
        <f>SUM(M29,M37)</f>
        <v>1107</v>
      </c>
      <c r="N39" s="596">
        <f t="shared" si="4"/>
        <v>70</v>
      </c>
    </row>
    <row r="40" spans="1:14" ht="18" customHeight="1" thickBot="1">
      <c r="A40" s="299"/>
      <c r="B40" s="586"/>
      <c r="C40" s="586"/>
      <c r="D40" s="275"/>
      <c r="E40" s="588"/>
      <c r="F40" s="588"/>
      <c r="G40" s="588"/>
      <c r="H40" s="588"/>
      <c r="I40" s="588"/>
      <c r="J40" s="588"/>
      <c r="K40" s="588"/>
      <c r="L40" s="588"/>
      <c r="M40" s="588"/>
      <c r="N40" s="596"/>
    </row>
    <row r="41" spans="1:14" ht="18" customHeight="1" thickBot="1">
      <c r="A41" s="299"/>
      <c r="B41" s="586"/>
      <c r="C41" s="586"/>
      <c r="D41" s="275"/>
      <c r="E41" s="592">
        <f>SUM(E31,E38)</f>
        <v>1332</v>
      </c>
      <c r="F41" s="592">
        <f t="shared" ref="F41:L41" si="5">SUM(F31,F38)</f>
        <v>69</v>
      </c>
      <c r="G41" s="592">
        <f t="shared" si="5"/>
        <v>29</v>
      </c>
      <c r="H41" s="592">
        <f t="shared" si="5"/>
        <v>145</v>
      </c>
      <c r="I41" s="592">
        <f t="shared" si="5"/>
        <v>7</v>
      </c>
      <c r="J41" s="592">
        <f t="shared" si="5"/>
        <v>3</v>
      </c>
      <c r="K41" s="592">
        <f t="shared" si="5"/>
        <v>9</v>
      </c>
      <c r="L41" s="592">
        <f t="shared" si="5"/>
        <v>7</v>
      </c>
      <c r="M41" s="592">
        <f>SUM(M31,M38)</f>
        <v>1601</v>
      </c>
      <c r="N41" s="594">
        <f>SUM(N31,N38)</f>
        <v>70</v>
      </c>
    </row>
    <row r="42" spans="1:14" ht="18" customHeight="1" thickBot="1">
      <c r="A42" s="252"/>
      <c r="B42" s="587"/>
      <c r="C42" s="587"/>
      <c r="D42" s="276"/>
      <c r="E42" s="593"/>
      <c r="F42" s="593"/>
      <c r="G42" s="593"/>
      <c r="H42" s="593"/>
      <c r="I42" s="593"/>
      <c r="J42" s="593"/>
      <c r="K42" s="593"/>
      <c r="L42" s="593"/>
      <c r="M42" s="593"/>
      <c r="N42" s="595"/>
    </row>
    <row r="43" spans="1:14" ht="15" customHeight="1">
      <c r="A43" s="99" t="s">
        <v>176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321" t="s">
        <v>160</v>
      </c>
    </row>
    <row r="44" spans="1:14" ht="15" customHeight="1">
      <c r="A44" s="167"/>
      <c r="B44" s="277" t="s">
        <v>326</v>
      </c>
    </row>
    <row r="46" spans="1:14" ht="15" customHeight="1">
      <c r="A46" s="53"/>
    </row>
  </sheetData>
  <sheetProtection selectLockedCells="1" selectUnlockedCells="1"/>
  <mergeCells count="80">
    <mergeCell ref="H39:H40"/>
    <mergeCell ref="L41:L42"/>
    <mergeCell ref="F41:F42"/>
    <mergeCell ref="F39:F40"/>
    <mergeCell ref="M41:M42"/>
    <mergeCell ref="G41:G42"/>
    <mergeCell ref="H41:H42"/>
    <mergeCell ref="G39:G40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B29:C32"/>
    <mergeCell ref="B26:C28"/>
    <mergeCell ref="E26:E28"/>
    <mergeCell ref="F26:F28"/>
    <mergeCell ref="M26:M28"/>
    <mergeCell ref="K26:K28"/>
    <mergeCell ref="J26:J28"/>
    <mergeCell ref="G26:G28"/>
    <mergeCell ref="B14:C14"/>
    <mergeCell ref="L15:N15"/>
    <mergeCell ref="B15:C15"/>
    <mergeCell ref="L14:N14"/>
    <mergeCell ref="B19:C19"/>
    <mergeCell ref="L19:N19"/>
    <mergeCell ref="B16:C16"/>
    <mergeCell ref="L16:N16"/>
    <mergeCell ref="B17:C17"/>
    <mergeCell ref="L17:N17"/>
    <mergeCell ref="L20:N20"/>
    <mergeCell ref="N26:N28"/>
    <mergeCell ref="L18:N18"/>
    <mergeCell ref="B18:C18"/>
    <mergeCell ref="H26:H28"/>
    <mergeCell ref="L26:L28"/>
    <mergeCell ref="I26:I28"/>
    <mergeCell ref="B20:C20"/>
    <mergeCell ref="B13:C13"/>
    <mergeCell ref="L13:N13"/>
    <mergeCell ref="B11:C11"/>
    <mergeCell ref="L11:N11"/>
    <mergeCell ref="B12:C12"/>
    <mergeCell ref="L12:N12"/>
    <mergeCell ref="L7:N7"/>
    <mergeCell ref="L10:N10"/>
    <mergeCell ref="B8:C8"/>
    <mergeCell ref="L8:N8"/>
    <mergeCell ref="B7:C7"/>
    <mergeCell ref="L9:N9"/>
    <mergeCell ref="B10:C10"/>
    <mergeCell ref="B9:C9"/>
    <mergeCell ref="A1:G1"/>
    <mergeCell ref="A2:H2"/>
    <mergeCell ref="B3:C3"/>
    <mergeCell ref="E3:G3"/>
    <mergeCell ref="H3:J3"/>
    <mergeCell ref="B6:C6"/>
    <mergeCell ref="K3:K4"/>
    <mergeCell ref="B4:C4"/>
    <mergeCell ref="L3:N4"/>
    <mergeCell ref="L6:N6"/>
    <mergeCell ref="B5:C5"/>
    <mergeCell ref="L5:N5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3" orientation="portrait" useFirstPageNumber="1" horizontalDpi="300" verticalDpi="300" r:id="rId1"/>
  <headerFooter scaleWithDoc="0" alignWithMargins="0">
    <oddHeader>&amp;L教　育</oddHeader>
    <oddFooter>&amp;C&amp;12&amp;A</oddFooter>
  </headerFooter>
  <ignoredErrors>
    <ignoredError sqref="C8:C20 C6:C7 B8 B10:B17 B19:B20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2014-03-24T00:58:03Z</cp:lastPrinted>
  <dcterms:created xsi:type="dcterms:W3CDTF">2013-03-25T07:52:03Z</dcterms:created>
  <dcterms:modified xsi:type="dcterms:W3CDTF">2014-11-27T06:34:40Z</dcterms:modified>
</cp:coreProperties>
</file>