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activeTab="5"/>
  </bookViews>
  <sheets>
    <sheet name="‐114‐" sheetId="1" r:id="rId1"/>
    <sheet name="‐115‐" sheetId="2" r:id="rId2"/>
    <sheet name="‐116‐" sheetId="3" r:id="rId3"/>
    <sheet name="‐117‐" sheetId="4" r:id="rId4"/>
    <sheet name="‐118‐" sheetId="5" r:id="rId5"/>
    <sheet name="グラフ" sheetId="6" r:id="rId6"/>
  </sheets>
  <definedNames>
    <definedName name="_xlnm.Print_Area" localSheetId="0">‐114‐!$A$1:$U$49</definedName>
    <definedName name="_xlnm.Print_Area" localSheetId="1">‐115‐!$A$1:$AD$44</definedName>
    <definedName name="_xlnm.Print_Area" localSheetId="2">‐116‐!$A$1:$AD$57</definedName>
    <definedName name="_xlnm.Print_Area" localSheetId="5">グラフ!$A$1:$F$66</definedName>
  </definedNames>
  <calcPr calcId="125725" refMode="R1C1"/>
</workbook>
</file>

<file path=xl/calcChain.xml><?xml version="1.0" encoding="utf-8"?>
<calcChain xmlns="http://schemas.openxmlformats.org/spreadsheetml/2006/main">
  <c r="K43" i="6"/>
  <c r="K42"/>
  <c r="J43"/>
  <c r="J42"/>
  <c r="J41"/>
  <c r="J40"/>
  <c r="J39"/>
  <c r="I43"/>
  <c r="I42"/>
  <c r="I41"/>
  <c r="I40"/>
  <c r="I39"/>
  <c r="J51"/>
  <c r="J50"/>
  <c r="J49"/>
  <c r="K49" s="1"/>
  <c r="J48"/>
  <c r="K48" s="1"/>
  <c r="J47"/>
  <c r="I51"/>
  <c r="I50"/>
  <c r="K50" s="1"/>
  <c r="I49"/>
  <c r="I48"/>
  <c r="I47"/>
  <c r="K47" s="1"/>
  <c r="H51"/>
  <c r="H50"/>
  <c r="H49"/>
  <c r="H48"/>
  <c r="H47"/>
  <c r="H43"/>
  <c r="H42"/>
  <c r="H41"/>
  <c r="H40"/>
  <c r="H39"/>
  <c r="I18"/>
  <c r="I28" s="1"/>
  <c r="I19"/>
  <c r="I20"/>
  <c r="I21"/>
  <c r="I22"/>
  <c r="I23"/>
  <c r="I24"/>
  <c r="I25"/>
  <c r="I26"/>
  <c r="I27"/>
  <c r="K25" i="1"/>
  <c r="Q20" i="2"/>
  <c r="W28" s="1"/>
  <c r="B5"/>
  <c r="X11"/>
  <c r="Q11"/>
  <c r="J11"/>
  <c r="X4"/>
  <c r="I12" i="6"/>
  <c r="Q4" i="2"/>
  <c r="I9" i="6" s="1"/>
  <c r="J4" i="2"/>
  <c r="I6" i="6"/>
  <c r="C4" i="2"/>
  <c r="I3" i="6" s="1"/>
  <c r="I45" i="1"/>
  <c r="H45"/>
  <c r="F45"/>
  <c r="I44"/>
  <c r="H44"/>
  <c r="F44"/>
  <c r="U43"/>
  <c r="R43"/>
  <c r="P43"/>
  <c r="M43"/>
  <c r="K43"/>
  <c r="I43"/>
  <c r="H43"/>
  <c r="F43"/>
  <c r="B43"/>
  <c r="U42"/>
  <c r="R42"/>
  <c r="P42"/>
  <c r="M42"/>
  <c r="K42"/>
  <c r="I42"/>
  <c r="H42"/>
  <c r="F42"/>
  <c r="B42"/>
  <c r="B38"/>
  <c r="B45"/>
  <c r="B37"/>
  <c r="B44" s="1"/>
  <c r="AB32" i="3"/>
  <c r="Y32"/>
  <c r="V32"/>
  <c r="S32"/>
  <c r="P32"/>
  <c r="AB29"/>
  <c r="Y29"/>
  <c r="V29"/>
  <c r="S29"/>
  <c r="P29"/>
  <c r="AB26"/>
  <c r="Y26"/>
  <c r="V26"/>
  <c r="S26"/>
  <c r="P26"/>
  <c r="AB23"/>
  <c r="Y23"/>
  <c r="V23"/>
  <c r="S23"/>
  <c r="P23"/>
  <c r="AB20"/>
  <c r="Y20"/>
  <c r="V20"/>
  <c r="S20"/>
  <c r="P20"/>
  <c r="P17"/>
  <c r="AB17"/>
  <c r="Y17"/>
  <c r="V17"/>
  <c r="S17"/>
  <c r="U27" i="1"/>
  <c r="S27"/>
  <c r="R27"/>
  <c r="P27"/>
  <c r="N27"/>
  <c r="L27"/>
  <c r="K27"/>
  <c r="I27"/>
  <c r="H27"/>
  <c r="G27"/>
  <c r="F27"/>
  <c r="D27"/>
  <c r="B27"/>
  <c r="P21"/>
  <c r="X20" i="2"/>
  <c r="AD21"/>
  <c r="AD20" s="1"/>
  <c r="AD38"/>
  <c r="AD26"/>
  <c r="C20"/>
  <c r="I39" s="1"/>
  <c r="I38"/>
  <c r="J20"/>
  <c r="P37"/>
  <c r="P29"/>
  <c r="T20"/>
  <c r="M20"/>
  <c r="F20"/>
  <c r="B43" i="5"/>
  <c r="AB35" i="3"/>
  <c r="Y35"/>
  <c r="V35"/>
  <c r="S35"/>
  <c r="AB4"/>
  <c r="Y4"/>
  <c r="V4"/>
  <c r="S25" i="1"/>
  <c r="U25"/>
  <c r="U23"/>
  <c r="U21"/>
  <c r="U19"/>
  <c r="S23"/>
  <c r="S21"/>
  <c r="S19"/>
  <c r="R25"/>
  <c r="R23"/>
  <c r="R21"/>
  <c r="R19"/>
  <c r="P25"/>
  <c r="P23"/>
  <c r="P19"/>
  <c r="N25"/>
  <c r="N23"/>
  <c r="N19"/>
  <c r="L25"/>
  <c r="L23"/>
  <c r="L21"/>
  <c r="L19"/>
  <c r="K23"/>
  <c r="K21"/>
  <c r="K19"/>
  <c r="I25"/>
  <c r="I23"/>
  <c r="I21"/>
  <c r="I19"/>
  <c r="H25"/>
  <c r="H23"/>
  <c r="H21"/>
  <c r="H19"/>
  <c r="G25"/>
  <c r="G23"/>
  <c r="G21"/>
  <c r="G19"/>
  <c r="F25"/>
  <c r="F23"/>
  <c r="F21"/>
  <c r="F19"/>
  <c r="D25"/>
  <c r="D23"/>
  <c r="D21"/>
  <c r="D19"/>
  <c r="B25"/>
  <c r="B23"/>
  <c r="B21"/>
  <c r="B19"/>
  <c r="N9"/>
  <c r="N21"/>
  <c r="F4" i="2"/>
  <c r="I4" i="6" s="1"/>
  <c r="I4" i="2"/>
  <c r="I5" i="6"/>
  <c r="M4" i="2"/>
  <c r="I7" i="6" s="1"/>
  <c r="P4" i="2"/>
  <c r="I8" i="6"/>
  <c r="T4" i="2"/>
  <c r="I10" i="6" s="1"/>
  <c r="W4" i="2"/>
  <c r="I11" i="6"/>
  <c r="AA4" i="2"/>
  <c r="I13" i="6" s="1"/>
  <c r="AD4" i="2"/>
  <c r="I14" i="6"/>
  <c r="AC11" i="2"/>
  <c r="AA20"/>
  <c r="V11"/>
  <c r="O11"/>
  <c r="H11"/>
  <c r="B8" i="5"/>
  <c r="K39" i="6" s="1"/>
  <c r="B10" i="5"/>
  <c r="K41" i="6" s="1"/>
  <c r="K51"/>
  <c r="B9" i="5"/>
  <c r="K40" i="6" s="1"/>
  <c r="B39" i="5"/>
  <c r="B40"/>
  <c r="B41"/>
  <c r="B42"/>
  <c r="P4" i="3"/>
  <c r="S4"/>
  <c r="P11"/>
  <c r="P35"/>
  <c r="B6" i="2"/>
  <c r="B4"/>
  <c r="C11"/>
  <c r="P32"/>
  <c r="P23"/>
  <c r="P30"/>
  <c r="AD28"/>
  <c r="I29"/>
  <c r="W35"/>
  <c r="I40"/>
  <c r="W22"/>
  <c r="I27"/>
  <c r="AD31"/>
  <c r="AD37"/>
  <c r="AD32"/>
  <c r="AD22"/>
  <c r="AD25"/>
  <c r="AD30"/>
  <c r="AD35"/>
  <c r="AD40"/>
  <c r="P35"/>
  <c r="AD36"/>
  <c r="P31"/>
  <c r="P36"/>
  <c r="AD23"/>
  <c r="AD29"/>
  <c r="AD34"/>
  <c r="AD39"/>
  <c r="P25"/>
  <c r="I36"/>
  <c r="W39"/>
  <c r="AD24"/>
  <c r="P40"/>
  <c r="X42"/>
  <c r="I26"/>
  <c r="AD27"/>
  <c r="AD33"/>
  <c r="P39"/>
  <c r="J42"/>
  <c r="P38"/>
  <c r="P34"/>
  <c r="W38"/>
  <c r="P28"/>
  <c r="W36"/>
  <c r="P22"/>
  <c r="P24"/>
  <c r="P33"/>
  <c r="W21"/>
  <c r="P21"/>
  <c r="P20" s="1"/>
  <c r="W34"/>
  <c r="P26"/>
  <c r="W24"/>
  <c r="P27"/>
  <c r="I15" i="6" l="1"/>
  <c r="I35" i="2"/>
  <c r="I24"/>
  <c r="I33"/>
  <c r="I30"/>
  <c r="I34"/>
  <c r="W29"/>
  <c r="W23"/>
  <c r="W27"/>
  <c r="I25"/>
  <c r="I31"/>
  <c r="W30"/>
  <c r="I28"/>
  <c r="I37"/>
  <c r="I21"/>
  <c r="W33"/>
  <c r="I22"/>
  <c r="Q42"/>
  <c r="W32"/>
  <c r="W26"/>
  <c r="W25"/>
  <c r="W40"/>
  <c r="W37"/>
  <c r="C42"/>
  <c r="I23"/>
  <c r="I32"/>
  <c r="W31"/>
  <c r="I20" l="1"/>
  <c r="W20"/>
</calcChain>
</file>

<file path=xl/sharedStrings.xml><?xml version="1.0" encoding="utf-8"?>
<sst xmlns="http://schemas.openxmlformats.org/spreadsheetml/2006/main" count="418" uniqueCount="322">
  <si>
    <r>
      <t xml:space="preserve"> </t>
    </r>
    <r>
      <rPr>
        <b/>
        <sz val="16"/>
        <rFont val="ＭＳ 明朝"/>
        <family val="1"/>
        <charset val="128"/>
      </rPr>
      <t>Ⅸ　医療及び衛生　　</t>
    </r>
  </si>
  <si>
    <t>総　数</t>
  </si>
  <si>
    <t>医　　　療　　　機　　　関</t>
  </si>
  <si>
    <t>その他の医療機関</t>
  </si>
  <si>
    <t>年　　次</t>
  </si>
  <si>
    <t>総　　数</t>
  </si>
  <si>
    <t>病　　院</t>
  </si>
  <si>
    <t>一　般 　　　 診療所</t>
  </si>
  <si>
    <t>歯　科
診療所</t>
  </si>
  <si>
    <t>総数</t>
  </si>
  <si>
    <t>薬局</t>
  </si>
  <si>
    <t>一般販
売業者</t>
  </si>
  <si>
    <t>薬種商</t>
  </si>
  <si>
    <t>《 人  口  一  万  人  当  り 》</t>
  </si>
  <si>
    <t>（注）１.（  ）内は病床数である。</t>
  </si>
  <si>
    <t>　資料：中央保健所</t>
  </si>
  <si>
    <t>　　　３.平成12年以降のその他の医療機関の数値は各年３月末である。</t>
  </si>
  <si>
    <t>　　　４.一般販売業者数には卸売一般販売業者は含んでいない。</t>
  </si>
  <si>
    <t>（132）  医療及び医療関係従事者数（従業地別）（各年度共12月末現在）</t>
  </si>
  <si>
    <t>（単位：人）</t>
  </si>
  <si>
    <t xml:space="preserve"> </t>
  </si>
  <si>
    <t>医  師</t>
  </si>
  <si>
    <t>歯科医師</t>
  </si>
  <si>
    <t>看 護 師</t>
  </si>
  <si>
    <t>准看護師</t>
  </si>
  <si>
    <t>助産師</t>
  </si>
  <si>
    <t>歯科技工</t>
  </si>
  <si>
    <t>鍼灸師</t>
  </si>
  <si>
    <t>（注）1.人口においては沖縄県集計のため厚生労働省の公表結果と異なる｡</t>
  </si>
  <si>
    <t>資料：平成22年衛生統計年報</t>
  </si>
  <si>
    <t>　　　3.鍼灸師には、あん摩・マッサージ・指圧師、柔道整復師も含む。</t>
  </si>
  <si>
    <t>区　分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</si>
  <si>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</si>
  <si>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</si>
  <si>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</si>
  <si>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</si>
  <si>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</si>
  <si>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</si>
  <si>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</si>
  <si>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</si>
  <si>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</si>
  <si>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</si>
  <si>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</si>
  <si>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</si>
  <si>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総  　数</t>
  </si>
  <si>
    <t>男</t>
  </si>
  <si>
    <t>女</t>
  </si>
  <si>
    <t>資料：沖縄県福祉保健企画課</t>
  </si>
  <si>
    <t xml:space="preserve"> 25～29歳 </t>
  </si>
  <si>
    <t xml:space="preserve">30～34歳 </t>
  </si>
  <si>
    <t xml:space="preserve"> 35～39歳</t>
  </si>
  <si>
    <t xml:space="preserve">40～44歳 </t>
  </si>
  <si>
    <t xml:space="preserve"> 45～49歳  </t>
  </si>
  <si>
    <t xml:space="preserve">50歳以上 </t>
  </si>
  <si>
    <t>（135）  年齢（５歳階級）別死亡者数（各年共１～12月）</t>
  </si>
  <si>
    <t>（単位：人、％）</t>
  </si>
  <si>
    <t>平 成 20 年</t>
  </si>
  <si>
    <t>平 成 21 年</t>
  </si>
  <si>
    <t>年 齢 別</t>
  </si>
  <si>
    <t>構成比</t>
  </si>
  <si>
    <t>うち男</t>
  </si>
  <si>
    <t>総　　　数</t>
  </si>
  <si>
    <t>　０～４歳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</si>
  <si>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</si>
  <si>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</si>
  <si>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</si>
  <si>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</si>
  <si>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</si>
  <si>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</si>
  <si>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</si>
  <si>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</si>
  <si>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</si>
  <si>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</si>
  <si>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</si>
  <si>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</si>
  <si>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</si>
  <si>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</si>
  <si>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</si>
  <si>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</si>
  <si>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</si>
  <si>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90歳以上</t>
  </si>
  <si>
    <t>不　　詳</t>
  </si>
  <si>
    <t>-</t>
  </si>
  <si>
    <t>死亡率</t>
  </si>
  <si>
    <t>/</t>
  </si>
  <si>
    <t>（注）1.死亡率は人口千人に対する割合である。</t>
  </si>
  <si>
    <t>（136）母子保健事業に基づく事業実施状況</t>
  </si>
  <si>
    <t>平成19年度</t>
  </si>
  <si>
    <t>平成20年度</t>
  </si>
  <si>
    <t>平成21年度</t>
  </si>
  <si>
    <t>平成22年度</t>
  </si>
  <si>
    <t>母子健康手帳
交付状況</t>
  </si>
  <si>
    <t>妊婦届出
による交付数</t>
  </si>
  <si>
    <t>第11週以内</t>
  </si>
  <si>
    <t>第12週～第19週</t>
  </si>
  <si>
    <t>第20週～第27週</t>
  </si>
  <si>
    <t>第28週以上</t>
  </si>
  <si>
    <t>その他の交付数</t>
  </si>
  <si>
    <t>出生後交付</t>
  </si>
  <si>
    <t>再交付</t>
  </si>
  <si>
    <t>妊産婦等
栄養強化
事業</t>
  </si>
  <si>
    <t>妊産婦</t>
  </si>
  <si>
    <t>乳幼児</t>
  </si>
  <si>
    <t>妊婦一般健康診査</t>
  </si>
  <si>
    <t>受診者数</t>
  </si>
  <si>
    <t>乳児一般
健康診査</t>
  </si>
  <si>
    <t>対象者数</t>
  </si>
  <si>
    <t>受診率（％）</t>
  </si>
  <si>
    <t>１歳６ヶ月児
一般健康診査</t>
  </si>
  <si>
    <t>３歳児
一般健康診査</t>
  </si>
  <si>
    <t>乳児精密検査</t>
  </si>
  <si>
    <t>１歳６ヶ月児
精密検査</t>
  </si>
  <si>
    <t>３歳児
精密検査</t>
  </si>
  <si>
    <t>開催回数</t>
  </si>
  <si>
    <t>参加延人員</t>
  </si>
  <si>
    <t>その他</t>
  </si>
  <si>
    <t>延べ件数</t>
  </si>
  <si>
    <t>母子保健推進員
活動事業</t>
  </si>
  <si>
    <t>推進員数</t>
  </si>
  <si>
    <t>推進活動件数</t>
  </si>
  <si>
    <t>資料：健康推進課</t>
  </si>
  <si>
    <t>（137）各種予防接種実施状況</t>
  </si>
  <si>
    <t>年度</t>
  </si>
  <si>
    <t>ポリオ</t>
  </si>
  <si>
    <t>Ｄ・Ｐ・Ｔ</t>
  </si>
  <si>
    <t>Ｄ・Ｔ</t>
  </si>
  <si>
    <t>日本脳炎</t>
  </si>
  <si>
    <t>インフル</t>
  </si>
  <si>
    <t>風しん</t>
  </si>
  <si>
    <t>麻しん</t>
  </si>
  <si>
    <t>ＭＲ</t>
  </si>
  <si>
    <t>ＢＣＧ</t>
  </si>
  <si>
    <t>エンザ</t>
  </si>
  <si>
    <t>（138）　健康増進法に基づく健康増進事業</t>
  </si>
  <si>
    <t>総　　 人　 　口</t>
  </si>
  <si>
    <t>75歳以上</t>
  </si>
  <si>
    <t>65～74歳</t>
  </si>
  <si>
    <t>実施回数</t>
  </si>
  <si>
    <t>参加者延人数</t>
  </si>
  <si>
    <t>2,176（1）</t>
  </si>
  <si>
    <t>2,564（1）</t>
  </si>
  <si>
    <t>1,577（3）</t>
  </si>
  <si>
    <t>2,333（1）</t>
  </si>
  <si>
    <t>2,425（1）</t>
  </si>
  <si>
    <t>1,001（6）</t>
  </si>
  <si>
    <t>1,587（2）</t>
  </si>
  <si>
    <t>1,757（3）</t>
  </si>
  <si>
    <t>3,757（1）</t>
  </si>
  <si>
    <t>2,636（5）</t>
  </si>
  <si>
    <t>3,570（2）</t>
  </si>
  <si>
    <t>1,971（3）</t>
  </si>
  <si>
    <t>実人員</t>
  </si>
  <si>
    <t>延人員</t>
  </si>
  <si>
    <t>（139）  ごみ搬入状況</t>
  </si>
  <si>
    <t>（単位：ｔ）</t>
  </si>
  <si>
    <t>年　  度</t>
  </si>
  <si>
    <t>ご　　　　み　　　　搬　　　　入　　　　量   （ｔ）</t>
  </si>
  <si>
    <t>総　　量</t>
  </si>
  <si>
    <t>家　　　　庭　　　　系</t>
  </si>
  <si>
    <t>事　　　業　　　系</t>
  </si>
  <si>
    <t>環境事業系</t>
  </si>
  <si>
    <t>可</t>
  </si>
  <si>
    <t>不</t>
  </si>
  <si>
    <t>粗</t>
  </si>
  <si>
    <t>資</t>
  </si>
  <si>
    <t>燃</t>
  </si>
  <si>
    <t>大</t>
  </si>
  <si>
    <t>源</t>
  </si>
  <si>
    <t>資料：環境保全課</t>
  </si>
  <si>
    <t>（140）  ごみ、し尿・浄化槽汚泥処理量</t>
  </si>
  <si>
    <t>（単位：ｔ、kℓ）</t>
  </si>
  <si>
    <t>ご み 処 理 量  （ｔ）</t>
  </si>
  <si>
    <t>し尿・浄化槽汚泥処理量 （kℓ）</t>
  </si>
  <si>
    <t>焼　　却</t>
  </si>
  <si>
    <t>鉄　　屑</t>
  </si>
  <si>
    <t xml:space="preserve">総　　量 </t>
  </si>
  <si>
    <t>し　　尿</t>
  </si>
  <si>
    <t>浄化槽汚泥</t>
  </si>
  <si>
    <t>（141）  ごみ、し尿収集車両・作業員状況</t>
  </si>
  <si>
    <t>（単位：台、人）</t>
  </si>
  <si>
    <t xml:space="preserve"> ご  　　　み       処　　  理</t>
  </si>
  <si>
    <t>し　 尿 　処 　理</t>
  </si>
  <si>
    <t>車　　　　　　　　輌</t>
  </si>
  <si>
    <t>作　　業　　員</t>
  </si>
  <si>
    <t>許可車両台数</t>
  </si>
  <si>
    <t>作業人数</t>
  </si>
  <si>
    <t>直　　営</t>
  </si>
  <si>
    <t>委　　託</t>
  </si>
  <si>
    <t>委 託</t>
  </si>
  <si>
    <t>許　　　可</t>
  </si>
  <si>
    <t>人　　数</t>
  </si>
  <si>
    <t>（142）  種別公害苦情件数</t>
  </si>
  <si>
    <t>(単位：件）</t>
  </si>
  <si>
    <t>年　　度</t>
  </si>
  <si>
    <t xml:space="preserve"> 振　動</t>
  </si>
  <si>
    <t>悪　臭</t>
  </si>
  <si>
    <t>地盤沈下</t>
  </si>
  <si>
    <t>土壌汚染</t>
  </si>
  <si>
    <r>
      <t xml:space="preserve"> </t>
    </r>
    <r>
      <rPr>
        <b/>
        <sz val="14"/>
        <rFont val="ＭＳ 明朝"/>
        <family val="1"/>
        <charset val="128"/>
      </rPr>
      <t>Ⅸ　　医 療 及 び 衛 生　　</t>
    </r>
  </si>
  <si>
    <t>（57）</t>
  </si>
  <si>
    <t>死亡者数</t>
  </si>
  <si>
    <t>10～19</t>
  </si>
  <si>
    <t xml:space="preserve">   （57）年齢（10歳階級）別死亡者数（P115参照）</t>
  </si>
  <si>
    <t>20～29</t>
  </si>
  <si>
    <t>30～39</t>
  </si>
  <si>
    <t>40～49</t>
  </si>
  <si>
    <t>50～59</t>
  </si>
  <si>
    <t>60～69</t>
  </si>
  <si>
    <t>70～79</t>
  </si>
  <si>
    <t>80～89</t>
  </si>
  <si>
    <t>（56）</t>
  </si>
  <si>
    <t>出生数</t>
  </si>
  <si>
    <t>（59）</t>
  </si>
  <si>
    <t>焼却</t>
  </si>
  <si>
    <t>鉄屑</t>
  </si>
  <si>
    <t>し尿</t>
  </si>
  <si>
    <t>※総量と「項目別の和」が異なるのは、小数点第1位を四捨五入したことによる。</t>
  </si>
  <si>
    <t>対象数</t>
    <phoneticPr fontId="27"/>
  </si>
  <si>
    <t>受診数</t>
    <phoneticPr fontId="27"/>
  </si>
  <si>
    <t>対象数</t>
    <phoneticPr fontId="27"/>
  </si>
  <si>
    <t>4,126(3)</t>
  </si>
  <si>
    <t>施術所</t>
    <rPh sb="0" eb="2">
      <t>シジュツ</t>
    </rPh>
    <rPh sb="2" eb="3">
      <t>ショ</t>
    </rPh>
    <phoneticPr fontId="27"/>
  </si>
  <si>
    <t>支 給 実 員 数</t>
    <phoneticPr fontId="27"/>
  </si>
  <si>
    <t>個別支援事業</t>
    <phoneticPr fontId="27"/>
  </si>
  <si>
    <t>健　　康　　教　　育</t>
    <phoneticPr fontId="27"/>
  </si>
  <si>
    <t>訪 問 指 導</t>
    <phoneticPr fontId="27"/>
  </si>
  <si>
    <t>来 所 相 談</t>
    <phoneticPr fontId="27"/>
  </si>
  <si>
    <t>電 話 相 談</t>
    <phoneticPr fontId="27"/>
  </si>
  <si>
    <t>（注）麻しん、風しんは原則として平成18年６月以降、ＭＲワクチンによる接種に移行。</t>
    <phoneticPr fontId="27"/>
  </si>
  <si>
    <t>40 歳 以 上 人 口</t>
    <phoneticPr fontId="27"/>
  </si>
  <si>
    <t>薬剤師</t>
    <rPh sb="0" eb="3">
      <t>ヤクザイシ</t>
    </rPh>
    <phoneticPr fontId="27"/>
  </si>
  <si>
    <t>総　数</t>
    <phoneticPr fontId="27"/>
  </si>
  <si>
    <t>19歳以下</t>
    <phoneticPr fontId="27"/>
  </si>
  <si>
    <t>20～24歳</t>
    <phoneticPr fontId="27"/>
  </si>
  <si>
    <t>平成19年度</t>
    <phoneticPr fontId="27"/>
  </si>
  <si>
    <t>平成20年度</t>
    <phoneticPr fontId="27"/>
  </si>
  <si>
    <t>（単位：人、％）</t>
    <phoneticPr fontId="27"/>
  </si>
  <si>
    <t>資料：健康推進課</t>
    <phoneticPr fontId="27"/>
  </si>
  <si>
    <t>支　　　　給　　　　総　　　　数</t>
    <phoneticPr fontId="27"/>
  </si>
  <si>
    <t>交　　　　付　　　　総　　　　数</t>
    <phoneticPr fontId="27"/>
  </si>
  <si>
    <t>個 　 別 　 支　  援  　総 　 数</t>
    <phoneticPr fontId="27"/>
  </si>
  <si>
    <t>医療</t>
    <rPh sb="0" eb="2">
      <t>イリョウ</t>
    </rPh>
    <phoneticPr fontId="27"/>
  </si>
  <si>
    <t>医療受給者以外</t>
    <rPh sb="0" eb="2">
      <t>イリョウ</t>
    </rPh>
    <rPh sb="2" eb="5">
      <t>ジュキュウシャ</t>
    </rPh>
    <rPh sb="5" eb="7">
      <t>イガイ</t>
    </rPh>
    <phoneticPr fontId="27"/>
  </si>
  <si>
    <t>健康手帳交付</t>
    <rPh sb="0" eb="2">
      <t>ケンコウ</t>
    </rPh>
    <rPh sb="2" eb="4">
      <t>テチョウ</t>
    </rPh>
    <rPh sb="4" eb="6">
      <t>コウフ</t>
    </rPh>
    <phoneticPr fontId="27"/>
  </si>
  <si>
    <t>健康教育</t>
    <rPh sb="0" eb="2">
      <t>ケンコウ</t>
    </rPh>
    <rPh sb="2" eb="4">
      <t>キョウイク</t>
    </rPh>
    <phoneticPr fontId="27"/>
  </si>
  <si>
    <t>健康相談</t>
    <rPh sb="0" eb="2">
      <t>ケンコウ</t>
    </rPh>
    <rPh sb="2" eb="4">
      <t>ソウダン</t>
    </rPh>
    <phoneticPr fontId="27"/>
  </si>
  <si>
    <t>がん検診</t>
    <rPh sb="2" eb="4">
      <t>ケンシン</t>
    </rPh>
    <phoneticPr fontId="27"/>
  </si>
  <si>
    <t>訪問指導</t>
    <rPh sb="0" eb="2">
      <t>ホウモン</t>
    </rPh>
    <rPh sb="2" eb="4">
      <t>シドウ</t>
    </rPh>
    <phoneticPr fontId="27"/>
  </si>
  <si>
    <t>被指導実人員</t>
    <rPh sb="0" eb="1">
      <t>ヒ</t>
    </rPh>
    <rPh sb="1" eb="3">
      <t>シドウ</t>
    </rPh>
    <rPh sb="3" eb="4">
      <t>ジツ</t>
    </rPh>
    <rPh sb="4" eb="6">
      <t>ジンイン</t>
    </rPh>
    <phoneticPr fontId="27"/>
  </si>
  <si>
    <t>被指導延人員</t>
    <rPh sb="0" eb="1">
      <t>ヒ</t>
    </rPh>
    <rPh sb="1" eb="3">
      <t>シドウ</t>
    </rPh>
    <rPh sb="3" eb="4">
      <t>ノ</t>
    </rPh>
    <rPh sb="4" eb="6">
      <t>ジンイン</t>
    </rPh>
    <phoneticPr fontId="27"/>
  </si>
  <si>
    <t>訓練実施人員</t>
    <rPh sb="0" eb="2">
      <t>クンレン</t>
    </rPh>
    <rPh sb="2" eb="4">
      <t>ジッシ</t>
    </rPh>
    <rPh sb="4" eb="6">
      <t>ジンイン</t>
    </rPh>
    <phoneticPr fontId="27"/>
  </si>
  <si>
    <t>機
能
訓
練</t>
    <phoneticPr fontId="27"/>
  </si>
  <si>
    <t>3,123（-）</t>
    <phoneticPr fontId="27"/>
  </si>
  <si>
    <t>2,090（-）</t>
    <phoneticPr fontId="27"/>
  </si>
  <si>
    <t>2,075（-）</t>
    <phoneticPr fontId="27"/>
  </si>
  <si>
    <t>4,361(-)</t>
    <phoneticPr fontId="27"/>
  </si>
  <si>
    <t>直接搬入</t>
    <phoneticPr fontId="27"/>
  </si>
  <si>
    <t>許 可</t>
    <phoneticPr fontId="27"/>
  </si>
  <si>
    <t>埋　立</t>
    <phoneticPr fontId="27"/>
  </si>
  <si>
    <t xml:space="preserve">    （56）出生者数（Ｐ115参照） </t>
    <phoneticPr fontId="27"/>
  </si>
  <si>
    <t>１月</t>
    <rPh sb="1" eb="2">
      <t>ツキ</t>
    </rPh>
    <phoneticPr fontId="27"/>
  </si>
  <si>
    <t>12月</t>
    <phoneticPr fontId="27"/>
  </si>
  <si>
    <t>受診人員</t>
  </si>
  <si>
    <t>一般健康診査</t>
    <phoneticPr fontId="27"/>
  </si>
  <si>
    <t>受診人員</t>
    <phoneticPr fontId="27"/>
  </si>
  <si>
    <t>胃がん検診</t>
    <phoneticPr fontId="27"/>
  </si>
  <si>
    <t>子宮がん検診</t>
    <phoneticPr fontId="27"/>
  </si>
  <si>
    <t>乳がん検診</t>
    <rPh sb="3" eb="5">
      <t>ケンシン</t>
    </rPh>
    <phoneticPr fontId="27"/>
  </si>
  <si>
    <t>肺がん検診</t>
    <phoneticPr fontId="27"/>
  </si>
  <si>
    <t>大腸がん検診</t>
    <phoneticPr fontId="27"/>
  </si>
  <si>
    <t>　　　2.人口1万人対については各年12月末の住民登録人口で計算した。</t>
    <phoneticPr fontId="27"/>
  </si>
  <si>
    <t>（131)   医療及び医療関係施設（各年度共３月31日現在）</t>
    <rPh sb="21" eb="22">
      <t>ド</t>
    </rPh>
    <phoneticPr fontId="27"/>
  </si>
  <si>
    <t>　　　２.人口１万人対については各年３月末の登録人口で計算した。</t>
    <phoneticPr fontId="27"/>
  </si>
  <si>
    <t>　　　2.人口は、各年10月1日現在の日本人人口を使用した。</t>
    <rPh sb="13" eb="14">
      <t>ツキ</t>
    </rPh>
    <rPh sb="15" eb="18">
      <t>ニチゲンザイ</t>
    </rPh>
    <rPh sb="19" eb="22">
      <t>ニホンジン</t>
    </rPh>
    <phoneticPr fontId="27"/>
  </si>
  <si>
    <r>
      <t>平成1</t>
    </r>
    <r>
      <rPr>
        <sz val="10"/>
        <rFont val="ＭＳ 明朝"/>
        <family val="1"/>
        <charset val="128"/>
      </rPr>
      <t>9</t>
    </r>
    <r>
      <rPr>
        <sz val="10"/>
        <rFont val="ＭＳ 明朝"/>
        <family val="1"/>
        <charset val="128"/>
      </rPr>
      <t>年度</t>
    </r>
    <phoneticPr fontId="27"/>
  </si>
  <si>
    <r>
      <t>平成1</t>
    </r>
    <r>
      <rPr>
        <sz val="10"/>
        <rFont val="ＭＳ 明朝"/>
        <family val="1"/>
        <charset val="128"/>
      </rPr>
      <t>9</t>
    </r>
    <r>
      <rPr>
        <sz val="10"/>
        <rFont val="ＭＳ 明朝"/>
        <family val="1"/>
        <charset val="128"/>
      </rPr>
      <t>年度</t>
    </r>
    <phoneticPr fontId="27"/>
  </si>
  <si>
    <t>平成22年度</t>
    <phoneticPr fontId="27"/>
  </si>
  <si>
    <t>平成23年度</t>
    <phoneticPr fontId="27"/>
  </si>
  <si>
    <t>平成19年度</t>
    <phoneticPr fontId="27"/>
  </si>
  <si>
    <t>3,757(-)</t>
    <phoneticPr fontId="27"/>
  </si>
  <si>
    <t>（注）日本脳炎は新しいワクチン開発により、平成22年度より、積極的な勧奨を</t>
    <phoneticPr fontId="27"/>
  </si>
  <si>
    <t>　　　再開している。</t>
    <phoneticPr fontId="27"/>
  </si>
  <si>
    <t>健康
診査</t>
    <rPh sb="0" eb="1">
      <t>ケン</t>
    </rPh>
    <rPh sb="1" eb="2">
      <t>ヤスシ</t>
    </rPh>
    <rPh sb="3" eb="4">
      <t>ミ</t>
    </rPh>
    <rPh sb="4" eb="5">
      <t>サ</t>
    </rPh>
    <phoneticPr fontId="27"/>
  </si>
  <si>
    <t>3,987(-)</t>
    <phoneticPr fontId="27"/>
  </si>
  <si>
    <t>2,982(1)</t>
    <phoneticPr fontId="27"/>
  </si>
  <si>
    <t>2,179(3)</t>
    <phoneticPr fontId="27"/>
  </si>
  <si>
    <t>4,888(2)</t>
    <phoneticPr fontId="27"/>
  </si>
  <si>
    <t>4,536(7)</t>
    <phoneticPr fontId="27"/>
  </si>
  <si>
    <t>（注）人口は、各年度末現在である。</t>
    <phoneticPr fontId="27"/>
  </si>
  <si>
    <r>
      <t>r</t>
    </r>
    <r>
      <rPr>
        <sz val="10"/>
        <rFont val="ＭＳ 明朝"/>
        <family val="1"/>
        <charset val="128"/>
      </rPr>
      <t>3,147</t>
    </r>
    <r>
      <rPr>
        <sz val="10"/>
        <rFont val="ＭＳ 明朝"/>
        <family val="1"/>
        <charset val="128"/>
      </rPr>
      <t>(2)</t>
    </r>
    <phoneticPr fontId="27"/>
  </si>
  <si>
    <r>
      <t>r</t>
    </r>
    <r>
      <rPr>
        <sz val="10"/>
        <rFont val="ＭＳ 明朝"/>
        <family val="1"/>
        <charset val="128"/>
      </rPr>
      <t>2,126</t>
    </r>
    <r>
      <rPr>
        <sz val="10"/>
        <rFont val="ＭＳ 明朝"/>
        <family val="1"/>
        <charset val="128"/>
      </rPr>
      <t>(4)</t>
    </r>
    <phoneticPr fontId="27"/>
  </si>
  <si>
    <t>平成21年度</t>
    <phoneticPr fontId="27"/>
  </si>
  <si>
    <r>
      <t>平成1</t>
    </r>
    <r>
      <rPr>
        <sz val="10"/>
        <rFont val="ＭＳ 明朝"/>
        <family val="1"/>
        <charset val="128"/>
      </rPr>
      <t>6</t>
    </r>
    <r>
      <rPr>
        <sz val="10"/>
        <rFont val="ＭＳ 明朝"/>
        <family val="1"/>
        <charset val="128"/>
      </rPr>
      <t>年度</t>
    </r>
    <phoneticPr fontId="27"/>
  </si>
  <si>
    <r>
      <t>平成1</t>
    </r>
    <r>
      <rPr>
        <sz val="10"/>
        <rFont val="ＭＳ 明朝"/>
        <family val="1"/>
        <charset val="128"/>
      </rPr>
      <t>6</t>
    </r>
    <r>
      <rPr>
        <sz val="10"/>
        <rFont val="ＭＳ 明朝"/>
        <family val="1"/>
        <charset val="128"/>
      </rPr>
      <t>年度</t>
    </r>
    <rPh sb="5" eb="6">
      <t>ド</t>
    </rPh>
    <phoneticPr fontId="27"/>
  </si>
  <si>
    <t>　　　4.平成20年以降、看護師・准看護師・助産師・歯科技工・鍼灸師の調査項目なし。</t>
    <rPh sb="10" eb="12">
      <t>イコウ</t>
    </rPh>
    <rPh sb="35" eb="37">
      <t>チョウサ</t>
    </rPh>
    <rPh sb="37" eb="39">
      <t>コウモク</t>
    </rPh>
    <phoneticPr fontId="27"/>
  </si>
  <si>
    <t>（133）  出生者数（平成23年１月～12月）</t>
    <phoneticPr fontId="27"/>
  </si>
  <si>
    <t>（134）  母の年齢別出生者数（平成23年１月～12月）</t>
    <phoneticPr fontId="27"/>
  </si>
  <si>
    <t>平 成 23 年</t>
    <phoneticPr fontId="27"/>
  </si>
  <si>
    <t>平 成 22 年</t>
    <phoneticPr fontId="27"/>
  </si>
  <si>
    <t>H23.9.30現在</t>
    <rPh sb="8" eb="10">
      <t>ゲンザイ</t>
    </rPh>
    <phoneticPr fontId="27"/>
  </si>
  <si>
    <t>H22.9.30現在</t>
    <rPh sb="8" eb="10">
      <t>ゲンザイ</t>
    </rPh>
    <phoneticPr fontId="27"/>
  </si>
  <si>
    <t>H21.9.30現在</t>
    <rPh sb="8" eb="10">
      <t>ゲンザイ</t>
    </rPh>
    <phoneticPr fontId="27"/>
  </si>
  <si>
    <t>H20.9.30現在</t>
    <rPh sb="8" eb="10">
      <t>ゲンザイ</t>
    </rPh>
    <phoneticPr fontId="27"/>
  </si>
  <si>
    <t>浦添市の
日本人人口</t>
    <rPh sb="0" eb="3">
      <t>ウラソエシ</t>
    </rPh>
    <rPh sb="5" eb="8">
      <t>ニホンジン</t>
    </rPh>
    <rPh sb="8" eb="10">
      <t>ジンコウ</t>
    </rPh>
    <phoneticPr fontId="27"/>
  </si>
  <si>
    <t>平成19年度</t>
    <phoneticPr fontId="27"/>
  </si>
  <si>
    <t>大   気</t>
    <phoneticPr fontId="27"/>
  </si>
  <si>
    <t>水質</t>
    <phoneticPr fontId="27"/>
  </si>
  <si>
    <t>騒音</t>
    <phoneticPr fontId="27"/>
  </si>
  <si>
    <t>平成19年度</t>
    <phoneticPr fontId="27"/>
  </si>
  <si>
    <t xml:space="preserve">  1,508ｔが含まれているためである。</t>
    <phoneticPr fontId="27"/>
  </si>
  <si>
    <t>※作業員委託39人の内、22人が再掲されている。</t>
    <phoneticPr fontId="27"/>
  </si>
  <si>
    <t>90以上</t>
    <phoneticPr fontId="27"/>
  </si>
  <si>
    <t>０～９</t>
    <phoneticPr fontId="27"/>
  </si>
  <si>
    <t>（59）し尿処理状況の推移（Ｐ118参照）</t>
    <phoneticPr fontId="27"/>
  </si>
  <si>
    <t>（58）ごみ処理状況の推移（Ｐ118参照）</t>
  </si>
  <si>
    <t>（58）</t>
    <phoneticPr fontId="27"/>
  </si>
  <si>
    <r>
      <t>※「焼却」の数値が表(139</t>
    </r>
    <r>
      <rPr>
        <sz val="10"/>
        <color indexed="8"/>
        <rFont val="ＭＳ 明朝"/>
        <family val="1"/>
        <charset val="128"/>
      </rPr>
      <t>)</t>
    </r>
    <r>
      <rPr>
        <sz val="10"/>
        <color indexed="8"/>
        <rFont val="ＭＳ 明朝"/>
        <family val="1"/>
        <charset val="128"/>
      </rPr>
      <t>可燃の和とが異なるのは、既搬入の「処理残渣焼却物」</t>
    </r>
    <phoneticPr fontId="27"/>
  </si>
  <si>
    <t>ごみ搬入量</t>
    <phoneticPr fontId="27"/>
  </si>
  <si>
    <t>平成21年～平成23年度における子宮がん及び乳がん検診受信者数は、無料クーポン券利用による受信者を含む。</t>
    <rPh sb="6" eb="8">
      <t>ヘイセイ</t>
    </rPh>
    <rPh sb="10" eb="12">
      <t>ネンド</t>
    </rPh>
    <rPh sb="16" eb="18">
      <t>シキュウ</t>
    </rPh>
    <rPh sb="20" eb="21">
      <t>オヨ</t>
    </rPh>
    <rPh sb="22" eb="23">
      <t>ニュウ</t>
    </rPh>
    <rPh sb="25" eb="27">
      <t>ケンシン</t>
    </rPh>
    <rPh sb="27" eb="30">
      <t>ジュシンシャ</t>
    </rPh>
    <rPh sb="30" eb="31">
      <t>スウ</t>
    </rPh>
    <rPh sb="33" eb="35">
      <t>ムリョウ</t>
    </rPh>
    <rPh sb="39" eb="40">
      <t>ケン</t>
    </rPh>
    <rPh sb="40" eb="42">
      <t>リヨウ</t>
    </rPh>
    <rPh sb="45" eb="48">
      <t>ジュシンシャ</t>
    </rPh>
    <rPh sb="49" eb="50">
      <t>フク</t>
    </rPh>
    <phoneticPr fontId="27"/>
  </si>
  <si>
    <t>（　）内はがん検診受診人員中がんであった者。　</t>
    <phoneticPr fontId="27"/>
  </si>
  <si>
    <t>健康診査事業</t>
    <phoneticPr fontId="27"/>
  </si>
  <si>
    <t xml:space="preserve"> ※117</t>
    <phoneticPr fontId="27"/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</si>
</sst>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176" formatCode="#,##0;[Red]#,##0"/>
    <numFmt numFmtId="177" formatCode="\(#,###\)"/>
    <numFmt numFmtId="178" formatCode="#,##0_ "/>
    <numFmt numFmtId="179" formatCode="#,##0.0;[Red]#,##0.0"/>
    <numFmt numFmtId="180" formatCode="#,##0.0_ "/>
    <numFmt numFmtId="181" formatCode="#,##0_);[Red]\(#,##0\)"/>
    <numFmt numFmtId="182" formatCode="_ * #,##0_ ;_ * \-#,##0_ ;_ * \-_ ;_ @_ "/>
    <numFmt numFmtId="183" formatCode="0_);[Red]\(0\)"/>
    <numFmt numFmtId="184" formatCode="_ * #,##0.0_ ;_ * \-#,##0.0_ ;_ * \-?_ ;_ @_ "/>
    <numFmt numFmtId="185" formatCode="_ * #,##0.0_ ;_ * \-#,##0.0_ ;_ @_ "/>
    <numFmt numFmtId="186" formatCode="_ * #,##0_ ;_ * \-#,##0_ ;_ @_ "/>
    <numFmt numFmtId="187" formatCode="#,##0_ ;[Red]\-#,##0\ "/>
    <numFmt numFmtId="188" formatCode="\\#,##0;&quot;\-&quot;#,##0"/>
    <numFmt numFmtId="189" formatCode=";;;_ @_ "/>
    <numFmt numFmtId="190" formatCode="0.0_);[Red]\(0.0\)"/>
    <numFmt numFmtId="191" formatCode="#,##0_);\(#,##0\)"/>
    <numFmt numFmtId="192" formatCode="\ * #,##0_ ;_ * \-#,##0_ ;_ * &quot;-&quot;_ ;_ @_ "/>
    <numFmt numFmtId="193" formatCode="&quot;r&quot;#,##0.0_ "/>
    <numFmt numFmtId="194" formatCode="0.0_ "/>
    <numFmt numFmtId="195" formatCode="&quot;※&quot;#,##0"/>
    <numFmt numFmtId="196" formatCode="##&quot;年度&quot;"/>
    <numFmt numFmtId="197" formatCode="&quot;※&quot;#,##0_ ;[Red]\-#,##0\ "/>
  </numFmts>
  <fonts count="32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</fills>
  <borders count="1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8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64"/>
      </diagonal>
    </border>
    <border diagonalDown="1">
      <left/>
      <right/>
      <top/>
      <bottom style="thin">
        <color indexed="8"/>
      </bottom>
      <diagonal style="thin">
        <color indexed="64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64"/>
      </diagonal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/>
      <right/>
      <top/>
      <bottom/>
      <diagonal style="thin">
        <color indexed="8"/>
      </diagonal>
    </border>
    <border diagonalDown="1">
      <left/>
      <right style="medium">
        <color indexed="64"/>
      </right>
      <top/>
      <bottom/>
      <diagonal style="thin">
        <color indexed="8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26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26" fillId="0" borderId="0" applyFill="0" applyBorder="0" applyProtection="0">
      <alignment vertical="center"/>
    </xf>
    <xf numFmtId="38" fontId="26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59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shrinkToFit="1"/>
    </xf>
    <xf numFmtId="176" fontId="0" fillId="0" borderId="0" xfId="0" applyNumberFormat="1" applyFont="1" applyBorder="1" applyAlignment="1">
      <alignment horizontal="center" vertical="center"/>
    </xf>
    <xf numFmtId="176" fontId="21" fillId="0" borderId="0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182" fontId="0" fillId="0" borderId="0" xfId="0" applyNumberFormat="1" applyFont="1" applyBorder="1" applyAlignment="1">
      <alignment horizontal="right" vertical="center"/>
    </xf>
    <xf numFmtId="184" fontId="0" fillId="0" borderId="14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>
      <alignment vertical="center"/>
    </xf>
    <xf numFmtId="176" fontId="0" fillId="0" borderId="10" xfId="0" applyNumberFormat="1" applyBorder="1" applyAlignment="1">
      <alignment horizontal="right" vertical="center"/>
    </xf>
    <xf numFmtId="0" fontId="0" fillId="0" borderId="15" xfId="0" applyBorder="1">
      <alignment vertical="center"/>
    </xf>
    <xf numFmtId="176" fontId="0" fillId="0" borderId="10" xfId="0" applyNumberFormat="1" applyBorder="1">
      <alignment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0" xfId="0" applyBorder="1">
      <alignment vertical="center"/>
    </xf>
    <xf numFmtId="3" fontId="0" fillId="0" borderId="10" xfId="0" applyNumberFormat="1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178" fontId="0" fillId="0" borderId="0" xfId="0" applyNumberFormat="1" applyFont="1" applyBorder="1" applyAlignment="1">
      <alignment horizontal="center" vertical="center"/>
    </xf>
    <xf numFmtId="178" fontId="0" fillId="0" borderId="0" xfId="0" applyNumberForma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178" fontId="21" fillId="0" borderId="0" xfId="0" applyNumberFormat="1" applyFont="1" applyBorder="1" applyAlignment="1">
      <alignment horizontal="center" vertical="center"/>
    </xf>
    <xf numFmtId="182" fontId="21" fillId="0" borderId="0" xfId="0" applyNumberFormat="1" applyFont="1" applyBorder="1" applyAlignment="1">
      <alignment horizontal="right" vertical="center"/>
    </xf>
    <xf numFmtId="0" fontId="20" fillId="24" borderId="0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shrinkToFit="1"/>
    </xf>
    <xf numFmtId="0" fontId="0" fillId="0" borderId="0" xfId="0" applyFont="1" applyFill="1">
      <alignment vertical="center"/>
    </xf>
    <xf numFmtId="181" fontId="21" fillId="0" borderId="16" xfId="0" applyNumberFormat="1" applyFont="1" applyFill="1" applyBorder="1" applyAlignment="1">
      <alignment vertical="center"/>
    </xf>
    <xf numFmtId="181" fontId="21" fillId="0" borderId="17" xfId="0" applyNumberFormat="1" applyFont="1" applyFill="1" applyBorder="1" applyAlignment="1">
      <alignment vertical="center"/>
    </xf>
    <xf numFmtId="181" fontId="21" fillId="0" borderId="18" xfId="0" applyNumberFormat="1" applyFont="1" applyFill="1" applyBorder="1" applyAlignment="1">
      <alignment vertical="center"/>
    </xf>
    <xf numFmtId="181" fontId="0" fillId="0" borderId="19" xfId="0" applyNumberFormat="1" applyFill="1" applyBorder="1" applyAlignment="1">
      <alignment vertical="center"/>
    </xf>
    <xf numFmtId="181" fontId="0" fillId="0" borderId="20" xfId="0" applyNumberFormat="1" applyFill="1" applyBorder="1" applyAlignment="1">
      <alignment vertical="center"/>
    </xf>
    <xf numFmtId="0" fontId="0" fillId="0" borderId="13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vertical="center"/>
    </xf>
    <xf numFmtId="178" fontId="21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23" xfId="0" applyFont="1" applyFill="1" applyBorder="1" applyAlignment="1">
      <alignment vertical="center"/>
    </xf>
    <xf numFmtId="0" fontId="26" fillId="0" borderId="24" xfId="0" applyFont="1" applyFill="1" applyBorder="1" applyAlignment="1">
      <alignment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vertical="center"/>
    </xf>
    <xf numFmtId="177" fontId="26" fillId="0" borderId="0" xfId="0" applyNumberFormat="1" applyFont="1" applyFill="1" applyAlignment="1">
      <alignment vertical="center"/>
    </xf>
    <xf numFmtId="183" fontId="26" fillId="0" borderId="0" xfId="0" applyNumberFormat="1" applyFont="1" applyFill="1" applyAlignment="1">
      <alignment vertical="center"/>
    </xf>
    <xf numFmtId="183" fontId="26" fillId="0" borderId="14" xfId="0" applyNumberFormat="1" applyFont="1" applyFill="1" applyBorder="1" applyAlignment="1">
      <alignment vertical="center"/>
    </xf>
    <xf numFmtId="183" fontId="26" fillId="0" borderId="19" xfId="0" applyNumberFormat="1" applyFont="1" applyFill="1" applyBorder="1" applyAlignment="1">
      <alignment vertical="center"/>
    </xf>
    <xf numFmtId="183" fontId="26" fillId="0" borderId="0" xfId="0" applyNumberFormat="1" applyFont="1" applyFill="1" applyBorder="1" applyAlignment="1">
      <alignment vertical="center"/>
    </xf>
    <xf numFmtId="177" fontId="26" fillId="0" borderId="0" xfId="0" applyNumberFormat="1" applyFont="1" applyFill="1" applyBorder="1" applyAlignment="1">
      <alignment horizontal="right" vertical="center" shrinkToFit="1"/>
    </xf>
    <xf numFmtId="177" fontId="26" fillId="0" borderId="0" xfId="0" applyNumberFormat="1" applyFont="1" applyFill="1" applyBorder="1" applyAlignment="1">
      <alignment horizontal="right" vertical="center"/>
    </xf>
    <xf numFmtId="179" fontId="26" fillId="0" borderId="0" xfId="0" applyNumberFormat="1" applyFont="1" applyFill="1" applyBorder="1" applyAlignment="1">
      <alignment vertical="center"/>
    </xf>
    <xf numFmtId="177" fontId="26" fillId="0" borderId="0" xfId="0" applyNumberFormat="1" applyFont="1" applyFill="1" applyAlignment="1">
      <alignment vertical="center" shrinkToFit="1"/>
    </xf>
    <xf numFmtId="0" fontId="21" fillId="0" borderId="0" xfId="0" applyFont="1" applyFill="1" applyAlignment="1">
      <alignment vertical="center"/>
    </xf>
    <xf numFmtId="0" fontId="21" fillId="0" borderId="25" xfId="0" applyFont="1" applyFill="1" applyBorder="1" applyAlignment="1">
      <alignment horizontal="center" vertical="center"/>
    </xf>
    <xf numFmtId="176" fontId="21" fillId="0" borderId="19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76" fontId="21" fillId="0" borderId="0" xfId="0" applyNumberFormat="1" applyFont="1" applyFill="1" applyBorder="1" applyAlignment="1">
      <alignment horizontal="right" vertical="center"/>
    </xf>
    <xf numFmtId="177" fontId="22" fillId="0" borderId="0" xfId="0" applyNumberFormat="1" applyFont="1" applyFill="1" applyBorder="1" applyAlignment="1">
      <alignment horizontal="right" vertical="center" shrinkToFit="1"/>
    </xf>
    <xf numFmtId="178" fontId="21" fillId="0" borderId="14" xfId="0" applyNumberFormat="1" applyFont="1" applyFill="1" applyBorder="1" applyAlignment="1">
      <alignment horizontal="right" vertical="center"/>
    </xf>
    <xf numFmtId="179" fontId="26" fillId="0" borderId="19" xfId="0" applyNumberFormat="1" applyFont="1" applyFill="1" applyBorder="1" applyAlignment="1">
      <alignment horizontal="center" vertical="center"/>
    </xf>
    <xf numFmtId="179" fontId="26" fillId="0" borderId="0" xfId="0" applyNumberFormat="1" applyFont="1" applyFill="1" applyBorder="1" applyAlignment="1">
      <alignment horizontal="center" vertical="center"/>
    </xf>
    <xf numFmtId="179" fontId="20" fillId="0" borderId="0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vertical="center"/>
    </xf>
    <xf numFmtId="179" fontId="26" fillId="0" borderId="14" xfId="0" applyNumberFormat="1" applyFont="1" applyFill="1" applyBorder="1" applyAlignment="1">
      <alignment vertical="center"/>
    </xf>
    <xf numFmtId="0" fontId="26" fillId="0" borderId="25" xfId="0" applyFont="1" applyFill="1" applyBorder="1" applyAlignment="1">
      <alignment vertical="center"/>
    </xf>
    <xf numFmtId="179" fontId="26" fillId="0" borderId="0" xfId="0" applyNumberFormat="1" applyFont="1" applyFill="1" applyBorder="1" applyAlignment="1">
      <alignment horizontal="right" vertical="center"/>
    </xf>
    <xf numFmtId="179" fontId="20" fillId="0" borderId="0" xfId="0" applyNumberFormat="1" applyFont="1" applyFill="1" applyBorder="1" applyAlignment="1">
      <alignment horizontal="right" vertical="center"/>
    </xf>
    <xf numFmtId="179" fontId="26" fillId="0" borderId="14" xfId="0" applyNumberFormat="1" applyFont="1" applyFill="1" applyBorder="1" applyAlignment="1">
      <alignment horizontal="right" vertical="center"/>
    </xf>
    <xf numFmtId="190" fontId="26" fillId="0" borderId="14" xfId="0" applyNumberFormat="1" applyFont="1" applyFill="1" applyBorder="1" applyAlignment="1">
      <alignment vertical="center"/>
    </xf>
    <xf numFmtId="0" fontId="26" fillId="0" borderId="0" xfId="0" applyFont="1" applyFill="1" applyAlignment="1">
      <alignment horizontal="right" vertical="center"/>
    </xf>
    <xf numFmtId="0" fontId="26" fillId="0" borderId="27" xfId="0" applyFont="1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 shrinkToFit="1"/>
    </xf>
    <xf numFmtId="176" fontId="21" fillId="0" borderId="19" xfId="0" applyNumberFormat="1" applyFont="1" applyFill="1" applyBorder="1" applyAlignment="1">
      <alignment horizontal="right" vertical="center" shrinkToFit="1"/>
    </xf>
    <xf numFmtId="176" fontId="22" fillId="0" borderId="0" xfId="0" applyNumberFormat="1" applyFont="1" applyFill="1" applyBorder="1" applyAlignment="1">
      <alignment horizontal="right" vertical="center" shrinkToFit="1"/>
    </xf>
    <xf numFmtId="180" fontId="26" fillId="0" borderId="0" xfId="0" applyNumberFormat="1" applyFont="1" applyFill="1" applyBorder="1" applyAlignment="1">
      <alignment vertical="center"/>
    </xf>
    <xf numFmtId="180" fontId="21" fillId="0" borderId="0" xfId="0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vertical="center"/>
    </xf>
    <xf numFmtId="176" fontId="21" fillId="0" borderId="14" xfId="0" applyNumberFormat="1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 shrinkToFit="1"/>
    </xf>
    <xf numFmtId="176" fontId="21" fillId="0" borderId="19" xfId="0" applyNumberFormat="1" applyFont="1" applyFill="1" applyBorder="1" applyAlignment="1">
      <alignment vertical="center"/>
    </xf>
    <xf numFmtId="176" fontId="21" fillId="0" borderId="0" xfId="0" applyNumberFormat="1" applyFont="1" applyFill="1" applyBorder="1" applyAlignment="1">
      <alignment vertical="center"/>
    </xf>
    <xf numFmtId="176" fontId="26" fillId="0" borderId="0" xfId="0" applyNumberFormat="1" applyFont="1" applyFill="1" applyBorder="1" applyAlignment="1">
      <alignment horizontal="right" vertical="center"/>
    </xf>
    <xf numFmtId="176" fontId="26" fillId="0" borderId="19" xfId="0" applyNumberFormat="1" applyFont="1" applyFill="1" applyBorder="1" applyAlignment="1">
      <alignment horizontal="right" vertical="center"/>
    </xf>
    <xf numFmtId="180" fontId="26" fillId="0" borderId="0" xfId="0" applyNumberFormat="1" applyFont="1" applyFill="1" applyBorder="1" applyAlignment="1">
      <alignment horizontal="right" vertical="center"/>
    </xf>
    <xf numFmtId="176" fontId="26" fillId="0" borderId="14" xfId="0" applyNumberFormat="1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182" fontId="26" fillId="0" borderId="0" xfId="0" applyNumberFormat="1" applyFont="1" applyFill="1" applyBorder="1" applyAlignment="1">
      <alignment horizontal="right" vertical="center"/>
    </xf>
    <xf numFmtId="190" fontId="26" fillId="0" borderId="0" xfId="0" applyNumberFormat="1" applyFont="1" applyFill="1" applyBorder="1" applyAlignment="1">
      <alignment horizontal="right" vertical="center"/>
    </xf>
    <xf numFmtId="182" fontId="26" fillId="0" borderId="0" xfId="0" applyNumberFormat="1" applyFont="1" applyFill="1" applyBorder="1" applyAlignment="1">
      <alignment vertical="center"/>
    </xf>
    <xf numFmtId="182" fontId="26" fillId="0" borderId="14" xfId="0" applyNumberFormat="1" applyFont="1" applyFill="1" applyBorder="1" applyAlignment="1">
      <alignment vertical="center"/>
    </xf>
    <xf numFmtId="0" fontId="28" fillId="0" borderId="25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190" fontId="26" fillId="0" borderId="14" xfId="0" applyNumberFormat="1" applyFont="1" applyFill="1" applyBorder="1" applyAlignment="1">
      <alignment horizontal="right" vertical="center"/>
    </xf>
    <xf numFmtId="190" fontId="26" fillId="0" borderId="0" xfId="0" applyNumberFormat="1" applyFont="1" applyFill="1" applyBorder="1" applyAlignment="1">
      <alignment vertical="center" shrinkToFit="1"/>
    </xf>
    <xf numFmtId="190" fontId="26" fillId="0" borderId="0" xfId="0" applyNumberFormat="1" applyFont="1" applyFill="1" applyBorder="1" applyAlignment="1">
      <alignment vertical="center"/>
    </xf>
    <xf numFmtId="190" fontId="26" fillId="0" borderId="19" xfId="0" applyNumberFormat="1" applyFont="1" applyFill="1" applyBorder="1" applyAlignment="1">
      <alignment vertical="center"/>
    </xf>
    <xf numFmtId="184" fontId="0" fillId="0" borderId="23" xfId="0" applyNumberForma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180" fontId="21" fillId="0" borderId="18" xfId="0" applyNumberFormat="1" applyFont="1" applyFill="1" applyBorder="1" applyAlignment="1">
      <alignment horizontal="right" vertical="center" shrinkToFit="1"/>
    </xf>
    <xf numFmtId="184" fontId="0" fillId="0" borderId="23" xfId="0" applyNumberFormat="1" applyFont="1" applyFill="1" applyBorder="1" applyAlignment="1">
      <alignment horizontal="right" vertical="center"/>
    </xf>
    <xf numFmtId="184" fontId="0" fillId="0" borderId="34" xfId="0" applyNumberFormat="1" applyFont="1" applyFill="1" applyBorder="1" applyAlignment="1">
      <alignment horizontal="right" vertical="center"/>
    </xf>
    <xf numFmtId="183" fontId="21" fillId="0" borderId="0" xfId="0" applyNumberFormat="1" applyFont="1" applyFill="1" applyBorder="1" applyAlignment="1">
      <alignment vertical="center"/>
    </xf>
    <xf numFmtId="177" fontId="21" fillId="0" borderId="0" xfId="0" applyNumberFormat="1" applyFont="1" applyFill="1" applyAlignment="1">
      <alignment vertical="center" shrinkToFit="1"/>
    </xf>
    <xf numFmtId="183" fontId="21" fillId="0" borderId="0" xfId="0" applyNumberFormat="1" applyFont="1" applyFill="1" applyAlignment="1">
      <alignment vertical="center"/>
    </xf>
    <xf numFmtId="177" fontId="21" fillId="0" borderId="0" xfId="0" applyNumberFormat="1" applyFont="1" applyFill="1" applyAlignment="1">
      <alignment vertical="center"/>
    </xf>
    <xf numFmtId="183" fontId="21" fillId="0" borderId="14" xfId="0" applyNumberFormat="1" applyFont="1" applyFill="1" applyBorder="1" applyAlignment="1">
      <alignment vertical="center"/>
    </xf>
    <xf numFmtId="193" fontId="26" fillId="0" borderId="0" xfId="0" applyNumberFormat="1" applyFont="1" applyFill="1" applyBorder="1" applyAlignment="1">
      <alignment vertical="center" shrinkToFit="1"/>
    </xf>
    <xf numFmtId="190" fontId="21" fillId="0" borderId="23" xfId="0" applyNumberFormat="1" applyFont="1" applyFill="1" applyBorder="1" applyAlignment="1">
      <alignment vertical="center"/>
    </xf>
    <xf numFmtId="190" fontId="21" fillId="0" borderId="23" xfId="0" applyNumberFormat="1" applyFont="1" applyFill="1" applyBorder="1" applyAlignment="1">
      <alignment vertical="center" shrinkToFit="1"/>
    </xf>
    <xf numFmtId="190" fontId="21" fillId="0" borderId="34" xfId="0" applyNumberFormat="1" applyFont="1" applyFill="1" applyBorder="1" applyAlignment="1">
      <alignment vertical="center"/>
    </xf>
    <xf numFmtId="182" fontId="21" fillId="0" borderId="0" xfId="0" applyNumberFormat="1" applyFont="1" applyFill="1" applyBorder="1" applyAlignment="1">
      <alignment vertical="center"/>
    </xf>
    <xf numFmtId="182" fontId="21" fillId="0" borderId="14" xfId="0" applyNumberFormat="1" applyFont="1" applyFill="1" applyBorder="1" applyAlignment="1">
      <alignment vertical="center"/>
    </xf>
    <xf numFmtId="190" fontId="26" fillId="0" borderId="23" xfId="0" applyNumberFormat="1" applyFont="1" applyFill="1" applyBorder="1" applyAlignment="1">
      <alignment vertical="center"/>
    </xf>
    <xf numFmtId="182" fontId="21" fillId="0" borderId="23" xfId="0" applyNumberFormat="1" applyFont="1" applyFill="1" applyBorder="1" applyAlignment="1">
      <alignment vertical="center"/>
    </xf>
    <xf numFmtId="182" fontId="21" fillId="0" borderId="34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181" fontId="0" fillId="0" borderId="0" xfId="0" applyNumberFormat="1" applyFill="1" applyBorder="1" applyAlignment="1">
      <alignment vertical="center"/>
    </xf>
    <xf numFmtId="181" fontId="0" fillId="0" borderId="14" xfId="0" applyNumberFormat="1" applyFill="1" applyBorder="1" applyAlignment="1">
      <alignment vertical="center"/>
    </xf>
    <xf numFmtId="0" fontId="0" fillId="0" borderId="37" xfId="0" applyFont="1" applyFill="1" applyBorder="1" applyAlignment="1">
      <alignment horizontal="center" vertical="center"/>
    </xf>
    <xf numFmtId="181" fontId="0" fillId="0" borderId="23" xfId="0" applyNumberFormat="1" applyFill="1" applyBorder="1" applyAlignment="1">
      <alignment vertical="center"/>
    </xf>
    <xf numFmtId="181" fontId="0" fillId="0" borderId="34" xfId="0" applyNumberForma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2" xfId="0" applyFont="1" applyFill="1" applyBorder="1" applyAlignment="1">
      <alignment vertical="center"/>
    </xf>
    <xf numFmtId="0" fontId="0" fillId="0" borderId="43" xfId="0" applyFont="1" applyFill="1" applyBorder="1" applyAlignment="1">
      <alignment vertical="center"/>
    </xf>
    <xf numFmtId="0" fontId="0" fillId="0" borderId="44" xfId="0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21" fillId="0" borderId="31" xfId="0" applyFont="1" applyFill="1" applyBorder="1" applyAlignment="1">
      <alignment vertical="center"/>
    </xf>
    <xf numFmtId="180" fontId="21" fillId="0" borderId="17" xfId="0" applyNumberFormat="1" applyFont="1" applyFill="1" applyBorder="1" applyAlignment="1">
      <alignment horizontal="right" vertical="center" shrinkToFit="1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vertical="center"/>
    </xf>
    <xf numFmtId="184" fontId="0" fillId="0" borderId="0" xfId="0" applyNumberFormat="1" applyFill="1" applyBorder="1" applyAlignment="1">
      <alignment vertical="center"/>
    </xf>
    <xf numFmtId="194" fontId="0" fillId="0" borderId="0" xfId="0" applyNumberForma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/>
    </xf>
    <xf numFmtId="182" fontId="0" fillId="0" borderId="0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top"/>
    </xf>
    <xf numFmtId="0" fontId="0" fillId="0" borderId="19" xfId="0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Alignment="1">
      <alignment horizontal="right" vertical="center"/>
    </xf>
    <xf numFmtId="0" fontId="30" fillId="0" borderId="16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30" fillId="0" borderId="45" xfId="0" applyFont="1" applyFill="1" applyBorder="1" applyAlignment="1">
      <alignment vertical="center"/>
    </xf>
    <xf numFmtId="182" fontId="30" fillId="0" borderId="19" xfId="0" applyNumberFormat="1" applyFont="1" applyFill="1" applyBorder="1" applyAlignment="1">
      <alignment horizontal="right" vertical="center"/>
    </xf>
    <xf numFmtId="182" fontId="30" fillId="0" borderId="0" xfId="0" applyNumberFormat="1" applyFont="1" applyFill="1" applyBorder="1" applyAlignment="1">
      <alignment horizontal="right" vertical="center" shrinkToFit="1"/>
    </xf>
    <xf numFmtId="182" fontId="30" fillId="0" borderId="0" xfId="0" applyNumberFormat="1" applyFont="1" applyFill="1" applyBorder="1" applyAlignment="1">
      <alignment horizontal="right" vertical="center"/>
    </xf>
    <xf numFmtId="182" fontId="30" fillId="0" borderId="46" xfId="0" applyNumberFormat="1" applyFont="1" applyFill="1" applyBorder="1" applyAlignment="1">
      <alignment horizontal="right" vertical="center"/>
    </xf>
    <xf numFmtId="0" fontId="30" fillId="0" borderId="45" xfId="0" applyFont="1" applyFill="1" applyBorder="1" applyAlignment="1">
      <alignment horizontal="center" vertical="center"/>
    </xf>
    <xf numFmtId="182" fontId="30" fillId="0" borderId="19" xfId="0" applyNumberFormat="1" applyFont="1" applyFill="1" applyBorder="1" applyAlignment="1">
      <alignment horizontal="right" vertical="center" shrinkToFit="1"/>
    </xf>
    <xf numFmtId="0" fontId="30" fillId="0" borderId="47" xfId="0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/>
    </xf>
    <xf numFmtId="182" fontId="31" fillId="0" borderId="49" xfId="0" applyNumberFormat="1" applyFont="1" applyFill="1" applyBorder="1" applyAlignment="1">
      <alignment horizontal="right" vertical="center" shrinkToFit="1"/>
    </xf>
    <xf numFmtId="182" fontId="31" fillId="0" borderId="22" xfId="0" applyNumberFormat="1" applyFont="1" applyFill="1" applyBorder="1" applyAlignment="1">
      <alignment horizontal="right" vertical="center" shrinkToFit="1"/>
    </xf>
    <xf numFmtId="182" fontId="31" fillId="0" borderId="22" xfId="0" applyNumberFormat="1" applyFont="1" applyFill="1" applyBorder="1" applyAlignment="1">
      <alignment horizontal="right" vertical="center"/>
    </xf>
    <xf numFmtId="182" fontId="31" fillId="0" borderId="50" xfId="0" applyNumberFormat="1" applyFont="1" applyFill="1" applyBorder="1" applyAlignment="1">
      <alignment horizontal="right" vertical="center"/>
    </xf>
    <xf numFmtId="0" fontId="30" fillId="0" borderId="51" xfId="0" applyFont="1" applyFill="1" applyBorder="1" applyAlignment="1">
      <alignment horizontal="center" vertical="center"/>
    </xf>
    <xf numFmtId="41" fontId="30" fillId="0" borderId="0" xfId="0" applyNumberFormat="1" applyFont="1" applyFill="1" applyBorder="1" applyAlignment="1">
      <alignment horizontal="right" vertical="center"/>
    </xf>
    <xf numFmtId="0" fontId="31" fillId="0" borderId="52" xfId="0" applyFont="1" applyFill="1" applyBorder="1" applyAlignment="1">
      <alignment horizontal="center" vertical="center"/>
    </xf>
    <xf numFmtId="41" fontId="31" fillId="0" borderId="22" xfId="0" applyNumberFormat="1" applyFont="1" applyFill="1" applyBorder="1" applyAlignment="1">
      <alignment horizontal="right" vertical="center"/>
    </xf>
    <xf numFmtId="0" fontId="30" fillId="0" borderId="53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181" fontId="30" fillId="0" borderId="19" xfId="0" applyNumberFormat="1" applyFont="1" applyFill="1" applyBorder="1" applyAlignment="1">
      <alignment horizontal="right" vertical="center"/>
    </xf>
    <xf numFmtId="181" fontId="30" fillId="0" borderId="0" xfId="0" applyNumberFormat="1" applyFont="1" applyFill="1" applyBorder="1" applyAlignment="1">
      <alignment horizontal="right" vertical="center"/>
    </xf>
    <xf numFmtId="181" fontId="31" fillId="0" borderId="49" xfId="0" applyNumberFormat="1" applyFont="1" applyFill="1" applyBorder="1" applyAlignment="1">
      <alignment horizontal="right" vertical="center"/>
    </xf>
    <xf numFmtId="181" fontId="31" fillId="0" borderId="22" xfId="0" applyNumberFormat="1" applyFont="1" applyFill="1" applyBorder="1" applyAlignment="1">
      <alignment horizontal="right" vertical="center"/>
    </xf>
    <xf numFmtId="0" fontId="30" fillId="0" borderId="54" xfId="0" applyFont="1" applyFill="1" applyBorder="1" applyAlignment="1">
      <alignment horizontal="center" vertical="center"/>
    </xf>
    <xf numFmtId="0" fontId="30" fillId="0" borderId="55" xfId="0" applyFont="1" applyFill="1" applyBorder="1" applyAlignment="1">
      <alignment horizontal="center" vertical="center"/>
    </xf>
    <xf numFmtId="0" fontId="30" fillId="0" borderId="55" xfId="0" applyFont="1" applyFill="1" applyBorder="1" applyAlignment="1">
      <alignment vertical="center"/>
    </xf>
    <xf numFmtId="0" fontId="30" fillId="0" borderId="56" xfId="0" applyFont="1" applyFill="1" applyBorder="1" applyAlignment="1">
      <alignment horizontal="center" vertical="center"/>
    </xf>
    <xf numFmtId="181" fontId="30" fillId="0" borderId="46" xfId="0" applyNumberFormat="1" applyFont="1" applyFill="1" applyBorder="1" applyAlignment="1">
      <alignment horizontal="right" vertical="center"/>
    </xf>
    <xf numFmtId="181" fontId="31" fillId="0" borderId="50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57" xfId="0" applyFont="1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195" fontId="30" fillId="0" borderId="19" xfId="0" applyNumberFormat="1" applyFont="1" applyFill="1" applyBorder="1" applyAlignment="1">
      <alignment horizontal="right" vertical="center" shrinkToFit="1"/>
    </xf>
    <xf numFmtId="0" fontId="0" fillId="0" borderId="10" xfId="0" applyBorder="1" applyAlignment="1">
      <alignment horizontal="center" vertical="center" shrinkToFit="1"/>
    </xf>
    <xf numFmtId="3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6" fillId="0" borderId="10" xfId="0" applyFont="1" applyBorder="1" applyAlignment="1">
      <alignment horizontal="center" vertical="center" shrinkToFit="1"/>
    </xf>
    <xf numFmtId="3" fontId="26" fillId="0" borderId="10" xfId="0" applyNumberFormat="1" applyFont="1" applyBorder="1" applyAlignment="1">
      <alignment vertical="center" shrinkToFit="1"/>
    </xf>
    <xf numFmtId="0" fontId="26" fillId="0" borderId="10" xfId="0" applyFont="1" applyBorder="1" applyAlignment="1">
      <alignment vertical="center" shrinkToFit="1"/>
    </xf>
    <xf numFmtId="178" fontId="26" fillId="0" borderId="10" xfId="0" applyNumberFormat="1" applyFont="1" applyBorder="1" applyAlignment="1">
      <alignment vertical="center" shrinkToFit="1"/>
    </xf>
    <xf numFmtId="0" fontId="26" fillId="0" borderId="0" xfId="0" applyFont="1">
      <alignment vertical="center"/>
    </xf>
    <xf numFmtId="49" fontId="26" fillId="0" borderId="0" xfId="0" applyNumberFormat="1" applyFont="1">
      <alignment vertical="center"/>
    </xf>
    <xf numFmtId="0" fontId="26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/>
    </xf>
    <xf numFmtId="3" fontId="26" fillId="0" borderId="10" xfId="0" applyNumberFormat="1" applyFont="1" applyBorder="1">
      <alignment vertical="center"/>
    </xf>
    <xf numFmtId="176" fontId="26" fillId="0" borderId="10" xfId="0" applyNumberFormat="1" applyFont="1" applyBorder="1">
      <alignment vertical="center"/>
    </xf>
    <xf numFmtId="196" fontId="0" fillId="0" borderId="10" xfId="0" applyNumberFormat="1" applyBorder="1" applyAlignment="1">
      <alignment horizontal="center" vertical="center" shrinkToFit="1"/>
    </xf>
    <xf numFmtId="196" fontId="26" fillId="0" borderId="10" xfId="0" applyNumberFormat="1" applyFont="1" applyBorder="1" applyAlignment="1">
      <alignment horizontal="center" vertical="center" shrinkToFit="1"/>
    </xf>
    <xf numFmtId="196" fontId="26" fillId="0" borderId="10" xfId="0" applyNumberFormat="1" applyFont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10" xfId="0" applyNumberFormat="1" applyBorder="1" applyAlignment="1">
      <alignment horizontal="center" vertical="center"/>
    </xf>
    <xf numFmtId="0" fontId="26" fillId="0" borderId="0" xfId="0" applyFont="1" applyFill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center" vertical="center" shrinkToFit="1"/>
    </xf>
    <xf numFmtId="183" fontId="26" fillId="0" borderId="17" xfId="0" applyNumberFormat="1" applyFont="1" applyFill="1" applyBorder="1" applyAlignment="1">
      <alignment horizontal="right" vertical="center"/>
    </xf>
    <xf numFmtId="183" fontId="26" fillId="0" borderId="17" xfId="0" applyNumberFormat="1" applyFont="1" applyFill="1" applyBorder="1" applyAlignment="1">
      <alignment horizontal="center" vertical="center"/>
    </xf>
    <xf numFmtId="183" fontId="26" fillId="0" borderId="19" xfId="0" applyNumberFormat="1" applyFont="1" applyFill="1" applyBorder="1" applyAlignment="1">
      <alignment horizontal="right" vertical="center"/>
    </xf>
    <xf numFmtId="183" fontId="26" fillId="0" borderId="0" xfId="0" applyNumberFormat="1" applyFont="1" applyFill="1" applyBorder="1" applyAlignment="1">
      <alignment horizontal="right" vertical="center"/>
    </xf>
    <xf numFmtId="183" fontId="26" fillId="0" borderId="0" xfId="0" applyNumberFormat="1" applyFont="1" applyFill="1" applyBorder="1" applyAlignment="1">
      <alignment horizontal="center" vertical="center"/>
    </xf>
    <xf numFmtId="183" fontId="26" fillId="0" borderId="16" xfId="0" applyNumberFormat="1" applyFont="1" applyFill="1" applyBorder="1" applyAlignment="1">
      <alignment horizontal="right" vertical="center"/>
    </xf>
    <xf numFmtId="183" fontId="26" fillId="0" borderId="0" xfId="0" applyNumberFormat="1" applyFont="1" applyFill="1" applyBorder="1" applyAlignment="1">
      <alignment vertical="center"/>
    </xf>
    <xf numFmtId="183" fontId="26" fillId="0" borderId="0" xfId="0" applyNumberFormat="1" applyFont="1" applyFill="1" applyAlignment="1">
      <alignment horizontal="right" vertical="center"/>
    </xf>
    <xf numFmtId="183" fontId="21" fillId="0" borderId="0" xfId="0" applyNumberFormat="1" applyFont="1" applyFill="1" applyBorder="1" applyAlignment="1">
      <alignment horizontal="right" vertical="center"/>
    </xf>
    <xf numFmtId="190" fontId="26" fillId="0" borderId="0" xfId="0" applyNumberFormat="1" applyFont="1" applyFill="1" applyBorder="1" applyAlignment="1">
      <alignment vertical="center"/>
    </xf>
    <xf numFmtId="190" fontId="26" fillId="0" borderId="0" xfId="0" applyNumberFormat="1" applyFont="1" applyFill="1" applyBorder="1" applyAlignment="1">
      <alignment vertical="center" shrinkToFit="1"/>
    </xf>
    <xf numFmtId="190" fontId="26" fillId="0" borderId="19" xfId="0" applyNumberFormat="1" applyFont="1" applyFill="1" applyBorder="1" applyAlignment="1">
      <alignment vertical="center"/>
    </xf>
    <xf numFmtId="183" fontId="26" fillId="0" borderId="19" xfId="0" applyNumberFormat="1" applyFont="1" applyFill="1" applyBorder="1" applyAlignment="1">
      <alignment vertical="center"/>
    </xf>
    <xf numFmtId="183" fontId="21" fillId="0" borderId="19" xfId="0" applyNumberFormat="1" applyFont="1" applyFill="1" applyBorder="1" applyAlignment="1">
      <alignment vertical="center"/>
    </xf>
    <xf numFmtId="183" fontId="21" fillId="0" borderId="0" xfId="0" applyNumberFormat="1" applyFont="1" applyFill="1" applyBorder="1" applyAlignment="1">
      <alignment vertical="center"/>
    </xf>
    <xf numFmtId="183" fontId="21" fillId="0" borderId="0" xfId="0" applyNumberFormat="1" applyFont="1" applyFill="1" applyAlignment="1">
      <alignment horizontal="right" vertical="center"/>
    </xf>
    <xf numFmtId="182" fontId="26" fillId="0" borderId="0" xfId="0" applyNumberFormat="1" applyFont="1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/>
    </xf>
    <xf numFmtId="193" fontId="26" fillId="0" borderId="0" xfId="0" applyNumberFormat="1" applyFont="1" applyFill="1" applyBorder="1" applyAlignment="1">
      <alignment vertical="center"/>
    </xf>
    <xf numFmtId="190" fontId="21" fillId="0" borderId="23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190" fontId="21" fillId="0" borderId="20" xfId="0" applyNumberFormat="1" applyFont="1" applyFill="1" applyBorder="1" applyAlignment="1">
      <alignment vertical="center"/>
    </xf>
    <xf numFmtId="182" fontId="21" fillId="0" borderId="23" xfId="0" applyNumberFormat="1" applyFont="1" applyFill="1" applyBorder="1" applyAlignment="1">
      <alignment vertical="center"/>
    </xf>
    <xf numFmtId="190" fontId="26" fillId="0" borderId="0" xfId="0" applyNumberFormat="1" applyFont="1" applyFill="1" applyBorder="1" applyAlignment="1">
      <alignment horizontal="right" vertical="center"/>
    </xf>
    <xf numFmtId="182" fontId="26" fillId="0" borderId="19" xfId="0" applyNumberFormat="1" applyFont="1" applyFill="1" applyBorder="1" applyAlignment="1">
      <alignment horizontal="center" vertical="center" shrinkToFit="1"/>
    </xf>
    <xf numFmtId="182" fontId="26" fillId="0" borderId="0" xfId="0" applyNumberFormat="1" applyFont="1" applyFill="1" applyBorder="1" applyAlignment="1">
      <alignment horizontal="center" vertical="center" shrinkToFit="1"/>
    </xf>
    <xf numFmtId="182" fontId="26" fillId="0" borderId="0" xfId="0" applyNumberFormat="1" applyFont="1" applyFill="1" applyBorder="1" applyAlignment="1">
      <alignment horizontal="center" vertical="center"/>
    </xf>
    <xf numFmtId="190" fontId="26" fillId="0" borderId="19" xfId="0" applyNumberFormat="1" applyFont="1" applyFill="1" applyBorder="1" applyAlignment="1">
      <alignment horizontal="right" vertical="center" shrinkToFit="1"/>
    </xf>
    <xf numFmtId="190" fontId="26" fillId="0" borderId="0" xfId="0" applyNumberFormat="1" applyFont="1" applyFill="1" applyBorder="1" applyAlignment="1">
      <alignment horizontal="right" vertical="center" shrinkToFit="1"/>
    </xf>
    <xf numFmtId="182" fontId="21" fillId="0" borderId="0" xfId="0" applyNumberFormat="1" applyFont="1" applyFill="1" applyBorder="1" applyAlignment="1">
      <alignment vertical="center"/>
    </xf>
    <xf numFmtId="182" fontId="21" fillId="0" borderId="19" xfId="0" applyNumberFormat="1" applyFont="1" applyFill="1" applyBorder="1" applyAlignment="1">
      <alignment vertical="center"/>
    </xf>
    <xf numFmtId="179" fontId="26" fillId="0" borderId="0" xfId="0" applyNumberFormat="1" applyFont="1" applyFill="1" applyBorder="1" applyAlignment="1">
      <alignment vertical="center"/>
    </xf>
    <xf numFmtId="182" fontId="26" fillId="0" borderId="17" xfId="0" applyNumberFormat="1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 shrinkToFit="1"/>
    </xf>
    <xf numFmtId="182" fontId="26" fillId="0" borderId="16" xfId="0" applyNumberFormat="1" applyFont="1" applyFill="1" applyBorder="1" applyAlignment="1">
      <alignment horizontal="center" vertical="center" shrinkToFit="1"/>
    </xf>
    <xf numFmtId="182" fontId="26" fillId="0" borderId="17" xfId="0" applyNumberFormat="1" applyFont="1" applyFill="1" applyBorder="1" applyAlignment="1">
      <alignment horizontal="center" vertical="center" shrinkToFit="1"/>
    </xf>
    <xf numFmtId="182" fontId="26" fillId="0" borderId="19" xfId="0" applyNumberFormat="1" applyFont="1" applyFill="1" applyBorder="1" applyAlignment="1">
      <alignment vertical="center"/>
    </xf>
    <xf numFmtId="190" fontId="21" fillId="0" borderId="23" xfId="0" applyNumberFormat="1" applyFont="1" applyFill="1" applyBorder="1" applyAlignment="1">
      <alignment vertical="center" shrinkToFit="1"/>
    </xf>
    <xf numFmtId="0" fontId="0" fillId="0" borderId="58" xfId="0" applyFont="1" applyFill="1" applyBorder="1" applyAlignment="1">
      <alignment horizontal="center" vertical="center" shrinkToFit="1"/>
    </xf>
    <xf numFmtId="0" fontId="21" fillId="0" borderId="59" xfId="0" applyFont="1" applyFill="1" applyBorder="1" applyAlignment="1">
      <alignment horizontal="center" vertical="center" shrinkToFit="1"/>
    </xf>
    <xf numFmtId="0" fontId="26" fillId="0" borderId="28" xfId="0" applyFont="1" applyFill="1" applyBorder="1" applyAlignment="1">
      <alignment horizontal="center" vertical="center" shrinkToFit="1"/>
    </xf>
    <xf numFmtId="181" fontId="26" fillId="0" borderId="19" xfId="0" applyNumberFormat="1" applyFont="1" applyFill="1" applyBorder="1" applyAlignment="1">
      <alignment vertical="center" shrinkToFit="1"/>
    </xf>
    <xf numFmtId="181" fontId="26" fillId="0" borderId="0" xfId="0" applyNumberFormat="1" applyFont="1" applyFill="1" applyBorder="1" applyAlignment="1">
      <alignment vertical="center" shrinkToFit="1"/>
    </xf>
    <xf numFmtId="181" fontId="21" fillId="0" borderId="16" xfId="0" applyNumberFormat="1" applyFont="1" applyFill="1" applyBorder="1" applyAlignment="1">
      <alignment vertical="center" shrinkToFit="1"/>
    </xf>
    <xf numFmtId="181" fontId="21" fillId="0" borderId="17" xfId="0" applyNumberFormat="1" applyFont="1" applyFill="1" applyBorder="1" applyAlignment="1">
      <alignment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181" fontId="26" fillId="0" borderId="23" xfId="0" applyNumberFormat="1" applyFont="1" applyFill="1" applyBorder="1" applyAlignment="1">
      <alignment vertical="center" shrinkToFit="1"/>
    </xf>
    <xf numFmtId="181" fontId="26" fillId="0" borderId="20" xfId="0" applyNumberFormat="1" applyFont="1" applyFill="1" applyBorder="1" applyAlignment="1">
      <alignment vertical="center" shrinkToFit="1"/>
    </xf>
    <xf numFmtId="0" fontId="0" fillId="0" borderId="61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182" fontId="0" fillId="0" borderId="0" xfId="0" applyNumberFormat="1" applyFill="1" applyBorder="1" applyAlignment="1">
      <alignment horizontal="center" vertical="center"/>
    </xf>
    <xf numFmtId="182" fontId="21" fillId="0" borderId="17" xfId="0" applyNumberFormat="1" applyFont="1" applyFill="1" applyBorder="1" applyAlignment="1">
      <alignment horizontal="center" vertical="center"/>
    </xf>
    <xf numFmtId="182" fontId="21" fillId="0" borderId="16" xfId="0" applyNumberFormat="1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81" fontId="0" fillId="0" borderId="23" xfId="0" applyNumberFormat="1" applyFill="1" applyBorder="1" applyAlignment="1">
      <alignment horizontal="right" vertical="center"/>
    </xf>
    <xf numFmtId="0" fontId="0" fillId="0" borderId="64" xfId="0" applyFill="1" applyBorder="1" applyAlignment="1">
      <alignment horizontal="center" vertical="center"/>
    </xf>
    <xf numFmtId="181" fontId="0" fillId="0" borderId="0" xfId="0" applyNumberFormat="1" applyFill="1" applyBorder="1" applyAlignment="1">
      <alignment horizontal="right" vertical="center"/>
    </xf>
    <xf numFmtId="181" fontId="21" fillId="0" borderId="17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41" fontId="26" fillId="0" borderId="17" xfId="0" applyNumberFormat="1" applyFont="1" applyFill="1" applyBorder="1" applyAlignment="1">
      <alignment horizontal="center" vertical="center" shrinkToFit="1"/>
    </xf>
    <xf numFmtId="41" fontId="26" fillId="0" borderId="18" xfId="0" applyNumberFormat="1" applyFont="1" applyFill="1" applyBorder="1" applyAlignment="1">
      <alignment horizontal="center" vertical="center" shrinkToFit="1"/>
    </xf>
    <xf numFmtId="181" fontId="0" fillId="0" borderId="0" xfId="0" applyNumberFormat="1" applyFill="1" applyBorder="1" applyAlignment="1">
      <alignment horizontal="center" vertical="center"/>
    </xf>
    <xf numFmtId="181" fontId="21" fillId="0" borderId="17" xfId="0" applyNumberFormat="1" applyFont="1" applyFill="1" applyBorder="1" applyAlignment="1">
      <alignment horizontal="center" vertical="center"/>
    </xf>
    <xf numFmtId="181" fontId="0" fillId="0" borderId="23" xfId="0" applyNumberForma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41" fontId="26" fillId="0" borderId="0" xfId="0" applyNumberFormat="1" applyFont="1" applyFill="1" applyBorder="1" applyAlignment="1">
      <alignment vertical="center" shrinkToFit="1"/>
    </xf>
    <xf numFmtId="41" fontId="21" fillId="0" borderId="17" xfId="0" applyNumberFormat="1" applyFont="1" applyFill="1" applyBorder="1" applyAlignment="1">
      <alignment vertical="center" shrinkToFit="1"/>
    </xf>
    <xf numFmtId="41" fontId="26" fillId="0" borderId="23" xfId="0" applyNumberFormat="1" applyFont="1" applyFill="1" applyBorder="1" applyAlignment="1">
      <alignment vertical="center" shrinkToFit="1"/>
    </xf>
    <xf numFmtId="41" fontId="26" fillId="0" borderId="23" xfId="0" applyNumberFormat="1" applyFont="1" applyFill="1" applyBorder="1" applyAlignment="1">
      <alignment horizontal="center" vertical="center" shrinkToFit="1"/>
    </xf>
    <xf numFmtId="41" fontId="26" fillId="0" borderId="34" xfId="0" applyNumberFormat="1" applyFont="1" applyFill="1" applyBorder="1" applyAlignment="1">
      <alignment horizontal="center" vertical="center" shrinkToFit="1"/>
    </xf>
    <xf numFmtId="41" fontId="26" fillId="0" borderId="0" xfId="0" applyNumberFormat="1" applyFont="1" applyFill="1" applyBorder="1" applyAlignment="1">
      <alignment horizontal="center" vertical="center" shrinkToFit="1"/>
    </xf>
    <xf numFmtId="41" fontId="26" fillId="0" borderId="14" xfId="0" applyNumberFormat="1" applyFont="1" applyFill="1" applyBorder="1" applyAlignment="1">
      <alignment horizontal="center" vertical="center" shrinkToFit="1"/>
    </xf>
    <xf numFmtId="184" fontId="0" fillId="0" borderId="23" xfId="0" applyNumberFormat="1" applyFill="1" applyBorder="1" applyAlignment="1">
      <alignment horizontal="center" vertical="center"/>
    </xf>
    <xf numFmtId="185" fontId="0" fillId="0" borderId="20" xfId="0" applyNumberFormat="1" applyFill="1" applyBorder="1" applyAlignment="1">
      <alignment horizontal="center" vertical="center"/>
    </xf>
    <xf numFmtId="185" fontId="0" fillId="0" borderId="23" xfId="0" applyNumberForma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center" vertical="center"/>
    </xf>
    <xf numFmtId="182" fontId="0" fillId="0" borderId="19" xfId="0" applyNumberFormat="1" applyFont="1" applyFill="1" applyBorder="1" applyAlignment="1">
      <alignment horizontal="center" vertical="center"/>
    </xf>
    <xf numFmtId="184" fontId="0" fillId="0" borderId="23" xfId="0" applyNumberFormat="1" applyFont="1" applyFill="1" applyBorder="1" applyAlignment="1">
      <alignment horizontal="right" vertical="center"/>
    </xf>
    <xf numFmtId="0" fontId="21" fillId="0" borderId="17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 wrapText="1"/>
    </xf>
    <xf numFmtId="0" fontId="0" fillId="0" borderId="68" xfId="0" applyFill="1" applyBorder="1" applyAlignment="1">
      <alignment horizontal="center" vertical="center" wrapText="1"/>
    </xf>
    <xf numFmtId="0" fontId="0" fillId="0" borderId="69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178" fontId="0" fillId="0" borderId="57" xfId="0" applyNumberFormat="1" applyFill="1" applyBorder="1" applyAlignment="1">
      <alignment horizontal="center" vertical="center"/>
    </xf>
    <xf numFmtId="178" fontId="0" fillId="0" borderId="70" xfId="0" applyNumberFormat="1" applyFill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178" fontId="0" fillId="0" borderId="46" xfId="0" applyNumberFormat="1" applyFill="1" applyBorder="1" applyAlignment="1">
      <alignment horizontal="center" vertical="center"/>
    </xf>
    <xf numFmtId="178" fontId="0" fillId="0" borderId="22" xfId="0" applyNumberFormat="1" applyFill="1" applyBorder="1" applyAlignment="1">
      <alignment horizontal="center" vertical="center"/>
    </xf>
    <xf numFmtId="178" fontId="0" fillId="0" borderId="50" xfId="0" applyNumberFormat="1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74" xfId="0" applyFont="1" applyFill="1" applyBorder="1" applyAlignment="1">
      <alignment horizontal="distributed" vertical="center"/>
    </xf>
    <xf numFmtId="0" fontId="0" fillId="0" borderId="74" xfId="0" applyFont="1" applyFill="1" applyBorder="1" applyAlignment="1">
      <alignment horizontal="center" vertical="center" wrapText="1"/>
    </xf>
    <xf numFmtId="0" fontId="0" fillId="0" borderId="73" xfId="0" applyFont="1" applyFill="1" applyBorder="1" applyAlignment="1">
      <alignment horizontal="center" vertical="distributed" textRotation="255" wrapText="1"/>
    </xf>
    <xf numFmtId="0" fontId="0" fillId="0" borderId="74" xfId="0" applyFont="1" applyFill="1" applyBorder="1" applyAlignment="1">
      <alignment horizontal="center" vertical="distributed" textRotation="255" wrapText="1"/>
    </xf>
    <xf numFmtId="0" fontId="23" fillId="0" borderId="75" xfId="0" applyFont="1" applyFill="1" applyBorder="1" applyAlignment="1">
      <alignment horizontal="center" vertical="center" shrinkToFit="1"/>
    </xf>
    <xf numFmtId="0" fontId="23" fillId="0" borderId="76" xfId="0" applyFont="1" applyFill="1" applyBorder="1" applyAlignment="1">
      <alignment horizontal="center" vertical="center" shrinkToFit="1"/>
    </xf>
    <xf numFmtId="0" fontId="0" fillId="0" borderId="80" xfId="0" applyFill="1" applyBorder="1" applyAlignment="1">
      <alignment horizontal="center" vertical="distributed" textRotation="255" wrapText="1" justifyLastLine="1"/>
    </xf>
    <xf numFmtId="0" fontId="0" fillId="0" borderId="81" xfId="0" applyFont="1" applyFill="1" applyBorder="1" applyAlignment="1">
      <alignment horizontal="center" vertical="distributed" textRotation="255" wrapText="1" justifyLastLine="1"/>
    </xf>
    <xf numFmtId="0" fontId="0" fillId="0" borderId="82" xfId="0" applyFont="1" applyFill="1" applyBorder="1" applyAlignment="1">
      <alignment horizontal="center" vertical="distributed" textRotation="255" wrapText="1" justifyLastLine="1"/>
    </xf>
    <xf numFmtId="0" fontId="0" fillId="0" borderId="45" xfId="0" applyFont="1" applyFill="1" applyBorder="1" applyAlignment="1">
      <alignment horizontal="center" vertical="distributed" textRotation="255" wrapText="1" justifyLastLine="1"/>
    </xf>
    <xf numFmtId="0" fontId="0" fillId="0" borderId="0" xfId="0" applyFont="1" applyFill="1" applyBorder="1" applyAlignment="1">
      <alignment horizontal="center" vertical="distributed" textRotation="255" wrapText="1" justifyLastLine="1"/>
    </xf>
    <xf numFmtId="0" fontId="0" fillId="0" borderId="83" xfId="0" applyFont="1" applyFill="1" applyBorder="1" applyAlignment="1">
      <alignment horizontal="center" vertical="distributed" textRotation="255" wrapText="1" justifyLastLine="1"/>
    </xf>
    <xf numFmtId="0" fontId="0" fillId="0" borderId="84" xfId="0" applyFont="1" applyFill="1" applyBorder="1" applyAlignment="1">
      <alignment horizontal="center" vertical="distributed" textRotation="255" wrapText="1" justifyLastLine="1"/>
    </xf>
    <xf numFmtId="0" fontId="0" fillId="0" borderId="85" xfId="0" applyFont="1" applyFill="1" applyBorder="1" applyAlignment="1">
      <alignment horizontal="center" vertical="distributed" textRotation="255" wrapText="1" justifyLastLine="1"/>
    </xf>
    <xf numFmtId="0" fontId="0" fillId="0" borderId="86" xfId="0" applyFont="1" applyFill="1" applyBorder="1" applyAlignment="1">
      <alignment horizontal="center" vertical="distributed" textRotation="255" wrapText="1" justifyLastLine="1"/>
    </xf>
    <xf numFmtId="0" fontId="0" fillId="0" borderId="74" xfId="0" applyFont="1" applyFill="1" applyBorder="1" applyAlignment="1">
      <alignment horizontal="center" vertical="center"/>
    </xf>
    <xf numFmtId="185" fontId="21" fillId="0" borderId="0" xfId="0" applyNumberFormat="1" applyFont="1" applyFill="1" applyBorder="1" applyAlignment="1">
      <alignment horizontal="right" vertical="center"/>
    </xf>
    <xf numFmtId="185" fontId="21" fillId="0" borderId="46" xfId="0" applyNumberFormat="1" applyFont="1" applyFill="1" applyBorder="1" applyAlignment="1">
      <alignment horizontal="right" vertical="center"/>
    </xf>
    <xf numFmtId="178" fontId="21" fillId="0" borderId="0" xfId="0" applyNumberFormat="1" applyFont="1" applyFill="1" applyBorder="1" applyAlignment="1">
      <alignment horizontal="right" vertical="center"/>
    </xf>
    <xf numFmtId="178" fontId="21" fillId="0" borderId="46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73" xfId="0" applyFont="1" applyFill="1" applyBorder="1" applyAlignment="1">
      <alignment horizontal="center" vertical="center" wrapText="1"/>
    </xf>
    <xf numFmtId="186" fontId="0" fillId="0" borderId="71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right" vertical="center"/>
    </xf>
    <xf numFmtId="187" fontId="0" fillId="0" borderId="0" xfId="0" applyNumberFormat="1" applyFont="1" applyFill="1" applyBorder="1" applyAlignment="1">
      <alignment horizontal="right" vertical="center"/>
    </xf>
    <xf numFmtId="185" fontId="0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0" fillId="0" borderId="74" xfId="0" applyFill="1" applyBorder="1" applyAlignment="1">
      <alignment horizontal="center" vertical="center"/>
    </xf>
    <xf numFmtId="178" fontId="26" fillId="0" borderId="0" xfId="0" applyNumberFormat="1" applyFont="1" applyFill="1" applyBorder="1" applyAlignment="1">
      <alignment horizontal="right" vertical="center"/>
    </xf>
    <xf numFmtId="178" fontId="21" fillId="0" borderId="22" xfId="0" applyNumberFormat="1" applyFont="1" applyFill="1" applyBorder="1" applyAlignment="1">
      <alignment horizontal="right" vertical="center"/>
    </xf>
    <xf numFmtId="178" fontId="21" fillId="0" borderId="50" xfId="0" applyNumberFormat="1" applyFont="1" applyFill="1" applyBorder="1" applyAlignment="1">
      <alignment horizontal="right" vertical="center"/>
    </xf>
    <xf numFmtId="0" fontId="0" fillId="0" borderId="77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/>
    </xf>
    <xf numFmtId="0" fontId="0" fillId="0" borderId="22" xfId="0" applyFill="1" applyBorder="1" applyAlignment="1">
      <alignment horizontal="right" vertical="center"/>
    </xf>
    <xf numFmtId="178" fontId="21" fillId="0" borderId="17" xfId="0" applyNumberFormat="1" applyFont="1" applyFill="1" applyBorder="1" applyAlignment="1">
      <alignment horizontal="right" vertical="center"/>
    </xf>
    <xf numFmtId="178" fontId="21" fillId="0" borderId="87" xfId="0" applyNumberFormat="1" applyFont="1" applyFill="1" applyBorder="1" applyAlignment="1">
      <alignment horizontal="right" vertical="center"/>
    </xf>
    <xf numFmtId="178" fontId="0" fillId="0" borderId="17" xfId="0" applyNumberFormat="1" applyFont="1" applyFill="1" applyBorder="1" applyAlignment="1">
      <alignment horizontal="right" vertical="center"/>
    </xf>
    <xf numFmtId="0" fontId="26" fillId="0" borderId="75" xfId="0" applyFont="1" applyFill="1" applyBorder="1" applyAlignment="1">
      <alignment horizontal="center" vertical="center" shrinkToFit="1"/>
    </xf>
    <xf numFmtId="0" fontId="29" fillId="0" borderId="55" xfId="0" applyFont="1" applyFill="1" applyBorder="1" applyAlignment="1">
      <alignment horizontal="center" vertical="center" shrinkToFit="1"/>
    </xf>
    <xf numFmtId="0" fontId="29" fillId="0" borderId="88" xfId="0" applyFont="1" applyFill="1" applyBorder="1" applyAlignment="1">
      <alignment horizontal="center" vertical="center" shrinkToFit="1"/>
    </xf>
    <xf numFmtId="0" fontId="29" fillId="0" borderId="89" xfId="0" applyFont="1" applyFill="1" applyBorder="1" applyAlignment="1">
      <alignment horizontal="center" vertical="center" shrinkToFit="1"/>
    </xf>
    <xf numFmtId="185" fontId="0" fillId="0" borderId="0" xfId="0" applyNumberFormat="1" applyFont="1" applyFill="1" applyBorder="1" applyAlignment="1">
      <alignment horizontal="right" vertical="center"/>
    </xf>
    <xf numFmtId="187" fontId="0" fillId="0" borderId="17" xfId="0" applyNumberFormat="1" applyFont="1" applyFill="1" applyBorder="1" applyAlignment="1">
      <alignment horizontal="right" vertical="center"/>
    </xf>
    <xf numFmtId="181" fontId="26" fillId="0" borderId="0" xfId="0" applyNumberFormat="1" applyFont="1" applyFill="1" applyBorder="1" applyAlignment="1">
      <alignment horizontal="right" vertical="center"/>
    </xf>
    <xf numFmtId="178" fontId="26" fillId="0" borderId="22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horizontal="right" vertical="center"/>
    </xf>
    <xf numFmtId="185" fontId="26" fillId="0" borderId="0" xfId="0" applyNumberFormat="1" applyFont="1" applyFill="1" applyBorder="1" applyAlignment="1">
      <alignment horizontal="right" vertical="center"/>
    </xf>
    <xf numFmtId="41" fontId="21" fillId="0" borderId="0" xfId="0" applyNumberFormat="1" applyFont="1" applyFill="1" applyBorder="1" applyAlignment="1">
      <alignment horizontal="right" vertical="center"/>
    </xf>
    <xf numFmtId="41" fontId="21" fillId="0" borderId="46" xfId="0" applyNumberFormat="1" applyFont="1" applyFill="1" applyBorder="1" applyAlignment="1">
      <alignment horizontal="right" vertical="center"/>
    </xf>
    <xf numFmtId="41" fontId="26" fillId="0" borderId="0" xfId="0" applyNumberFormat="1" applyFont="1" applyFill="1" applyBorder="1" applyAlignment="1">
      <alignment horizontal="right" vertical="center"/>
    </xf>
    <xf numFmtId="0" fontId="0" fillId="0" borderId="74" xfId="0" applyFill="1" applyBorder="1" applyAlignment="1">
      <alignment horizontal="distributed" vertical="center"/>
    </xf>
    <xf numFmtId="185" fontId="0" fillId="0" borderId="0" xfId="0" applyNumberFormat="1" applyFill="1" applyBorder="1" applyAlignment="1">
      <alignment horizontal="center" vertical="center"/>
    </xf>
    <xf numFmtId="0" fontId="0" fillId="0" borderId="95" xfId="0" applyFont="1" applyFill="1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96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42" xfId="0" applyBorder="1">
      <alignment vertical="center"/>
    </xf>
    <xf numFmtId="0" fontId="26" fillId="0" borderId="55" xfId="0" applyFont="1" applyFill="1" applyBorder="1" applyAlignment="1">
      <alignment horizontal="center" vertical="center" shrinkToFit="1"/>
    </xf>
    <xf numFmtId="0" fontId="26" fillId="0" borderId="88" xfId="0" applyFont="1" applyFill="1" applyBorder="1" applyAlignment="1">
      <alignment horizontal="center" vertical="center" shrinkToFit="1"/>
    </xf>
    <xf numFmtId="0" fontId="26" fillId="0" borderId="89" xfId="0" applyFont="1" applyFill="1" applyBorder="1" applyAlignment="1">
      <alignment horizontal="center" vertical="center" shrinkToFit="1"/>
    </xf>
    <xf numFmtId="186" fontId="0" fillId="0" borderId="1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right" vertical="center"/>
    </xf>
    <xf numFmtId="0" fontId="0" fillId="0" borderId="91" xfId="0" applyFont="1" applyFill="1" applyBorder="1" applyAlignment="1">
      <alignment horizontal="distributed" vertical="center"/>
    </xf>
    <xf numFmtId="186" fontId="0" fillId="0" borderId="17" xfId="0" applyNumberFormat="1" applyFont="1" applyFill="1" applyBorder="1" applyAlignment="1">
      <alignment horizontal="right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93" xfId="0" applyFont="1" applyFill="1" applyBorder="1" applyAlignment="1">
      <alignment horizontal="center" vertical="center"/>
    </xf>
    <xf numFmtId="0" fontId="0" fillId="0" borderId="94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57" xfId="0" applyFill="1" applyBorder="1" applyAlignment="1">
      <alignment horizontal="right" vertical="center"/>
    </xf>
    <xf numFmtId="187" fontId="0" fillId="0" borderId="22" xfId="0" applyNumberFormat="1" applyFont="1" applyFill="1" applyBorder="1" applyAlignment="1">
      <alignment horizontal="right" vertical="center"/>
    </xf>
    <xf numFmtId="0" fontId="0" fillId="0" borderId="80" xfId="0" applyFont="1" applyFill="1" applyBorder="1" applyAlignment="1">
      <alignment horizontal="distributed" vertical="center" wrapText="1" justifyLastLine="1"/>
    </xf>
    <xf numFmtId="0" fontId="0" fillId="0" borderId="81" xfId="0" applyFont="1" applyFill="1" applyBorder="1" applyAlignment="1">
      <alignment horizontal="distributed" vertical="center" wrapText="1" justifyLastLine="1"/>
    </xf>
    <xf numFmtId="0" fontId="0" fillId="0" borderId="82" xfId="0" applyFont="1" applyFill="1" applyBorder="1" applyAlignment="1">
      <alignment horizontal="distributed" vertical="center" wrapText="1" justifyLastLine="1"/>
    </xf>
    <xf numFmtId="0" fontId="0" fillId="0" borderId="52" xfId="0" applyFont="1" applyFill="1" applyBorder="1" applyAlignment="1">
      <alignment horizontal="distributed" vertical="center" wrapText="1" justifyLastLine="1"/>
    </xf>
    <xf numFmtId="0" fontId="0" fillId="0" borderId="22" xfId="0" applyFont="1" applyFill="1" applyBorder="1" applyAlignment="1">
      <alignment horizontal="distributed" vertical="center" wrapText="1" justifyLastLine="1"/>
    </xf>
    <xf numFmtId="0" fontId="0" fillId="0" borderId="90" xfId="0" applyFont="1" applyFill="1" applyBorder="1" applyAlignment="1">
      <alignment horizontal="distributed" vertical="center" wrapText="1" justifyLastLine="1"/>
    </xf>
    <xf numFmtId="0" fontId="0" fillId="0" borderId="101" xfId="0" applyFill="1" applyBorder="1" applyAlignment="1">
      <alignment horizontal="center" vertical="center"/>
    </xf>
    <xf numFmtId="0" fontId="0" fillId="0" borderId="102" xfId="0" applyFont="1" applyFill="1" applyBorder="1" applyAlignment="1">
      <alignment horizontal="center" vertical="center"/>
    </xf>
    <xf numFmtId="0" fontId="0" fillId="0" borderId="103" xfId="0" applyFont="1" applyFill="1" applyBorder="1" applyAlignment="1">
      <alignment horizontal="center" vertical="center"/>
    </xf>
    <xf numFmtId="178" fontId="26" fillId="0" borderId="71" xfId="0" applyNumberFormat="1" applyFont="1" applyFill="1" applyBorder="1" applyAlignment="1">
      <alignment horizontal="right" vertical="center"/>
    </xf>
    <xf numFmtId="186" fontId="0" fillId="0" borderId="87" xfId="0" applyNumberFormat="1" applyFont="1" applyFill="1" applyBorder="1" applyAlignment="1">
      <alignment horizontal="right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98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99" xfId="0" applyFont="1" applyFill="1" applyBorder="1" applyAlignment="1">
      <alignment horizontal="center" vertical="center"/>
    </xf>
    <xf numFmtId="186" fontId="0" fillId="0" borderId="100" xfId="0" applyNumberFormat="1" applyFont="1" applyFill="1" applyBorder="1" applyAlignment="1">
      <alignment horizontal="right" vertical="center"/>
    </xf>
    <xf numFmtId="0" fontId="0" fillId="0" borderId="97" xfId="0" applyFont="1" applyFill="1" applyBorder="1" applyAlignment="1">
      <alignment horizontal="center" vertical="center" shrinkToFit="1"/>
    </xf>
    <xf numFmtId="0" fontId="0" fillId="0" borderId="43" xfId="0" applyFont="1" applyFill="1" applyBorder="1" applyAlignment="1">
      <alignment horizontal="center" vertical="center" shrinkToFit="1"/>
    </xf>
    <xf numFmtId="186" fontId="0" fillId="0" borderId="46" xfId="0" applyNumberFormat="1" applyFont="1" applyFill="1" applyBorder="1" applyAlignment="1">
      <alignment horizontal="right" vertical="center"/>
    </xf>
    <xf numFmtId="178" fontId="0" fillId="0" borderId="46" xfId="0" applyNumberFormat="1" applyFont="1" applyFill="1" applyBorder="1" applyAlignment="1">
      <alignment horizontal="right" vertical="center"/>
    </xf>
    <xf numFmtId="0" fontId="0" fillId="0" borderId="45" xfId="0" applyFill="1" applyBorder="1" applyAlignment="1">
      <alignment horizontal="center" vertical="center"/>
    </xf>
    <xf numFmtId="0" fontId="0" fillId="0" borderId="83" xfId="0" applyFill="1" applyBorder="1" applyAlignment="1">
      <alignment horizontal="center" vertical="center"/>
    </xf>
    <xf numFmtId="178" fontId="0" fillId="0" borderId="71" xfId="0" applyNumberFormat="1" applyFont="1" applyFill="1" applyBorder="1" applyAlignment="1">
      <alignment horizontal="right" vertical="center"/>
    </xf>
    <xf numFmtId="178" fontId="21" fillId="0" borderId="72" xfId="0" applyNumberFormat="1" applyFont="1" applyFill="1" applyBorder="1" applyAlignment="1">
      <alignment horizontal="right" vertical="center"/>
    </xf>
    <xf numFmtId="0" fontId="0" fillId="0" borderId="73" xfId="0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/>
    </xf>
    <xf numFmtId="178" fontId="26" fillId="0" borderId="46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28" fillId="0" borderId="52" xfId="0" applyFont="1" applyFill="1" applyBorder="1" applyAlignment="1">
      <alignment horizontal="center" vertical="center"/>
    </xf>
    <xf numFmtId="0" fontId="28" fillId="0" borderId="105" xfId="0" applyFont="1" applyFill="1" applyBorder="1" applyAlignment="1">
      <alignment horizontal="center" vertical="center"/>
    </xf>
    <xf numFmtId="0" fontId="28" fillId="0" borderId="106" xfId="0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104" xfId="0" applyFont="1" applyFill="1" applyBorder="1" applyAlignment="1">
      <alignment horizontal="center" vertical="center"/>
    </xf>
    <xf numFmtId="186" fontId="0" fillId="0" borderId="72" xfId="0" applyNumberFormat="1" applyFont="1" applyFill="1" applyBorder="1" applyAlignment="1">
      <alignment horizontal="right" vertical="center"/>
    </xf>
    <xf numFmtId="186" fontId="0" fillId="0" borderId="22" xfId="0" applyNumberFormat="1" applyFont="1" applyFill="1" applyBorder="1" applyAlignment="1">
      <alignment horizontal="right" vertical="center"/>
    </xf>
    <xf numFmtId="188" fontId="0" fillId="0" borderId="74" xfId="0" applyNumberFormat="1" applyFill="1" applyBorder="1" applyAlignment="1">
      <alignment horizontal="center" vertical="center"/>
    </xf>
    <xf numFmtId="186" fontId="0" fillId="0" borderId="17" xfId="0" applyNumberFormat="1" applyFill="1" applyBorder="1" applyAlignment="1">
      <alignment horizontal="center" vertical="center"/>
    </xf>
    <xf numFmtId="186" fontId="0" fillId="0" borderId="0" xfId="0" applyNumberFormat="1" applyFill="1" applyBorder="1" applyAlignment="1">
      <alignment horizontal="center" vertical="center"/>
    </xf>
    <xf numFmtId="178" fontId="26" fillId="0" borderId="17" xfId="0" applyNumberFormat="1" applyFont="1" applyFill="1" applyBorder="1" applyAlignment="1">
      <alignment horizontal="right" vertical="center"/>
    </xf>
    <xf numFmtId="182" fontId="21" fillId="0" borderId="0" xfId="0" applyNumberFormat="1" applyFont="1" applyFill="1" applyBorder="1" applyAlignment="1">
      <alignment horizontal="right" vertical="center"/>
    </xf>
    <xf numFmtId="182" fontId="21" fillId="0" borderId="46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center"/>
    </xf>
    <xf numFmtId="0" fontId="0" fillId="0" borderId="96" xfId="0" applyFont="1" applyFill="1" applyBorder="1" applyAlignment="1">
      <alignment horizontal="center" vertical="center"/>
    </xf>
    <xf numFmtId="0" fontId="0" fillId="0" borderId="107" xfId="0" applyFill="1" applyBorder="1" applyAlignment="1">
      <alignment horizontal="distributed" vertical="center"/>
    </xf>
    <xf numFmtId="0" fontId="0" fillId="0" borderId="108" xfId="0" applyFont="1" applyFill="1" applyBorder="1" applyAlignment="1">
      <alignment horizontal="distributed" vertical="center"/>
    </xf>
    <xf numFmtId="0" fontId="0" fillId="0" borderId="107" xfId="0" applyFont="1" applyFill="1" applyBorder="1" applyAlignment="1">
      <alignment horizontal="distributed" vertical="center"/>
    </xf>
    <xf numFmtId="187" fontId="0" fillId="0" borderId="19" xfId="33" applyNumberFormat="1" applyFont="1" applyFill="1" applyBorder="1" applyAlignment="1" applyProtection="1">
      <alignment horizontal="right" vertical="center"/>
    </xf>
    <xf numFmtId="187" fontId="0" fillId="0" borderId="0" xfId="33" applyNumberFormat="1" applyFont="1" applyFill="1" applyBorder="1" applyAlignment="1" applyProtection="1">
      <alignment horizontal="right" vertical="center"/>
    </xf>
    <xf numFmtId="187" fontId="0" fillId="0" borderId="17" xfId="33" applyNumberFormat="1" applyFont="1" applyFill="1" applyBorder="1" applyAlignment="1" applyProtection="1">
      <alignment horizontal="right" vertical="center"/>
    </xf>
    <xf numFmtId="0" fontId="0" fillId="0" borderId="109" xfId="0" applyFont="1" applyFill="1" applyBorder="1" applyAlignment="1">
      <alignment horizontal="center" vertical="center"/>
    </xf>
    <xf numFmtId="0" fontId="0" fillId="0" borderId="110" xfId="0" applyFont="1" applyFill="1" applyBorder="1" applyAlignment="1">
      <alignment horizontal="center" vertical="center"/>
    </xf>
    <xf numFmtId="0" fontId="0" fillId="0" borderId="111" xfId="0" applyFont="1" applyFill="1" applyBorder="1" applyAlignment="1">
      <alignment horizontal="center" vertical="center"/>
    </xf>
    <xf numFmtId="0" fontId="0" fillId="0" borderId="112" xfId="0" applyFont="1" applyFill="1" applyBorder="1" applyAlignment="1">
      <alignment horizontal="center" vertical="center"/>
    </xf>
    <xf numFmtId="0" fontId="0" fillId="0" borderId="113" xfId="0" applyFont="1" applyFill="1" applyBorder="1" applyAlignment="1">
      <alignment horizontal="center" vertical="center"/>
    </xf>
    <xf numFmtId="0" fontId="0" fillId="0" borderId="114" xfId="0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26" fillId="0" borderId="0" xfId="0" applyNumberFormat="1" applyFont="1" applyFill="1" applyBorder="1" applyAlignment="1">
      <alignment horizontal="right" vertical="center"/>
    </xf>
    <xf numFmtId="0" fontId="0" fillId="0" borderId="53" xfId="0" applyFont="1" applyFill="1" applyBorder="1" applyAlignment="1">
      <alignment horizontal="distributed" vertical="center"/>
    </xf>
    <xf numFmtId="0" fontId="0" fillId="0" borderId="118" xfId="0" applyFont="1" applyFill="1" applyBorder="1" applyAlignment="1">
      <alignment horizontal="distributed" vertical="center"/>
    </xf>
    <xf numFmtId="0" fontId="28" fillId="0" borderId="75" xfId="0" applyFont="1" applyFill="1" applyBorder="1" applyAlignment="1">
      <alignment horizontal="center" vertical="center"/>
    </xf>
    <xf numFmtId="0" fontId="28" fillId="0" borderId="76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99" xfId="0" applyFont="1" applyFill="1" applyBorder="1" applyAlignment="1">
      <alignment horizontal="center" vertical="center"/>
    </xf>
    <xf numFmtId="0" fontId="26" fillId="0" borderId="75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distributed" vertical="center"/>
    </xf>
    <xf numFmtId="0" fontId="0" fillId="0" borderId="115" xfId="0" applyFill="1" applyBorder="1" applyAlignment="1">
      <alignment horizontal="center" vertical="center" textRotation="255" wrapText="1"/>
    </xf>
    <xf numFmtId="0" fontId="0" fillId="0" borderId="47" xfId="0" applyFill="1" applyBorder="1" applyAlignment="1">
      <alignment horizontal="center" vertical="center" textRotation="255"/>
    </xf>
    <xf numFmtId="0" fontId="0" fillId="0" borderId="116" xfId="0" applyFill="1" applyBorder="1" applyAlignment="1">
      <alignment horizontal="center" vertical="center" textRotation="255"/>
    </xf>
    <xf numFmtId="187" fontId="0" fillId="0" borderId="16" xfId="33" applyNumberFormat="1" applyFont="1" applyFill="1" applyBorder="1" applyAlignment="1" applyProtection="1">
      <alignment horizontal="right" vertical="center"/>
    </xf>
    <xf numFmtId="0" fontId="0" fillId="0" borderId="10" xfId="0" applyFill="1" applyBorder="1" applyAlignment="1">
      <alignment horizontal="distributed" vertical="center" wrapText="1"/>
    </xf>
    <xf numFmtId="0" fontId="0" fillId="0" borderId="10" xfId="0" applyFont="1" applyFill="1" applyBorder="1" applyAlignment="1">
      <alignment horizontal="distributed" vertical="center" wrapText="1"/>
    </xf>
    <xf numFmtId="0" fontId="0" fillId="0" borderId="39" xfId="0" applyFill="1" applyBorder="1" applyAlignment="1">
      <alignment horizontal="distributed" vertical="distributed" textRotation="255" justifyLastLine="1"/>
    </xf>
    <xf numFmtId="0" fontId="0" fillId="0" borderId="117" xfId="0" applyFont="1" applyFill="1" applyBorder="1" applyAlignment="1">
      <alignment horizontal="distributed" vertical="distributed" textRotation="255" justifyLastLine="1"/>
    </xf>
    <xf numFmtId="0" fontId="0" fillId="0" borderId="43" xfId="0" applyFont="1" applyFill="1" applyBorder="1" applyAlignment="1">
      <alignment horizontal="distributed" vertical="distributed" textRotation="255" justifyLastLine="1"/>
    </xf>
    <xf numFmtId="0" fontId="0" fillId="0" borderId="39" xfId="0" applyFont="1" applyFill="1" applyBorder="1" applyAlignment="1">
      <alignment horizontal="distributed" vertical="center"/>
    </xf>
    <xf numFmtId="182" fontId="0" fillId="0" borderId="19" xfId="0" applyNumberFormat="1" applyFont="1" applyFill="1" applyBorder="1" applyAlignment="1">
      <alignment horizontal="right" vertical="center"/>
    </xf>
    <xf numFmtId="187" fontId="0" fillId="0" borderId="71" xfId="33" applyNumberFormat="1" applyFont="1" applyFill="1" applyBorder="1" applyAlignment="1" applyProtection="1">
      <alignment horizontal="right" vertical="center"/>
    </xf>
    <xf numFmtId="0" fontId="0" fillId="0" borderId="53" xfId="0" applyFont="1" applyFill="1" applyBorder="1" applyAlignment="1">
      <alignment horizontal="distributed" vertical="center" wrapText="1"/>
    </xf>
    <xf numFmtId="0" fontId="0" fillId="0" borderId="118" xfId="0" applyFont="1" applyFill="1" applyBorder="1" applyAlignment="1">
      <alignment horizontal="distributed" vertical="center" wrapText="1"/>
    </xf>
    <xf numFmtId="0" fontId="20" fillId="0" borderId="31" xfId="0" applyFont="1" applyFill="1" applyBorder="1" applyAlignment="1">
      <alignment horizontal="distributed" vertical="center" wrapText="1"/>
    </xf>
    <xf numFmtId="0" fontId="20" fillId="0" borderId="44" xfId="0" applyFont="1" applyFill="1" applyBorder="1" applyAlignment="1">
      <alignment horizontal="distributed" vertical="center" wrapText="1"/>
    </xf>
    <xf numFmtId="0" fontId="20" fillId="0" borderId="16" xfId="0" applyFont="1" applyFill="1" applyBorder="1" applyAlignment="1">
      <alignment horizontal="distributed" vertical="center" wrapText="1"/>
    </xf>
    <xf numFmtId="0" fontId="20" fillId="0" borderId="119" xfId="0" applyFont="1" applyFill="1" applyBorder="1" applyAlignment="1">
      <alignment horizontal="distributed" vertical="center" wrapText="1"/>
    </xf>
    <xf numFmtId="181" fontId="21" fillId="0" borderId="0" xfId="34" applyNumberFormat="1" applyFont="1" applyFill="1" applyBorder="1" applyAlignment="1" applyProtection="1">
      <alignment horizontal="right" vertical="center"/>
    </xf>
    <xf numFmtId="181" fontId="21" fillId="0" borderId="46" xfId="34" applyNumberFormat="1" applyFont="1" applyFill="1" applyBorder="1" applyAlignment="1" applyProtection="1">
      <alignment horizontal="right" vertical="center"/>
    </xf>
    <xf numFmtId="181" fontId="26" fillId="0" borderId="0" xfId="34" applyNumberFormat="1" applyFont="1" applyFill="1" applyBorder="1" applyAlignment="1" applyProtection="1">
      <alignment horizontal="right" vertical="center"/>
    </xf>
    <xf numFmtId="189" fontId="0" fillId="0" borderId="120" xfId="34" applyNumberFormat="1" applyFont="1" applyFill="1" applyBorder="1" applyAlignment="1" applyProtection="1">
      <alignment horizontal="right" vertical="center"/>
    </xf>
    <xf numFmtId="189" fontId="0" fillId="0" borderId="121" xfId="34" applyNumberFormat="1" applyFont="1" applyFill="1" applyBorder="1" applyAlignment="1" applyProtection="1">
      <alignment horizontal="right" vertical="center"/>
    </xf>
    <xf numFmtId="0" fontId="0" fillId="0" borderId="123" xfId="0" applyFill="1" applyBorder="1" applyAlignment="1">
      <alignment horizontal="distributed" vertical="center" wrapText="1"/>
    </xf>
    <xf numFmtId="0" fontId="0" fillId="0" borderId="123" xfId="0" applyFont="1" applyFill="1" applyBorder="1" applyAlignment="1">
      <alignment horizontal="distributed" vertical="center" wrapText="1"/>
    </xf>
    <xf numFmtId="0" fontId="0" fillId="0" borderId="124" xfId="0" applyFont="1" applyFill="1" applyBorder="1" applyAlignment="1">
      <alignment horizontal="distributed" vertical="center" wrapText="1"/>
    </xf>
    <xf numFmtId="187" fontId="0" fillId="0" borderId="49" xfId="33" applyNumberFormat="1" applyFont="1" applyFill="1" applyBorder="1" applyAlignment="1" applyProtection="1">
      <alignment horizontal="right" vertical="center"/>
    </xf>
    <xf numFmtId="187" fontId="0" fillId="0" borderId="22" xfId="33" applyNumberFormat="1" applyFont="1" applyFill="1" applyBorder="1" applyAlignment="1" applyProtection="1">
      <alignment horizontal="right" vertical="center"/>
    </xf>
    <xf numFmtId="183" fontId="0" fillId="0" borderId="0" xfId="0" applyNumberFormat="1" applyFont="1" applyFill="1" applyBorder="1" applyAlignment="1">
      <alignment horizontal="right" vertical="center"/>
    </xf>
    <xf numFmtId="183" fontId="0" fillId="0" borderId="22" xfId="0" applyNumberFormat="1" applyFont="1" applyFill="1" applyBorder="1" applyAlignment="1">
      <alignment horizontal="right" vertical="center"/>
    </xf>
    <xf numFmtId="0" fontId="0" fillId="0" borderId="47" xfId="0" applyFill="1" applyBorder="1" applyAlignment="1">
      <alignment horizontal="center" vertical="center" textRotation="255" wrapText="1"/>
    </xf>
    <xf numFmtId="0" fontId="0" fillId="0" borderId="48" xfId="0" applyFill="1" applyBorder="1" applyAlignment="1">
      <alignment horizontal="center" vertical="center" textRotation="255" wrapText="1"/>
    </xf>
    <xf numFmtId="182" fontId="0" fillId="0" borderId="71" xfId="0" applyNumberFormat="1" applyFont="1" applyFill="1" applyBorder="1" applyAlignment="1">
      <alignment horizontal="right" vertical="center"/>
    </xf>
    <xf numFmtId="0" fontId="0" fillId="0" borderId="115" xfId="0" applyFill="1" applyBorder="1" applyAlignment="1">
      <alignment horizontal="center" vertical="center" wrapText="1"/>
    </xf>
    <xf numFmtId="0" fontId="0" fillId="0" borderId="47" xfId="0" applyFont="1" applyFill="1" applyBorder="1" applyAlignment="1">
      <alignment horizontal="center" vertical="center" wrapText="1"/>
    </xf>
    <xf numFmtId="0" fontId="0" fillId="0" borderId="116" xfId="0" applyFont="1" applyFill="1" applyBorder="1" applyAlignment="1">
      <alignment horizontal="center" vertical="center" wrapText="1"/>
    </xf>
    <xf numFmtId="0" fontId="0" fillId="0" borderId="122" xfId="0" applyFont="1" applyFill="1" applyBorder="1" applyAlignment="1">
      <alignment horizontal="distributed" vertical="center"/>
    </xf>
    <xf numFmtId="189" fontId="0" fillId="0" borderId="120" xfId="33" applyNumberFormat="1" applyFont="1" applyFill="1" applyBorder="1" applyAlignment="1" applyProtection="1">
      <alignment horizontal="center" vertical="center"/>
    </xf>
    <xf numFmtId="182" fontId="0" fillId="0" borderId="71" xfId="33" applyNumberFormat="1" applyFont="1" applyFill="1" applyBorder="1" applyAlignment="1" applyProtection="1">
      <alignment horizontal="center" vertical="center"/>
    </xf>
    <xf numFmtId="182" fontId="0" fillId="0" borderId="0" xfId="33" applyNumberFormat="1" applyFont="1" applyFill="1" applyBorder="1" applyAlignment="1" applyProtection="1">
      <alignment horizontal="center" vertical="center"/>
    </xf>
    <xf numFmtId="182" fontId="0" fillId="0" borderId="0" xfId="33" applyNumberFormat="1" applyFont="1" applyFill="1" applyBorder="1" applyAlignment="1" applyProtection="1">
      <alignment horizontal="right" vertical="center"/>
    </xf>
    <xf numFmtId="183" fontId="21" fillId="0" borderId="32" xfId="0" applyNumberFormat="1" applyFont="1" applyFill="1" applyBorder="1" applyAlignment="1">
      <alignment horizontal="right" vertical="center"/>
    </xf>
    <xf numFmtId="183" fontId="21" fillId="0" borderId="125" xfId="0" applyNumberFormat="1" applyFont="1" applyFill="1" applyBorder="1" applyAlignment="1">
      <alignment horizontal="right" vertical="center"/>
    </xf>
    <xf numFmtId="183" fontId="21" fillId="0" borderId="22" xfId="0" applyNumberFormat="1" applyFont="1" applyFill="1" applyBorder="1" applyAlignment="1">
      <alignment horizontal="right" vertical="center"/>
    </xf>
    <xf numFmtId="183" fontId="21" fillId="0" borderId="50" xfId="0" applyNumberFormat="1" applyFont="1" applyFill="1" applyBorder="1" applyAlignment="1">
      <alignment horizontal="right" vertical="center"/>
    </xf>
    <xf numFmtId="183" fontId="26" fillId="0" borderId="32" xfId="0" applyNumberFormat="1" applyFont="1" applyFill="1" applyBorder="1" applyAlignment="1">
      <alignment horizontal="right" vertical="center"/>
    </xf>
    <xf numFmtId="183" fontId="26" fillId="0" borderId="22" xfId="0" applyNumberFormat="1" applyFont="1" applyFill="1" applyBorder="1" applyAlignment="1">
      <alignment horizontal="right" vertical="center"/>
    </xf>
    <xf numFmtId="0" fontId="0" fillId="0" borderId="122" xfId="0" applyFont="1" applyFill="1" applyBorder="1" applyAlignment="1">
      <alignment horizontal="distributed" vertical="center" wrapText="1"/>
    </xf>
    <xf numFmtId="0" fontId="0" fillId="0" borderId="31" xfId="0" applyFill="1" applyBorder="1" applyAlignment="1">
      <alignment horizontal="distributed" vertical="center" wrapText="1"/>
    </xf>
    <xf numFmtId="0" fontId="0" fillId="0" borderId="44" xfId="0" applyFill="1" applyBorder="1" applyAlignment="1">
      <alignment horizontal="distributed" vertical="center" wrapText="1"/>
    </xf>
    <xf numFmtId="183" fontId="21" fillId="0" borderId="46" xfId="0" applyNumberFormat="1" applyFont="1" applyFill="1" applyBorder="1" applyAlignment="1">
      <alignment horizontal="right" vertical="center"/>
    </xf>
    <xf numFmtId="189" fontId="26" fillId="0" borderId="120" xfId="34" applyNumberFormat="1" applyFont="1" applyFill="1" applyBorder="1" applyAlignment="1" applyProtection="1">
      <alignment horizontal="right" vertical="center"/>
    </xf>
    <xf numFmtId="182" fontId="0" fillId="0" borderId="126" xfId="33" applyNumberFormat="1" applyFont="1" applyFill="1" applyBorder="1" applyAlignment="1" applyProtection="1">
      <alignment horizontal="center" vertical="center"/>
    </xf>
    <xf numFmtId="182" fontId="0" fillId="0" borderId="127" xfId="33" applyNumberFormat="1" applyFont="1" applyFill="1" applyBorder="1" applyAlignment="1" applyProtection="1">
      <alignment horizontal="center" vertical="center"/>
    </xf>
    <xf numFmtId="0" fontId="0" fillId="0" borderId="116" xfId="0" applyFill="1" applyBorder="1" applyAlignment="1">
      <alignment horizontal="center" vertical="center" textRotation="255" wrapText="1"/>
    </xf>
    <xf numFmtId="0" fontId="0" fillId="0" borderId="115" xfId="0" applyFill="1" applyBorder="1" applyAlignment="1">
      <alignment horizontal="center" vertical="center" textRotation="255" shrinkToFit="1"/>
    </xf>
    <xf numFmtId="0" fontId="0" fillId="0" borderId="47" xfId="0" applyFill="1" applyBorder="1" applyAlignment="1">
      <alignment horizontal="center" vertical="center" textRotation="255" shrinkToFit="1"/>
    </xf>
    <xf numFmtId="0" fontId="0" fillId="0" borderId="116" xfId="0" applyFill="1" applyBorder="1" applyAlignment="1">
      <alignment horizontal="center" vertical="center" textRotation="255" shrinkToFit="1"/>
    </xf>
    <xf numFmtId="0" fontId="0" fillId="0" borderId="47" xfId="0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distributed" vertical="center" wrapText="1"/>
    </xf>
    <xf numFmtId="0" fontId="0" fillId="0" borderId="44" xfId="0" applyFont="1" applyFill="1" applyBorder="1" applyAlignment="1">
      <alignment horizontal="distributed" vertical="center" wrapText="1"/>
    </xf>
    <xf numFmtId="0" fontId="0" fillId="0" borderId="16" xfId="0" applyFill="1" applyBorder="1" applyAlignment="1">
      <alignment horizontal="distributed" vertical="center" wrapText="1"/>
    </xf>
    <xf numFmtId="0" fontId="0" fillId="0" borderId="119" xfId="0" applyFill="1" applyBorder="1" applyAlignment="1">
      <alignment horizontal="distributed" vertical="center" wrapText="1"/>
    </xf>
    <xf numFmtId="0" fontId="30" fillId="0" borderId="92" xfId="0" applyFont="1" applyFill="1" applyBorder="1" applyAlignment="1">
      <alignment horizontal="center" vertical="center"/>
    </xf>
    <xf numFmtId="0" fontId="30" fillId="0" borderId="94" xfId="0" applyFont="1" applyFill="1" applyBorder="1" applyAlignment="1">
      <alignment horizontal="center" vertical="center"/>
    </xf>
    <xf numFmtId="0" fontId="30" fillId="0" borderId="98" xfId="0" applyFont="1" applyFill="1" applyBorder="1" applyAlignment="1">
      <alignment horizontal="center" vertical="center"/>
    </xf>
    <xf numFmtId="0" fontId="30" fillId="0" borderId="76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distributed" textRotation="255" wrapText="1" justifyLastLine="1"/>
    </xf>
    <xf numFmtId="0" fontId="0" fillId="0" borderId="117" xfId="0" applyBorder="1">
      <alignment vertical="center"/>
    </xf>
    <xf numFmtId="0" fontId="0" fillId="0" borderId="43" xfId="0" applyBorder="1">
      <alignment vertical="center"/>
    </xf>
    <xf numFmtId="0" fontId="30" fillId="0" borderId="128" xfId="0" applyFont="1" applyFill="1" applyBorder="1" applyAlignment="1">
      <alignment horizontal="center" vertical="distributed" textRotation="255" wrapText="1" justifyLastLine="1"/>
    </xf>
    <xf numFmtId="181" fontId="30" fillId="0" borderId="0" xfId="0" applyNumberFormat="1" applyFont="1" applyFill="1" applyBorder="1" applyAlignment="1">
      <alignment horizontal="right" vertical="center"/>
    </xf>
    <xf numFmtId="181" fontId="30" fillId="0" borderId="17" xfId="0" applyNumberFormat="1" applyFont="1" applyFill="1" applyBorder="1" applyAlignment="1">
      <alignment horizontal="right" vertical="center"/>
    </xf>
    <xf numFmtId="181" fontId="30" fillId="0" borderId="87" xfId="0" applyNumberFormat="1" applyFont="1" applyFill="1" applyBorder="1" applyAlignment="1">
      <alignment horizontal="right" vertical="center"/>
    </xf>
    <xf numFmtId="0" fontId="30" fillId="0" borderId="57" xfId="0" applyFont="1" applyFill="1" applyBorder="1" applyAlignment="1">
      <alignment horizontal="left" vertical="center"/>
    </xf>
    <xf numFmtId="0" fontId="23" fillId="0" borderId="57" xfId="0" applyFont="1" applyFill="1" applyBorder="1" applyAlignment="1">
      <alignment horizontal="left" vertical="center"/>
    </xf>
    <xf numFmtId="0" fontId="30" fillId="0" borderId="75" xfId="0" applyFont="1" applyFill="1" applyBorder="1" applyAlignment="1">
      <alignment horizontal="center" vertical="center"/>
    </xf>
    <xf numFmtId="0" fontId="30" fillId="0" borderId="98" xfId="0" applyFont="1" applyFill="1" applyBorder="1" applyAlignment="1">
      <alignment horizontal="center" vertical="center" shrinkToFit="1"/>
    </xf>
    <xf numFmtId="0" fontId="30" fillId="0" borderId="76" xfId="0" applyFont="1" applyFill="1" applyBorder="1" applyAlignment="1">
      <alignment horizontal="center" vertical="center" shrinkToFit="1"/>
    </xf>
    <xf numFmtId="0" fontId="30" fillId="0" borderId="53" xfId="0" applyFont="1" applyFill="1" applyBorder="1" applyAlignment="1">
      <alignment horizontal="center" vertical="center"/>
    </xf>
    <xf numFmtId="181" fontId="30" fillId="0" borderId="46" xfId="0" applyNumberFormat="1" applyFont="1" applyFill="1" applyBorder="1" applyAlignment="1">
      <alignment horizontal="right" vertical="center"/>
    </xf>
    <xf numFmtId="0" fontId="30" fillId="0" borderId="60" xfId="0" applyFont="1" applyFill="1" applyBorder="1" applyAlignment="1">
      <alignment horizontal="center" vertical="center"/>
    </xf>
    <xf numFmtId="0" fontId="30" fillId="0" borderId="128" xfId="0" applyFont="1" applyFill="1" applyBorder="1" applyAlignment="1">
      <alignment horizontal="center" vertical="center"/>
    </xf>
    <xf numFmtId="181" fontId="30" fillId="0" borderId="16" xfId="0" applyNumberFormat="1" applyFont="1" applyFill="1" applyBorder="1" applyAlignment="1">
      <alignment horizontal="right" vertical="center"/>
    </xf>
    <xf numFmtId="181" fontId="30" fillId="0" borderId="19" xfId="0" applyNumberFormat="1" applyFont="1" applyFill="1" applyBorder="1" applyAlignment="1">
      <alignment horizontal="right" vertical="center"/>
    </xf>
    <xf numFmtId="197" fontId="31" fillId="0" borderId="49" xfId="0" applyNumberFormat="1" applyFont="1" applyFill="1" applyBorder="1" applyAlignment="1">
      <alignment horizontal="right" vertical="center"/>
    </xf>
    <xf numFmtId="197" fontId="31" fillId="0" borderId="22" xfId="0" applyNumberFormat="1" applyFont="1" applyFill="1" applyBorder="1" applyAlignment="1">
      <alignment horizontal="right" vertical="center"/>
    </xf>
    <xf numFmtId="181" fontId="31" fillId="0" borderId="22" xfId="0" applyNumberFormat="1" applyFont="1" applyFill="1" applyBorder="1" applyAlignment="1">
      <alignment horizontal="right" vertical="center"/>
    </xf>
    <xf numFmtId="181" fontId="31" fillId="0" borderId="50" xfId="0" applyNumberFormat="1" applyFont="1" applyFill="1" applyBorder="1" applyAlignment="1">
      <alignment horizontal="right" vertical="center"/>
    </xf>
    <xf numFmtId="0" fontId="30" fillId="0" borderId="10" xfId="0" applyFont="1" applyFill="1" applyBorder="1" applyAlignment="1">
      <alignment horizontal="center" vertical="center" shrinkToFit="1"/>
    </xf>
    <xf numFmtId="0" fontId="30" fillId="0" borderId="0" xfId="0" applyFont="1" applyFill="1" applyAlignment="1">
      <alignment horizontal="left" vertical="center"/>
    </xf>
    <xf numFmtId="181" fontId="30" fillId="0" borderId="129" xfId="0" applyNumberFormat="1" applyFont="1" applyFill="1" applyBorder="1" applyAlignment="1">
      <alignment horizontal="right" vertical="center"/>
    </xf>
    <xf numFmtId="192" fontId="31" fillId="0" borderId="22" xfId="0" applyNumberFormat="1" applyFont="1" applyFill="1" applyBorder="1" applyAlignment="1">
      <alignment horizontal="right" vertical="center"/>
    </xf>
    <xf numFmtId="181" fontId="31" fillId="0" borderId="130" xfId="0" applyNumberFormat="1" applyFont="1" applyFill="1" applyBorder="1" applyAlignment="1">
      <alignment horizontal="right" vertical="center"/>
    </xf>
    <xf numFmtId="191" fontId="30" fillId="0" borderId="0" xfId="0" applyNumberFormat="1" applyFont="1" applyFill="1" applyBorder="1" applyAlignment="1">
      <alignment horizontal="right" vertical="center"/>
    </xf>
    <xf numFmtId="182" fontId="30" fillId="0" borderId="17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center" vertical="center"/>
    </xf>
    <xf numFmtId="182" fontId="31" fillId="0" borderId="22" xfId="0" applyNumberFormat="1" applyFont="1" applyFill="1" applyBorder="1" applyAlignment="1">
      <alignment horizontal="right" vertical="center"/>
    </xf>
    <xf numFmtId="182" fontId="30" fillId="0" borderId="0" xfId="0" applyNumberFormat="1" applyFont="1" applyFill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23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年（１月～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総数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683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0931025513702698"/>
          <c:y val="1.8691588785046738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8918974401083899"/>
          <c:y val="0.14252336448598138"/>
          <c:w val="0.76276499966274769"/>
          <c:h val="0.77570093457943989"/>
        </c:manualLayout>
      </c:layout>
      <c:barChart>
        <c:barDir val="bar"/>
        <c:grouping val="clustered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8"/>
              <c:layout>
                <c:manualLayout>
                  <c:x val="-4.0165900984412473E-2"/>
                  <c:y val="3.1851550706540137E-3"/>
                </c:manualLayout>
              </c:layout>
              <c:showVal val="1"/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グラフ!$H$18:$H$27</c:f>
              <c:strCache>
                <c:ptCount val="10"/>
                <c:pt idx="0">
                  <c:v>０～９</c:v>
                </c:pt>
                <c:pt idx="1">
                  <c:v>10～19</c:v>
                </c:pt>
                <c:pt idx="2">
                  <c:v>20～29</c:v>
                </c:pt>
                <c:pt idx="3">
                  <c:v>30～39</c:v>
                </c:pt>
                <c:pt idx="4">
                  <c:v>40～49</c:v>
                </c:pt>
                <c:pt idx="5">
                  <c:v>50～59</c:v>
                </c:pt>
                <c:pt idx="6">
                  <c:v>60～69</c:v>
                </c:pt>
                <c:pt idx="7">
                  <c:v>70～79</c:v>
                </c:pt>
                <c:pt idx="8">
                  <c:v>80～89</c:v>
                </c:pt>
                <c:pt idx="9">
                  <c:v>90以上</c:v>
                </c:pt>
              </c:strCache>
            </c:strRef>
          </c:cat>
          <c:val>
            <c:numRef>
              <c:f>グラフ!$I$18:$I$27</c:f>
              <c:numCache>
                <c:formatCode>#,##0;[Red]#,##0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13</c:v>
                </c:pt>
                <c:pt idx="4">
                  <c:v>27</c:v>
                </c:pt>
                <c:pt idx="5">
                  <c:v>62</c:v>
                </c:pt>
                <c:pt idx="6">
                  <c:v>81</c:v>
                </c:pt>
                <c:pt idx="7">
                  <c:v>167</c:v>
                </c:pt>
                <c:pt idx="8">
                  <c:v>181</c:v>
                </c:pt>
                <c:pt idx="9">
                  <c:v>139</c:v>
                </c:pt>
              </c:numCache>
            </c:numRef>
          </c:val>
        </c:ser>
        <c:gapWidth val="30"/>
        <c:axId val="103959936"/>
        <c:axId val="103982592"/>
      </c:barChart>
      <c:catAx>
        <c:axId val="103959936"/>
        <c:scaling>
          <c:orientation val="minMax"/>
        </c:scaling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0.11411442939001996"/>
              <c:y val="9.5794392523364622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982592"/>
        <c:crossesAt val="0"/>
        <c:auto val="1"/>
        <c:lblAlgn val="ctr"/>
        <c:lblOffset val="100"/>
        <c:tickLblSkip val="1"/>
        <c:tickMarkSkip val="1"/>
      </c:catAx>
      <c:valAx>
        <c:axId val="103982592"/>
        <c:scaling>
          <c:orientation val="minMax"/>
          <c:min val="0"/>
        </c:scaling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;[Red]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95993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3864346723897042"/>
          <c:y val="0.11494278677888559"/>
          <c:w val="0.82301122041856944"/>
          <c:h val="0.70804756655793499"/>
        </c:manualLayout>
      </c:layout>
      <c:barChart>
        <c:barDir val="col"/>
        <c:grouping val="clustered"/>
        <c:ser>
          <c:idx val="0"/>
          <c:order val="0"/>
          <c:tx>
            <c:strRef>
              <c:f>グラフ!$I$38</c:f>
              <c:strCache>
                <c:ptCount val="1"/>
                <c:pt idx="0">
                  <c:v>焼却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Val val="1"/>
          </c:dLbls>
          <c:cat>
            <c:strRef>
              <c:f>グラフ!$H$39:$H$43</c:f>
              <c:strCache>
                <c:ptCount val="5"/>
                <c:pt idx="0">
                  <c:v>平成19年度</c:v>
                </c:pt>
                <c:pt idx="1">
                  <c:v>20年度</c:v>
                </c:pt>
                <c:pt idx="2">
                  <c:v>21年度</c:v>
                </c:pt>
                <c:pt idx="3">
                  <c:v>22年度</c:v>
                </c:pt>
                <c:pt idx="4">
                  <c:v>23年度</c:v>
                </c:pt>
              </c:strCache>
            </c:strRef>
          </c:cat>
          <c:val>
            <c:numRef>
              <c:f>グラフ!$I$39:$I$43</c:f>
              <c:numCache>
                <c:formatCode>#,##0</c:formatCode>
                <c:ptCount val="5"/>
                <c:pt idx="0">
                  <c:v>34026</c:v>
                </c:pt>
                <c:pt idx="1">
                  <c:v>32589</c:v>
                </c:pt>
                <c:pt idx="2">
                  <c:v>33288</c:v>
                </c:pt>
                <c:pt idx="3">
                  <c:v>30411</c:v>
                </c:pt>
                <c:pt idx="4" formatCode="#,##0_ ">
                  <c:v>31225</c:v>
                </c:pt>
              </c:numCache>
            </c:numRef>
          </c:val>
        </c:ser>
        <c:ser>
          <c:idx val="1"/>
          <c:order val="1"/>
          <c:tx>
            <c:strRef>
              <c:f>グラフ!$J$38</c:f>
              <c:strCache>
                <c:ptCount val="1"/>
                <c:pt idx="0">
                  <c:v>鉄屑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グラフ!$H$39:$H$43</c:f>
              <c:strCache>
                <c:ptCount val="5"/>
                <c:pt idx="0">
                  <c:v>平成19年度</c:v>
                </c:pt>
                <c:pt idx="1">
                  <c:v>20年度</c:v>
                </c:pt>
                <c:pt idx="2">
                  <c:v>21年度</c:v>
                </c:pt>
                <c:pt idx="3">
                  <c:v>22年度</c:v>
                </c:pt>
                <c:pt idx="4">
                  <c:v>23年度</c:v>
                </c:pt>
              </c:strCache>
            </c:strRef>
          </c:cat>
          <c:val>
            <c:numRef>
              <c:f>グラフ!$J$39:$J$43</c:f>
              <c:numCache>
                <c:formatCode>General</c:formatCode>
                <c:ptCount val="5"/>
                <c:pt idx="0">
                  <c:v>83</c:v>
                </c:pt>
                <c:pt idx="1">
                  <c:v>323</c:v>
                </c:pt>
                <c:pt idx="2">
                  <c:v>352</c:v>
                </c:pt>
                <c:pt idx="3">
                  <c:v>362</c:v>
                </c:pt>
                <c:pt idx="4">
                  <c:v>349</c:v>
                </c:pt>
              </c:numCache>
            </c:numRef>
          </c:val>
        </c:ser>
        <c:gapWidth val="50"/>
        <c:axId val="105508864"/>
        <c:axId val="105510400"/>
      </c:barChart>
      <c:lineChart>
        <c:grouping val="standard"/>
        <c:ser>
          <c:idx val="0"/>
          <c:order val="2"/>
          <c:tx>
            <c:strRef>
              <c:f>グラフ!$K$38</c:f>
              <c:strCache>
                <c:ptCount val="1"/>
                <c:pt idx="0">
                  <c:v>ごみ搬入量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Val val="1"/>
          </c:dLbls>
          <c:cat>
            <c:strRef>
              <c:f>グラフ!$H$39:$H$43</c:f>
              <c:strCache>
                <c:ptCount val="5"/>
                <c:pt idx="0">
                  <c:v>平成19年度</c:v>
                </c:pt>
                <c:pt idx="1">
                  <c:v>20年度</c:v>
                </c:pt>
                <c:pt idx="2">
                  <c:v>21年度</c:v>
                </c:pt>
                <c:pt idx="3">
                  <c:v>22年度</c:v>
                </c:pt>
                <c:pt idx="4">
                  <c:v>23年度</c:v>
                </c:pt>
              </c:strCache>
            </c:strRef>
          </c:cat>
          <c:val>
            <c:numRef>
              <c:f>グラフ!$K$39:$K$43</c:f>
              <c:numCache>
                <c:formatCode>#,##0</c:formatCode>
                <c:ptCount val="5"/>
                <c:pt idx="0">
                  <c:v>35592</c:v>
                </c:pt>
                <c:pt idx="1">
                  <c:v>33054</c:v>
                </c:pt>
                <c:pt idx="2">
                  <c:v>33814</c:v>
                </c:pt>
                <c:pt idx="3">
                  <c:v>33835</c:v>
                </c:pt>
                <c:pt idx="4" formatCode="#,##0_ ">
                  <c:v>34495</c:v>
                </c:pt>
              </c:numCache>
            </c:numRef>
          </c:val>
        </c:ser>
        <c:marker val="1"/>
        <c:axId val="105508864"/>
        <c:axId val="105510400"/>
      </c:lineChart>
      <c:catAx>
        <c:axId val="10550886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510400"/>
        <c:crossesAt val="0"/>
        <c:auto val="1"/>
        <c:lblAlgn val="ctr"/>
        <c:lblOffset val="100"/>
        <c:tickLblSkip val="1"/>
        <c:tickMarkSkip val="1"/>
      </c:catAx>
      <c:valAx>
        <c:axId val="105510400"/>
        <c:scaling>
          <c:orientation val="minMax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ｔ</a:t>
                </a:r>
              </a:p>
            </c:rich>
          </c:tx>
          <c:layout>
            <c:manualLayout>
              <c:xMode val="edge"/>
              <c:yMode val="edge"/>
              <c:x val="0.10619499996128812"/>
              <c:y val="5.9770356291670441E-2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5088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947081106774007E-2"/>
          <c:y val="0.91034687128877401"/>
          <c:w val="0.92330649459144132"/>
          <c:h val="6.6666816331753614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en-US"/>
              <a:t>ｋℓ</a:t>
            </a:r>
          </a:p>
        </c:rich>
      </c:tx>
      <c:layout>
        <c:manualLayout>
          <c:xMode val="edge"/>
          <c:yMode val="edge"/>
          <c:x val="0.11242603550295859"/>
          <c:y val="2.836879432624112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0946745562131"/>
          <c:y val="8.5106579460742363E-2"/>
          <c:w val="0.84319526627218999"/>
          <c:h val="0.73049814037137162"/>
        </c:manualLayout>
      </c:layout>
      <c:barChart>
        <c:barDir val="col"/>
        <c:grouping val="stacked"/>
        <c:ser>
          <c:idx val="0"/>
          <c:order val="0"/>
          <c:tx>
            <c:strRef>
              <c:f>グラフ!$I$46</c:f>
              <c:strCache>
                <c:ptCount val="1"/>
                <c:pt idx="0">
                  <c:v>し尿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グラフ!$H$47:$H$51</c:f>
              <c:strCache>
                <c:ptCount val="5"/>
                <c:pt idx="0">
                  <c:v>平成19年度</c:v>
                </c:pt>
                <c:pt idx="1">
                  <c:v>20年度</c:v>
                </c:pt>
                <c:pt idx="2">
                  <c:v>21年度</c:v>
                </c:pt>
                <c:pt idx="3">
                  <c:v>22年度</c:v>
                </c:pt>
                <c:pt idx="4">
                  <c:v>23年度</c:v>
                </c:pt>
              </c:strCache>
            </c:strRef>
          </c:cat>
          <c:val>
            <c:numRef>
              <c:f>グラフ!$I$47:$I$51</c:f>
              <c:numCache>
                <c:formatCode>General</c:formatCode>
                <c:ptCount val="5"/>
                <c:pt idx="0">
                  <c:v>594</c:v>
                </c:pt>
                <c:pt idx="1">
                  <c:v>480</c:v>
                </c:pt>
                <c:pt idx="2">
                  <c:v>510</c:v>
                </c:pt>
                <c:pt idx="3">
                  <c:v>546</c:v>
                </c:pt>
                <c:pt idx="4">
                  <c:v>504</c:v>
                </c:pt>
              </c:numCache>
            </c:numRef>
          </c:val>
        </c:ser>
        <c:ser>
          <c:idx val="1"/>
          <c:order val="1"/>
          <c:tx>
            <c:strRef>
              <c:f>グラフ!$J$46</c:f>
              <c:strCache>
                <c:ptCount val="1"/>
                <c:pt idx="0">
                  <c:v>浄化槽汚泥</c:v>
                </c:pt>
              </c:strCache>
            </c:strRef>
          </c:tx>
          <c:spPr>
            <a:pattFill prst="dot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グラフ!$H$47:$H$51</c:f>
              <c:strCache>
                <c:ptCount val="5"/>
                <c:pt idx="0">
                  <c:v>平成19年度</c:v>
                </c:pt>
                <c:pt idx="1">
                  <c:v>20年度</c:v>
                </c:pt>
                <c:pt idx="2">
                  <c:v>21年度</c:v>
                </c:pt>
                <c:pt idx="3">
                  <c:v>22年度</c:v>
                </c:pt>
                <c:pt idx="4">
                  <c:v>23年度</c:v>
                </c:pt>
              </c:strCache>
            </c:strRef>
          </c:cat>
          <c:val>
            <c:numRef>
              <c:f>グラフ!$J$47:$J$51</c:f>
              <c:numCache>
                <c:formatCode>#,##0</c:formatCode>
                <c:ptCount val="5"/>
                <c:pt idx="0">
                  <c:v>1352</c:v>
                </c:pt>
                <c:pt idx="1">
                  <c:v>1361</c:v>
                </c:pt>
                <c:pt idx="2">
                  <c:v>1316</c:v>
                </c:pt>
                <c:pt idx="3">
                  <c:v>1264</c:v>
                </c:pt>
                <c:pt idx="4">
                  <c:v>1219</c:v>
                </c:pt>
              </c:numCache>
            </c:numRef>
          </c:val>
        </c:ser>
        <c:gapWidth val="30"/>
        <c:overlap val="100"/>
        <c:axId val="105540224"/>
        <c:axId val="105554304"/>
      </c:barChart>
      <c:catAx>
        <c:axId val="10554022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554304"/>
        <c:crossesAt val="0"/>
        <c:auto val="1"/>
        <c:lblAlgn val="ctr"/>
        <c:lblOffset val="100"/>
        <c:tickLblSkip val="1"/>
        <c:tickMarkSkip val="1"/>
      </c:catAx>
      <c:valAx>
        <c:axId val="1055543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54022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73372781065106"/>
          <c:y val="0.91489572920298001"/>
          <c:w val="0.47633136094674572"/>
          <c:h val="6.1465862943869458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23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年（１月～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月）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総数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1,541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102302553089967"/>
          <c:y val="3.2786885245901641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0148053943496481E-2"/>
          <c:y val="0.17330230590226367"/>
          <c:w val="0.88987253481723338"/>
          <c:h val="0.7353638385582536"/>
        </c:manualLayout>
      </c:layout>
      <c:barChart>
        <c:barDir val="col"/>
        <c:grouping val="clustered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グラフ!$H$3:$H$14</c:f>
              <c:strCache>
                <c:ptCount val="12"/>
                <c:pt idx="0">
                  <c:v>１月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12月</c:v>
                </c:pt>
              </c:strCache>
            </c:strRef>
          </c:cat>
          <c:val>
            <c:numRef>
              <c:f>グラフ!$I$3:$I$14</c:f>
              <c:numCache>
                <c:formatCode>#,##0;[Red]#,##0</c:formatCode>
                <c:ptCount val="12"/>
                <c:pt idx="0">
                  <c:v>112</c:v>
                </c:pt>
                <c:pt idx="1">
                  <c:v>128</c:v>
                </c:pt>
                <c:pt idx="2">
                  <c:v>135</c:v>
                </c:pt>
                <c:pt idx="3">
                  <c:v>100</c:v>
                </c:pt>
                <c:pt idx="4">
                  <c:v>134</c:v>
                </c:pt>
                <c:pt idx="5">
                  <c:v>118</c:v>
                </c:pt>
                <c:pt idx="6">
                  <c:v>137</c:v>
                </c:pt>
                <c:pt idx="7">
                  <c:v>131</c:v>
                </c:pt>
                <c:pt idx="8">
                  <c:v>145</c:v>
                </c:pt>
                <c:pt idx="9">
                  <c:v>131</c:v>
                </c:pt>
                <c:pt idx="10">
                  <c:v>132</c:v>
                </c:pt>
                <c:pt idx="11">
                  <c:v>138</c:v>
                </c:pt>
              </c:numCache>
            </c:numRef>
          </c:val>
        </c:ser>
        <c:gapWidth val="30"/>
        <c:axId val="105591168"/>
        <c:axId val="105592704"/>
      </c:barChart>
      <c:catAx>
        <c:axId val="105591168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592704"/>
        <c:crossesAt val="0"/>
        <c:auto val="1"/>
        <c:lblAlgn val="ctr"/>
        <c:lblOffset val="100"/>
        <c:tickLblSkip val="1"/>
        <c:tickMarkSkip val="1"/>
      </c:catAx>
      <c:valAx>
        <c:axId val="105592704"/>
        <c:scaling>
          <c:orientation val="minMax"/>
          <c:max val="180"/>
          <c:min val="0"/>
        </c:scaling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9431818181818232E-2"/>
              <c:y val="0.11709626460626851"/>
            </c:manualLayout>
          </c:layout>
          <c:spPr>
            <a:noFill/>
            <a:ln w="25400">
              <a:noFill/>
            </a:ln>
          </c:spPr>
        </c:title>
        <c:numFmt formatCode="#,##0;[Red]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591168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6</xdr:row>
      <xdr:rowOff>104775</xdr:rowOff>
    </xdr:from>
    <xdr:to>
      <xdr:col>6</xdr:col>
      <xdr:colOff>38100</xdr:colOff>
      <xdr:row>33</xdr:row>
      <xdr:rowOff>66675</xdr:rowOff>
    </xdr:to>
    <xdr:graphicFrame macro="">
      <xdr:nvGraphicFramePr>
        <xdr:cNvPr id="6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57150</xdr:rowOff>
    </xdr:from>
    <xdr:to>
      <xdr:col>2</xdr:col>
      <xdr:colOff>1093304</xdr:colOff>
      <xdr:row>65</xdr:row>
      <xdr:rowOff>85725</xdr:rowOff>
    </xdr:to>
    <xdr:graphicFrame macro="">
      <xdr:nvGraphicFramePr>
        <xdr:cNvPr id="62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</xdr:colOff>
      <xdr:row>39</xdr:row>
      <xdr:rowOff>19050</xdr:rowOff>
    </xdr:from>
    <xdr:to>
      <xdr:col>6</xdr:col>
      <xdr:colOff>66676</xdr:colOff>
      <xdr:row>65</xdr:row>
      <xdr:rowOff>85725</xdr:rowOff>
    </xdr:to>
    <xdr:graphicFrame macro="">
      <xdr:nvGraphicFramePr>
        <xdr:cNvPr id="62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</xdr:row>
      <xdr:rowOff>76200</xdr:rowOff>
    </xdr:from>
    <xdr:to>
      <xdr:col>3</xdr:col>
      <xdr:colOff>115956</xdr:colOff>
      <xdr:row>33</xdr:row>
      <xdr:rowOff>28575</xdr:rowOff>
    </xdr:to>
    <xdr:graphicFrame macro="">
      <xdr:nvGraphicFramePr>
        <xdr:cNvPr id="62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2"/>
  <sheetViews>
    <sheetView view="pageBreakPreview" topLeftCell="A34" zoomScale="115" zoomScaleNormal="100" zoomScaleSheetLayoutView="115" workbookViewId="0">
      <selection activeCell="H11" sqref="H11"/>
    </sheetView>
  </sheetViews>
  <sheetFormatPr defaultRowHeight="16.5" customHeight="1"/>
  <cols>
    <col min="1" max="1" width="10.7109375" style="43" customWidth="1"/>
    <col min="2" max="2" width="4.7109375" style="43" customWidth="1"/>
    <col min="3" max="3" width="3.7109375" style="43" customWidth="1"/>
    <col min="4" max="4" width="1.140625" style="43" customWidth="1"/>
    <col min="5" max="5" width="5.28515625" style="43" customWidth="1"/>
    <col min="6" max="6" width="7.7109375" style="43" customWidth="1"/>
    <col min="7" max="7" width="6" style="43" customWidth="1"/>
    <col min="8" max="8" width="7.85546875" style="43" customWidth="1"/>
    <col min="9" max="9" width="2.7109375" style="43" customWidth="1"/>
    <col min="10" max="10" width="5.140625" style="43" customWidth="1"/>
    <col min="11" max="11" width="7.140625" style="43" customWidth="1"/>
    <col min="12" max="15" width="3.28515625" style="43" customWidth="1"/>
    <col min="16" max="16" width="2.140625" style="43" customWidth="1"/>
    <col min="17" max="17" width="5.42578125" style="43" customWidth="1"/>
    <col min="18" max="18" width="6" style="43" customWidth="1"/>
    <col min="19" max="19" width="1.5703125" style="43" customWidth="1"/>
    <col min="20" max="20" width="4.5703125" style="43" customWidth="1"/>
    <col min="21" max="21" width="6" style="43" customWidth="1"/>
    <col min="22" max="16384" width="9.140625" style="43"/>
  </cols>
  <sheetData>
    <row r="1" spans="1:21" ht="24.95" customHeight="1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</row>
    <row r="2" spans="1:21" ht="15" customHeight="1"/>
    <row r="3" spans="1:21" ht="15" customHeight="1" thickBot="1">
      <c r="A3" s="236" t="s">
        <v>271</v>
      </c>
      <c r="B3" s="236"/>
      <c r="C3" s="236"/>
      <c r="D3" s="236"/>
      <c r="E3" s="236"/>
      <c r="F3" s="236"/>
      <c r="G3" s="236"/>
      <c r="H3" s="236"/>
      <c r="I3" s="236"/>
      <c r="J3" s="236"/>
      <c r="L3" s="44"/>
      <c r="M3" s="44"/>
      <c r="N3" s="45"/>
      <c r="O3" s="44"/>
    </row>
    <row r="4" spans="1:21" ht="20.100000000000001" customHeight="1" thickBot="1">
      <c r="A4" s="46"/>
      <c r="B4" s="229" t="s">
        <v>1</v>
      </c>
      <c r="C4" s="229"/>
      <c r="D4" s="229" t="s">
        <v>2</v>
      </c>
      <c r="E4" s="229"/>
      <c r="F4" s="229"/>
      <c r="G4" s="229"/>
      <c r="H4" s="229"/>
      <c r="I4" s="229"/>
      <c r="J4" s="229"/>
      <c r="K4" s="229"/>
      <c r="L4" s="229"/>
      <c r="M4" s="229"/>
      <c r="N4" s="230" t="s">
        <v>3</v>
      </c>
      <c r="O4" s="230"/>
      <c r="P4" s="230"/>
      <c r="Q4" s="230"/>
      <c r="R4" s="230"/>
      <c r="S4" s="230"/>
      <c r="T4" s="230"/>
      <c r="U4" s="230"/>
    </row>
    <row r="5" spans="1:21" ht="20.100000000000001" customHeight="1" thickBot="1">
      <c r="A5" s="47" t="s">
        <v>4</v>
      </c>
      <c r="B5" s="229"/>
      <c r="C5" s="229"/>
      <c r="D5" s="231" t="s">
        <v>5</v>
      </c>
      <c r="E5" s="231"/>
      <c r="F5" s="231"/>
      <c r="G5" s="232" t="s">
        <v>6</v>
      </c>
      <c r="H5" s="232"/>
      <c r="I5" s="234" t="s">
        <v>7</v>
      </c>
      <c r="J5" s="234"/>
      <c r="K5" s="234"/>
      <c r="L5" s="235" t="s">
        <v>8</v>
      </c>
      <c r="M5" s="235"/>
      <c r="N5" s="234" t="s">
        <v>9</v>
      </c>
      <c r="O5" s="234"/>
      <c r="P5" s="237" t="s">
        <v>221</v>
      </c>
      <c r="Q5" s="237"/>
      <c r="R5" s="234" t="s">
        <v>10</v>
      </c>
      <c r="S5" s="235" t="s">
        <v>11</v>
      </c>
      <c r="T5" s="235"/>
      <c r="U5" s="233" t="s">
        <v>12</v>
      </c>
    </row>
    <row r="6" spans="1:21" ht="20.100000000000001" customHeight="1">
      <c r="A6" s="48"/>
      <c r="B6" s="229"/>
      <c r="C6" s="229"/>
      <c r="D6" s="231"/>
      <c r="E6" s="231"/>
      <c r="F6" s="231"/>
      <c r="G6" s="232"/>
      <c r="H6" s="232"/>
      <c r="I6" s="234"/>
      <c r="J6" s="234"/>
      <c r="K6" s="234"/>
      <c r="L6" s="235"/>
      <c r="M6" s="235"/>
      <c r="N6" s="234"/>
      <c r="O6" s="234"/>
      <c r="P6" s="237"/>
      <c r="Q6" s="237"/>
      <c r="R6" s="234"/>
      <c r="S6" s="235"/>
      <c r="T6" s="235"/>
      <c r="U6" s="233"/>
    </row>
    <row r="7" spans="1:21" ht="15" customHeight="1">
      <c r="A7" s="47" t="s">
        <v>274</v>
      </c>
      <c r="B7" s="243">
        <v>236</v>
      </c>
      <c r="C7" s="238"/>
      <c r="D7" s="239">
        <v>135</v>
      </c>
      <c r="E7" s="239"/>
      <c r="F7" s="57">
        <v>1726</v>
      </c>
      <c r="G7" s="50">
        <v>10</v>
      </c>
      <c r="H7" s="57">
        <v>1521</v>
      </c>
      <c r="I7" s="238">
        <v>71</v>
      </c>
      <c r="J7" s="238"/>
      <c r="K7" s="49">
        <v>205</v>
      </c>
      <c r="L7" s="238">
        <v>54</v>
      </c>
      <c r="M7" s="238"/>
      <c r="N7" s="239">
        <v>101</v>
      </c>
      <c r="O7" s="239"/>
      <c r="P7" s="238">
        <v>41</v>
      </c>
      <c r="Q7" s="238"/>
      <c r="R7" s="53">
        <v>43</v>
      </c>
      <c r="S7" s="238">
        <v>9</v>
      </c>
      <c r="T7" s="238"/>
      <c r="U7" s="51">
        <v>8</v>
      </c>
    </row>
    <row r="8" spans="1:21" ht="12.75" customHeight="1">
      <c r="A8" s="47"/>
      <c r="B8" s="52"/>
      <c r="C8" s="53"/>
      <c r="D8" s="53"/>
      <c r="E8" s="53"/>
      <c r="F8" s="54"/>
      <c r="G8" s="53"/>
      <c r="H8" s="54"/>
      <c r="I8" s="44"/>
      <c r="J8" s="53"/>
      <c r="K8" s="55"/>
      <c r="L8" s="53"/>
      <c r="M8" s="53"/>
      <c r="N8" s="53"/>
      <c r="O8" s="53"/>
      <c r="P8" s="53"/>
      <c r="Q8" s="53"/>
      <c r="R8" s="53"/>
      <c r="S8" s="53"/>
      <c r="T8" s="53"/>
      <c r="U8" s="51"/>
    </row>
    <row r="9" spans="1:21" s="58" customFormat="1" ht="15" customHeight="1">
      <c r="A9" s="47">
        <v>20</v>
      </c>
      <c r="B9" s="240">
        <v>233</v>
      </c>
      <c r="C9" s="241"/>
      <c r="D9" s="242">
        <v>131</v>
      </c>
      <c r="E9" s="242"/>
      <c r="F9" s="57">
        <v>1713</v>
      </c>
      <c r="G9" s="50">
        <v>10</v>
      </c>
      <c r="H9" s="57">
        <v>1521</v>
      </c>
      <c r="I9" s="245">
        <v>70</v>
      </c>
      <c r="J9" s="245"/>
      <c r="K9" s="49">
        <v>192</v>
      </c>
      <c r="L9" s="241">
        <v>51</v>
      </c>
      <c r="M9" s="241"/>
      <c r="N9" s="242">
        <f>SUM(P9:U9)</f>
        <v>102</v>
      </c>
      <c r="O9" s="242"/>
      <c r="P9" s="241">
        <v>37</v>
      </c>
      <c r="Q9" s="241"/>
      <c r="R9" s="53">
        <v>43</v>
      </c>
      <c r="S9" s="241">
        <v>13</v>
      </c>
      <c r="T9" s="241"/>
      <c r="U9" s="51">
        <v>9</v>
      </c>
    </row>
    <row r="10" spans="1:21" ht="12.75" customHeight="1">
      <c r="A10" s="47"/>
      <c r="B10" s="52"/>
      <c r="C10" s="53"/>
      <c r="D10" s="53"/>
      <c r="E10" s="53"/>
      <c r="F10" s="54"/>
      <c r="G10" s="53"/>
      <c r="H10" s="54"/>
      <c r="I10" s="44"/>
      <c r="J10" s="53"/>
      <c r="K10" s="55"/>
      <c r="L10" s="53"/>
      <c r="M10" s="53"/>
      <c r="N10" s="53"/>
      <c r="O10" s="53"/>
      <c r="P10" s="53"/>
      <c r="Q10" s="53"/>
      <c r="R10" s="53"/>
      <c r="S10" s="53"/>
      <c r="T10" s="53"/>
      <c r="U10" s="51"/>
    </row>
    <row r="11" spans="1:21" s="58" customFormat="1" ht="15" customHeight="1">
      <c r="A11" s="47">
        <v>21</v>
      </c>
      <c r="B11" s="240">
        <v>255</v>
      </c>
      <c r="C11" s="241"/>
      <c r="D11" s="242">
        <v>140</v>
      </c>
      <c r="E11" s="242"/>
      <c r="F11" s="57">
        <v>1603</v>
      </c>
      <c r="G11" s="50">
        <v>9</v>
      </c>
      <c r="H11" s="57">
        <v>1413</v>
      </c>
      <c r="I11" s="245">
        <v>77</v>
      </c>
      <c r="J11" s="245"/>
      <c r="K11" s="49">
        <v>190</v>
      </c>
      <c r="L11" s="241">
        <v>54</v>
      </c>
      <c r="M11" s="241"/>
      <c r="N11" s="242">
        <v>115</v>
      </c>
      <c r="O11" s="242"/>
      <c r="P11" s="241">
        <v>56</v>
      </c>
      <c r="Q11" s="241"/>
      <c r="R11" s="53">
        <v>45</v>
      </c>
      <c r="S11" s="241">
        <v>10</v>
      </c>
      <c r="T11" s="241"/>
      <c r="U11" s="51">
        <v>4</v>
      </c>
    </row>
    <row r="12" spans="1:21" ht="12.75" customHeight="1">
      <c r="A12" s="47"/>
      <c r="B12" s="52"/>
      <c r="C12" s="53"/>
      <c r="D12" s="53"/>
      <c r="E12" s="53"/>
      <c r="F12" s="54"/>
      <c r="G12" s="53"/>
      <c r="H12" s="54"/>
      <c r="I12" s="44"/>
      <c r="J12" s="53"/>
      <c r="K12" s="54"/>
      <c r="L12" s="53"/>
      <c r="M12" s="53"/>
      <c r="N12" s="53"/>
      <c r="O12" s="53"/>
      <c r="P12" s="53"/>
      <c r="Q12" s="53"/>
      <c r="R12" s="53"/>
      <c r="S12" s="53"/>
      <c r="T12" s="53"/>
      <c r="U12" s="51"/>
    </row>
    <row r="13" spans="1:21" s="58" customFormat="1" ht="15" customHeight="1">
      <c r="A13" s="47">
        <v>22</v>
      </c>
      <c r="B13" s="250">
        <v>246</v>
      </c>
      <c r="C13" s="244"/>
      <c r="D13" s="244">
        <v>139</v>
      </c>
      <c r="E13" s="244"/>
      <c r="F13" s="57">
        <v>1552</v>
      </c>
      <c r="G13" s="50">
        <v>9</v>
      </c>
      <c r="H13" s="57">
        <v>1412</v>
      </c>
      <c r="I13" s="245">
        <v>75</v>
      </c>
      <c r="J13" s="245"/>
      <c r="K13" s="49">
        <v>140</v>
      </c>
      <c r="L13" s="241">
        <v>55</v>
      </c>
      <c r="M13" s="241"/>
      <c r="N13" s="244">
        <v>107</v>
      </c>
      <c r="O13" s="244"/>
      <c r="P13" s="241">
        <v>53</v>
      </c>
      <c r="Q13" s="241"/>
      <c r="R13" s="53">
        <v>43</v>
      </c>
      <c r="S13" s="241">
        <v>7</v>
      </c>
      <c r="T13" s="241"/>
      <c r="U13" s="51">
        <v>4</v>
      </c>
    </row>
    <row r="14" spans="1:21" s="58" customFormat="1" ht="12.75" customHeight="1">
      <c r="A14" s="47"/>
      <c r="B14" s="52"/>
      <c r="C14" s="53"/>
      <c r="D14" s="53"/>
      <c r="E14" s="53"/>
      <c r="F14" s="54"/>
      <c r="G14" s="53"/>
      <c r="H14" s="54"/>
      <c r="I14" s="44"/>
      <c r="J14" s="53"/>
      <c r="K14" s="54"/>
      <c r="L14" s="53"/>
      <c r="M14" s="53"/>
      <c r="N14" s="53"/>
      <c r="O14" s="53"/>
      <c r="P14" s="53"/>
      <c r="Q14" s="53"/>
      <c r="R14" s="53"/>
      <c r="S14" s="53"/>
      <c r="T14" s="53"/>
      <c r="U14" s="51"/>
    </row>
    <row r="15" spans="1:21" ht="15" customHeight="1">
      <c r="A15" s="98">
        <v>23</v>
      </c>
      <c r="B15" s="251">
        <v>255</v>
      </c>
      <c r="C15" s="252"/>
      <c r="D15" s="252">
        <v>138</v>
      </c>
      <c r="E15" s="252"/>
      <c r="F15" s="117">
        <v>1552</v>
      </c>
      <c r="G15" s="118">
        <v>9</v>
      </c>
      <c r="H15" s="117">
        <v>1412</v>
      </c>
      <c r="I15" s="253">
        <v>75</v>
      </c>
      <c r="J15" s="253"/>
      <c r="K15" s="119">
        <v>140</v>
      </c>
      <c r="L15" s="246">
        <v>54</v>
      </c>
      <c r="M15" s="246"/>
      <c r="N15" s="252">
        <v>117</v>
      </c>
      <c r="O15" s="252"/>
      <c r="P15" s="246">
        <v>63</v>
      </c>
      <c r="Q15" s="246"/>
      <c r="R15" s="116">
        <v>46</v>
      </c>
      <c r="S15" s="246">
        <v>5</v>
      </c>
      <c r="T15" s="246"/>
      <c r="U15" s="120">
        <v>3</v>
      </c>
    </row>
    <row r="16" spans="1:21" s="58" customFormat="1" ht="12.75" customHeight="1">
      <c r="A16" s="59"/>
      <c r="B16" s="60"/>
      <c r="C16" s="61"/>
      <c r="D16" s="62"/>
      <c r="E16" s="63"/>
      <c r="F16" s="64"/>
      <c r="G16" s="63"/>
      <c r="H16" s="64"/>
      <c r="I16" s="62"/>
      <c r="J16" s="63"/>
      <c r="K16" s="64"/>
      <c r="L16" s="42"/>
      <c r="M16" s="42"/>
      <c r="N16" s="42"/>
      <c r="O16" s="42"/>
      <c r="P16" s="42"/>
      <c r="Q16" s="42"/>
      <c r="R16" s="42"/>
      <c r="S16" s="42"/>
      <c r="T16" s="42"/>
      <c r="U16" s="65"/>
    </row>
    <row r="17" spans="1:21" ht="15" customHeight="1">
      <c r="A17" s="47"/>
      <c r="B17" s="66"/>
      <c r="C17" s="67"/>
      <c r="D17" s="44"/>
      <c r="E17" s="56"/>
      <c r="F17" s="68"/>
      <c r="G17" s="56" t="s">
        <v>13</v>
      </c>
      <c r="H17" s="69"/>
      <c r="I17" s="44"/>
      <c r="J17" s="69"/>
      <c r="K17" s="69"/>
      <c r="L17" s="69"/>
      <c r="M17" s="69"/>
      <c r="N17" s="56"/>
      <c r="O17" s="56"/>
      <c r="P17" s="56"/>
      <c r="Q17" s="56"/>
      <c r="R17" s="56"/>
      <c r="S17" s="56"/>
      <c r="T17" s="56"/>
      <c r="U17" s="70"/>
    </row>
    <row r="18" spans="1:21" ht="12.75" customHeight="1">
      <c r="A18" s="71"/>
      <c r="B18" s="66"/>
      <c r="C18" s="67"/>
      <c r="D18" s="44"/>
      <c r="E18" s="72"/>
      <c r="F18" s="73"/>
      <c r="G18" s="72"/>
      <c r="H18" s="72"/>
      <c r="I18" s="44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4"/>
    </row>
    <row r="19" spans="1:21" ht="15" customHeight="1">
      <c r="A19" s="47" t="s">
        <v>275</v>
      </c>
      <c r="B19" s="249">
        <f>B7*10000/108707</f>
        <v>21.7097335038222</v>
      </c>
      <c r="C19" s="249"/>
      <c r="D19" s="248">
        <f>D7*10000/108707</f>
        <v>12.41870348735592</v>
      </c>
      <c r="E19" s="248"/>
      <c r="F19" s="101">
        <f>F7*10000/108707</f>
        <v>158.77542384575051</v>
      </c>
      <c r="G19" s="101">
        <f>G7*10000/108707</f>
        <v>0.91990396202636449</v>
      </c>
      <c r="H19" s="101">
        <f>H7*10000/108707</f>
        <v>139.91739262421004</v>
      </c>
      <c r="I19" s="248">
        <f>I7*10000/108707</f>
        <v>6.5313181303871879</v>
      </c>
      <c r="J19" s="248"/>
      <c r="K19" s="101">
        <f>K7*10000/108707</f>
        <v>18.858031221540472</v>
      </c>
      <c r="L19" s="247">
        <f>L7*10000/108707</f>
        <v>4.967481394942368</v>
      </c>
      <c r="M19" s="247"/>
      <c r="N19" s="248">
        <f>N7*10000/108707</f>
        <v>9.2910300164662818</v>
      </c>
      <c r="O19" s="248"/>
      <c r="P19" s="247">
        <f>P7*10000/108707</f>
        <v>3.7716062443080944</v>
      </c>
      <c r="Q19" s="247"/>
      <c r="R19" s="102">
        <f>R7*10000/108707</f>
        <v>3.955587036713367</v>
      </c>
      <c r="S19" s="247">
        <f>S7*10000/108707</f>
        <v>0.82791356582372799</v>
      </c>
      <c r="T19" s="247"/>
      <c r="U19" s="75">
        <f>U7*10000/108707</f>
        <v>0.73592316962109161</v>
      </c>
    </row>
    <row r="20" spans="1:21" ht="12.75" customHeight="1">
      <c r="A20" s="47"/>
      <c r="B20" s="103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75"/>
    </row>
    <row r="21" spans="1:21" ht="15" customHeight="1">
      <c r="A21" s="47">
        <v>20</v>
      </c>
      <c r="B21" s="249">
        <f>B9*10000/109373</f>
        <v>21.303246687939435</v>
      </c>
      <c r="C21" s="249"/>
      <c r="D21" s="248">
        <f>D9*10000/109373</f>
        <v>11.977361871759941</v>
      </c>
      <c r="E21" s="248"/>
      <c r="F21" s="101">
        <f>F9*10000/109373</f>
        <v>156.62000676583801</v>
      </c>
      <c r="G21" s="101">
        <f>G9*10000/109373</f>
        <v>0.91430243295877411</v>
      </c>
      <c r="H21" s="101">
        <f>H9*10000/109373</f>
        <v>139.06540005302955</v>
      </c>
      <c r="I21" s="248">
        <f>I9*10000/109373</f>
        <v>6.400117030711419</v>
      </c>
      <c r="J21" s="248"/>
      <c r="K21" s="101">
        <f>K9*10000/109373</f>
        <v>17.554606712808464</v>
      </c>
      <c r="L21" s="247">
        <f>L9*10000/109373</f>
        <v>4.6629424080897479</v>
      </c>
      <c r="M21" s="247"/>
      <c r="N21" s="248">
        <f>N9*10000/109373</f>
        <v>9.3258848161794958</v>
      </c>
      <c r="O21" s="248"/>
      <c r="P21" s="247">
        <f>P9*10000/109373</f>
        <v>3.3829190019474642</v>
      </c>
      <c r="Q21" s="247"/>
      <c r="R21" s="102">
        <f>R9*10000/109373</f>
        <v>3.9315004617227287</v>
      </c>
      <c r="S21" s="247">
        <f>S9*10000/109373</f>
        <v>1.1885931628464064</v>
      </c>
      <c r="T21" s="247"/>
      <c r="U21" s="75">
        <f>U9*10000/109373</f>
        <v>0.82287218966289666</v>
      </c>
    </row>
    <row r="22" spans="1:21" ht="12.75" customHeight="1">
      <c r="A22" s="59"/>
      <c r="B22" s="103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75"/>
    </row>
    <row r="23" spans="1:21" ht="15" customHeight="1">
      <c r="A23" s="47">
        <v>21</v>
      </c>
      <c r="B23" s="249">
        <f>B11*10000/110894</f>
        <v>22.994932097318159</v>
      </c>
      <c r="C23" s="249"/>
      <c r="D23" s="248">
        <f>D11*10000/110894</f>
        <v>12.624668602449185</v>
      </c>
      <c r="E23" s="248"/>
      <c r="F23" s="101">
        <f>F11*10000/110894</f>
        <v>144.55245549804317</v>
      </c>
      <c r="G23" s="101">
        <f>G11*10000/110894</f>
        <v>0.81158583872887624</v>
      </c>
      <c r="H23" s="101">
        <f>H11*10000/110894</f>
        <v>127.41897668043357</v>
      </c>
      <c r="I23" s="248">
        <f>I11*10000/110894</f>
        <v>6.9435677313470521</v>
      </c>
      <c r="J23" s="248"/>
      <c r="K23" s="101">
        <f>K11*10000/110894</f>
        <v>17.13347881760961</v>
      </c>
      <c r="L23" s="247">
        <f>L11*10000/110894</f>
        <v>4.8695150323732577</v>
      </c>
      <c r="M23" s="247"/>
      <c r="N23" s="248">
        <f>N11*10000/110894</f>
        <v>10.370263494868974</v>
      </c>
      <c r="O23" s="248"/>
      <c r="P23" s="247">
        <f>P11*10000/110894</f>
        <v>5.049867440979674</v>
      </c>
      <c r="Q23" s="247"/>
      <c r="R23" s="102">
        <f>R11*10000/110894</f>
        <v>4.0579291936443811</v>
      </c>
      <c r="S23" s="247">
        <f>S11*10000/110894</f>
        <v>0.90176204303208474</v>
      </c>
      <c r="T23" s="247"/>
      <c r="U23" s="75">
        <f>U11*10000/110894</f>
        <v>0.36070481721283387</v>
      </c>
    </row>
    <row r="24" spans="1:21" ht="12.75" customHeight="1">
      <c r="A24" s="47"/>
      <c r="B24" s="103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75"/>
    </row>
    <row r="25" spans="1:21" ht="15" customHeight="1">
      <c r="A25" s="93">
        <v>22</v>
      </c>
      <c r="B25" s="249">
        <f>B13*10000/111463</f>
        <v>22.070103980693144</v>
      </c>
      <c r="C25" s="249"/>
      <c r="D25" s="247">
        <f>D13*10000/111463</f>
        <v>12.470505907790029</v>
      </c>
      <c r="E25" s="249"/>
      <c r="F25" s="101">
        <f>F13*10000/111463</f>
        <v>139.23902999201528</v>
      </c>
      <c r="G25" s="101">
        <f>G13*10000/111463</f>
        <v>0.80744282856194427</v>
      </c>
      <c r="H25" s="101">
        <f>H13*10000/111463</f>
        <v>126.67880821438504</v>
      </c>
      <c r="I25" s="248">
        <f>I13*10000/111463</f>
        <v>6.7286902380162026</v>
      </c>
      <c r="J25" s="248"/>
      <c r="K25" s="121">
        <f>K13*10000/111463</f>
        <v>12.560221777630245</v>
      </c>
      <c r="L25" s="247">
        <f>L13*10000/111463</f>
        <v>4.9343728412118821</v>
      </c>
      <c r="M25" s="247"/>
      <c r="N25" s="248">
        <f>N13*10000/111463</f>
        <v>9.599598072903115</v>
      </c>
      <c r="O25" s="248"/>
      <c r="P25" s="247">
        <f>P13*10000/111463</f>
        <v>4.7549411015314496</v>
      </c>
      <c r="Q25" s="247"/>
      <c r="R25" s="102">
        <f>R13*10000/111463</f>
        <v>3.8577824031292893</v>
      </c>
      <c r="S25" s="256">
        <f>S13*10000/111463</f>
        <v>0.62801108888151225</v>
      </c>
      <c r="T25" s="256"/>
      <c r="U25" s="75">
        <f>U13*10000/111463</f>
        <v>0.35886347936086416</v>
      </c>
    </row>
    <row r="26" spans="1:21" ht="12.75" customHeight="1">
      <c r="A26" s="93"/>
      <c r="B26" s="103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75"/>
    </row>
    <row r="27" spans="1:21" ht="15" customHeight="1" thickBot="1">
      <c r="A27" s="99">
        <v>23</v>
      </c>
      <c r="B27" s="259">
        <f>B15*10000/112413</f>
        <v>22.684209121720798</v>
      </c>
      <c r="C27" s="259"/>
      <c r="D27" s="257">
        <f>D15*10000/112413</f>
        <v>12.276160230578315</v>
      </c>
      <c r="E27" s="259"/>
      <c r="F27" s="123">
        <f>F15*10000/112413</f>
        <v>138.06232375259088</v>
      </c>
      <c r="G27" s="123">
        <f>G15*10000/112413</f>
        <v>0.80061914547249868</v>
      </c>
      <c r="H27" s="123">
        <f>H15*10000/112413</f>
        <v>125.60824815635202</v>
      </c>
      <c r="I27" s="275">
        <f>I15*10000/112413</f>
        <v>6.6718262122708225</v>
      </c>
      <c r="J27" s="275"/>
      <c r="K27" s="123">
        <f>K15*10000/112413</f>
        <v>12.454075596238869</v>
      </c>
      <c r="L27" s="257">
        <f>L15*10000/112413</f>
        <v>4.8037148728349921</v>
      </c>
      <c r="M27" s="257"/>
      <c r="N27" s="275">
        <f>N15*10000/112413</f>
        <v>10.408048891142483</v>
      </c>
      <c r="O27" s="275"/>
      <c r="P27" s="257">
        <f>P15*10000/112413</f>
        <v>5.6043340183074912</v>
      </c>
      <c r="Q27" s="257"/>
      <c r="R27" s="122">
        <f>R15*10000/112413</f>
        <v>4.0920534101927712</v>
      </c>
      <c r="S27" s="257">
        <f>S15*10000/112413</f>
        <v>0.4447884141513882</v>
      </c>
      <c r="T27" s="257"/>
      <c r="U27" s="124">
        <f>U15*10000/112413</f>
        <v>0.26687304849083293</v>
      </c>
    </row>
    <row r="28" spans="1:21" ht="15" customHeight="1">
      <c r="A28" s="43" t="s">
        <v>14</v>
      </c>
      <c r="L28" s="258" t="s">
        <v>15</v>
      </c>
      <c r="M28" s="258"/>
      <c r="N28" s="258"/>
      <c r="O28" s="258"/>
      <c r="P28" s="258"/>
      <c r="Q28" s="258"/>
      <c r="R28" s="258"/>
      <c r="S28" s="258"/>
      <c r="T28" s="258"/>
      <c r="U28" s="258"/>
    </row>
    <row r="29" spans="1:21" ht="15" customHeight="1">
      <c r="A29" s="43" t="s">
        <v>272</v>
      </c>
    </row>
    <row r="30" spans="1:21" ht="15" customHeight="1">
      <c r="A30" s="43" t="s">
        <v>16</v>
      </c>
    </row>
    <row r="31" spans="1:21" ht="15" customHeight="1">
      <c r="A31" s="43" t="s">
        <v>17</v>
      </c>
    </row>
    <row r="32" spans="1:21" ht="15" customHeight="1"/>
    <row r="33" spans="1:21" ht="15" customHeight="1" thickBot="1">
      <c r="A33" s="43" t="s">
        <v>18</v>
      </c>
      <c r="U33" s="76" t="s">
        <v>19</v>
      </c>
    </row>
    <row r="34" spans="1:21" ht="20.100000000000001" customHeight="1">
      <c r="A34" s="77" t="s">
        <v>20</v>
      </c>
      <c r="B34" s="229" t="s">
        <v>5</v>
      </c>
      <c r="C34" s="229"/>
      <c r="D34" s="229"/>
      <c r="E34" s="229"/>
      <c r="F34" s="78" t="s">
        <v>21</v>
      </c>
      <c r="G34" s="255" t="s">
        <v>22</v>
      </c>
      <c r="H34" s="255"/>
      <c r="I34" s="255" t="s">
        <v>230</v>
      </c>
      <c r="J34" s="255"/>
      <c r="K34" s="255" t="s">
        <v>23</v>
      </c>
      <c r="L34" s="255"/>
      <c r="M34" s="229" t="s">
        <v>24</v>
      </c>
      <c r="N34" s="229"/>
      <c r="O34" s="229"/>
      <c r="P34" s="255" t="s">
        <v>25</v>
      </c>
      <c r="Q34" s="255"/>
      <c r="R34" s="271" t="s">
        <v>26</v>
      </c>
      <c r="S34" s="271"/>
      <c r="T34" s="230" t="s">
        <v>27</v>
      </c>
      <c r="U34" s="230"/>
    </row>
    <row r="35" spans="1:21" ht="18" customHeight="1">
      <c r="A35" s="47" t="s">
        <v>292</v>
      </c>
      <c r="B35" s="272">
        <v>1607</v>
      </c>
      <c r="C35" s="273"/>
      <c r="D35" s="273"/>
      <c r="E35" s="273"/>
      <c r="F35" s="94">
        <v>209</v>
      </c>
      <c r="G35" s="94"/>
      <c r="H35" s="96">
        <v>62</v>
      </c>
      <c r="I35" s="270">
        <v>181</v>
      </c>
      <c r="J35" s="270"/>
      <c r="K35" s="270">
        <v>645</v>
      </c>
      <c r="L35" s="270"/>
      <c r="M35" s="270">
        <v>423</v>
      </c>
      <c r="N35" s="270"/>
      <c r="O35" s="270"/>
      <c r="P35" s="270">
        <v>31</v>
      </c>
      <c r="Q35" s="270"/>
      <c r="R35" s="270">
        <v>22</v>
      </c>
      <c r="S35" s="270"/>
      <c r="T35" s="96"/>
      <c r="U35" s="97">
        <v>34</v>
      </c>
    </row>
    <row r="36" spans="1:21" ht="18" customHeight="1">
      <c r="A36" s="47">
        <v>18</v>
      </c>
      <c r="B36" s="262">
        <v>1685</v>
      </c>
      <c r="C36" s="263"/>
      <c r="D36" s="263"/>
      <c r="E36" s="263"/>
      <c r="F36" s="96">
        <v>205</v>
      </c>
      <c r="G36" s="96"/>
      <c r="H36" s="96">
        <v>58</v>
      </c>
      <c r="I36" s="264">
        <v>184</v>
      </c>
      <c r="J36" s="264"/>
      <c r="K36" s="264">
        <v>745</v>
      </c>
      <c r="L36" s="264"/>
      <c r="M36" s="264">
        <v>404</v>
      </c>
      <c r="N36" s="264"/>
      <c r="O36" s="264"/>
      <c r="P36" s="264">
        <v>29</v>
      </c>
      <c r="Q36" s="264"/>
      <c r="R36" s="264">
        <v>14</v>
      </c>
      <c r="S36" s="264"/>
      <c r="T36" s="96"/>
      <c r="U36" s="97">
        <v>46</v>
      </c>
    </row>
    <row r="37" spans="1:21" ht="18" customHeight="1">
      <c r="A37" s="47">
        <v>20</v>
      </c>
      <c r="B37" s="274">
        <f>SUM(F37:U37)</f>
        <v>507</v>
      </c>
      <c r="C37" s="254"/>
      <c r="D37" s="254"/>
      <c r="E37" s="254"/>
      <c r="F37" s="96">
        <v>243</v>
      </c>
      <c r="G37" s="96"/>
      <c r="H37" s="96">
        <v>79</v>
      </c>
      <c r="I37" s="254">
        <v>185</v>
      </c>
      <c r="J37" s="254"/>
      <c r="K37" s="254">
        <v>0</v>
      </c>
      <c r="L37" s="254"/>
      <c r="M37" s="254">
        <v>0</v>
      </c>
      <c r="N37" s="254"/>
      <c r="O37" s="254"/>
      <c r="P37" s="254">
        <v>0</v>
      </c>
      <c r="Q37" s="254"/>
      <c r="R37" s="254">
        <v>0</v>
      </c>
      <c r="S37" s="254"/>
      <c r="T37" s="96"/>
      <c r="U37" s="97">
        <v>0</v>
      </c>
    </row>
    <row r="38" spans="1:21" ht="18" customHeight="1">
      <c r="A38" s="59">
        <v>22</v>
      </c>
      <c r="B38" s="268">
        <f>SUM(F38:U38)</f>
        <v>553</v>
      </c>
      <c r="C38" s="267"/>
      <c r="D38" s="267"/>
      <c r="E38" s="267"/>
      <c r="F38" s="125">
        <v>261</v>
      </c>
      <c r="G38" s="125"/>
      <c r="H38" s="125">
        <v>90</v>
      </c>
      <c r="I38" s="267">
        <v>202</v>
      </c>
      <c r="J38" s="267"/>
      <c r="K38" s="267">
        <v>0</v>
      </c>
      <c r="L38" s="267"/>
      <c r="M38" s="267">
        <v>0</v>
      </c>
      <c r="N38" s="267"/>
      <c r="O38" s="267"/>
      <c r="P38" s="267">
        <v>0</v>
      </c>
      <c r="Q38" s="267"/>
      <c r="R38" s="267">
        <v>0</v>
      </c>
      <c r="S38" s="267"/>
      <c r="T38" s="125"/>
      <c r="U38" s="126">
        <v>0</v>
      </c>
    </row>
    <row r="39" spans="1:21" ht="15" customHeight="1">
      <c r="A39" s="79"/>
      <c r="B39" s="80"/>
      <c r="C39" s="81"/>
      <c r="D39" s="61"/>
      <c r="E39" s="61"/>
      <c r="F39" s="63"/>
      <c r="G39" s="63"/>
      <c r="H39" s="61"/>
      <c r="I39" s="82"/>
      <c r="J39" s="83"/>
      <c r="K39" s="84"/>
      <c r="L39" s="84"/>
      <c r="M39" s="63"/>
      <c r="N39" s="84"/>
      <c r="O39" s="63"/>
      <c r="P39" s="84"/>
      <c r="Q39" s="84"/>
      <c r="R39" s="84"/>
      <c r="S39" s="84"/>
      <c r="T39" s="63"/>
      <c r="U39" s="85"/>
    </row>
    <row r="40" spans="1:21" ht="15" customHeight="1">
      <c r="A40" s="86"/>
      <c r="B40" s="87"/>
      <c r="C40" s="88"/>
      <c r="D40" s="88"/>
      <c r="E40" s="88"/>
      <c r="F40" s="89"/>
      <c r="G40" s="269" t="s">
        <v>13</v>
      </c>
      <c r="H40" s="269"/>
      <c r="I40" s="269"/>
      <c r="J40" s="269"/>
      <c r="K40" s="269"/>
      <c r="L40" s="269"/>
      <c r="M40" s="269"/>
      <c r="N40" s="269"/>
      <c r="O40" s="88"/>
      <c r="P40" s="84"/>
      <c r="Q40" s="84"/>
      <c r="R40" s="84"/>
      <c r="S40" s="84"/>
      <c r="T40" s="88"/>
      <c r="U40" s="85"/>
    </row>
    <row r="41" spans="1:21" ht="15" customHeight="1">
      <c r="A41" s="86"/>
      <c r="B41" s="90"/>
      <c r="C41" s="89"/>
      <c r="D41" s="89"/>
      <c r="E41" s="89"/>
      <c r="F41" s="89"/>
      <c r="G41" s="89"/>
      <c r="H41" s="89"/>
      <c r="I41" s="82"/>
      <c r="J41" s="91"/>
      <c r="K41" s="84"/>
      <c r="L41" s="84"/>
      <c r="M41" s="89"/>
      <c r="N41" s="84"/>
      <c r="O41" s="89"/>
      <c r="P41" s="84"/>
      <c r="Q41" s="84"/>
      <c r="R41" s="84"/>
      <c r="S41" s="84"/>
      <c r="T41" s="89"/>
      <c r="U41" s="92"/>
    </row>
    <row r="42" spans="1:21" ht="18" customHeight="1">
      <c r="A42" s="47" t="s">
        <v>293</v>
      </c>
      <c r="B42" s="265">
        <f>B35*10000/106810</f>
        <v>150.454077333583</v>
      </c>
      <c r="C42" s="266"/>
      <c r="D42" s="266"/>
      <c r="E42" s="266"/>
      <c r="F42" s="95">
        <f>F35*10000/106810</f>
        <v>19.567456230690009</v>
      </c>
      <c r="G42" s="95"/>
      <c r="H42" s="95">
        <f>H35*10000/106810</f>
        <v>5.8046999344630654</v>
      </c>
      <c r="I42" s="261">
        <f>I35*10000/106810</f>
        <v>16.945978840932497</v>
      </c>
      <c r="J42" s="261"/>
      <c r="K42" s="261">
        <f>K35*10000/106810</f>
        <v>60.387604156914144</v>
      </c>
      <c r="L42" s="261"/>
      <c r="M42" s="261">
        <f>M35*10000/106810</f>
        <v>39.60303342383672</v>
      </c>
      <c r="N42" s="261"/>
      <c r="O42" s="261"/>
      <c r="P42" s="261">
        <f>P35*10000/106810</f>
        <v>2.9023499672315327</v>
      </c>
      <c r="Q42" s="261"/>
      <c r="R42" s="261">
        <f>R35*10000/106810</f>
        <v>2.0597322348094749</v>
      </c>
      <c r="S42" s="261"/>
      <c r="T42" s="95"/>
      <c r="U42" s="100">
        <f>U35*10000/106810</f>
        <v>3.183222544705552</v>
      </c>
    </row>
    <row r="43" spans="1:21" ht="18" customHeight="1">
      <c r="A43" s="93">
        <v>18</v>
      </c>
      <c r="B43" s="265">
        <f>B36*10000/108631</f>
        <v>155.1122607727076</v>
      </c>
      <c r="C43" s="266"/>
      <c r="D43" s="266"/>
      <c r="E43" s="266"/>
      <c r="F43" s="95">
        <f>F36*10000/108631</f>
        <v>18.871224604394694</v>
      </c>
      <c r="G43" s="95"/>
      <c r="H43" s="95">
        <f>H36*10000/108631</f>
        <v>5.3391757417311814</v>
      </c>
      <c r="I43" s="261">
        <f>I36*10000/108631</f>
        <v>16.938074766871335</v>
      </c>
      <c r="J43" s="261"/>
      <c r="K43" s="261">
        <f>K36*10000/108631</f>
        <v>68.580791854995354</v>
      </c>
      <c r="L43" s="261"/>
      <c r="M43" s="261">
        <f>M36*10000/108631</f>
        <v>37.190120683782716</v>
      </c>
      <c r="N43" s="261"/>
      <c r="O43" s="261"/>
      <c r="P43" s="261">
        <f>P36*10000/108631</f>
        <v>2.6695878708655907</v>
      </c>
      <c r="Q43" s="261"/>
      <c r="R43" s="261">
        <f>R36*10000/108631</f>
        <v>1.2887665583489059</v>
      </c>
      <c r="S43" s="261"/>
      <c r="T43" s="95"/>
      <c r="U43" s="100">
        <f>U36*10000/108631</f>
        <v>4.2345186917178337</v>
      </c>
    </row>
    <row r="44" spans="1:21" ht="18" customHeight="1">
      <c r="A44" s="47">
        <v>20</v>
      </c>
      <c r="B44" s="249">
        <f>B37*10000/107980</f>
        <v>46.953139470272269</v>
      </c>
      <c r="C44" s="247"/>
      <c r="D44" s="247"/>
      <c r="E44" s="247"/>
      <c r="F44" s="102">
        <f>F37*10000/107980</f>
        <v>22.50416743841452</v>
      </c>
      <c r="G44" s="102"/>
      <c r="H44" s="102">
        <f>H37*10000/107980</f>
        <v>7.3161696610483427</v>
      </c>
      <c r="I44" s="247">
        <f>I37*10000/107980</f>
        <v>17.132802370809408</v>
      </c>
      <c r="J44" s="247"/>
      <c r="K44" s="254">
        <v>0</v>
      </c>
      <c r="L44" s="254"/>
      <c r="M44" s="254">
        <v>0</v>
      </c>
      <c r="N44" s="254"/>
      <c r="O44" s="254"/>
      <c r="P44" s="254">
        <v>0</v>
      </c>
      <c r="Q44" s="254"/>
      <c r="R44" s="254">
        <v>0</v>
      </c>
      <c r="S44" s="254"/>
      <c r="T44" s="96"/>
      <c r="U44" s="97">
        <v>0</v>
      </c>
    </row>
    <row r="45" spans="1:21" ht="18" customHeight="1" thickBot="1">
      <c r="A45" s="99">
        <v>22</v>
      </c>
      <c r="B45" s="259">
        <f>B38*10000/111595</f>
        <v>49.554191496034768</v>
      </c>
      <c r="C45" s="257"/>
      <c r="D45" s="257"/>
      <c r="E45" s="257"/>
      <c r="F45" s="122">
        <f>F38*10000/111595</f>
        <v>23.388144630135759</v>
      </c>
      <c r="G45" s="127"/>
      <c r="H45" s="122">
        <f>H38*10000/111595</f>
        <v>8.0648774586675032</v>
      </c>
      <c r="I45" s="257">
        <f>I38*10000/111595</f>
        <v>18.101169407231506</v>
      </c>
      <c r="J45" s="257"/>
      <c r="K45" s="260">
        <v>0</v>
      </c>
      <c r="L45" s="260"/>
      <c r="M45" s="260">
        <v>0</v>
      </c>
      <c r="N45" s="260"/>
      <c r="O45" s="260"/>
      <c r="P45" s="260">
        <v>0</v>
      </c>
      <c r="Q45" s="260"/>
      <c r="R45" s="260">
        <v>0</v>
      </c>
      <c r="S45" s="260"/>
      <c r="T45" s="128"/>
      <c r="U45" s="129">
        <v>0</v>
      </c>
    </row>
    <row r="46" spans="1:21" ht="15" customHeight="1">
      <c r="A46" s="43" t="s">
        <v>28</v>
      </c>
      <c r="U46" s="76" t="s">
        <v>29</v>
      </c>
    </row>
    <row r="47" spans="1:21" ht="15" customHeight="1">
      <c r="A47" s="43" t="s">
        <v>270</v>
      </c>
      <c r="U47" s="76"/>
    </row>
    <row r="48" spans="1:21" ht="15" customHeight="1">
      <c r="A48" s="43" t="s">
        <v>30</v>
      </c>
      <c r="U48" s="76"/>
    </row>
    <row r="49" spans="1:1" ht="15" customHeight="1">
      <c r="A49" s="43" t="s">
        <v>294</v>
      </c>
    </row>
    <row r="50" spans="1:1" ht="15" customHeight="1"/>
    <row r="51" spans="1:1" ht="12.75" customHeight="1"/>
    <row r="52" spans="1:1" ht="15" customHeight="1"/>
  </sheetData>
  <sheetProtection selectLockedCells="1" selectUnlockedCells="1"/>
  <mergeCells count="142">
    <mergeCell ref="B44:E44"/>
    <mergeCell ref="D27:E27"/>
    <mergeCell ref="P42:Q42"/>
    <mergeCell ref="P45:Q45"/>
    <mergeCell ref="P44:Q44"/>
    <mergeCell ref="B35:E35"/>
    <mergeCell ref="P38:Q38"/>
    <mergeCell ref="B37:E37"/>
    <mergeCell ref="K45:L45"/>
    <mergeCell ref="I45:J45"/>
    <mergeCell ref="I44:J44"/>
    <mergeCell ref="M45:O45"/>
    <mergeCell ref="M44:O44"/>
    <mergeCell ref="I35:J35"/>
    <mergeCell ref="P35:Q35"/>
    <mergeCell ref="M35:O35"/>
    <mergeCell ref="L27:M27"/>
    <mergeCell ref="N27:O27"/>
    <mergeCell ref="I27:J27"/>
    <mergeCell ref="P34:Q34"/>
    <mergeCell ref="K35:L35"/>
    <mergeCell ref="I42:J42"/>
    <mergeCell ref="P37:Q37"/>
    <mergeCell ref="K37:L37"/>
    <mergeCell ref="R38:S38"/>
    <mergeCell ref="R37:S37"/>
    <mergeCell ref="R36:S36"/>
    <mergeCell ref="R35:S35"/>
    <mergeCell ref="R34:S34"/>
    <mergeCell ref="T34:U34"/>
    <mergeCell ref="S21:T21"/>
    <mergeCell ref="S27:T27"/>
    <mergeCell ref="S11:T11"/>
    <mergeCell ref="S13:T13"/>
    <mergeCell ref="S23:T23"/>
    <mergeCell ref="S19:T19"/>
    <mergeCell ref="S15:T15"/>
    <mergeCell ref="R45:S45"/>
    <mergeCell ref="R44:S44"/>
    <mergeCell ref="R43:S43"/>
    <mergeCell ref="R42:S42"/>
    <mergeCell ref="B36:E36"/>
    <mergeCell ref="P36:Q36"/>
    <mergeCell ref="K36:L36"/>
    <mergeCell ref="M36:O36"/>
    <mergeCell ref="I36:J36"/>
    <mergeCell ref="K44:L44"/>
    <mergeCell ref="B45:E45"/>
    <mergeCell ref="B42:E42"/>
    <mergeCell ref="M42:O42"/>
    <mergeCell ref="I38:J38"/>
    <mergeCell ref="B38:E38"/>
    <mergeCell ref="K38:L38"/>
    <mergeCell ref="K42:L42"/>
    <mergeCell ref="M38:O38"/>
    <mergeCell ref="G40:N40"/>
    <mergeCell ref="I43:J43"/>
    <mergeCell ref="B43:E43"/>
    <mergeCell ref="M43:O43"/>
    <mergeCell ref="P43:Q43"/>
    <mergeCell ref="K43:L43"/>
    <mergeCell ref="M37:O37"/>
    <mergeCell ref="I37:J37"/>
    <mergeCell ref="G34:H34"/>
    <mergeCell ref="I34:J34"/>
    <mergeCell ref="K34:L34"/>
    <mergeCell ref="M34:O34"/>
    <mergeCell ref="S25:T25"/>
    <mergeCell ref="B23:C23"/>
    <mergeCell ref="L23:M23"/>
    <mergeCell ref="N23:O23"/>
    <mergeCell ref="P23:Q23"/>
    <mergeCell ref="D25:E25"/>
    <mergeCell ref="P27:Q27"/>
    <mergeCell ref="L28:U28"/>
    <mergeCell ref="B34:E34"/>
    <mergeCell ref="B27:C27"/>
    <mergeCell ref="D23:E23"/>
    <mergeCell ref="B25:C25"/>
    <mergeCell ref="L25:M25"/>
    <mergeCell ref="N25:O25"/>
    <mergeCell ref="I25:J25"/>
    <mergeCell ref="P19:Q19"/>
    <mergeCell ref="P25:Q25"/>
    <mergeCell ref="I21:J21"/>
    <mergeCell ref="I19:J19"/>
    <mergeCell ref="I23:J23"/>
    <mergeCell ref="P21:Q21"/>
    <mergeCell ref="B15:C15"/>
    <mergeCell ref="D15:E15"/>
    <mergeCell ref="P15:Q15"/>
    <mergeCell ref="I15:J15"/>
    <mergeCell ref="N15:O15"/>
    <mergeCell ref="N21:O21"/>
    <mergeCell ref="B19:C19"/>
    <mergeCell ref="L19:M19"/>
    <mergeCell ref="N19:O19"/>
    <mergeCell ref="D11:E11"/>
    <mergeCell ref="L15:M15"/>
    <mergeCell ref="B11:C11"/>
    <mergeCell ref="L21:M21"/>
    <mergeCell ref="D21:E21"/>
    <mergeCell ref="B21:C21"/>
    <mergeCell ref="B13:C13"/>
    <mergeCell ref="D13:E13"/>
    <mergeCell ref="L13:M13"/>
    <mergeCell ref="D19:E19"/>
    <mergeCell ref="I13:J13"/>
    <mergeCell ref="N13:O13"/>
    <mergeCell ref="P13:Q13"/>
    <mergeCell ref="P9:Q9"/>
    <mergeCell ref="I9:J9"/>
    <mergeCell ref="P11:Q11"/>
    <mergeCell ref="L11:M11"/>
    <mergeCell ref="N11:O11"/>
    <mergeCell ref="I11:J11"/>
    <mergeCell ref="S7:T7"/>
    <mergeCell ref="N7:O7"/>
    <mergeCell ref="S9:T9"/>
    <mergeCell ref="P7:Q7"/>
    <mergeCell ref="R5:R6"/>
    <mergeCell ref="S5:T6"/>
    <mergeCell ref="D7:E7"/>
    <mergeCell ref="B9:C9"/>
    <mergeCell ref="L9:M9"/>
    <mergeCell ref="N9:O9"/>
    <mergeCell ref="B7:C7"/>
    <mergeCell ref="L7:M7"/>
    <mergeCell ref="I7:J7"/>
    <mergeCell ref="D9:E9"/>
    <mergeCell ref="A1:U1"/>
    <mergeCell ref="B4:C6"/>
    <mergeCell ref="D4:M4"/>
    <mergeCell ref="N4:U4"/>
    <mergeCell ref="D5:F6"/>
    <mergeCell ref="G5:H6"/>
    <mergeCell ref="U5:U6"/>
    <mergeCell ref="I5:K6"/>
    <mergeCell ref="L5:M6"/>
    <mergeCell ref="A3:J3"/>
    <mergeCell ref="N5:O6"/>
    <mergeCell ref="P5:Q6"/>
  </mergeCells>
  <phoneticPr fontId="27"/>
  <pageMargins left="0.59055118110236227" right="0.59055118110236227" top="0.59055118110236227" bottom="0.59055118110236227" header="0.39370078740157483" footer="0.39370078740157483"/>
  <pageSetup paperSize="9" firstPageNumber="114" orientation="portrait" useFirstPageNumber="1" horizontalDpi="300" verticalDpi="300" r:id="rId1"/>
  <headerFooter alignWithMargins="0">
    <oddHeader>&amp;L医療及び衛生</oddHeader>
    <oddFooter>&amp;C&amp;11－&amp;P－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E49"/>
  <sheetViews>
    <sheetView view="pageBreakPreview" topLeftCell="A25" zoomScaleNormal="100" zoomScaleSheetLayoutView="115" workbookViewId="0">
      <selection activeCell="F33" sqref="F33:H33"/>
    </sheetView>
  </sheetViews>
  <sheetFormatPr defaultRowHeight="17.45" customHeight="1"/>
  <cols>
    <col min="1" max="1" width="8" style="130" customWidth="1"/>
    <col min="2" max="2" width="8.5703125" style="130" bestFit="1" customWidth="1"/>
    <col min="3" max="3" width="3.5703125" style="130" customWidth="1"/>
    <col min="4" max="7" width="1.7109375" style="130" customWidth="1"/>
    <col min="8" max="8" width="3.5703125" style="130" customWidth="1"/>
    <col min="9" max="9" width="7" style="130" customWidth="1"/>
    <col min="10" max="10" width="3.5703125" style="130" customWidth="1"/>
    <col min="11" max="14" width="1.7109375" style="130" customWidth="1"/>
    <col min="15" max="15" width="3.5703125" style="130" customWidth="1"/>
    <col min="16" max="16" width="7" style="130" customWidth="1"/>
    <col min="17" max="17" width="3.7109375" style="130" customWidth="1"/>
    <col min="18" max="21" width="1.7109375" style="130" customWidth="1"/>
    <col min="22" max="22" width="3.42578125" style="130" customWidth="1"/>
    <col min="23" max="23" width="7" style="130" customWidth="1"/>
    <col min="24" max="24" width="3.7109375" style="130" customWidth="1"/>
    <col min="25" max="28" width="1.7109375" style="130" customWidth="1"/>
    <col min="29" max="29" width="3.7109375" style="130" customWidth="1"/>
    <col min="30" max="30" width="7" style="130" customWidth="1"/>
    <col min="31" max="16384" width="9.140625" style="130"/>
  </cols>
  <sheetData>
    <row r="1" spans="1:31" ht="5.0999999999999996" customHeight="1">
      <c r="AD1" s="131"/>
    </row>
    <row r="2" spans="1:31" ht="15" customHeight="1" thickBot="1">
      <c r="A2" s="132" t="s">
        <v>295</v>
      </c>
      <c r="AD2" s="131" t="s">
        <v>19</v>
      </c>
    </row>
    <row r="3" spans="1:31" ht="30" customHeight="1">
      <c r="A3" s="133" t="s">
        <v>31</v>
      </c>
      <c r="B3" s="105" t="s">
        <v>1</v>
      </c>
      <c r="C3" s="286" t="s">
        <v>32</v>
      </c>
      <c r="D3" s="284"/>
      <c r="E3" s="287"/>
      <c r="F3" s="286" t="s">
        <v>33</v>
      </c>
      <c r="G3" s="284"/>
      <c r="H3" s="287"/>
      <c r="I3" s="134" t="s">
        <v>34</v>
      </c>
      <c r="J3" s="286" t="s">
        <v>35</v>
      </c>
      <c r="K3" s="284"/>
      <c r="L3" s="287"/>
      <c r="M3" s="286" t="s">
        <v>36</v>
      </c>
      <c r="N3" s="284"/>
      <c r="O3" s="287"/>
      <c r="P3" s="105" t="s">
        <v>37</v>
      </c>
      <c r="Q3" s="286" t="s">
        <v>38</v>
      </c>
      <c r="R3" s="284"/>
      <c r="S3" s="287"/>
      <c r="T3" s="286" t="s">
        <v>39</v>
      </c>
      <c r="U3" s="284"/>
      <c r="V3" s="287"/>
      <c r="W3" s="105" t="s">
        <v>40</v>
      </c>
      <c r="X3" s="286" t="s">
        <v>41</v>
      </c>
      <c r="Y3" s="284"/>
      <c r="Z3" s="287"/>
      <c r="AA3" s="286" t="s">
        <v>42</v>
      </c>
      <c r="AB3" s="284"/>
      <c r="AC3" s="287"/>
      <c r="AD3" s="135" t="s">
        <v>43</v>
      </c>
      <c r="AE3" s="12"/>
    </row>
    <row r="4" spans="1:31" ht="20.100000000000001" customHeight="1">
      <c r="A4" s="59" t="s">
        <v>231</v>
      </c>
      <c r="B4" s="34">
        <f>SUM(B5:B6)</f>
        <v>1541</v>
      </c>
      <c r="C4" s="309">
        <f>SUM(C5:E6)</f>
        <v>112</v>
      </c>
      <c r="D4" s="309"/>
      <c r="E4" s="309"/>
      <c r="F4" s="309">
        <f>SUM(F5:H6)</f>
        <v>128</v>
      </c>
      <c r="G4" s="309"/>
      <c r="H4" s="309"/>
      <c r="I4" s="35">
        <f>SUM(I5:I6)</f>
        <v>135</v>
      </c>
      <c r="J4" s="309">
        <f>SUM(J5:L6)</f>
        <v>100</v>
      </c>
      <c r="K4" s="309"/>
      <c r="L4" s="309"/>
      <c r="M4" s="309">
        <f>SUM(M5:O6)</f>
        <v>134</v>
      </c>
      <c r="N4" s="309"/>
      <c r="O4" s="309"/>
      <c r="P4" s="35">
        <f>SUM(P5:P6)</f>
        <v>118</v>
      </c>
      <c r="Q4" s="317">
        <f>SUM(Q5:S6)</f>
        <v>137</v>
      </c>
      <c r="R4" s="317"/>
      <c r="S4" s="317"/>
      <c r="T4" s="317">
        <f>SUM(T5:V6)</f>
        <v>131</v>
      </c>
      <c r="U4" s="317"/>
      <c r="V4" s="317"/>
      <c r="W4" s="35">
        <f>SUM(W5:W6)</f>
        <v>145</v>
      </c>
      <c r="X4" s="309">
        <f>SUM(X5:Z6)</f>
        <v>131</v>
      </c>
      <c r="Y4" s="309"/>
      <c r="Z4" s="309"/>
      <c r="AA4" s="309">
        <f>SUM(AA5:AC6)</f>
        <v>132</v>
      </c>
      <c r="AB4" s="309"/>
      <c r="AC4" s="309"/>
      <c r="AD4" s="36">
        <f>SUM(AD5:AD6)</f>
        <v>138</v>
      </c>
      <c r="AE4" s="12"/>
    </row>
    <row r="5" spans="1:31" ht="20.100000000000001" customHeight="1">
      <c r="A5" s="136" t="s">
        <v>45</v>
      </c>
      <c r="B5" s="37">
        <f>SUM(C5:AD5)</f>
        <v>773</v>
      </c>
      <c r="C5" s="308">
        <v>52</v>
      </c>
      <c r="D5" s="308"/>
      <c r="E5" s="308"/>
      <c r="F5" s="308">
        <v>54</v>
      </c>
      <c r="G5" s="308"/>
      <c r="H5" s="308"/>
      <c r="I5" s="137">
        <v>68</v>
      </c>
      <c r="J5" s="308">
        <v>47</v>
      </c>
      <c r="K5" s="308"/>
      <c r="L5" s="308"/>
      <c r="M5" s="308">
        <v>72</v>
      </c>
      <c r="N5" s="308"/>
      <c r="O5" s="308"/>
      <c r="P5" s="137">
        <v>53</v>
      </c>
      <c r="Q5" s="316">
        <v>70</v>
      </c>
      <c r="R5" s="316"/>
      <c r="S5" s="316"/>
      <c r="T5" s="316">
        <v>74</v>
      </c>
      <c r="U5" s="316"/>
      <c r="V5" s="316"/>
      <c r="W5" s="137">
        <v>73</v>
      </c>
      <c r="X5" s="308">
        <v>68</v>
      </c>
      <c r="Y5" s="308"/>
      <c r="Z5" s="308"/>
      <c r="AA5" s="308">
        <v>68</v>
      </c>
      <c r="AB5" s="308"/>
      <c r="AC5" s="308"/>
      <c r="AD5" s="138">
        <v>74</v>
      </c>
      <c r="AE5" s="12"/>
    </row>
    <row r="6" spans="1:31" ht="20.100000000000001" customHeight="1" thickBot="1">
      <c r="A6" s="139" t="s">
        <v>46</v>
      </c>
      <c r="B6" s="38">
        <f>SUM(C6:AD6)</f>
        <v>768</v>
      </c>
      <c r="C6" s="306">
        <v>60</v>
      </c>
      <c r="D6" s="306"/>
      <c r="E6" s="306"/>
      <c r="F6" s="306">
        <v>74</v>
      </c>
      <c r="G6" s="306"/>
      <c r="H6" s="306"/>
      <c r="I6" s="140">
        <v>67</v>
      </c>
      <c r="J6" s="306">
        <v>53</v>
      </c>
      <c r="K6" s="306"/>
      <c r="L6" s="306"/>
      <c r="M6" s="306">
        <v>62</v>
      </c>
      <c r="N6" s="306"/>
      <c r="O6" s="306"/>
      <c r="P6" s="140">
        <v>65</v>
      </c>
      <c r="Q6" s="318">
        <v>67</v>
      </c>
      <c r="R6" s="318"/>
      <c r="S6" s="318"/>
      <c r="T6" s="318">
        <v>57</v>
      </c>
      <c r="U6" s="318"/>
      <c r="V6" s="318"/>
      <c r="W6" s="140">
        <v>72</v>
      </c>
      <c r="X6" s="306">
        <v>63</v>
      </c>
      <c r="Y6" s="306"/>
      <c r="Z6" s="306"/>
      <c r="AA6" s="306">
        <v>64</v>
      </c>
      <c r="AB6" s="306"/>
      <c r="AC6" s="306"/>
      <c r="AD6" s="141">
        <v>64</v>
      </c>
      <c r="AE6" s="12"/>
    </row>
    <row r="7" spans="1:31" ht="15" customHeight="1">
      <c r="W7" s="311" t="s">
        <v>47</v>
      </c>
      <c r="X7" s="311"/>
      <c r="Y7" s="311"/>
      <c r="Z7" s="311"/>
      <c r="AA7" s="311"/>
      <c r="AB7" s="311"/>
      <c r="AC7" s="311"/>
      <c r="AD7" s="311"/>
    </row>
    <row r="8" spans="1:31" ht="10.5" customHeight="1"/>
    <row r="9" spans="1:31" ht="15" customHeight="1" thickBot="1">
      <c r="A9" s="132" t="s">
        <v>296</v>
      </c>
      <c r="AD9" s="131" t="s">
        <v>19</v>
      </c>
    </row>
    <row r="10" spans="1:31" ht="30" customHeight="1">
      <c r="A10" s="276" t="s">
        <v>31</v>
      </c>
      <c r="B10" s="276"/>
      <c r="C10" s="283" t="s">
        <v>232</v>
      </c>
      <c r="D10" s="284"/>
      <c r="E10" s="284"/>
      <c r="F10" s="284"/>
      <c r="G10" s="284"/>
      <c r="H10" s="307" t="s">
        <v>233</v>
      </c>
      <c r="I10" s="287"/>
      <c r="J10" s="286" t="s">
        <v>48</v>
      </c>
      <c r="K10" s="284"/>
      <c r="L10" s="284"/>
      <c r="M10" s="284"/>
      <c r="N10" s="310"/>
      <c r="O10" s="9"/>
      <c r="P10" s="7" t="s">
        <v>49</v>
      </c>
      <c r="Q10" s="8" t="s">
        <v>50</v>
      </c>
      <c r="R10" s="39"/>
      <c r="S10" s="39"/>
      <c r="T10" s="39"/>
      <c r="U10" s="40"/>
      <c r="V10" s="9"/>
      <c r="W10" s="7" t="s">
        <v>51</v>
      </c>
      <c r="X10" s="286" t="s">
        <v>52</v>
      </c>
      <c r="Y10" s="284"/>
      <c r="Z10" s="284"/>
      <c r="AA10" s="284"/>
      <c r="AB10" s="284"/>
      <c r="AC10" s="312" t="s">
        <v>53</v>
      </c>
      <c r="AD10" s="313"/>
    </row>
    <row r="11" spans="1:31" s="43" customFormat="1" ht="20.100000000000001" customHeight="1">
      <c r="A11" s="277" t="s">
        <v>44</v>
      </c>
      <c r="B11" s="277"/>
      <c r="C11" s="281">
        <f>SUM(C12:C13)</f>
        <v>34</v>
      </c>
      <c r="D11" s="282"/>
      <c r="E11" s="282"/>
      <c r="F11" s="282"/>
      <c r="G11" s="282"/>
      <c r="H11" s="282">
        <f>SUM(H12:I13)</f>
        <v>176</v>
      </c>
      <c r="I11" s="282"/>
      <c r="J11" s="282">
        <f>SUM(J12:N13)</f>
        <v>427</v>
      </c>
      <c r="K11" s="282"/>
      <c r="L11" s="282"/>
      <c r="M11" s="282"/>
      <c r="N11" s="282"/>
      <c r="O11" s="282">
        <f>SUM(O12:P13)</f>
        <v>505</v>
      </c>
      <c r="P11" s="282"/>
      <c r="Q11" s="282">
        <f>SUM(Q12:U13)</f>
        <v>336</v>
      </c>
      <c r="R11" s="282"/>
      <c r="S11" s="282"/>
      <c r="T11" s="282"/>
      <c r="U11" s="282"/>
      <c r="V11" s="282">
        <f>SUM(V12:W13)</f>
        <v>62</v>
      </c>
      <c r="W11" s="282"/>
      <c r="X11" s="322">
        <f>SUM(X12:AB13)</f>
        <v>0</v>
      </c>
      <c r="Y11" s="322"/>
      <c r="Z11" s="322"/>
      <c r="AA11" s="322"/>
      <c r="AB11" s="322"/>
      <c r="AC11" s="314">
        <f>SUM(AC12:AD13)</f>
        <v>0</v>
      </c>
      <c r="AD11" s="315"/>
    </row>
    <row r="12" spans="1:31" s="43" customFormat="1" ht="20.100000000000001" customHeight="1">
      <c r="A12" s="278" t="s">
        <v>45</v>
      </c>
      <c r="B12" s="278"/>
      <c r="C12" s="279">
        <v>23</v>
      </c>
      <c r="D12" s="280"/>
      <c r="E12" s="280"/>
      <c r="F12" s="280"/>
      <c r="G12" s="280"/>
      <c r="H12" s="280">
        <v>87</v>
      </c>
      <c r="I12" s="280"/>
      <c r="J12" s="280">
        <v>209</v>
      </c>
      <c r="K12" s="280"/>
      <c r="L12" s="280"/>
      <c r="M12" s="280"/>
      <c r="N12" s="280"/>
      <c r="O12" s="280">
        <v>240</v>
      </c>
      <c r="P12" s="280"/>
      <c r="Q12" s="280">
        <v>178</v>
      </c>
      <c r="R12" s="280"/>
      <c r="S12" s="280"/>
      <c r="T12" s="280"/>
      <c r="U12" s="280"/>
      <c r="V12" s="280">
        <v>36</v>
      </c>
      <c r="W12" s="280"/>
      <c r="X12" s="321">
        <v>0</v>
      </c>
      <c r="Y12" s="321"/>
      <c r="Z12" s="321"/>
      <c r="AA12" s="321"/>
      <c r="AB12" s="321"/>
      <c r="AC12" s="326">
        <v>0</v>
      </c>
      <c r="AD12" s="327"/>
    </row>
    <row r="13" spans="1:31" s="43" customFormat="1" ht="20.100000000000001" customHeight="1" thickBot="1">
      <c r="A13" s="285" t="s">
        <v>46</v>
      </c>
      <c r="B13" s="285"/>
      <c r="C13" s="291">
        <v>11</v>
      </c>
      <c r="D13" s="290"/>
      <c r="E13" s="290"/>
      <c r="F13" s="290"/>
      <c r="G13" s="290"/>
      <c r="H13" s="290">
        <v>89</v>
      </c>
      <c r="I13" s="290"/>
      <c r="J13" s="290">
        <v>218</v>
      </c>
      <c r="K13" s="290"/>
      <c r="L13" s="290"/>
      <c r="M13" s="290"/>
      <c r="N13" s="290"/>
      <c r="O13" s="290">
        <v>265</v>
      </c>
      <c r="P13" s="290"/>
      <c r="Q13" s="290">
        <v>158</v>
      </c>
      <c r="R13" s="290"/>
      <c r="S13" s="290"/>
      <c r="T13" s="290"/>
      <c r="U13" s="290"/>
      <c r="V13" s="290">
        <v>26</v>
      </c>
      <c r="W13" s="290"/>
      <c r="X13" s="323">
        <v>0</v>
      </c>
      <c r="Y13" s="323"/>
      <c r="Z13" s="323"/>
      <c r="AA13" s="323"/>
      <c r="AB13" s="323"/>
      <c r="AC13" s="324">
        <v>0</v>
      </c>
      <c r="AD13" s="325"/>
    </row>
    <row r="14" spans="1:31" ht="15" customHeight="1">
      <c r="AD14" s="131" t="s">
        <v>47</v>
      </c>
    </row>
    <row r="15" spans="1:31" ht="10.5" customHeight="1"/>
    <row r="16" spans="1:31" ht="15" customHeight="1" thickBot="1">
      <c r="A16" s="130" t="s">
        <v>54</v>
      </c>
      <c r="AD16" s="131" t="s">
        <v>55</v>
      </c>
    </row>
    <row r="17" spans="1:30" ht="20.100000000000001" customHeight="1">
      <c r="A17" s="142"/>
      <c r="B17" s="143"/>
      <c r="C17" s="286" t="s">
        <v>56</v>
      </c>
      <c r="D17" s="284"/>
      <c r="E17" s="284"/>
      <c r="F17" s="284"/>
      <c r="G17" s="284"/>
      <c r="H17" s="284"/>
      <c r="I17" s="287"/>
      <c r="J17" s="288" t="s">
        <v>57</v>
      </c>
      <c r="K17" s="288"/>
      <c r="L17" s="288"/>
      <c r="M17" s="288"/>
      <c r="N17" s="288"/>
      <c r="O17" s="288"/>
      <c r="P17" s="288"/>
      <c r="Q17" s="289" t="s">
        <v>298</v>
      </c>
      <c r="R17" s="288"/>
      <c r="S17" s="288"/>
      <c r="T17" s="288"/>
      <c r="U17" s="288"/>
      <c r="V17" s="288"/>
      <c r="W17" s="288"/>
      <c r="X17" s="319" t="s">
        <v>297</v>
      </c>
      <c r="Y17" s="319"/>
      <c r="Z17" s="319"/>
      <c r="AA17" s="319"/>
      <c r="AB17" s="319"/>
      <c r="AC17" s="319"/>
      <c r="AD17" s="320"/>
    </row>
    <row r="18" spans="1:30" ht="20.100000000000001" customHeight="1">
      <c r="A18" s="303" t="s">
        <v>58</v>
      </c>
      <c r="B18" s="303"/>
      <c r="C18" s="295" t="s">
        <v>9</v>
      </c>
      <c r="D18" s="296"/>
      <c r="E18" s="296"/>
      <c r="F18" s="108"/>
      <c r="G18" s="108"/>
      <c r="H18" s="108"/>
      <c r="I18" s="144" t="s">
        <v>59</v>
      </c>
      <c r="J18" s="295" t="s">
        <v>9</v>
      </c>
      <c r="K18" s="296"/>
      <c r="L18" s="296"/>
      <c r="M18" s="108"/>
      <c r="N18" s="108"/>
      <c r="O18" s="108"/>
      <c r="P18" s="107" t="s">
        <v>59</v>
      </c>
      <c r="Q18" s="295" t="s">
        <v>9</v>
      </c>
      <c r="R18" s="296"/>
      <c r="S18" s="296"/>
      <c r="T18" s="145"/>
      <c r="U18" s="145"/>
      <c r="V18" s="146"/>
      <c r="W18" s="107" t="s">
        <v>59</v>
      </c>
      <c r="X18" s="295" t="s">
        <v>9</v>
      </c>
      <c r="Y18" s="296"/>
      <c r="Z18" s="296"/>
      <c r="AA18" s="108"/>
      <c r="AB18" s="108"/>
      <c r="AC18" s="108"/>
      <c r="AD18" s="109" t="s">
        <v>59</v>
      </c>
    </row>
    <row r="19" spans="1:30" ht="20.100000000000001" customHeight="1">
      <c r="A19" s="147"/>
      <c r="B19" s="148"/>
      <c r="C19" s="110"/>
      <c r="D19" s="111"/>
      <c r="E19" s="149"/>
      <c r="F19" s="292" t="s">
        <v>60</v>
      </c>
      <c r="G19" s="293"/>
      <c r="H19" s="294"/>
      <c r="I19" s="150"/>
      <c r="J19" s="111"/>
      <c r="K19" s="111"/>
      <c r="L19" s="151"/>
      <c r="M19" s="293" t="s">
        <v>60</v>
      </c>
      <c r="N19" s="293"/>
      <c r="O19" s="294"/>
      <c r="P19" s="110"/>
      <c r="Q19" s="152"/>
      <c r="R19" s="153"/>
      <c r="S19" s="154"/>
      <c r="T19" s="300" t="s">
        <v>60</v>
      </c>
      <c r="U19" s="301"/>
      <c r="V19" s="302"/>
      <c r="W19" s="155"/>
      <c r="X19" s="110"/>
      <c r="Y19" s="111"/>
      <c r="Z19" s="111"/>
      <c r="AA19" s="292" t="s">
        <v>60</v>
      </c>
      <c r="AB19" s="293"/>
      <c r="AC19" s="294"/>
      <c r="AD19" s="112"/>
    </row>
    <row r="20" spans="1:30" ht="20.100000000000001" customHeight="1">
      <c r="A20" s="304" t="s">
        <v>61</v>
      </c>
      <c r="B20" s="304"/>
      <c r="C20" s="299">
        <f>SUM(C21:C40)</f>
        <v>570</v>
      </c>
      <c r="D20" s="298"/>
      <c r="E20" s="298"/>
      <c r="F20" s="298">
        <f>SUM(F21:H40)</f>
        <v>297</v>
      </c>
      <c r="G20" s="298"/>
      <c r="H20" s="298"/>
      <c r="I20" s="156">
        <f>SUM(I21:I40)</f>
        <v>100</v>
      </c>
      <c r="J20" s="298">
        <f>SUM(J21:J40)</f>
        <v>573</v>
      </c>
      <c r="K20" s="298"/>
      <c r="L20" s="298"/>
      <c r="M20" s="298">
        <f>SUM(M21:O40)</f>
        <v>319</v>
      </c>
      <c r="N20" s="298"/>
      <c r="O20" s="298"/>
      <c r="P20" s="156">
        <f>SUM(P21:P40)</f>
        <v>100</v>
      </c>
      <c r="Q20" s="298">
        <f>SUM(Q21:Q40)</f>
        <v>663</v>
      </c>
      <c r="R20" s="298"/>
      <c r="S20" s="298"/>
      <c r="T20" s="298">
        <f>SUM(T21:V40)</f>
        <v>352</v>
      </c>
      <c r="U20" s="334"/>
      <c r="V20" s="334"/>
      <c r="W20" s="156">
        <f>SUM(W21:W40)</f>
        <v>100</v>
      </c>
      <c r="X20" s="298">
        <f>SUM(X21:X40)</f>
        <v>683</v>
      </c>
      <c r="Y20" s="298"/>
      <c r="Z20" s="298"/>
      <c r="AA20" s="298">
        <f>SUM(AA21:AC40)</f>
        <v>369</v>
      </c>
      <c r="AB20" s="334"/>
      <c r="AC20" s="334"/>
      <c r="AD20" s="113">
        <f>SUM(AD21:AD40)</f>
        <v>100</v>
      </c>
    </row>
    <row r="21" spans="1:30" ht="18" customHeight="1">
      <c r="A21" s="303" t="s">
        <v>62</v>
      </c>
      <c r="B21" s="303"/>
      <c r="C21" s="297">
        <v>6</v>
      </c>
      <c r="D21" s="297"/>
      <c r="E21" s="297"/>
      <c r="F21" s="297">
        <v>5</v>
      </c>
      <c r="G21" s="297"/>
      <c r="H21" s="297"/>
      <c r="I21" s="157">
        <f t="shared" ref="I21:I40" si="0">C21/$C$20*100</f>
        <v>1.0526315789473684</v>
      </c>
      <c r="J21" s="297">
        <v>2</v>
      </c>
      <c r="K21" s="297"/>
      <c r="L21" s="297"/>
      <c r="M21" s="297">
        <v>1</v>
      </c>
      <c r="N21" s="297"/>
      <c r="O21" s="297"/>
      <c r="P21" s="158">
        <f t="shared" ref="P21:P40" si="1">J21/$J$20*100</f>
        <v>0.34904013961605584</v>
      </c>
      <c r="Q21" s="297">
        <v>8</v>
      </c>
      <c r="R21" s="297"/>
      <c r="S21" s="297"/>
      <c r="T21" s="297">
        <v>4</v>
      </c>
      <c r="U21" s="297"/>
      <c r="V21" s="297"/>
      <c r="W21" s="159">
        <f t="shared" ref="W21:W40" si="2">Q21/$Q$20*100</f>
        <v>1.206636500754148</v>
      </c>
      <c r="X21" s="297">
        <v>1</v>
      </c>
      <c r="Y21" s="297"/>
      <c r="Z21" s="297"/>
      <c r="AA21" s="297">
        <v>1</v>
      </c>
      <c r="AB21" s="297"/>
      <c r="AC21" s="297"/>
      <c r="AD21" s="11">
        <f t="shared" ref="AD21:AD40" si="3">X21/$X$20*100</f>
        <v>0.14641288433382138</v>
      </c>
    </row>
    <row r="22" spans="1:30" ht="18" customHeight="1">
      <c r="A22" s="303" t="s">
        <v>63</v>
      </c>
      <c r="B22" s="303"/>
      <c r="C22" s="297">
        <v>0</v>
      </c>
      <c r="D22" s="297"/>
      <c r="E22" s="297"/>
      <c r="F22" s="297">
        <v>0</v>
      </c>
      <c r="G22" s="297"/>
      <c r="H22" s="297"/>
      <c r="I22" s="157">
        <f t="shared" si="0"/>
        <v>0</v>
      </c>
      <c r="J22" s="297">
        <v>1</v>
      </c>
      <c r="K22" s="297"/>
      <c r="L22" s="297"/>
      <c r="M22" s="297">
        <v>1</v>
      </c>
      <c r="N22" s="297"/>
      <c r="O22" s="297"/>
      <c r="P22" s="158">
        <f t="shared" si="1"/>
        <v>0.17452006980802792</v>
      </c>
      <c r="Q22" s="297">
        <v>0</v>
      </c>
      <c r="R22" s="297"/>
      <c r="S22" s="297"/>
      <c r="T22" s="297">
        <v>0</v>
      </c>
      <c r="U22" s="297"/>
      <c r="V22" s="297"/>
      <c r="W22" s="159">
        <f t="shared" si="2"/>
        <v>0</v>
      </c>
      <c r="X22" s="297">
        <v>3</v>
      </c>
      <c r="Y22" s="297"/>
      <c r="Z22" s="297"/>
      <c r="AA22" s="297">
        <v>2</v>
      </c>
      <c r="AB22" s="297"/>
      <c r="AC22" s="297"/>
      <c r="AD22" s="11">
        <f t="shared" si="3"/>
        <v>0.43923865300146414</v>
      </c>
    </row>
    <row r="23" spans="1:30" ht="18" customHeight="1">
      <c r="A23" s="303" t="s">
        <v>64</v>
      </c>
      <c r="B23" s="303"/>
      <c r="C23" s="297">
        <v>0</v>
      </c>
      <c r="D23" s="297"/>
      <c r="E23" s="297"/>
      <c r="F23" s="297">
        <v>0</v>
      </c>
      <c r="G23" s="297"/>
      <c r="H23" s="297"/>
      <c r="I23" s="157">
        <f t="shared" si="0"/>
        <v>0</v>
      </c>
      <c r="J23" s="297">
        <v>1</v>
      </c>
      <c r="K23" s="297"/>
      <c r="L23" s="297"/>
      <c r="M23" s="297">
        <v>1</v>
      </c>
      <c r="N23" s="297"/>
      <c r="O23" s="297"/>
      <c r="P23" s="158">
        <f t="shared" si="1"/>
        <v>0.17452006980802792</v>
      </c>
      <c r="Q23" s="297">
        <v>0</v>
      </c>
      <c r="R23" s="297"/>
      <c r="S23" s="297"/>
      <c r="T23" s="297">
        <v>0</v>
      </c>
      <c r="U23" s="297"/>
      <c r="V23" s="297"/>
      <c r="W23" s="159">
        <f t="shared" si="2"/>
        <v>0</v>
      </c>
      <c r="X23" s="297">
        <v>0</v>
      </c>
      <c r="Y23" s="297"/>
      <c r="Z23" s="297"/>
      <c r="AA23" s="297">
        <v>0</v>
      </c>
      <c r="AB23" s="297"/>
      <c r="AC23" s="297"/>
      <c r="AD23" s="11">
        <f t="shared" si="3"/>
        <v>0</v>
      </c>
    </row>
    <row r="24" spans="1:30" ht="18" customHeight="1">
      <c r="A24" s="303" t="s">
        <v>65</v>
      </c>
      <c r="B24" s="303"/>
      <c r="C24" s="297">
        <v>0</v>
      </c>
      <c r="D24" s="297"/>
      <c r="E24" s="297"/>
      <c r="F24" s="297">
        <v>0</v>
      </c>
      <c r="G24" s="297"/>
      <c r="H24" s="297"/>
      <c r="I24" s="157">
        <f t="shared" si="0"/>
        <v>0</v>
      </c>
      <c r="J24" s="297">
        <v>1</v>
      </c>
      <c r="K24" s="297"/>
      <c r="L24" s="297"/>
      <c r="M24" s="297">
        <v>1</v>
      </c>
      <c r="N24" s="297"/>
      <c r="O24" s="297"/>
      <c r="P24" s="158">
        <f t="shared" si="1"/>
        <v>0.17452006980802792</v>
      </c>
      <c r="Q24" s="297">
        <v>3</v>
      </c>
      <c r="R24" s="297"/>
      <c r="S24" s="297"/>
      <c r="T24" s="297">
        <v>3</v>
      </c>
      <c r="U24" s="297"/>
      <c r="V24" s="297"/>
      <c r="W24" s="160">
        <f t="shared" si="2"/>
        <v>0.45248868778280549</v>
      </c>
      <c r="X24" s="297">
        <v>4</v>
      </c>
      <c r="Y24" s="297"/>
      <c r="Z24" s="297"/>
      <c r="AA24" s="297">
        <v>4</v>
      </c>
      <c r="AB24" s="297"/>
      <c r="AC24" s="297"/>
      <c r="AD24" s="11">
        <f t="shared" si="3"/>
        <v>0.58565153733528552</v>
      </c>
    </row>
    <row r="25" spans="1:30" ht="18" customHeight="1">
      <c r="A25" s="303" t="s">
        <v>66</v>
      </c>
      <c r="B25" s="303"/>
      <c r="C25" s="297">
        <v>2</v>
      </c>
      <c r="D25" s="297"/>
      <c r="E25" s="297"/>
      <c r="F25" s="297">
        <v>2</v>
      </c>
      <c r="G25" s="297"/>
      <c r="H25" s="297"/>
      <c r="I25" s="157">
        <f t="shared" si="0"/>
        <v>0.35087719298245612</v>
      </c>
      <c r="J25" s="297">
        <v>3</v>
      </c>
      <c r="K25" s="297"/>
      <c r="L25" s="297"/>
      <c r="M25" s="297">
        <v>2</v>
      </c>
      <c r="N25" s="297"/>
      <c r="O25" s="297"/>
      <c r="P25" s="158">
        <f t="shared" si="1"/>
        <v>0.52356020942408377</v>
      </c>
      <c r="Q25" s="297">
        <v>3</v>
      </c>
      <c r="R25" s="297"/>
      <c r="S25" s="297"/>
      <c r="T25" s="297">
        <v>1</v>
      </c>
      <c r="U25" s="297"/>
      <c r="V25" s="297"/>
      <c r="W25" s="159">
        <f t="shared" si="2"/>
        <v>0.45248868778280549</v>
      </c>
      <c r="X25" s="297">
        <v>2</v>
      </c>
      <c r="Y25" s="297"/>
      <c r="Z25" s="297"/>
      <c r="AA25" s="297">
        <v>1</v>
      </c>
      <c r="AB25" s="297"/>
      <c r="AC25" s="297"/>
      <c r="AD25" s="11">
        <f t="shared" si="3"/>
        <v>0.29282576866764276</v>
      </c>
    </row>
    <row r="26" spans="1:30" ht="18" customHeight="1">
      <c r="A26" s="303" t="s">
        <v>67</v>
      </c>
      <c r="B26" s="303"/>
      <c r="C26" s="297">
        <v>2</v>
      </c>
      <c r="D26" s="297"/>
      <c r="E26" s="297"/>
      <c r="F26" s="297">
        <v>1</v>
      </c>
      <c r="G26" s="297"/>
      <c r="H26" s="297"/>
      <c r="I26" s="157">
        <f t="shared" si="0"/>
        <v>0.35087719298245612</v>
      </c>
      <c r="J26" s="297">
        <v>4</v>
      </c>
      <c r="K26" s="297"/>
      <c r="L26" s="297"/>
      <c r="M26" s="297">
        <v>2</v>
      </c>
      <c r="N26" s="297"/>
      <c r="O26" s="297"/>
      <c r="P26" s="158">
        <f t="shared" si="1"/>
        <v>0.69808027923211169</v>
      </c>
      <c r="Q26" s="297">
        <v>2</v>
      </c>
      <c r="R26" s="297"/>
      <c r="S26" s="297"/>
      <c r="T26" s="297">
        <v>1</v>
      </c>
      <c r="U26" s="297"/>
      <c r="V26" s="297"/>
      <c r="W26" s="159">
        <f t="shared" si="2"/>
        <v>0.30165912518853699</v>
      </c>
      <c r="X26" s="297">
        <v>3</v>
      </c>
      <c r="Y26" s="297"/>
      <c r="Z26" s="297"/>
      <c r="AA26" s="297">
        <v>2</v>
      </c>
      <c r="AB26" s="297"/>
      <c r="AC26" s="297"/>
      <c r="AD26" s="11">
        <f t="shared" si="3"/>
        <v>0.43923865300146414</v>
      </c>
    </row>
    <row r="27" spans="1:30" ht="18" customHeight="1">
      <c r="A27" s="303" t="s">
        <v>68</v>
      </c>
      <c r="B27" s="303"/>
      <c r="C27" s="297">
        <v>3</v>
      </c>
      <c r="D27" s="297"/>
      <c r="E27" s="297"/>
      <c r="F27" s="297">
        <v>1</v>
      </c>
      <c r="G27" s="297"/>
      <c r="H27" s="297"/>
      <c r="I27" s="157">
        <f t="shared" si="0"/>
        <v>0.52631578947368418</v>
      </c>
      <c r="J27" s="297">
        <v>8</v>
      </c>
      <c r="K27" s="297"/>
      <c r="L27" s="297"/>
      <c r="M27" s="297">
        <v>5</v>
      </c>
      <c r="N27" s="297"/>
      <c r="O27" s="297"/>
      <c r="P27" s="158">
        <f t="shared" si="1"/>
        <v>1.3961605584642234</v>
      </c>
      <c r="Q27" s="297">
        <v>4</v>
      </c>
      <c r="R27" s="297"/>
      <c r="S27" s="297"/>
      <c r="T27" s="297">
        <v>3</v>
      </c>
      <c r="U27" s="297"/>
      <c r="V27" s="297"/>
      <c r="W27" s="159">
        <f t="shared" si="2"/>
        <v>0.60331825037707398</v>
      </c>
      <c r="X27" s="297">
        <v>4</v>
      </c>
      <c r="Y27" s="297"/>
      <c r="Z27" s="297"/>
      <c r="AA27" s="297">
        <v>3</v>
      </c>
      <c r="AB27" s="297"/>
      <c r="AC27" s="297"/>
      <c r="AD27" s="11">
        <f t="shared" si="3"/>
        <v>0.58565153733528552</v>
      </c>
    </row>
    <row r="28" spans="1:30" ht="18" customHeight="1">
      <c r="A28" s="303" t="s">
        <v>69</v>
      </c>
      <c r="B28" s="303"/>
      <c r="C28" s="297">
        <v>10</v>
      </c>
      <c r="D28" s="297"/>
      <c r="E28" s="297"/>
      <c r="F28" s="297">
        <v>6</v>
      </c>
      <c r="G28" s="297"/>
      <c r="H28" s="297"/>
      <c r="I28" s="157">
        <f t="shared" si="0"/>
        <v>1.7543859649122806</v>
      </c>
      <c r="J28" s="297">
        <v>13</v>
      </c>
      <c r="K28" s="297"/>
      <c r="L28" s="297"/>
      <c r="M28" s="297">
        <v>11</v>
      </c>
      <c r="N28" s="297"/>
      <c r="O28" s="297"/>
      <c r="P28" s="158">
        <f t="shared" si="1"/>
        <v>2.2687609075043627</v>
      </c>
      <c r="Q28" s="297">
        <v>7</v>
      </c>
      <c r="R28" s="297"/>
      <c r="S28" s="297"/>
      <c r="T28" s="297">
        <v>4</v>
      </c>
      <c r="U28" s="297"/>
      <c r="V28" s="297"/>
      <c r="W28" s="159">
        <f t="shared" si="2"/>
        <v>1.0558069381598794</v>
      </c>
      <c r="X28" s="297">
        <v>9</v>
      </c>
      <c r="Y28" s="297"/>
      <c r="Z28" s="297"/>
      <c r="AA28" s="297">
        <v>6</v>
      </c>
      <c r="AB28" s="297"/>
      <c r="AC28" s="297"/>
      <c r="AD28" s="11">
        <f t="shared" si="3"/>
        <v>1.3177159590043925</v>
      </c>
    </row>
    <row r="29" spans="1:30" ht="18" customHeight="1">
      <c r="A29" s="303" t="s">
        <v>70</v>
      </c>
      <c r="B29" s="303"/>
      <c r="C29" s="297">
        <v>15</v>
      </c>
      <c r="D29" s="297"/>
      <c r="E29" s="297"/>
      <c r="F29" s="297">
        <v>12</v>
      </c>
      <c r="G29" s="297"/>
      <c r="H29" s="297"/>
      <c r="I29" s="157">
        <f t="shared" si="0"/>
        <v>2.6315789473684208</v>
      </c>
      <c r="J29" s="297">
        <v>9</v>
      </c>
      <c r="K29" s="297"/>
      <c r="L29" s="297"/>
      <c r="M29" s="297">
        <v>7</v>
      </c>
      <c r="N29" s="297"/>
      <c r="O29" s="297"/>
      <c r="P29" s="158">
        <f t="shared" si="1"/>
        <v>1.5706806282722512</v>
      </c>
      <c r="Q29" s="297">
        <v>16</v>
      </c>
      <c r="R29" s="297"/>
      <c r="S29" s="297"/>
      <c r="T29" s="297">
        <v>8</v>
      </c>
      <c r="U29" s="297"/>
      <c r="V29" s="297"/>
      <c r="W29" s="159">
        <f t="shared" si="2"/>
        <v>2.4132730015082959</v>
      </c>
      <c r="X29" s="297">
        <v>11</v>
      </c>
      <c r="Y29" s="297"/>
      <c r="Z29" s="297"/>
      <c r="AA29" s="297">
        <v>8</v>
      </c>
      <c r="AB29" s="297"/>
      <c r="AC29" s="297"/>
      <c r="AD29" s="11">
        <f t="shared" si="3"/>
        <v>1.6105417276720351</v>
      </c>
    </row>
    <row r="30" spans="1:30" ht="18" customHeight="1">
      <c r="A30" s="303" t="s">
        <v>71</v>
      </c>
      <c r="B30" s="303"/>
      <c r="C30" s="297">
        <v>13</v>
      </c>
      <c r="D30" s="297"/>
      <c r="E30" s="297"/>
      <c r="F30" s="297">
        <v>7</v>
      </c>
      <c r="G30" s="297"/>
      <c r="H30" s="297"/>
      <c r="I30" s="157">
        <f t="shared" si="0"/>
        <v>2.2807017543859649</v>
      </c>
      <c r="J30" s="297">
        <v>10</v>
      </c>
      <c r="K30" s="297"/>
      <c r="L30" s="297"/>
      <c r="M30" s="297">
        <v>10</v>
      </c>
      <c r="N30" s="297"/>
      <c r="O30" s="297"/>
      <c r="P30" s="158">
        <f t="shared" si="1"/>
        <v>1.7452006980802792</v>
      </c>
      <c r="Q30" s="297">
        <v>16</v>
      </c>
      <c r="R30" s="297"/>
      <c r="S30" s="297"/>
      <c r="T30" s="297">
        <v>10</v>
      </c>
      <c r="U30" s="297"/>
      <c r="V30" s="297"/>
      <c r="W30" s="159">
        <f t="shared" si="2"/>
        <v>2.4132730015082959</v>
      </c>
      <c r="X30" s="297">
        <v>16</v>
      </c>
      <c r="Y30" s="297"/>
      <c r="Z30" s="297"/>
      <c r="AA30" s="297">
        <v>11</v>
      </c>
      <c r="AB30" s="297"/>
      <c r="AC30" s="297"/>
      <c r="AD30" s="11">
        <f t="shared" si="3"/>
        <v>2.3426061493411421</v>
      </c>
    </row>
    <row r="31" spans="1:30" ht="18" customHeight="1">
      <c r="A31" s="303" t="s">
        <v>72</v>
      </c>
      <c r="B31" s="303"/>
      <c r="C31" s="297">
        <v>25</v>
      </c>
      <c r="D31" s="297"/>
      <c r="E31" s="297"/>
      <c r="F31" s="297">
        <v>15</v>
      </c>
      <c r="G31" s="297"/>
      <c r="H31" s="297"/>
      <c r="I31" s="157">
        <f t="shared" si="0"/>
        <v>4.3859649122807012</v>
      </c>
      <c r="J31" s="297">
        <v>24</v>
      </c>
      <c r="K31" s="297"/>
      <c r="L31" s="297"/>
      <c r="M31" s="297">
        <v>20</v>
      </c>
      <c r="N31" s="297"/>
      <c r="O31" s="297"/>
      <c r="P31" s="158">
        <f t="shared" si="1"/>
        <v>4.1884816753926701</v>
      </c>
      <c r="Q31" s="297">
        <v>24</v>
      </c>
      <c r="R31" s="297"/>
      <c r="S31" s="297"/>
      <c r="T31" s="297">
        <v>20</v>
      </c>
      <c r="U31" s="297"/>
      <c r="V31" s="297"/>
      <c r="W31" s="159">
        <f t="shared" si="2"/>
        <v>3.6199095022624439</v>
      </c>
      <c r="X31" s="297">
        <v>25</v>
      </c>
      <c r="Y31" s="297"/>
      <c r="Z31" s="297"/>
      <c r="AA31" s="297">
        <v>19</v>
      </c>
      <c r="AB31" s="297"/>
      <c r="AC31" s="297"/>
      <c r="AD31" s="11">
        <f t="shared" si="3"/>
        <v>3.6603221083455346</v>
      </c>
    </row>
    <row r="32" spans="1:30" ht="18" customHeight="1">
      <c r="A32" s="303" t="s">
        <v>73</v>
      </c>
      <c r="B32" s="303"/>
      <c r="C32" s="297">
        <v>33</v>
      </c>
      <c r="D32" s="297"/>
      <c r="E32" s="297"/>
      <c r="F32" s="297">
        <v>24</v>
      </c>
      <c r="G32" s="297"/>
      <c r="H32" s="297"/>
      <c r="I32" s="157">
        <f t="shared" si="0"/>
        <v>5.7894736842105265</v>
      </c>
      <c r="J32" s="297">
        <v>37</v>
      </c>
      <c r="K32" s="297"/>
      <c r="L32" s="297"/>
      <c r="M32" s="297">
        <v>24</v>
      </c>
      <c r="N32" s="297"/>
      <c r="O32" s="297"/>
      <c r="P32" s="158">
        <f t="shared" si="1"/>
        <v>6.4572425828970328</v>
      </c>
      <c r="Q32" s="297">
        <v>26</v>
      </c>
      <c r="R32" s="297"/>
      <c r="S32" s="297"/>
      <c r="T32" s="297">
        <v>20</v>
      </c>
      <c r="U32" s="297"/>
      <c r="V32" s="297"/>
      <c r="W32" s="159">
        <f t="shared" si="2"/>
        <v>3.9215686274509802</v>
      </c>
      <c r="X32" s="297">
        <v>37</v>
      </c>
      <c r="Y32" s="297"/>
      <c r="Z32" s="297"/>
      <c r="AA32" s="297">
        <v>26</v>
      </c>
      <c r="AB32" s="297"/>
      <c r="AC32" s="297"/>
      <c r="AD32" s="11">
        <f t="shared" si="3"/>
        <v>5.4172767203513912</v>
      </c>
    </row>
    <row r="33" spans="1:30" ht="18" customHeight="1">
      <c r="A33" s="303" t="s">
        <v>74</v>
      </c>
      <c r="B33" s="303"/>
      <c r="C33" s="297">
        <v>37</v>
      </c>
      <c r="D33" s="297"/>
      <c r="E33" s="297"/>
      <c r="F33" s="297">
        <v>25</v>
      </c>
      <c r="G33" s="297"/>
      <c r="H33" s="297"/>
      <c r="I33" s="157">
        <f t="shared" si="0"/>
        <v>6.4912280701754383</v>
      </c>
      <c r="J33" s="297">
        <v>33</v>
      </c>
      <c r="K33" s="297"/>
      <c r="L33" s="297"/>
      <c r="M33" s="297">
        <v>26</v>
      </c>
      <c r="N33" s="297"/>
      <c r="O33" s="297"/>
      <c r="P33" s="158">
        <f t="shared" si="1"/>
        <v>5.7591623036649215</v>
      </c>
      <c r="Q33" s="297">
        <v>51</v>
      </c>
      <c r="R33" s="297"/>
      <c r="S33" s="297"/>
      <c r="T33" s="297">
        <v>36</v>
      </c>
      <c r="U33" s="297"/>
      <c r="V33" s="297"/>
      <c r="W33" s="159">
        <f t="shared" si="2"/>
        <v>7.6923076923076925</v>
      </c>
      <c r="X33" s="297">
        <v>51</v>
      </c>
      <c r="Y33" s="297"/>
      <c r="Z33" s="297"/>
      <c r="AA33" s="297">
        <v>40</v>
      </c>
      <c r="AB33" s="297"/>
      <c r="AC33" s="297"/>
      <c r="AD33" s="11">
        <f t="shared" si="3"/>
        <v>7.4670571010248903</v>
      </c>
    </row>
    <row r="34" spans="1:30" ht="18" customHeight="1">
      <c r="A34" s="303" t="s">
        <v>75</v>
      </c>
      <c r="B34" s="303"/>
      <c r="C34" s="297">
        <v>47</v>
      </c>
      <c r="D34" s="297"/>
      <c r="E34" s="297"/>
      <c r="F34" s="297">
        <v>27</v>
      </c>
      <c r="G34" s="297"/>
      <c r="H34" s="297"/>
      <c r="I34" s="157">
        <f t="shared" si="0"/>
        <v>8.2456140350877192</v>
      </c>
      <c r="J34" s="297">
        <v>38</v>
      </c>
      <c r="K34" s="297"/>
      <c r="L34" s="297"/>
      <c r="M34" s="297">
        <v>23</v>
      </c>
      <c r="N34" s="297"/>
      <c r="O34" s="297"/>
      <c r="P34" s="158">
        <f t="shared" si="1"/>
        <v>6.6317626527050617</v>
      </c>
      <c r="Q34" s="297">
        <v>31</v>
      </c>
      <c r="R34" s="297"/>
      <c r="S34" s="297"/>
      <c r="T34" s="297">
        <v>14</v>
      </c>
      <c r="U34" s="297"/>
      <c r="V34" s="297"/>
      <c r="W34" s="159">
        <f t="shared" si="2"/>
        <v>4.675716440422323</v>
      </c>
      <c r="X34" s="297">
        <v>30</v>
      </c>
      <c r="Y34" s="297"/>
      <c r="Z34" s="297"/>
      <c r="AA34" s="297">
        <v>20</v>
      </c>
      <c r="AB34" s="297"/>
      <c r="AC34" s="297"/>
      <c r="AD34" s="11">
        <f t="shared" si="3"/>
        <v>4.3923865300146412</v>
      </c>
    </row>
    <row r="35" spans="1:30" ht="18" customHeight="1">
      <c r="A35" s="303" t="s">
        <v>76</v>
      </c>
      <c r="B35" s="303"/>
      <c r="C35" s="297">
        <v>59</v>
      </c>
      <c r="D35" s="297"/>
      <c r="E35" s="297"/>
      <c r="F35" s="297">
        <v>37</v>
      </c>
      <c r="G35" s="297"/>
      <c r="H35" s="297"/>
      <c r="I35" s="157">
        <f t="shared" si="0"/>
        <v>10.350877192982457</v>
      </c>
      <c r="J35" s="297">
        <v>75</v>
      </c>
      <c r="K35" s="297"/>
      <c r="L35" s="297"/>
      <c r="M35" s="297">
        <v>56</v>
      </c>
      <c r="N35" s="297"/>
      <c r="O35" s="297"/>
      <c r="P35" s="158">
        <f t="shared" si="1"/>
        <v>13.089005235602095</v>
      </c>
      <c r="Q35" s="297">
        <v>68</v>
      </c>
      <c r="R35" s="297"/>
      <c r="S35" s="297"/>
      <c r="T35" s="297">
        <v>44</v>
      </c>
      <c r="U35" s="297"/>
      <c r="V35" s="297"/>
      <c r="W35" s="159">
        <f t="shared" si="2"/>
        <v>10.256410256410255</v>
      </c>
      <c r="X35" s="297">
        <v>84</v>
      </c>
      <c r="Y35" s="297"/>
      <c r="Z35" s="297"/>
      <c r="AA35" s="297">
        <v>48</v>
      </c>
      <c r="AB35" s="297"/>
      <c r="AC35" s="297"/>
      <c r="AD35" s="11">
        <f t="shared" si="3"/>
        <v>12.298682284040996</v>
      </c>
    </row>
    <row r="36" spans="1:30" ht="18" customHeight="1">
      <c r="A36" s="303" t="s">
        <v>77</v>
      </c>
      <c r="B36" s="303"/>
      <c r="C36" s="297">
        <v>79</v>
      </c>
      <c r="D36" s="297"/>
      <c r="E36" s="297"/>
      <c r="F36" s="297">
        <v>45</v>
      </c>
      <c r="G36" s="297"/>
      <c r="H36" s="297"/>
      <c r="I36" s="157">
        <f t="shared" si="0"/>
        <v>13.859649122807017</v>
      </c>
      <c r="J36" s="297">
        <v>72</v>
      </c>
      <c r="K36" s="297"/>
      <c r="L36" s="297"/>
      <c r="M36" s="297">
        <v>44</v>
      </c>
      <c r="N36" s="297"/>
      <c r="O36" s="297"/>
      <c r="P36" s="158">
        <f t="shared" si="1"/>
        <v>12.56544502617801</v>
      </c>
      <c r="Q36" s="297">
        <v>92</v>
      </c>
      <c r="R36" s="297"/>
      <c r="S36" s="297"/>
      <c r="T36" s="297">
        <v>54</v>
      </c>
      <c r="U36" s="297"/>
      <c r="V36" s="297"/>
      <c r="W36" s="159">
        <f t="shared" si="2"/>
        <v>13.8763197586727</v>
      </c>
      <c r="X36" s="297">
        <v>83</v>
      </c>
      <c r="Y36" s="297"/>
      <c r="Z36" s="297"/>
      <c r="AA36" s="297">
        <v>51</v>
      </c>
      <c r="AB36" s="297"/>
      <c r="AC36" s="297"/>
      <c r="AD36" s="11">
        <f t="shared" si="3"/>
        <v>12.152269399707174</v>
      </c>
    </row>
    <row r="37" spans="1:30" ht="18" customHeight="1">
      <c r="A37" s="303" t="s">
        <v>78</v>
      </c>
      <c r="B37" s="303"/>
      <c r="C37" s="297">
        <v>74</v>
      </c>
      <c r="D37" s="297"/>
      <c r="E37" s="297"/>
      <c r="F37" s="297">
        <v>32</v>
      </c>
      <c r="G37" s="297"/>
      <c r="H37" s="297"/>
      <c r="I37" s="157">
        <f t="shared" si="0"/>
        <v>12.982456140350877</v>
      </c>
      <c r="J37" s="297">
        <v>63</v>
      </c>
      <c r="K37" s="297"/>
      <c r="L37" s="297"/>
      <c r="M37" s="297">
        <v>28</v>
      </c>
      <c r="N37" s="297"/>
      <c r="O37" s="297"/>
      <c r="P37" s="158">
        <f t="shared" si="1"/>
        <v>10.99476439790576</v>
      </c>
      <c r="Q37" s="297">
        <v>95</v>
      </c>
      <c r="R37" s="297"/>
      <c r="S37" s="297"/>
      <c r="T37" s="297">
        <v>58</v>
      </c>
      <c r="U37" s="297"/>
      <c r="V37" s="297"/>
      <c r="W37" s="159">
        <f t="shared" si="2"/>
        <v>14.328808446455504</v>
      </c>
      <c r="X37" s="297">
        <v>97</v>
      </c>
      <c r="Y37" s="297"/>
      <c r="Z37" s="297"/>
      <c r="AA37" s="297">
        <v>53</v>
      </c>
      <c r="AB37" s="297"/>
      <c r="AC37" s="297"/>
      <c r="AD37" s="11">
        <f t="shared" si="3"/>
        <v>14.202049780380674</v>
      </c>
    </row>
    <row r="38" spans="1:30" ht="18" customHeight="1">
      <c r="A38" s="303" t="s">
        <v>79</v>
      </c>
      <c r="B38" s="303"/>
      <c r="C38" s="297">
        <v>67</v>
      </c>
      <c r="D38" s="297"/>
      <c r="E38" s="297"/>
      <c r="F38" s="297">
        <v>29</v>
      </c>
      <c r="G38" s="297"/>
      <c r="H38" s="297"/>
      <c r="I38" s="157">
        <f t="shared" si="0"/>
        <v>11.754385964912281</v>
      </c>
      <c r="J38" s="297">
        <v>80</v>
      </c>
      <c r="K38" s="297"/>
      <c r="L38" s="297"/>
      <c r="M38" s="297">
        <v>31</v>
      </c>
      <c r="N38" s="297"/>
      <c r="O38" s="297"/>
      <c r="P38" s="158">
        <f t="shared" si="1"/>
        <v>13.961605584642234</v>
      </c>
      <c r="Q38" s="297">
        <v>89</v>
      </c>
      <c r="R38" s="297"/>
      <c r="S38" s="297"/>
      <c r="T38" s="297">
        <v>42</v>
      </c>
      <c r="U38" s="297"/>
      <c r="V38" s="297"/>
      <c r="W38" s="159">
        <f t="shared" si="2"/>
        <v>13.423831070889895</v>
      </c>
      <c r="X38" s="297">
        <v>84</v>
      </c>
      <c r="Y38" s="297"/>
      <c r="Z38" s="297"/>
      <c r="AA38" s="297">
        <v>37</v>
      </c>
      <c r="AB38" s="297"/>
      <c r="AC38" s="297"/>
      <c r="AD38" s="11">
        <f t="shared" si="3"/>
        <v>12.298682284040996</v>
      </c>
    </row>
    <row r="39" spans="1:30" ht="18" customHeight="1">
      <c r="A39" s="303" t="s">
        <v>80</v>
      </c>
      <c r="B39" s="303"/>
      <c r="C39" s="297">
        <v>98</v>
      </c>
      <c r="D39" s="297"/>
      <c r="E39" s="297"/>
      <c r="F39" s="297">
        <v>29</v>
      </c>
      <c r="G39" s="297"/>
      <c r="H39" s="297"/>
      <c r="I39" s="157">
        <f t="shared" si="0"/>
        <v>17.192982456140353</v>
      </c>
      <c r="J39" s="297">
        <v>99</v>
      </c>
      <c r="K39" s="297"/>
      <c r="L39" s="297"/>
      <c r="M39" s="297">
        <v>26</v>
      </c>
      <c r="N39" s="297"/>
      <c r="O39" s="297"/>
      <c r="P39" s="158">
        <f t="shared" si="1"/>
        <v>17.277486910994764</v>
      </c>
      <c r="Q39" s="297">
        <v>128</v>
      </c>
      <c r="R39" s="297"/>
      <c r="S39" s="297"/>
      <c r="T39" s="297">
        <v>30</v>
      </c>
      <c r="U39" s="297"/>
      <c r="V39" s="297"/>
      <c r="W39" s="159">
        <f t="shared" si="2"/>
        <v>19.306184012066367</v>
      </c>
      <c r="X39" s="297">
        <v>139</v>
      </c>
      <c r="Y39" s="297"/>
      <c r="Z39" s="297"/>
      <c r="AA39" s="297">
        <v>37</v>
      </c>
      <c r="AB39" s="297"/>
      <c r="AC39" s="297"/>
      <c r="AD39" s="11">
        <f t="shared" si="3"/>
        <v>20.351390922401173</v>
      </c>
    </row>
    <row r="40" spans="1:30" ht="18" customHeight="1">
      <c r="A40" s="303" t="s">
        <v>81</v>
      </c>
      <c r="B40" s="303"/>
      <c r="C40" s="332">
        <v>0</v>
      </c>
      <c r="D40" s="331"/>
      <c r="E40" s="331"/>
      <c r="F40" s="331">
        <v>0</v>
      </c>
      <c r="G40" s="331"/>
      <c r="H40" s="331"/>
      <c r="I40" s="161">
        <f t="shared" si="0"/>
        <v>0</v>
      </c>
      <c r="J40" s="297">
        <v>0</v>
      </c>
      <c r="K40" s="297"/>
      <c r="L40" s="297"/>
      <c r="M40" s="297">
        <v>0</v>
      </c>
      <c r="N40" s="297"/>
      <c r="O40" s="297"/>
      <c r="P40" s="162">
        <f t="shared" si="1"/>
        <v>0</v>
      </c>
      <c r="Q40" s="297">
        <v>0</v>
      </c>
      <c r="R40" s="297"/>
      <c r="S40" s="297"/>
      <c r="T40" s="297">
        <v>0</v>
      </c>
      <c r="U40" s="297"/>
      <c r="V40" s="297"/>
      <c r="W40" s="159">
        <f t="shared" si="2"/>
        <v>0</v>
      </c>
      <c r="X40" s="297">
        <v>0</v>
      </c>
      <c r="Y40" s="297"/>
      <c r="Z40" s="297"/>
      <c r="AA40" s="297">
        <v>0</v>
      </c>
      <c r="AB40" s="297"/>
      <c r="AC40" s="297"/>
      <c r="AD40" s="11">
        <f t="shared" si="3"/>
        <v>0</v>
      </c>
    </row>
    <row r="41" spans="1:30" ht="18" customHeight="1">
      <c r="A41" s="303"/>
      <c r="B41" s="303"/>
      <c r="C41" s="163"/>
      <c r="D41" s="163"/>
      <c r="E41" s="163"/>
      <c r="F41" s="163"/>
      <c r="G41" s="163"/>
      <c r="H41" s="163"/>
      <c r="I41" s="164"/>
      <c r="J41" s="165"/>
      <c r="K41" s="165"/>
      <c r="L41" s="165"/>
      <c r="M41" s="165"/>
      <c r="N41" s="165"/>
      <c r="O41" s="165"/>
      <c r="P41" s="157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3"/>
    </row>
    <row r="42" spans="1:30" s="166" customFormat="1" ht="18" customHeight="1" thickBot="1">
      <c r="A42" s="305" t="s">
        <v>83</v>
      </c>
      <c r="B42" s="305"/>
      <c r="C42" s="329">
        <f>C20/109739*1000</f>
        <v>5.19414246530404</v>
      </c>
      <c r="D42" s="330"/>
      <c r="E42" s="330"/>
      <c r="F42" s="328" t="s">
        <v>84</v>
      </c>
      <c r="G42" s="328"/>
      <c r="H42" s="328"/>
      <c r="I42" s="104" t="s">
        <v>84</v>
      </c>
      <c r="J42" s="328">
        <f>J20/110730*1000</f>
        <v>5.1747493904091026</v>
      </c>
      <c r="K42" s="328"/>
      <c r="L42" s="328"/>
      <c r="M42" s="333" t="s">
        <v>84</v>
      </c>
      <c r="N42" s="333"/>
      <c r="O42" s="333"/>
      <c r="P42" s="114" t="s">
        <v>84</v>
      </c>
      <c r="Q42" s="330">
        <f>Q20/111343*1000</f>
        <v>5.9545728065527248</v>
      </c>
      <c r="R42" s="330"/>
      <c r="S42" s="330"/>
      <c r="T42" s="333" t="s">
        <v>84</v>
      </c>
      <c r="U42" s="333"/>
      <c r="V42" s="333"/>
      <c r="W42" s="114" t="s">
        <v>84</v>
      </c>
      <c r="X42" s="328">
        <f>X20/111977*1000</f>
        <v>6.0994668548005402</v>
      </c>
      <c r="Y42" s="328"/>
      <c r="Z42" s="328"/>
      <c r="AA42" s="333" t="s">
        <v>84</v>
      </c>
      <c r="AB42" s="333"/>
      <c r="AC42" s="333"/>
      <c r="AD42" s="115" t="s">
        <v>84</v>
      </c>
    </row>
    <row r="43" spans="1:30" ht="15" customHeight="1">
      <c r="A43" s="130" t="s">
        <v>85</v>
      </c>
      <c r="X43" s="167"/>
      <c r="Y43" s="12"/>
      <c r="Z43" s="12"/>
      <c r="AA43" s="12"/>
      <c r="AB43" s="12"/>
      <c r="AD43" s="131" t="s">
        <v>47</v>
      </c>
    </row>
    <row r="44" spans="1:30" ht="15" customHeight="1">
      <c r="A44" s="335" t="s">
        <v>273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X44" s="12"/>
      <c r="Y44" s="12"/>
      <c r="Z44" s="12"/>
      <c r="AA44" s="12"/>
      <c r="AB44" s="12"/>
    </row>
    <row r="45" spans="1:30" ht="17.45" customHeight="1" thickBot="1"/>
    <row r="46" spans="1:30" ht="17.45" customHeight="1">
      <c r="B46" s="336" t="s">
        <v>303</v>
      </c>
      <c r="C46" s="339" t="s">
        <v>299</v>
      </c>
      <c r="D46" s="340"/>
      <c r="E46" s="340"/>
      <c r="F46" s="340"/>
      <c r="G46" s="340"/>
      <c r="H46" s="340"/>
      <c r="I46" s="341">
        <v>111977</v>
      </c>
      <c r="J46" s="342"/>
    </row>
    <row r="47" spans="1:30" ht="17.45" customHeight="1">
      <c r="B47" s="337"/>
      <c r="C47" s="343" t="s">
        <v>300</v>
      </c>
      <c r="D47" s="344"/>
      <c r="E47" s="344"/>
      <c r="F47" s="344"/>
      <c r="G47" s="344"/>
      <c r="H47" s="344"/>
      <c r="I47" s="345">
        <v>111343</v>
      </c>
      <c r="J47" s="346"/>
    </row>
    <row r="48" spans="1:30" ht="17.45" customHeight="1">
      <c r="B48" s="337"/>
      <c r="C48" s="343" t="s">
        <v>301</v>
      </c>
      <c r="D48" s="344"/>
      <c r="E48" s="344"/>
      <c r="F48" s="344"/>
      <c r="G48" s="344"/>
      <c r="H48" s="344"/>
      <c r="I48" s="345">
        <v>110730</v>
      </c>
      <c r="J48" s="346"/>
    </row>
    <row r="49" spans="2:10" ht="17.45" customHeight="1" thickBot="1">
      <c r="B49" s="338"/>
      <c r="C49" s="349" t="s">
        <v>302</v>
      </c>
      <c r="D49" s="350"/>
      <c r="E49" s="350"/>
      <c r="F49" s="350"/>
      <c r="G49" s="350"/>
      <c r="H49" s="350"/>
      <c r="I49" s="347">
        <v>109739</v>
      </c>
      <c r="J49" s="348"/>
    </row>
  </sheetData>
  <sheetProtection selectLockedCells="1" selectUnlockedCells="1"/>
  <mergeCells count="288">
    <mergeCell ref="B46:B49"/>
    <mergeCell ref="C46:H46"/>
    <mergeCell ref="I46:J46"/>
    <mergeCell ref="C47:H47"/>
    <mergeCell ref="I47:J47"/>
    <mergeCell ref="I48:J48"/>
    <mergeCell ref="I49:J49"/>
    <mergeCell ref="C48:H48"/>
    <mergeCell ref="C49:H49"/>
    <mergeCell ref="Q24:S24"/>
    <mergeCell ref="A44:P44"/>
    <mergeCell ref="AA21:AC21"/>
    <mergeCell ref="X21:Z21"/>
    <mergeCell ref="AA30:AC30"/>
    <mergeCell ref="X30:Z30"/>
    <mergeCell ref="AA28:AC28"/>
    <mergeCell ref="X28:Z28"/>
    <mergeCell ref="X25:Z25"/>
    <mergeCell ref="AA24:AC24"/>
    <mergeCell ref="AA25:AC25"/>
    <mergeCell ref="AA26:AC26"/>
    <mergeCell ref="X26:Z26"/>
    <mergeCell ref="X34:Z34"/>
    <mergeCell ref="AA31:AC31"/>
    <mergeCell ref="AA36:AC36"/>
    <mergeCell ref="X36:Z36"/>
    <mergeCell ref="X31:Z31"/>
    <mergeCell ref="AA33:AC33"/>
    <mergeCell ref="X33:Z33"/>
    <mergeCell ref="AA32:AC32"/>
    <mergeCell ref="X32:Z32"/>
    <mergeCell ref="T29:V29"/>
    <mergeCell ref="Q29:S29"/>
    <mergeCell ref="AA42:AC42"/>
    <mergeCell ref="X42:Z42"/>
    <mergeCell ref="AA40:AC40"/>
    <mergeCell ref="X40:Z40"/>
    <mergeCell ref="AA35:AC35"/>
    <mergeCell ref="X35:Z35"/>
    <mergeCell ref="AA37:AC37"/>
    <mergeCell ref="X37:Z37"/>
    <mergeCell ref="AA27:AC27"/>
    <mergeCell ref="X27:Z27"/>
    <mergeCell ref="AA39:AC39"/>
    <mergeCell ref="X39:Z39"/>
    <mergeCell ref="AA38:AC38"/>
    <mergeCell ref="X38:Z38"/>
    <mergeCell ref="AA29:AC29"/>
    <mergeCell ref="X29:Z29"/>
    <mergeCell ref="AA34:AC34"/>
    <mergeCell ref="T27:V27"/>
    <mergeCell ref="Q27:S27"/>
    <mergeCell ref="T26:V26"/>
    <mergeCell ref="Q26:S26"/>
    <mergeCell ref="T31:V31"/>
    <mergeCell ref="Q31:S31"/>
    <mergeCell ref="T32:V32"/>
    <mergeCell ref="Q32:S32"/>
    <mergeCell ref="AA20:AC20"/>
    <mergeCell ref="X20:Z20"/>
    <mergeCell ref="AA23:AC23"/>
    <mergeCell ref="X23:Z23"/>
    <mergeCell ref="AA22:AC22"/>
    <mergeCell ref="X22:Z22"/>
    <mergeCell ref="X24:Z24"/>
    <mergeCell ref="T20:V20"/>
    <mergeCell ref="Q20:S20"/>
    <mergeCell ref="T23:V23"/>
    <mergeCell ref="Q23:S23"/>
    <mergeCell ref="T22:V22"/>
    <mergeCell ref="Q22:S22"/>
    <mergeCell ref="T25:V25"/>
    <mergeCell ref="Q25:S25"/>
    <mergeCell ref="T24:V24"/>
    <mergeCell ref="M28:O28"/>
    <mergeCell ref="J28:L28"/>
    <mergeCell ref="T38:V38"/>
    <mergeCell ref="Q38:S38"/>
    <mergeCell ref="T37:V37"/>
    <mergeCell ref="Q37:S37"/>
    <mergeCell ref="T30:V30"/>
    <mergeCell ref="Q30:S30"/>
    <mergeCell ref="T35:V35"/>
    <mergeCell ref="Q35:S35"/>
    <mergeCell ref="T34:V34"/>
    <mergeCell ref="Q34:S34"/>
    <mergeCell ref="T33:V33"/>
    <mergeCell ref="Q33:S33"/>
    <mergeCell ref="Q28:S28"/>
    <mergeCell ref="T28:V28"/>
    <mergeCell ref="T42:V42"/>
    <mergeCell ref="Q42:S42"/>
    <mergeCell ref="T40:V40"/>
    <mergeCell ref="Q40:S40"/>
    <mergeCell ref="T39:V39"/>
    <mergeCell ref="Q39:S39"/>
    <mergeCell ref="M34:O34"/>
    <mergeCell ref="J34:L34"/>
    <mergeCell ref="M25:O25"/>
    <mergeCell ref="J25:L25"/>
    <mergeCell ref="M27:O27"/>
    <mergeCell ref="J27:L27"/>
    <mergeCell ref="M26:O26"/>
    <mergeCell ref="J26:L26"/>
    <mergeCell ref="T36:V36"/>
    <mergeCell ref="Q36:S36"/>
    <mergeCell ref="M29:O29"/>
    <mergeCell ref="J29:L29"/>
    <mergeCell ref="M33:O33"/>
    <mergeCell ref="J33:L33"/>
    <mergeCell ref="M30:O30"/>
    <mergeCell ref="J30:L30"/>
    <mergeCell ref="M31:O31"/>
    <mergeCell ref="J31:L31"/>
    <mergeCell ref="M42:O42"/>
    <mergeCell ref="J42:L42"/>
    <mergeCell ref="M40:O40"/>
    <mergeCell ref="J40:L40"/>
    <mergeCell ref="M39:O39"/>
    <mergeCell ref="J39:L39"/>
    <mergeCell ref="M38:O38"/>
    <mergeCell ref="J38:L38"/>
    <mergeCell ref="M32:O32"/>
    <mergeCell ref="J32:L32"/>
    <mergeCell ref="M37:O37"/>
    <mergeCell ref="J37:L37"/>
    <mergeCell ref="M36:O36"/>
    <mergeCell ref="J36:L36"/>
    <mergeCell ref="M35:O35"/>
    <mergeCell ref="J35:L35"/>
    <mergeCell ref="F42:H42"/>
    <mergeCell ref="C42:E42"/>
    <mergeCell ref="F40:H40"/>
    <mergeCell ref="C40:E40"/>
    <mergeCell ref="C38:E38"/>
    <mergeCell ref="F28:H28"/>
    <mergeCell ref="C28:E28"/>
    <mergeCell ref="F23:H23"/>
    <mergeCell ref="C21:E21"/>
    <mergeCell ref="F38:H38"/>
    <mergeCell ref="C30:E30"/>
    <mergeCell ref="F34:H34"/>
    <mergeCell ref="C34:E34"/>
    <mergeCell ref="C33:E33"/>
    <mergeCell ref="F27:H27"/>
    <mergeCell ref="C27:E27"/>
    <mergeCell ref="F29:H29"/>
    <mergeCell ref="C29:E29"/>
    <mergeCell ref="C32:E32"/>
    <mergeCell ref="C37:E37"/>
    <mergeCell ref="C36:E36"/>
    <mergeCell ref="C35:E35"/>
    <mergeCell ref="C31:E31"/>
    <mergeCell ref="F36:H36"/>
    <mergeCell ref="C39:E39"/>
    <mergeCell ref="X10:AB10"/>
    <mergeCell ref="AA5:AC5"/>
    <mergeCell ref="X5:Z5"/>
    <mergeCell ref="F39:H39"/>
    <mergeCell ref="T5:V5"/>
    <mergeCell ref="F32:H32"/>
    <mergeCell ref="X17:AD17"/>
    <mergeCell ref="AA19:AC19"/>
    <mergeCell ref="X18:Z18"/>
    <mergeCell ref="M19:O19"/>
    <mergeCell ref="X12:AB12"/>
    <mergeCell ref="X11:AB11"/>
    <mergeCell ref="X13:AB13"/>
    <mergeCell ref="O12:P12"/>
    <mergeCell ref="J18:L18"/>
    <mergeCell ref="X6:Z6"/>
    <mergeCell ref="AC13:AD13"/>
    <mergeCell ref="AC12:AD12"/>
    <mergeCell ref="F35:H35"/>
    <mergeCell ref="F30:H30"/>
    <mergeCell ref="M23:O23"/>
    <mergeCell ref="J23:L23"/>
    <mergeCell ref="M22:O22"/>
    <mergeCell ref="Q12:U12"/>
    <mergeCell ref="T6:V6"/>
    <mergeCell ref="V12:W12"/>
    <mergeCell ref="V11:W11"/>
    <mergeCell ref="F26:H26"/>
    <mergeCell ref="F31:H31"/>
    <mergeCell ref="F22:H22"/>
    <mergeCell ref="F37:H37"/>
    <mergeCell ref="AA3:AC3"/>
    <mergeCell ref="X3:Z3"/>
    <mergeCell ref="AA4:AC4"/>
    <mergeCell ref="X4:Z4"/>
    <mergeCell ref="T3:V3"/>
    <mergeCell ref="Q6:S6"/>
    <mergeCell ref="F33:H33"/>
    <mergeCell ref="F25:H25"/>
    <mergeCell ref="F24:H24"/>
    <mergeCell ref="J22:L22"/>
    <mergeCell ref="M20:O20"/>
    <mergeCell ref="J20:L20"/>
    <mergeCell ref="M21:O21"/>
    <mergeCell ref="J21:L21"/>
    <mergeCell ref="M24:O24"/>
    <mergeCell ref="J24:L24"/>
    <mergeCell ref="M6:O6"/>
    <mergeCell ref="M5:O5"/>
    <mergeCell ref="O11:P11"/>
    <mergeCell ref="M4:O4"/>
    <mergeCell ref="J10:N10"/>
    <mergeCell ref="M3:O3"/>
    <mergeCell ref="W7:AD7"/>
    <mergeCell ref="AC10:AD10"/>
    <mergeCell ref="AA6:AC6"/>
    <mergeCell ref="AC11:AD11"/>
    <mergeCell ref="J11:N11"/>
    <mergeCell ref="Q5:S5"/>
    <mergeCell ref="Q4:S4"/>
    <mergeCell ref="Q3:S3"/>
    <mergeCell ref="T4:V4"/>
    <mergeCell ref="Q11:U11"/>
    <mergeCell ref="F6:H6"/>
    <mergeCell ref="C6:E6"/>
    <mergeCell ref="H10:I10"/>
    <mergeCell ref="H13:I13"/>
    <mergeCell ref="H12:I12"/>
    <mergeCell ref="A34:B34"/>
    <mergeCell ref="A35:B35"/>
    <mergeCell ref="C3:E3"/>
    <mergeCell ref="J6:L6"/>
    <mergeCell ref="J5:L5"/>
    <mergeCell ref="J4:L4"/>
    <mergeCell ref="J3:L3"/>
    <mergeCell ref="F5:H5"/>
    <mergeCell ref="C5:E5"/>
    <mergeCell ref="F4:H4"/>
    <mergeCell ref="C4:E4"/>
    <mergeCell ref="H11:I11"/>
    <mergeCell ref="F3:H3"/>
    <mergeCell ref="J12:N12"/>
    <mergeCell ref="A28:B28"/>
    <mergeCell ref="A29:B29"/>
    <mergeCell ref="A22:B22"/>
    <mergeCell ref="A23:B23"/>
    <mergeCell ref="A24:B24"/>
    <mergeCell ref="A36:B36"/>
    <mergeCell ref="A37:B37"/>
    <mergeCell ref="A38:B38"/>
    <mergeCell ref="A39:B39"/>
    <mergeCell ref="A32:B32"/>
    <mergeCell ref="A33:B33"/>
    <mergeCell ref="A40:B40"/>
    <mergeCell ref="A41:B41"/>
    <mergeCell ref="A42:B42"/>
    <mergeCell ref="A25:B25"/>
    <mergeCell ref="A26:B26"/>
    <mergeCell ref="A30:B30"/>
    <mergeCell ref="A31:B31"/>
    <mergeCell ref="A18:B18"/>
    <mergeCell ref="A20:B20"/>
    <mergeCell ref="A21:B21"/>
    <mergeCell ref="A27:B27"/>
    <mergeCell ref="C26:E26"/>
    <mergeCell ref="C23:E23"/>
    <mergeCell ref="C22:E22"/>
    <mergeCell ref="C25:E25"/>
    <mergeCell ref="C24:E24"/>
    <mergeCell ref="Q17:W17"/>
    <mergeCell ref="J13:N13"/>
    <mergeCell ref="O13:P13"/>
    <mergeCell ref="V13:W13"/>
    <mergeCell ref="C13:G13"/>
    <mergeCell ref="F19:H19"/>
    <mergeCell ref="C18:E18"/>
    <mergeCell ref="F21:H21"/>
    <mergeCell ref="F20:H20"/>
    <mergeCell ref="C20:E20"/>
    <mergeCell ref="T19:V19"/>
    <mergeCell ref="Q18:S18"/>
    <mergeCell ref="Q13:U13"/>
    <mergeCell ref="T21:V21"/>
    <mergeCell ref="Q21:S21"/>
    <mergeCell ref="A10:B10"/>
    <mergeCell ref="A11:B11"/>
    <mergeCell ref="A12:B12"/>
    <mergeCell ref="C12:G12"/>
    <mergeCell ref="C11:G11"/>
    <mergeCell ref="C10:G10"/>
    <mergeCell ref="A13:B13"/>
    <mergeCell ref="C17:I17"/>
    <mergeCell ref="J17:P17"/>
  </mergeCells>
  <phoneticPr fontId="27"/>
  <pageMargins left="0.59055118110236227" right="0.59055118110236227" top="0.59055118110236227" bottom="0.59055118110236227" header="0.39370078740157483" footer="0.39370078740157483"/>
  <pageSetup paperSize="9" firstPageNumber="115" orientation="portrait" useFirstPageNumber="1" horizontalDpi="300" verticalDpi="300" r:id="rId1"/>
  <headerFooter alignWithMargins="0">
    <oddHeader>&amp;R医療及び衛生</oddHeader>
    <oddFooter>&amp;C&amp;11－&amp;P－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68"/>
  <sheetViews>
    <sheetView view="pageBreakPreview" topLeftCell="A7" zoomScaleNormal="100" zoomScaleSheetLayoutView="115" workbookViewId="0">
      <selection sqref="A1:XFD1048576"/>
    </sheetView>
  </sheetViews>
  <sheetFormatPr defaultRowHeight="18.95" customHeight="1"/>
  <cols>
    <col min="1" max="3" width="3.7109375" style="202" customWidth="1"/>
    <col min="4" max="36" width="3.28515625" style="202" customWidth="1"/>
    <col min="37" max="46" width="4.28515625" style="202" customWidth="1"/>
    <col min="47" max="16384" width="9.140625" style="202"/>
  </cols>
  <sheetData>
    <row r="1" spans="1:30" ht="5.0999999999999996" customHeight="1">
      <c r="A1" s="371"/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2"/>
      <c r="V1" s="372"/>
      <c r="W1" s="372"/>
      <c r="X1" s="372"/>
      <c r="Y1" s="372"/>
      <c r="Z1" s="372"/>
      <c r="AA1" s="372"/>
      <c r="AB1" s="372"/>
      <c r="AC1" s="372"/>
    </row>
    <row r="2" spans="1:30" ht="15" customHeight="1" thickBot="1">
      <c r="A2" s="373" t="s">
        <v>86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41"/>
      <c r="V2" s="41"/>
      <c r="W2" s="41"/>
      <c r="X2" s="41"/>
      <c r="Y2" s="387" t="s">
        <v>236</v>
      </c>
      <c r="Z2" s="387"/>
      <c r="AA2" s="387"/>
      <c r="AB2" s="387"/>
      <c r="AC2" s="387"/>
      <c r="AD2" s="387"/>
    </row>
    <row r="3" spans="1:30" ht="13.5" customHeight="1">
      <c r="A3" s="384"/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6"/>
      <c r="P3" s="412" t="s">
        <v>234</v>
      </c>
      <c r="Q3" s="413"/>
      <c r="R3" s="414"/>
      <c r="S3" s="412" t="s">
        <v>235</v>
      </c>
      <c r="T3" s="413"/>
      <c r="U3" s="414"/>
      <c r="V3" s="392" t="s">
        <v>291</v>
      </c>
      <c r="W3" s="393"/>
      <c r="X3" s="394"/>
      <c r="Y3" s="391" t="s">
        <v>276</v>
      </c>
      <c r="Z3" s="391"/>
      <c r="AA3" s="391"/>
      <c r="AB3" s="355" t="s">
        <v>277</v>
      </c>
      <c r="AC3" s="355"/>
      <c r="AD3" s="356"/>
    </row>
    <row r="4" spans="1:30" ht="14.25" customHeight="1">
      <c r="A4" s="353" t="s">
        <v>91</v>
      </c>
      <c r="B4" s="354"/>
      <c r="C4" s="354"/>
      <c r="D4" s="380" t="s">
        <v>239</v>
      </c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464">
        <f>SUM(P5:R10)</f>
        <v>1561</v>
      </c>
      <c r="Q4" s="464"/>
      <c r="R4" s="464"/>
      <c r="S4" s="415">
        <f>SUM(S5:U10)</f>
        <v>1607</v>
      </c>
      <c r="T4" s="415"/>
      <c r="U4" s="415"/>
      <c r="V4" s="396">
        <f>SUM(V5:X10)</f>
        <v>1666</v>
      </c>
      <c r="W4" s="396"/>
      <c r="X4" s="396"/>
      <c r="Y4" s="390">
        <f>SUM(Y5:AA10)</f>
        <v>1565</v>
      </c>
      <c r="Z4" s="390"/>
      <c r="AA4" s="390"/>
      <c r="AB4" s="388">
        <f>SUM(AB5:AD10)</f>
        <v>1695</v>
      </c>
      <c r="AC4" s="388"/>
      <c r="AD4" s="389"/>
    </row>
    <row r="5" spans="1:30" ht="14.25" customHeight="1">
      <c r="A5" s="353"/>
      <c r="B5" s="354"/>
      <c r="C5" s="354"/>
      <c r="D5" s="352" t="s">
        <v>92</v>
      </c>
      <c r="E5" s="352"/>
      <c r="F5" s="352"/>
      <c r="G5" s="352"/>
      <c r="H5" s="352"/>
      <c r="I5" s="352"/>
      <c r="J5" s="351" t="s">
        <v>93</v>
      </c>
      <c r="K5" s="351"/>
      <c r="L5" s="351"/>
      <c r="M5" s="351"/>
      <c r="N5" s="351"/>
      <c r="O5" s="351"/>
      <c r="P5" s="375">
        <v>1075</v>
      </c>
      <c r="Q5" s="376"/>
      <c r="R5" s="376"/>
      <c r="S5" s="377">
        <v>1116</v>
      </c>
      <c r="T5" s="377"/>
      <c r="U5" s="377"/>
      <c r="V5" s="379">
        <v>1350</v>
      </c>
      <c r="W5" s="379"/>
      <c r="X5" s="379"/>
      <c r="Y5" s="381">
        <v>1301</v>
      </c>
      <c r="Z5" s="381"/>
      <c r="AA5" s="381"/>
      <c r="AB5" s="369">
        <v>1397</v>
      </c>
      <c r="AC5" s="369"/>
      <c r="AD5" s="370"/>
    </row>
    <row r="6" spans="1:30" s="33" customFormat="1" ht="14.25" customHeight="1">
      <c r="A6" s="353"/>
      <c r="B6" s="354"/>
      <c r="C6" s="354"/>
      <c r="D6" s="352"/>
      <c r="E6" s="352"/>
      <c r="F6" s="352"/>
      <c r="G6" s="352"/>
      <c r="H6" s="352"/>
      <c r="I6" s="352"/>
      <c r="J6" s="351" t="s">
        <v>94</v>
      </c>
      <c r="K6" s="351"/>
      <c r="L6" s="351"/>
      <c r="M6" s="351"/>
      <c r="N6" s="351"/>
      <c r="O6" s="351"/>
      <c r="P6" s="375">
        <v>402</v>
      </c>
      <c r="Q6" s="376"/>
      <c r="R6" s="376"/>
      <c r="S6" s="377">
        <v>405</v>
      </c>
      <c r="T6" s="377"/>
      <c r="U6" s="377"/>
      <c r="V6" s="379">
        <v>234</v>
      </c>
      <c r="W6" s="379"/>
      <c r="X6" s="379"/>
      <c r="Y6" s="381">
        <v>203</v>
      </c>
      <c r="Z6" s="381"/>
      <c r="AA6" s="381"/>
      <c r="AB6" s="369">
        <v>210</v>
      </c>
      <c r="AC6" s="369"/>
      <c r="AD6" s="370"/>
    </row>
    <row r="7" spans="1:30" ht="14.25" customHeight="1">
      <c r="A7" s="353"/>
      <c r="B7" s="354"/>
      <c r="C7" s="354"/>
      <c r="D7" s="352"/>
      <c r="E7" s="352"/>
      <c r="F7" s="352"/>
      <c r="G7" s="352"/>
      <c r="H7" s="352"/>
      <c r="I7" s="352"/>
      <c r="J7" s="351" t="s">
        <v>95</v>
      </c>
      <c r="K7" s="351"/>
      <c r="L7" s="351"/>
      <c r="M7" s="351"/>
      <c r="N7" s="351"/>
      <c r="O7" s="351"/>
      <c r="P7" s="375">
        <v>38</v>
      </c>
      <c r="Q7" s="376"/>
      <c r="R7" s="376"/>
      <c r="S7" s="377">
        <v>32</v>
      </c>
      <c r="T7" s="377"/>
      <c r="U7" s="377"/>
      <c r="V7" s="379">
        <v>28</v>
      </c>
      <c r="W7" s="379"/>
      <c r="X7" s="379"/>
      <c r="Y7" s="381">
        <v>28</v>
      </c>
      <c r="Z7" s="381"/>
      <c r="AA7" s="381"/>
      <c r="AB7" s="369">
        <v>20</v>
      </c>
      <c r="AC7" s="369"/>
      <c r="AD7" s="370"/>
    </row>
    <row r="8" spans="1:30" ht="14.25" customHeight="1">
      <c r="A8" s="353"/>
      <c r="B8" s="354"/>
      <c r="C8" s="354"/>
      <c r="D8" s="352"/>
      <c r="E8" s="352"/>
      <c r="F8" s="352"/>
      <c r="G8" s="352"/>
      <c r="H8" s="352"/>
      <c r="I8" s="352"/>
      <c r="J8" s="351" t="s">
        <v>96</v>
      </c>
      <c r="K8" s="351"/>
      <c r="L8" s="351"/>
      <c r="M8" s="351"/>
      <c r="N8" s="351"/>
      <c r="O8" s="351"/>
      <c r="P8" s="375">
        <v>16</v>
      </c>
      <c r="Q8" s="376"/>
      <c r="R8" s="376"/>
      <c r="S8" s="377">
        <v>11</v>
      </c>
      <c r="T8" s="377"/>
      <c r="U8" s="377"/>
      <c r="V8" s="379">
        <v>9</v>
      </c>
      <c r="W8" s="379"/>
      <c r="X8" s="379"/>
      <c r="Y8" s="381">
        <v>6</v>
      </c>
      <c r="Z8" s="381"/>
      <c r="AA8" s="381"/>
      <c r="AB8" s="369">
        <v>3</v>
      </c>
      <c r="AC8" s="369"/>
      <c r="AD8" s="370"/>
    </row>
    <row r="9" spans="1:30" ht="14.25" customHeight="1">
      <c r="A9" s="353"/>
      <c r="B9" s="354"/>
      <c r="C9" s="354"/>
      <c r="D9" s="366" t="s">
        <v>97</v>
      </c>
      <c r="E9" s="366"/>
      <c r="F9" s="366"/>
      <c r="G9" s="366"/>
      <c r="H9" s="366"/>
      <c r="I9" s="366"/>
      <c r="J9" s="351" t="s">
        <v>98</v>
      </c>
      <c r="K9" s="351"/>
      <c r="L9" s="351"/>
      <c r="M9" s="351"/>
      <c r="N9" s="351"/>
      <c r="O9" s="351"/>
      <c r="P9" s="375">
        <v>4</v>
      </c>
      <c r="Q9" s="376"/>
      <c r="R9" s="376"/>
      <c r="S9" s="377">
        <v>8</v>
      </c>
      <c r="T9" s="377"/>
      <c r="U9" s="377"/>
      <c r="V9" s="379">
        <v>10</v>
      </c>
      <c r="W9" s="379"/>
      <c r="X9" s="379"/>
      <c r="Y9" s="381">
        <v>9</v>
      </c>
      <c r="Z9" s="381"/>
      <c r="AA9" s="381"/>
      <c r="AB9" s="369">
        <v>2</v>
      </c>
      <c r="AC9" s="369"/>
      <c r="AD9" s="370"/>
    </row>
    <row r="10" spans="1:30" ht="14.25" customHeight="1">
      <c r="A10" s="353"/>
      <c r="B10" s="354"/>
      <c r="C10" s="354"/>
      <c r="D10" s="366"/>
      <c r="E10" s="366"/>
      <c r="F10" s="366"/>
      <c r="G10" s="366"/>
      <c r="H10" s="366"/>
      <c r="I10" s="366"/>
      <c r="J10" s="351" t="s">
        <v>99</v>
      </c>
      <c r="K10" s="351"/>
      <c r="L10" s="351"/>
      <c r="M10" s="351"/>
      <c r="N10" s="351"/>
      <c r="O10" s="351"/>
      <c r="P10" s="375">
        <v>26</v>
      </c>
      <c r="Q10" s="376"/>
      <c r="R10" s="376"/>
      <c r="S10" s="377">
        <v>35</v>
      </c>
      <c r="T10" s="377"/>
      <c r="U10" s="377"/>
      <c r="V10" s="379">
        <v>35</v>
      </c>
      <c r="W10" s="379"/>
      <c r="X10" s="379"/>
      <c r="Y10" s="381">
        <v>18</v>
      </c>
      <c r="Z10" s="381"/>
      <c r="AA10" s="381"/>
      <c r="AB10" s="369">
        <v>63</v>
      </c>
      <c r="AC10" s="369"/>
      <c r="AD10" s="370"/>
    </row>
    <row r="11" spans="1:30" ht="14.25" customHeight="1">
      <c r="A11" s="374" t="s">
        <v>100</v>
      </c>
      <c r="B11" s="352"/>
      <c r="C11" s="352"/>
      <c r="D11" s="463" t="s">
        <v>238</v>
      </c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63"/>
      <c r="P11" s="465">
        <f>SUM(P12:R13)</f>
        <v>28</v>
      </c>
      <c r="Q11" s="465"/>
      <c r="R11" s="465"/>
      <c r="S11" s="377">
        <v>10</v>
      </c>
      <c r="T11" s="377"/>
      <c r="U11" s="377"/>
      <c r="V11" s="379">
        <v>19</v>
      </c>
      <c r="W11" s="379"/>
      <c r="X11" s="379"/>
      <c r="Y11" s="397">
        <v>82</v>
      </c>
      <c r="Z11" s="397"/>
      <c r="AA11" s="397"/>
      <c r="AB11" s="369">
        <v>67</v>
      </c>
      <c r="AC11" s="369"/>
      <c r="AD11" s="370"/>
    </row>
    <row r="12" spans="1:30" ht="14.25" customHeight="1">
      <c r="A12" s="374"/>
      <c r="B12" s="352"/>
      <c r="C12" s="352"/>
      <c r="D12" s="380" t="s">
        <v>222</v>
      </c>
      <c r="E12" s="366"/>
      <c r="F12" s="366"/>
      <c r="G12" s="366"/>
      <c r="H12" s="366"/>
      <c r="I12" s="366"/>
      <c r="J12" s="351" t="s">
        <v>101</v>
      </c>
      <c r="K12" s="351"/>
      <c r="L12" s="351"/>
      <c r="M12" s="351"/>
      <c r="N12" s="351"/>
      <c r="O12" s="351"/>
      <c r="P12" s="375">
        <v>1</v>
      </c>
      <c r="Q12" s="376"/>
      <c r="R12" s="376"/>
      <c r="S12" s="416">
        <v>0</v>
      </c>
      <c r="T12" s="416"/>
      <c r="U12" s="416"/>
      <c r="V12" s="379">
        <v>3</v>
      </c>
      <c r="W12" s="379"/>
      <c r="X12" s="379"/>
      <c r="Y12" s="403">
        <v>0</v>
      </c>
      <c r="Z12" s="403"/>
      <c r="AA12" s="403"/>
      <c r="AB12" s="401">
        <v>0</v>
      </c>
      <c r="AC12" s="401"/>
      <c r="AD12" s="402"/>
    </row>
    <row r="13" spans="1:30" ht="14.25" customHeight="1">
      <c r="A13" s="374"/>
      <c r="B13" s="352"/>
      <c r="C13" s="352"/>
      <c r="D13" s="366"/>
      <c r="E13" s="366"/>
      <c r="F13" s="366"/>
      <c r="G13" s="366"/>
      <c r="H13" s="366"/>
      <c r="I13" s="366"/>
      <c r="J13" s="351" t="s">
        <v>102</v>
      </c>
      <c r="K13" s="351"/>
      <c r="L13" s="351"/>
      <c r="M13" s="351"/>
      <c r="N13" s="351"/>
      <c r="O13" s="351"/>
      <c r="P13" s="375">
        <v>27</v>
      </c>
      <c r="Q13" s="376"/>
      <c r="R13" s="376"/>
      <c r="S13" s="377">
        <v>10</v>
      </c>
      <c r="T13" s="377"/>
      <c r="U13" s="377"/>
      <c r="V13" s="379">
        <v>16</v>
      </c>
      <c r="W13" s="379"/>
      <c r="X13" s="379"/>
      <c r="Y13" s="381">
        <v>19</v>
      </c>
      <c r="Z13" s="381"/>
      <c r="AA13" s="381"/>
      <c r="AB13" s="369">
        <v>11</v>
      </c>
      <c r="AC13" s="369"/>
      <c r="AD13" s="370"/>
    </row>
    <row r="14" spans="1:30" ht="14.25" customHeight="1">
      <c r="A14" s="357" t="s">
        <v>320</v>
      </c>
      <c r="B14" s="358"/>
      <c r="C14" s="359"/>
      <c r="D14" s="366" t="s">
        <v>103</v>
      </c>
      <c r="E14" s="366"/>
      <c r="F14" s="366"/>
      <c r="G14" s="366"/>
      <c r="H14" s="366"/>
      <c r="I14" s="366"/>
      <c r="J14" s="351" t="s">
        <v>104</v>
      </c>
      <c r="K14" s="351"/>
      <c r="L14" s="351"/>
      <c r="M14" s="351"/>
      <c r="N14" s="351"/>
      <c r="O14" s="351"/>
      <c r="P14" s="375">
        <v>2914</v>
      </c>
      <c r="Q14" s="376"/>
      <c r="R14" s="376"/>
      <c r="S14" s="377">
        <v>7485</v>
      </c>
      <c r="T14" s="377"/>
      <c r="U14" s="377"/>
      <c r="V14" s="379">
        <v>19373</v>
      </c>
      <c r="W14" s="379"/>
      <c r="X14" s="379"/>
      <c r="Y14" s="381">
        <v>16828</v>
      </c>
      <c r="Z14" s="381"/>
      <c r="AA14" s="381"/>
      <c r="AB14" s="369">
        <v>17909</v>
      </c>
      <c r="AC14" s="369"/>
      <c r="AD14" s="370"/>
    </row>
    <row r="15" spans="1:30" ht="14.25" customHeight="1">
      <c r="A15" s="360"/>
      <c r="B15" s="361"/>
      <c r="C15" s="362"/>
      <c r="D15" s="352" t="s">
        <v>105</v>
      </c>
      <c r="E15" s="352"/>
      <c r="F15" s="352"/>
      <c r="G15" s="352"/>
      <c r="H15" s="352"/>
      <c r="I15" s="352"/>
      <c r="J15" s="351" t="s">
        <v>106</v>
      </c>
      <c r="K15" s="351"/>
      <c r="L15" s="351"/>
      <c r="M15" s="351"/>
      <c r="N15" s="351"/>
      <c r="O15" s="351"/>
      <c r="P15" s="375">
        <v>3015</v>
      </c>
      <c r="Q15" s="376"/>
      <c r="R15" s="376"/>
      <c r="S15" s="377">
        <v>2992</v>
      </c>
      <c r="T15" s="377"/>
      <c r="U15" s="377"/>
      <c r="V15" s="379">
        <v>3119</v>
      </c>
      <c r="W15" s="379"/>
      <c r="X15" s="379"/>
      <c r="Y15" s="381">
        <v>3033</v>
      </c>
      <c r="Z15" s="381"/>
      <c r="AA15" s="381"/>
      <c r="AB15" s="369">
        <v>2554</v>
      </c>
      <c r="AC15" s="369"/>
      <c r="AD15" s="370"/>
    </row>
    <row r="16" spans="1:30" ht="14.25" customHeight="1">
      <c r="A16" s="360"/>
      <c r="B16" s="361"/>
      <c r="C16" s="362"/>
      <c r="D16" s="352"/>
      <c r="E16" s="352"/>
      <c r="F16" s="352"/>
      <c r="G16" s="352"/>
      <c r="H16" s="352"/>
      <c r="I16" s="352"/>
      <c r="J16" s="351" t="s">
        <v>104</v>
      </c>
      <c r="K16" s="351"/>
      <c r="L16" s="351"/>
      <c r="M16" s="351"/>
      <c r="N16" s="351"/>
      <c r="O16" s="351"/>
      <c r="P16" s="375">
        <v>2805</v>
      </c>
      <c r="Q16" s="376"/>
      <c r="R16" s="376"/>
      <c r="S16" s="377">
        <v>2786</v>
      </c>
      <c r="T16" s="377"/>
      <c r="U16" s="377"/>
      <c r="V16" s="379">
        <v>2886</v>
      </c>
      <c r="W16" s="379"/>
      <c r="X16" s="379"/>
      <c r="Y16" s="381">
        <v>2816</v>
      </c>
      <c r="Z16" s="381"/>
      <c r="AA16" s="381"/>
      <c r="AB16" s="369">
        <v>2371</v>
      </c>
      <c r="AC16" s="369"/>
      <c r="AD16" s="370"/>
    </row>
    <row r="17" spans="1:30" s="33" customFormat="1" ht="14.25" customHeight="1">
      <c r="A17" s="360"/>
      <c r="B17" s="361"/>
      <c r="C17" s="362"/>
      <c r="D17" s="352"/>
      <c r="E17" s="352"/>
      <c r="F17" s="352"/>
      <c r="G17" s="352"/>
      <c r="H17" s="352"/>
      <c r="I17" s="352"/>
      <c r="J17" s="351" t="s">
        <v>107</v>
      </c>
      <c r="K17" s="351"/>
      <c r="L17" s="351"/>
      <c r="M17" s="351"/>
      <c r="N17" s="351"/>
      <c r="O17" s="351"/>
      <c r="P17" s="405">
        <f>ROUND(P16/P15,5)*100</f>
        <v>93.034999999999997</v>
      </c>
      <c r="Q17" s="405"/>
      <c r="R17" s="405"/>
      <c r="S17" s="378">
        <f>ROUND(S16/S15,5)*100</f>
        <v>93.115000000000009</v>
      </c>
      <c r="T17" s="378"/>
      <c r="U17" s="378"/>
      <c r="V17" s="395">
        <f>ROUND(V16/V15,5)*100</f>
        <v>92.53</v>
      </c>
      <c r="W17" s="395"/>
      <c r="X17" s="395"/>
      <c r="Y17" s="395">
        <f>ROUND(Y16/Y15,5)*100</f>
        <v>92.844999999999999</v>
      </c>
      <c r="Z17" s="395"/>
      <c r="AA17" s="395"/>
      <c r="AB17" s="367">
        <f>ROUND(AB16/AB15,5)*100</f>
        <v>92.835000000000008</v>
      </c>
      <c r="AC17" s="367"/>
      <c r="AD17" s="368"/>
    </row>
    <row r="18" spans="1:30" ht="14.25" customHeight="1">
      <c r="A18" s="360"/>
      <c r="B18" s="361"/>
      <c r="C18" s="362"/>
      <c r="D18" s="352" t="s">
        <v>108</v>
      </c>
      <c r="E18" s="352"/>
      <c r="F18" s="352"/>
      <c r="G18" s="352"/>
      <c r="H18" s="352"/>
      <c r="I18" s="352"/>
      <c r="J18" s="351" t="s">
        <v>106</v>
      </c>
      <c r="K18" s="351"/>
      <c r="L18" s="351"/>
      <c r="M18" s="351"/>
      <c r="N18" s="351"/>
      <c r="O18" s="351"/>
      <c r="P18" s="375">
        <v>1494</v>
      </c>
      <c r="Q18" s="376"/>
      <c r="R18" s="376"/>
      <c r="S18" s="377">
        <v>1504</v>
      </c>
      <c r="T18" s="377"/>
      <c r="U18" s="377"/>
      <c r="V18" s="379">
        <v>1442</v>
      </c>
      <c r="W18" s="379"/>
      <c r="X18" s="379"/>
      <c r="Y18" s="381">
        <v>1471</v>
      </c>
      <c r="Z18" s="381"/>
      <c r="AA18" s="381"/>
      <c r="AB18" s="369">
        <v>1484</v>
      </c>
      <c r="AC18" s="369"/>
      <c r="AD18" s="370"/>
    </row>
    <row r="19" spans="1:30" ht="14.25" customHeight="1">
      <c r="A19" s="360"/>
      <c r="B19" s="361"/>
      <c r="C19" s="362"/>
      <c r="D19" s="352"/>
      <c r="E19" s="352"/>
      <c r="F19" s="352"/>
      <c r="G19" s="352"/>
      <c r="H19" s="352"/>
      <c r="I19" s="352"/>
      <c r="J19" s="351" t="s">
        <v>104</v>
      </c>
      <c r="K19" s="351"/>
      <c r="L19" s="351"/>
      <c r="M19" s="351"/>
      <c r="N19" s="351"/>
      <c r="O19" s="351"/>
      <c r="P19" s="375">
        <v>1335</v>
      </c>
      <c r="Q19" s="376"/>
      <c r="R19" s="376"/>
      <c r="S19" s="377">
        <v>1375</v>
      </c>
      <c r="T19" s="377"/>
      <c r="U19" s="377"/>
      <c r="V19" s="379">
        <v>1304</v>
      </c>
      <c r="W19" s="379"/>
      <c r="X19" s="379"/>
      <c r="Y19" s="381">
        <v>1347</v>
      </c>
      <c r="Z19" s="381"/>
      <c r="AA19" s="381"/>
      <c r="AB19" s="369">
        <v>1370</v>
      </c>
      <c r="AC19" s="369"/>
      <c r="AD19" s="370"/>
    </row>
    <row r="20" spans="1:30" ht="14.25" customHeight="1">
      <c r="A20" s="360"/>
      <c r="B20" s="361"/>
      <c r="C20" s="362"/>
      <c r="D20" s="352"/>
      <c r="E20" s="352"/>
      <c r="F20" s="352"/>
      <c r="G20" s="352"/>
      <c r="H20" s="352"/>
      <c r="I20" s="352"/>
      <c r="J20" s="351" t="s">
        <v>107</v>
      </c>
      <c r="K20" s="351"/>
      <c r="L20" s="351"/>
      <c r="M20" s="351"/>
      <c r="N20" s="351"/>
      <c r="O20" s="351"/>
      <c r="P20" s="405">
        <f>ROUND(P19/P18,5)*100</f>
        <v>89.356999999999999</v>
      </c>
      <c r="Q20" s="405"/>
      <c r="R20" s="405"/>
      <c r="S20" s="378">
        <f>ROUND(S19/S18,5)*100</f>
        <v>91.423000000000002</v>
      </c>
      <c r="T20" s="378"/>
      <c r="U20" s="378"/>
      <c r="V20" s="395">
        <f>ROUND(V19/V18,5)*100</f>
        <v>90.429999999999993</v>
      </c>
      <c r="W20" s="395"/>
      <c r="X20" s="395"/>
      <c r="Y20" s="400">
        <f>ROUND(Y19/Y18,5)*100</f>
        <v>91.57</v>
      </c>
      <c r="Z20" s="400"/>
      <c r="AA20" s="400"/>
      <c r="AB20" s="367">
        <f>ROUND(AB19/AB18,5)*100</f>
        <v>92.317999999999998</v>
      </c>
      <c r="AC20" s="367"/>
      <c r="AD20" s="368"/>
    </row>
    <row r="21" spans="1:30" ht="14.25" customHeight="1">
      <c r="A21" s="360"/>
      <c r="B21" s="361"/>
      <c r="C21" s="362"/>
      <c r="D21" s="352" t="s">
        <v>109</v>
      </c>
      <c r="E21" s="352"/>
      <c r="F21" s="352"/>
      <c r="G21" s="352"/>
      <c r="H21" s="352"/>
      <c r="I21" s="352"/>
      <c r="J21" s="351" t="s">
        <v>106</v>
      </c>
      <c r="K21" s="351"/>
      <c r="L21" s="351"/>
      <c r="M21" s="351"/>
      <c r="N21" s="351"/>
      <c r="O21" s="351"/>
      <c r="P21" s="375">
        <v>1458</v>
      </c>
      <c r="Q21" s="376"/>
      <c r="R21" s="376"/>
      <c r="S21" s="377">
        <v>1543</v>
      </c>
      <c r="T21" s="377"/>
      <c r="U21" s="377"/>
      <c r="V21" s="379">
        <v>1511</v>
      </c>
      <c r="W21" s="379"/>
      <c r="X21" s="379"/>
      <c r="Y21" s="381">
        <v>1448</v>
      </c>
      <c r="Z21" s="381"/>
      <c r="AA21" s="381"/>
      <c r="AB21" s="369">
        <v>1438</v>
      </c>
      <c r="AC21" s="369"/>
      <c r="AD21" s="370"/>
    </row>
    <row r="22" spans="1:30" ht="14.25" customHeight="1">
      <c r="A22" s="360"/>
      <c r="B22" s="361"/>
      <c r="C22" s="362"/>
      <c r="D22" s="352"/>
      <c r="E22" s="352"/>
      <c r="F22" s="352"/>
      <c r="G22" s="352"/>
      <c r="H22" s="352"/>
      <c r="I22" s="352"/>
      <c r="J22" s="351" t="s">
        <v>104</v>
      </c>
      <c r="K22" s="351"/>
      <c r="L22" s="351"/>
      <c r="M22" s="351"/>
      <c r="N22" s="351"/>
      <c r="O22" s="351"/>
      <c r="P22" s="375">
        <v>1229</v>
      </c>
      <c r="Q22" s="376"/>
      <c r="R22" s="376"/>
      <c r="S22" s="377">
        <v>1317</v>
      </c>
      <c r="T22" s="377"/>
      <c r="U22" s="377"/>
      <c r="V22" s="379">
        <v>1266</v>
      </c>
      <c r="W22" s="379"/>
      <c r="X22" s="379"/>
      <c r="Y22" s="381">
        <v>1266</v>
      </c>
      <c r="Z22" s="381"/>
      <c r="AA22" s="381"/>
      <c r="AB22" s="369">
        <v>1268</v>
      </c>
      <c r="AC22" s="369"/>
      <c r="AD22" s="370"/>
    </row>
    <row r="23" spans="1:30" ht="14.25" customHeight="1">
      <c r="A23" s="360"/>
      <c r="B23" s="361"/>
      <c r="C23" s="362"/>
      <c r="D23" s="352"/>
      <c r="E23" s="352"/>
      <c r="F23" s="352"/>
      <c r="G23" s="352"/>
      <c r="H23" s="352"/>
      <c r="I23" s="352"/>
      <c r="J23" s="351" t="s">
        <v>107</v>
      </c>
      <c r="K23" s="351"/>
      <c r="L23" s="351"/>
      <c r="M23" s="351"/>
      <c r="N23" s="351"/>
      <c r="O23" s="351"/>
      <c r="P23" s="405">
        <f>ROUND(P22/P21,5)*100</f>
        <v>84.293999999999997</v>
      </c>
      <c r="Q23" s="405"/>
      <c r="R23" s="405"/>
      <c r="S23" s="378">
        <f>ROUND(S22/S21,5)*100</f>
        <v>85.352999999999994</v>
      </c>
      <c r="T23" s="378"/>
      <c r="U23" s="378"/>
      <c r="V23" s="395">
        <f>ROUND(V22/V21,5)*100</f>
        <v>83.786000000000001</v>
      </c>
      <c r="W23" s="395"/>
      <c r="X23" s="395"/>
      <c r="Y23" s="400">
        <f>ROUND(Y22/Y21,5)*100</f>
        <v>87.430999999999997</v>
      </c>
      <c r="Z23" s="400"/>
      <c r="AA23" s="400"/>
      <c r="AB23" s="367">
        <f>ROUND(AB22/AB21,5)*100</f>
        <v>88.177999999999997</v>
      </c>
      <c r="AC23" s="367"/>
      <c r="AD23" s="368"/>
    </row>
    <row r="24" spans="1:30" ht="14.25" customHeight="1">
      <c r="A24" s="360"/>
      <c r="B24" s="361"/>
      <c r="C24" s="362"/>
      <c r="D24" s="366" t="s">
        <v>110</v>
      </c>
      <c r="E24" s="366"/>
      <c r="F24" s="366"/>
      <c r="G24" s="366"/>
      <c r="H24" s="366"/>
      <c r="I24" s="366"/>
      <c r="J24" s="404" t="s">
        <v>217</v>
      </c>
      <c r="K24" s="404"/>
      <c r="L24" s="404"/>
      <c r="M24" s="404"/>
      <c r="N24" s="404"/>
      <c r="O24" s="404"/>
      <c r="P24" s="375">
        <v>152</v>
      </c>
      <c r="Q24" s="376"/>
      <c r="R24" s="376"/>
      <c r="S24" s="377">
        <v>147</v>
      </c>
      <c r="T24" s="377"/>
      <c r="U24" s="377"/>
      <c r="V24" s="379">
        <v>157</v>
      </c>
      <c r="W24" s="379"/>
      <c r="X24" s="379"/>
      <c r="Y24" s="381">
        <v>149</v>
      </c>
      <c r="Z24" s="381"/>
      <c r="AA24" s="381"/>
      <c r="AB24" s="369">
        <v>108</v>
      </c>
      <c r="AC24" s="369"/>
      <c r="AD24" s="370"/>
    </row>
    <row r="25" spans="1:30" ht="14.25" customHeight="1">
      <c r="A25" s="360"/>
      <c r="B25" s="361"/>
      <c r="C25" s="362"/>
      <c r="D25" s="366"/>
      <c r="E25" s="366"/>
      <c r="F25" s="366"/>
      <c r="G25" s="366"/>
      <c r="H25" s="366"/>
      <c r="I25" s="366"/>
      <c r="J25" s="404" t="s">
        <v>218</v>
      </c>
      <c r="K25" s="404"/>
      <c r="L25" s="404"/>
      <c r="M25" s="404"/>
      <c r="N25" s="404"/>
      <c r="O25" s="404"/>
      <c r="P25" s="375">
        <v>132</v>
      </c>
      <c r="Q25" s="376"/>
      <c r="R25" s="376"/>
      <c r="S25" s="377">
        <v>112</v>
      </c>
      <c r="T25" s="377"/>
      <c r="U25" s="377"/>
      <c r="V25" s="379">
        <v>134</v>
      </c>
      <c r="W25" s="379"/>
      <c r="X25" s="379"/>
      <c r="Y25" s="381">
        <v>118</v>
      </c>
      <c r="Z25" s="381"/>
      <c r="AA25" s="381"/>
      <c r="AB25" s="369">
        <v>92</v>
      </c>
      <c r="AC25" s="369"/>
      <c r="AD25" s="370"/>
    </row>
    <row r="26" spans="1:30" ht="14.25" customHeight="1">
      <c r="A26" s="360"/>
      <c r="B26" s="361"/>
      <c r="C26" s="362"/>
      <c r="D26" s="366"/>
      <c r="E26" s="366"/>
      <c r="F26" s="366"/>
      <c r="G26" s="366"/>
      <c r="H26" s="366"/>
      <c r="I26" s="366"/>
      <c r="J26" s="351" t="s">
        <v>107</v>
      </c>
      <c r="K26" s="351"/>
      <c r="L26" s="351"/>
      <c r="M26" s="351"/>
      <c r="N26" s="351"/>
      <c r="O26" s="351"/>
      <c r="P26" s="405">
        <f>ROUND(P25/P24,5)*100</f>
        <v>86.841999999999999</v>
      </c>
      <c r="Q26" s="405"/>
      <c r="R26" s="405"/>
      <c r="S26" s="378">
        <f>ROUND(S25/S24,5)*100</f>
        <v>76.19</v>
      </c>
      <c r="T26" s="378"/>
      <c r="U26" s="378"/>
      <c r="V26" s="395">
        <f>ROUND(V25/V24,5)*100</f>
        <v>85.350000000000009</v>
      </c>
      <c r="W26" s="395"/>
      <c r="X26" s="395"/>
      <c r="Y26" s="400">
        <f>ROUND(Y25/Y24,5)*100</f>
        <v>79.195000000000007</v>
      </c>
      <c r="Z26" s="400"/>
      <c r="AA26" s="400"/>
      <c r="AB26" s="367">
        <f>ROUND(AB25/AB24,5)*100</f>
        <v>85.185000000000002</v>
      </c>
      <c r="AC26" s="367"/>
      <c r="AD26" s="368"/>
    </row>
    <row r="27" spans="1:30" s="33" customFormat="1" ht="14.25" customHeight="1">
      <c r="A27" s="360"/>
      <c r="B27" s="361"/>
      <c r="C27" s="362"/>
      <c r="D27" s="352" t="s">
        <v>111</v>
      </c>
      <c r="E27" s="352"/>
      <c r="F27" s="352"/>
      <c r="G27" s="352"/>
      <c r="H27" s="352"/>
      <c r="I27" s="352"/>
      <c r="J27" s="404" t="s">
        <v>217</v>
      </c>
      <c r="K27" s="404"/>
      <c r="L27" s="404"/>
      <c r="M27" s="404"/>
      <c r="N27" s="404"/>
      <c r="O27" s="404"/>
      <c r="P27" s="375">
        <v>34</v>
      </c>
      <c r="Q27" s="376"/>
      <c r="R27" s="376"/>
      <c r="S27" s="377">
        <v>58</v>
      </c>
      <c r="T27" s="377"/>
      <c r="U27" s="377"/>
      <c r="V27" s="379">
        <v>30</v>
      </c>
      <c r="W27" s="379"/>
      <c r="X27" s="379"/>
      <c r="Y27" s="381">
        <v>44</v>
      </c>
      <c r="Z27" s="381"/>
      <c r="AA27" s="381"/>
      <c r="AB27" s="369">
        <v>39</v>
      </c>
      <c r="AC27" s="369"/>
      <c r="AD27" s="370"/>
    </row>
    <row r="28" spans="1:30" ht="14.25" customHeight="1">
      <c r="A28" s="360"/>
      <c r="B28" s="361"/>
      <c r="C28" s="362"/>
      <c r="D28" s="352"/>
      <c r="E28" s="352"/>
      <c r="F28" s="352"/>
      <c r="G28" s="352"/>
      <c r="H28" s="352"/>
      <c r="I28" s="352"/>
      <c r="J28" s="404" t="s">
        <v>218</v>
      </c>
      <c r="K28" s="404"/>
      <c r="L28" s="404"/>
      <c r="M28" s="404"/>
      <c r="N28" s="404"/>
      <c r="O28" s="404"/>
      <c r="P28" s="375">
        <v>21</v>
      </c>
      <c r="Q28" s="376"/>
      <c r="R28" s="376"/>
      <c r="S28" s="377">
        <v>44</v>
      </c>
      <c r="T28" s="377"/>
      <c r="U28" s="377"/>
      <c r="V28" s="379">
        <v>21</v>
      </c>
      <c r="W28" s="379"/>
      <c r="X28" s="379"/>
      <c r="Y28" s="381">
        <v>34</v>
      </c>
      <c r="Z28" s="381"/>
      <c r="AA28" s="381"/>
      <c r="AB28" s="369">
        <v>35</v>
      </c>
      <c r="AC28" s="369"/>
      <c r="AD28" s="370"/>
    </row>
    <row r="29" spans="1:30" ht="14.25" customHeight="1">
      <c r="A29" s="360"/>
      <c r="B29" s="361"/>
      <c r="C29" s="362"/>
      <c r="D29" s="352"/>
      <c r="E29" s="352"/>
      <c r="F29" s="352"/>
      <c r="G29" s="352"/>
      <c r="H29" s="352"/>
      <c r="I29" s="352"/>
      <c r="J29" s="351" t="s">
        <v>107</v>
      </c>
      <c r="K29" s="351"/>
      <c r="L29" s="351"/>
      <c r="M29" s="351"/>
      <c r="N29" s="351"/>
      <c r="O29" s="351"/>
      <c r="P29" s="405">
        <f>ROUND(P28/P27,5)*100</f>
        <v>61.765000000000001</v>
      </c>
      <c r="Q29" s="405"/>
      <c r="R29" s="405"/>
      <c r="S29" s="378">
        <f>ROUND(S28/S27,5)*100</f>
        <v>75.861999999999995</v>
      </c>
      <c r="T29" s="378"/>
      <c r="U29" s="378"/>
      <c r="V29" s="395">
        <f>ROUND(V28/V27,5)*100</f>
        <v>70</v>
      </c>
      <c r="W29" s="395"/>
      <c r="X29" s="395"/>
      <c r="Y29" s="400">
        <f>ROUND(Y28/Y27,5)*100</f>
        <v>77.272999999999996</v>
      </c>
      <c r="Z29" s="400"/>
      <c r="AA29" s="400"/>
      <c r="AB29" s="367">
        <f>ROUND(AB28/AB27,5)*100</f>
        <v>89.744</v>
      </c>
      <c r="AC29" s="367"/>
      <c r="AD29" s="368"/>
    </row>
    <row r="30" spans="1:30" s="33" customFormat="1" ht="14.25" customHeight="1">
      <c r="A30" s="360"/>
      <c r="B30" s="361"/>
      <c r="C30" s="362"/>
      <c r="D30" s="352" t="s">
        <v>112</v>
      </c>
      <c r="E30" s="352"/>
      <c r="F30" s="352"/>
      <c r="G30" s="352"/>
      <c r="H30" s="352"/>
      <c r="I30" s="352"/>
      <c r="J30" s="404" t="s">
        <v>219</v>
      </c>
      <c r="K30" s="404"/>
      <c r="L30" s="404"/>
      <c r="M30" s="404"/>
      <c r="N30" s="404"/>
      <c r="O30" s="404"/>
      <c r="P30" s="375">
        <v>167</v>
      </c>
      <c r="Q30" s="376"/>
      <c r="R30" s="376"/>
      <c r="S30" s="377">
        <v>163</v>
      </c>
      <c r="T30" s="377"/>
      <c r="U30" s="377"/>
      <c r="V30" s="379">
        <v>129</v>
      </c>
      <c r="W30" s="379"/>
      <c r="X30" s="379"/>
      <c r="Y30" s="381">
        <v>218</v>
      </c>
      <c r="Z30" s="381"/>
      <c r="AA30" s="381"/>
      <c r="AB30" s="369">
        <v>213</v>
      </c>
      <c r="AC30" s="369"/>
      <c r="AD30" s="370"/>
    </row>
    <row r="31" spans="1:30" ht="14.25" customHeight="1">
      <c r="A31" s="360"/>
      <c r="B31" s="361"/>
      <c r="C31" s="362"/>
      <c r="D31" s="352"/>
      <c r="E31" s="352"/>
      <c r="F31" s="352"/>
      <c r="G31" s="352"/>
      <c r="H31" s="352"/>
      <c r="I31" s="352"/>
      <c r="J31" s="404" t="s">
        <v>218</v>
      </c>
      <c r="K31" s="404"/>
      <c r="L31" s="404"/>
      <c r="M31" s="404"/>
      <c r="N31" s="404"/>
      <c r="O31" s="404"/>
      <c r="P31" s="375">
        <v>91</v>
      </c>
      <c r="Q31" s="376"/>
      <c r="R31" s="376"/>
      <c r="S31" s="377">
        <v>118</v>
      </c>
      <c r="T31" s="377"/>
      <c r="U31" s="377"/>
      <c r="V31" s="379">
        <v>99</v>
      </c>
      <c r="W31" s="379"/>
      <c r="X31" s="379"/>
      <c r="Y31" s="381">
        <v>143</v>
      </c>
      <c r="Z31" s="381"/>
      <c r="AA31" s="381"/>
      <c r="AB31" s="369">
        <v>163</v>
      </c>
      <c r="AC31" s="369"/>
      <c r="AD31" s="370"/>
    </row>
    <row r="32" spans="1:30" ht="14.25" customHeight="1">
      <c r="A32" s="363"/>
      <c r="B32" s="364"/>
      <c r="C32" s="365"/>
      <c r="D32" s="352"/>
      <c r="E32" s="352"/>
      <c r="F32" s="352"/>
      <c r="G32" s="352"/>
      <c r="H32" s="352"/>
      <c r="I32" s="352"/>
      <c r="J32" s="351" t="s">
        <v>107</v>
      </c>
      <c r="K32" s="351"/>
      <c r="L32" s="351"/>
      <c r="M32" s="351"/>
      <c r="N32" s="351"/>
      <c r="O32" s="351"/>
      <c r="P32" s="405">
        <f>ROUND(P31/P30,5)*100</f>
        <v>54.491</v>
      </c>
      <c r="Q32" s="405"/>
      <c r="R32" s="405"/>
      <c r="S32" s="378">
        <f>ROUND(S31/S30,3)*100</f>
        <v>72.399999999999991</v>
      </c>
      <c r="T32" s="378"/>
      <c r="U32" s="378"/>
      <c r="V32" s="395">
        <f>ROUND(V31/V30,5)*100</f>
        <v>76.744</v>
      </c>
      <c r="W32" s="395"/>
      <c r="X32" s="395"/>
      <c r="Y32" s="400">
        <f>ROUND(Y31/Y30,5)*100</f>
        <v>65.596000000000004</v>
      </c>
      <c r="Z32" s="400"/>
      <c r="AA32" s="400"/>
      <c r="AB32" s="367">
        <f>ROUND(AB31/AB30,5)*100</f>
        <v>76.52600000000001</v>
      </c>
      <c r="AC32" s="367"/>
      <c r="AD32" s="368"/>
    </row>
    <row r="33" spans="1:30" ht="14.25" customHeight="1">
      <c r="A33" s="450" t="s">
        <v>224</v>
      </c>
      <c r="B33" s="366"/>
      <c r="C33" s="366"/>
      <c r="D33" s="366"/>
      <c r="E33" s="366"/>
      <c r="F33" s="366"/>
      <c r="G33" s="366"/>
      <c r="H33" s="366"/>
      <c r="I33" s="366"/>
      <c r="J33" s="351" t="s">
        <v>113</v>
      </c>
      <c r="K33" s="351"/>
      <c r="L33" s="351"/>
      <c r="M33" s="351"/>
      <c r="N33" s="351"/>
      <c r="O33" s="351"/>
      <c r="P33" s="375">
        <v>24</v>
      </c>
      <c r="Q33" s="376"/>
      <c r="R33" s="376"/>
      <c r="S33" s="377">
        <v>24</v>
      </c>
      <c r="T33" s="377"/>
      <c r="U33" s="377"/>
      <c r="V33" s="379">
        <v>32</v>
      </c>
      <c r="W33" s="379"/>
      <c r="X33" s="379"/>
      <c r="Y33" s="381">
        <v>37</v>
      </c>
      <c r="Z33" s="381"/>
      <c r="AA33" s="381"/>
      <c r="AB33" s="369">
        <v>22</v>
      </c>
      <c r="AC33" s="369"/>
      <c r="AD33" s="370"/>
    </row>
    <row r="34" spans="1:30" ht="14.25" customHeight="1">
      <c r="A34" s="451"/>
      <c r="B34" s="366"/>
      <c r="C34" s="366"/>
      <c r="D34" s="366"/>
      <c r="E34" s="366"/>
      <c r="F34" s="366"/>
      <c r="G34" s="366"/>
      <c r="H34" s="366"/>
      <c r="I34" s="366"/>
      <c r="J34" s="351" t="s">
        <v>114</v>
      </c>
      <c r="K34" s="351"/>
      <c r="L34" s="351"/>
      <c r="M34" s="351"/>
      <c r="N34" s="351"/>
      <c r="O34" s="351"/>
      <c r="P34" s="375">
        <v>423</v>
      </c>
      <c r="Q34" s="376"/>
      <c r="R34" s="376"/>
      <c r="S34" s="377">
        <v>573</v>
      </c>
      <c r="T34" s="377"/>
      <c r="U34" s="377"/>
      <c r="V34" s="379">
        <v>923</v>
      </c>
      <c r="W34" s="379"/>
      <c r="X34" s="379"/>
      <c r="Y34" s="381">
        <v>1321</v>
      </c>
      <c r="Z34" s="381"/>
      <c r="AA34" s="381"/>
      <c r="AB34" s="369">
        <v>810</v>
      </c>
      <c r="AC34" s="369"/>
      <c r="AD34" s="370"/>
    </row>
    <row r="35" spans="1:30" ht="14.25" customHeight="1">
      <c r="A35" s="357" t="s">
        <v>223</v>
      </c>
      <c r="B35" s="358"/>
      <c r="C35" s="359"/>
      <c r="D35" s="380" t="s">
        <v>240</v>
      </c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465">
        <f>SUM(P36:R42)</f>
        <v>2697</v>
      </c>
      <c r="Q35" s="465"/>
      <c r="R35" s="465"/>
      <c r="S35" s="453">
        <f>SUM(S36:U42)</f>
        <v>6689</v>
      </c>
      <c r="T35" s="453"/>
      <c r="U35" s="453"/>
      <c r="V35" s="377">
        <f>SUM(V36:X42)</f>
        <v>4415</v>
      </c>
      <c r="W35" s="377"/>
      <c r="X35" s="377"/>
      <c r="Y35" s="381">
        <f>SUM(Y36:AA42)</f>
        <v>4853</v>
      </c>
      <c r="Z35" s="381"/>
      <c r="AA35" s="381"/>
      <c r="AB35" s="369">
        <f>SUM(AB36:AD42)</f>
        <v>5877</v>
      </c>
      <c r="AC35" s="369"/>
      <c r="AD35" s="370"/>
    </row>
    <row r="36" spans="1:30" ht="14.25" customHeight="1">
      <c r="A36" s="360"/>
      <c r="B36" s="361"/>
      <c r="C36" s="362"/>
      <c r="D36" s="380" t="s">
        <v>225</v>
      </c>
      <c r="E36" s="366"/>
      <c r="F36" s="366"/>
      <c r="G36" s="366"/>
      <c r="H36" s="366"/>
      <c r="I36" s="366"/>
      <c r="J36" s="351" t="s">
        <v>101</v>
      </c>
      <c r="K36" s="351"/>
      <c r="L36" s="351"/>
      <c r="M36" s="351"/>
      <c r="N36" s="351"/>
      <c r="O36" s="351"/>
      <c r="P36" s="375">
        <v>551</v>
      </c>
      <c r="Q36" s="376"/>
      <c r="R36" s="376"/>
      <c r="S36" s="377">
        <v>518</v>
      </c>
      <c r="T36" s="377"/>
      <c r="U36" s="377"/>
      <c r="V36" s="379">
        <v>653</v>
      </c>
      <c r="W36" s="379"/>
      <c r="X36" s="379"/>
      <c r="Y36" s="381">
        <v>669</v>
      </c>
      <c r="Z36" s="381"/>
      <c r="AA36" s="381"/>
      <c r="AB36" s="369">
        <v>663</v>
      </c>
      <c r="AC36" s="369"/>
      <c r="AD36" s="370"/>
    </row>
    <row r="37" spans="1:30" ht="14.25" customHeight="1">
      <c r="A37" s="360"/>
      <c r="B37" s="361"/>
      <c r="C37" s="362"/>
      <c r="D37" s="366"/>
      <c r="E37" s="366"/>
      <c r="F37" s="366"/>
      <c r="G37" s="366"/>
      <c r="H37" s="366"/>
      <c r="I37" s="366"/>
      <c r="J37" s="351" t="s">
        <v>102</v>
      </c>
      <c r="K37" s="351"/>
      <c r="L37" s="351"/>
      <c r="M37" s="351"/>
      <c r="N37" s="351"/>
      <c r="O37" s="351"/>
      <c r="P37" s="375">
        <v>560</v>
      </c>
      <c r="Q37" s="376"/>
      <c r="R37" s="376"/>
      <c r="S37" s="377">
        <v>643</v>
      </c>
      <c r="T37" s="377"/>
      <c r="U37" s="377"/>
      <c r="V37" s="379">
        <v>714</v>
      </c>
      <c r="W37" s="379"/>
      <c r="X37" s="379"/>
      <c r="Y37" s="381">
        <v>730</v>
      </c>
      <c r="Z37" s="381"/>
      <c r="AA37" s="381"/>
      <c r="AB37" s="369">
        <v>644</v>
      </c>
      <c r="AC37" s="369"/>
      <c r="AD37" s="370"/>
    </row>
    <row r="38" spans="1:30" s="33" customFormat="1" ht="14.25" customHeight="1">
      <c r="A38" s="360"/>
      <c r="B38" s="361"/>
      <c r="C38" s="362"/>
      <c r="D38" s="366"/>
      <c r="E38" s="366"/>
      <c r="F38" s="366"/>
      <c r="G38" s="366"/>
      <c r="H38" s="366"/>
      <c r="I38" s="366"/>
      <c r="J38" s="351" t="s">
        <v>115</v>
      </c>
      <c r="K38" s="351"/>
      <c r="L38" s="351"/>
      <c r="M38" s="351"/>
      <c r="N38" s="351"/>
      <c r="O38" s="351"/>
      <c r="P38" s="375">
        <v>44</v>
      </c>
      <c r="Q38" s="376"/>
      <c r="R38" s="376"/>
      <c r="S38" s="377">
        <v>69</v>
      </c>
      <c r="T38" s="377"/>
      <c r="U38" s="377"/>
      <c r="V38" s="379">
        <v>75</v>
      </c>
      <c r="W38" s="379"/>
      <c r="X38" s="379"/>
      <c r="Y38" s="381">
        <v>96</v>
      </c>
      <c r="Z38" s="381"/>
      <c r="AA38" s="381"/>
      <c r="AB38" s="369">
        <v>82</v>
      </c>
      <c r="AC38" s="369"/>
      <c r="AD38" s="370"/>
    </row>
    <row r="39" spans="1:30" ht="14.25" customHeight="1">
      <c r="A39" s="360"/>
      <c r="B39" s="361"/>
      <c r="C39" s="362"/>
      <c r="D39" s="380" t="s">
        <v>226</v>
      </c>
      <c r="E39" s="366"/>
      <c r="F39" s="366"/>
      <c r="G39" s="366"/>
      <c r="H39" s="366"/>
      <c r="I39" s="366"/>
      <c r="J39" s="351" t="s">
        <v>101</v>
      </c>
      <c r="K39" s="351"/>
      <c r="L39" s="351"/>
      <c r="M39" s="351"/>
      <c r="N39" s="351"/>
      <c r="O39" s="351"/>
      <c r="P39" s="375">
        <v>49</v>
      </c>
      <c r="Q39" s="376"/>
      <c r="R39" s="376"/>
      <c r="S39" s="377">
        <v>1630</v>
      </c>
      <c r="T39" s="377"/>
      <c r="U39" s="377"/>
      <c r="V39" s="379">
        <v>1684</v>
      </c>
      <c r="W39" s="379"/>
      <c r="X39" s="379"/>
      <c r="Y39" s="381">
        <v>1683</v>
      </c>
      <c r="Z39" s="381"/>
      <c r="AA39" s="381"/>
      <c r="AB39" s="369">
        <v>1763</v>
      </c>
      <c r="AC39" s="369"/>
      <c r="AD39" s="370"/>
    </row>
    <row r="40" spans="1:30" ht="14.25" customHeight="1">
      <c r="A40" s="360"/>
      <c r="B40" s="361"/>
      <c r="C40" s="362"/>
      <c r="D40" s="366"/>
      <c r="E40" s="366"/>
      <c r="F40" s="366"/>
      <c r="G40" s="366"/>
      <c r="H40" s="366"/>
      <c r="I40" s="366"/>
      <c r="J40" s="351" t="s">
        <v>102</v>
      </c>
      <c r="K40" s="351"/>
      <c r="L40" s="351"/>
      <c r="M40" s="351"/>
      <c r="N40" s="351"/>
      <c r="O40" s="351"/>
      <c r="P40" s="375">
        <v>306</v>
      </c>
      <c r="Q40" s="376"/>
      <c r="R40" s="376"/>
      <c r="S40" s="377">
        <v>384</v>
      </c>
      <c r="T40" s="377"/>
      <c r="U40" s="377"/>
      <c r="V40" s="379">
        <v>213</v>
      </c>
      <c r="W40" s="379"/>
      <c r="X40" s="379"/>
      <c r="Y40" s="381">
        <v>248</v>
      </c>
      <c r="Z40" s="381"/>
      <c r="AA40" s="381"/>
      <c r="AB40" s="369">
        <v>333</v>
      </c>
      <c r="AC40" s="369"/>
      <c r="AD40" s="370"/>
    </row>
    <row r="41" spans="1:30" ht="14.25" customHeight="1">
      <c r="A41" s="360"/>
      <c r="B41" s="361"/>
      <c r="C41" s="362"/>
      <c r="D41" s="366"/>
      <c r="E41" s="366"/>
      <c r="F41" s="366"/>
      <c r="G41" s="366"/>
      <c r="H41" s="366"/>
      <c r="I41" s="366"/>
      <c r="J41" s="351" t="s">
        <v>115</v>
      </c>
      <c r="K41" s="351"/>
      <c r="L41" s="351"/>
      <c r="M41" s="351"/>
      <c r="N41" s="351"/>
      <c r="O41" s="351"/>
      <c r="P41" s="375">
        <v>19</v>
      </c>
      <c r="Q41" s="376"/>
      <c r="R41" s="376"/>
      <c r="S41" s="377">
        <v>21</v>
      </c>
      <c r="T41" s="377"/>
      <c r="U41" s="377"/>
      <c r="V41" s="379">
        <v>13</v>
      </c>
      <c r="W41" s="379"/>
      <c r="X41" s="379"/>
      <c r="Y41" s="381">
        <v>21</v>
      </c>
      <c r="Z41" s="381"/>
      <c r="AA41" s="381"/>
      <c r="AB41" s="369">
        <v>30</v>
      </c>
      <c r="AC41" s="369"/>
      <c r="AD41" s="370"/>
    </row>
    <row r="42" spans="1:30" ht="14.25" customHeight="1">
      <c r="A42" s="363"/>
      <c r="B42" s="364"/>
      <c r="C42" s="365"/>
      <c r="D42" s="380" t="s">
        <v>227</v>
      </c>
      <c r="E42" s="366"/>
      <c r="F42" s="366"/>
      <c r="G42" s="366"/>
      <c r="H42" s="366"/>
      <c r="I42" s="366"/>
      <c r="J42" s="351" t="s">
        <v>116</v>
      </c>
      <c r="K42" s="351"/>
      <c r="L42" s="351"/>
      <c r="M42" s="351"/>
      <c r="N42" s="351"/>
      <c r="O42" s="351"/>
      <c r="P42" s="375">
        <v>1168</v>
      </c>
      <c r="Q42" s="376"/>
      <c r="R42" s="376"/>
      <c r="S42" s="377">
        <v>3424</v>
      </c>
      <c r="T42" s="377"/>
      <c r="U42" s="377"/>
      <c r="V42" s="379">
        <v>1063</v>
      </c>
      <c r="W42" s="379"/>
      <c r="X42" s="379"/>
      <c r="Y42" s="381">
        <v>1406</v>
      </c>
      <c r="Z42" s="381"/>
      <c r="AA42" s="381"/>
      <c r="AB42" s="369">
        <v>2362</v>
      </c>
      <c r="AC42" s="369"/>
      <c r="AD42" s="370"/>
    </row>
    <row r="43" spans="1:30" ht="14.25" customHeight="1">
      <c r="A43" s="425" t="s">
        <v>117</v>
      </c>
      <c r="B43" s="426"/>
      <c r="C43" s="426"/>
      <c r="D43" s="426"/>
      <c r="E43" s="426"/>
      <c r="F43" s="426"/>
      <c r="G43" s="426"/>
      <c r="H43" s="426"/>
      <c r="I43" s="427"/>
      <c r="J43" s="351" t="s">
        <v>118</v>
      </c>
      <c r="K43" s="351"/>
      <c r="L43" s="351"/>
      <c r="M43" s="351"/>
      <c r="N43" s="351"/>
      <c r="O43" s="351"/>
      <c r="P43" s="375">
        <v>41</v>
      </c>
      <c r="Q43" s="376"/>
      <c r="R43" s="376"/>
      <c r="S43" s="377">
        <v>31</v>
      </c>
      <c r="T43" s="377"/>
      <c r="U43" s="377"/>
      <c r="V43" s="379">
        <v>40</v>
      </c>
      <c r="W43" s="379"/>
      <c r="X43" s="379"/>
      <c r="Y43" s="381">
        <v>42</v>
      </c>
      <c r="Z43" s="381"/>
      <c r="AA43" s="381"/>
      <c r="AB43" s="369">
        <v>43</v>
      </c>
      <c r="AC43" s="369"/>
      <c r="AD43" s="370"/>
    </row>
    <row r="44" spans="1:30" ht="14.25" customHeight="1" thickBot="1">
      <c r="A44" s="428"/>
      <c r="B44" s="429"/>
      <c r="C44" s="429"/>
      <c r="D44" s="429"/>
      <c r="E44" s="429"/>
      <c r="F44" s="429"/>
      <c r="G44" s="429"/>
      <c r="H44" s="429"/>
      <c r="I44" s="430"/>
      <c r="J44" s="417" t="s">
        <v>119</v>
      </c>
      <c r="K44" s="417"/>
      <c r="L44" s="417"/>
      <c r="M44" s="417"/>
      <c r="N44" s="417"/>
      <c r="O44" s="417"/>
      <c r="P44" s="461">
        <v>635</v>
      </c>
      <c r="Q44" s="462"/>
      <c r="R44" s="462"/>
      <c r="S44" s="424">
        <v>1575</v>
      </c>
      <c r="T44" s="424"/>
      <c r="U44" s="424"/>
      <c r="V44" s="399">
        <v>1370</v>
      </c>
      <c r="W44" s="399"/>
      <c r="X44" s="399"/>
      <c r="Y44" s="398">
        <v>953</v>
      </c>
      <c r="Z44" s="398"/>
      <c r="AA44" s="398"/>
      <c r="AB44" s="382">
        <v>1072</v>
      </c>
      <c r="AC44" s="382"/>
      <c r="AD44" s="383"/>
    </row>
    <row r="45" spans="1:30" ht="14.25" customHeight="1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423" t="s">
        <v>237</v>
      </c>
      <c r="Z45" s="423"/>
      <c r="AA45" s="423"/>
      <c r="AB45" s="423"/>
      <c r="AC45" s="423"/>
      <c r="AD45" s="423"/>
    </row>
    <row r="46" spans="1:30" ht="8.2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30" ht="15" customHeight="1" thickBot="1">
      <c r="A47" s="373" t="s">
        <v>121</v>
      </c>
      <c r="B47" s="373"/>
      <c r="C47" s="373"/>
      <c r="D47" s="373"/>
      <c r="E47" s="373"/>
      <c r="F47" s="373"/>
      <c r="G47" s="373"/>
      <c r="H47" s="373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  <c r="Y47" s="373"/>
      <c r="Z47" s="373"/>
      <c r="AA47" s="373"/>
    </row>
    <row r="48" spans="1:30" ht="12.95" customHeight="1" thickBot="1">
      <c r="A48" s="419" t="s">
        <v>122</v>
      </c>
      <c r="B48" s="420"/>
      <c r="C48" s="420"/>
      <c r="D48" s="436" t="s">
        <v>123</v>
      </c>
      <c r="E48" s="436"/>
      <c r="F48" s="436"/>
      <c r="G48" s="406" t="s">
        <v>124</v>
      </c>
      <c r="H48" s="407"/>
      <c r="I48" s="408"/>
      <c r="J48" s="436" t="s">
        <v>125</v>
      </c>
      <c r="K48" s="436"/>
      <c r="L48" s="436"/>
      <c r="M48" s="436" t="s">
        <v>126</v>
      </c>
      <c r="N48" s="436"/>
      <c r="O48" s="436"/>
      <c r="P48" s="442" t="s">
        <v>127</v>
      </c>
      <c r="Q48" s="442"/>
      <c r="R48" s="442"/>
      <c r="S48" s="436" t="s">
        <v>128</v>
      </c>
      <c r="T48" s="436"/>
      <c r="U48" s="436"/>
      <c r="V48" s="436" t="s">
        <v>129</v>
      </c>
      <c r="W48" s="436"/>
      <c r="X48" s="436"/>
      <c r="Y48" s="436" t="s">
        <v>130</v>
      </c>
      <c r="Z48" s="436"/>
      <c r="AA48" s="436"/>
      <c r="AB48" s="437" t="s">
        <v>131</v>
      </c>
      <c r="AC48" s="437"/>
      <c r="AD48" s="438"/>
    </row>
    <row r="49" spans="1:30" ht="12.95" customHeight="1">
      <c r="A49" s="421"/>
      <c r="B49" s="422"/>
      <c r="C49" s="422"/>
      <c r="D49" s="288"/>
      <c r="E49" s="288"/>
      <c r="F49" s="288"/>
      <c r="G49" s="409"/>
      <c r="H49" s="410"/>
      <c r="I49" s="411"/>
      <c r="J49" s="288"/>
      <c r="K49" s="288"/>
      <c r="L49" s="288"/>
      <c r="M49" s="288"/>
      <c r="N49" s="288"/>
      <c r="O49" s="288"/>
      <c r="P49" s="443" t="s">
        <v>132</v>
      </c>
      <c r="Q49" s="443"/>
      <c r="R49" s="443"/>
      <c r="S49" s="288"/>
      <c r="T49" s="288"/>
      <c r="U49" s="288"/>
      <c r="V49" s="288"/>
      <c r="W49" s="288"/>
      <c r="X49" s="288"/>
      <c r="Y49" s="288"/>
      <c r="Z49" s="288"/>
      <c r="AA49" s="288"/>
      <c r="AB49" s="439"/>
      <c r="AC49" s="439"/>
      <c r="AD49" s="440"/>
    </row>
    <row r="50" spans="1:30" ht="14.25" customHeight="1">
      <c r="A50" s="431" t="s">
        <v>278</v>
      </c>
      <c r="B50" s="432"/>
      <c r="C50" s="433"/>
      <c r="D50" s="441">
        <v>3157</v>
      </c>
      <c r="E50" s="418"/>
      <c r="F50" s="418"/>
      <c r="G50" s="418">
        <v>5694</v>
      </c>
      <c r="H50" s="418"/>
      <c r="I50" s="418"/>
      <c r="J50" s="418">
        <v>761</v>
      </c>
      <c r="K50" s="418"/>
      <c r="L50" s="418"/>
      <c r="M50" s="418">
        <v>177</v>
      </c>
      <c r="N50" s="418"/>
      <c r="O50" s="418"/>
      <c r="P50" s="418">
        <v>9241</v>
      </c>
      <c r="Q50" s="418"/>
      <c r="R50" s="418"/>
      <c r="S50" s="418">
        <v>124</v>
      </c>
      <c r="T50" s="418"/>
      <c r="U50" s="418"/>
      <c r="V50" s="418">
        <v>7</v>
      </c>
      <c r="W50" s="418"/>
      <c r="X50" s="418"/>
      <c r="Y50" s="418">
        <v>2588</v>
      </c>
      <c r="Z50" s="418"/>
      <c r="AA50" s="418"/>
      <c r="AB50" s="418">
        <v>1462</v>
      </c>
      <c r="AC50" s="418"/>
      <c r="AD50" s="435"/>
    </row>
    <row r="51" spans="1:30" ht="14.25" customHeight="1">
      <c r="A51" s="446">
        <v>20</v>
      </c>
      <c r="B51" s="344"/>
      <c r="C51" s="447"/>
      <c r="D51" s="375">
        <v>3130</v>
      </c>
      <c r="E51" s="376"/>
      <c r="F51" s="376"/>
      <c r="G51" s="376">
        <v>6001</v>
      </c>
      <c r="H51" s="376"/>
      <c r="I51" s="376"/>
      <c r="J51" s="376">
        <v>823</v>
      </c>
      <c r="K51" s="376"/>
      <c r="L51" s="376"/>
      <c r="M51" s="376">
        <v>238</v>
      </c>
      <c r="N51" s="376"/>
      <c r="O51" s="376"/>
      <c r="P51" s="376">
        <v>10339</v>
      </c>
      <c r="Q51" s="376"/>
      <c r="R51" s="376"/>
      <c r="S51" s="376">
        <v>14</v>
      </c>
      <c r="T51" s="376"/>
      <c r="U51" s="376"/>
      <c r="V51" s="376">
        <v>4</v>
      </c>
      <c r="W51" s="376"/>
      <c r="X51" s="376"/>
      <c r="Y51" s="376">
        <v>4225</v>
      </c>
      <c r="Z51" s="376"/>
      <c r="AA51" s="376"/>
      <c r="AB51" s="376">
        <v>1496</v>
      </c>
      <c r="AC51" s="376"/>
      <c r="AD51" s="444"/>
    </row>
    <row r="52" spans="1:30" ht="14.25" customHeight="1">
      <c r="A52" s="446">
        <v>21</v>
      </c>
      <c r="B52" s="344"/>
      <c r="C52" s="447"/>
      <c r="D52" s="448">
        <v>2988</v>
      </c>
      <c r="E52" s="379"/>
      <c r="F52" s="379"/>
      <c r="G52" s="379">
        <v>6222</v>
      </c>
      <c r="H52" s="379"/>
      <c r="I52" s="379"/>
      <c r="J52" s="379">
        <v>950</v>
      </c>
      <c r="K52" s="379"/>
      <c r="L52" s="379"/>
      <c r="M52" s="379">
        <v>1042</v>
      </c>
      <c r="N52" s="379"/>
      <c r="O52" s="379"/>
      <c r="P52" s="379">
        <v>9508</v>
      </c>
      <c r="Q52" s="379"/>
      <c r="R52" s="379"/>
      <c r="S52" s="379">
        <v>6</v>
      </c>
      <c r="T52" s="379"/>
      <c r="U52" s="379"/>
      <c r="V52" s="379">
        <v>1</v>
      </c>
      <c r="W52" s="379"/>
      <c r="X52" s="379"/>
      <c r="Y52" s="379">
        <v>4705</v>
      </c>
      <c r="Z52" s="379"/>
      <c r="AA52" s="379"/>
      <c r="AB52" s="379">
        <v>1466</v>
      </c>
      <c r="AC52" s="379"/>
      <c r="AD52" s="445"/>
    </row>
    <row r="53" spans="1:30" s="33" customFormat="1" ht="14.25" customHeight="1">
      <c r="A53" s="458">
        <v>22</v>
      </c>
      <c r="B53" s="459"/>
      <c r="C53" s="460"/>
      <c r="D53" s="434">
        <v>2891</v>
      </c>
      <c r="E53" s="381"/>
      <c r="F53" s="381"/>
      <c r="G53" s="381">
        <v>6422</v>
      </c>
      <c r="H53" s="381"/>
      <c r="I53" s="381"/>
      <c r="J53" s="381">
        <v>968</v>
      </c>
      <c r="K53" s="381"/>
      <c r="L53" s="381"/>
      <c r="M53" s="381">
        <v>4853</v>
      </c>
      <c r="N53" s="381"/>
      <c r="O53" s="381"/>
      <c r="P53" s="381">
        <v>10098</v>
      </c>
      <c r="Q53" s="381"/>
      <c r="R53" s="381"/>
      <c r="S53" s="381">
        <v>10</v>
      </c>
      <c r="T53" s="381"/>
      <c r="U53" s="381"/>
      <c r="V53" s="381">
        <v>11</v>
      </c>
      <c r="W53" s="381"/>
      <c r="X53" s="381"/>
      <c r="Y53" s="381">
        <v>4521</v>
      </c>
      <c r="Z53" s="381"/>
      <c r="AA53" s="381"/>
      <c r="AB53" s="381">
        <v>1422</v>
      </c>
      <c r="AC53" s="381"/>
      <c r="AD53" s="452"/>
    </row>
    <row r="54" spans="1:30" s="33" customFormat="1" ht="14.25" customHeight="1" thickBot="1">
      <c r="A54" s="455">
        <v>23</v>
      </c>
      <c r="B54" s="456"/>
      <c r="C54" s="457"/>
      <c r="D54" s="449">
        <v>2407</v>
      </c>
      <c r="E54" s="382"/>
      <c r="F54" s="382"/>
      <c r="G54" s="382">
        <v>6514</v>
      </c>
      <c r="H54" s="382"/>
      <c r="I54" s="382"/>
      <c r="J54" s="382">
        <v>1078</v>
      </c>
      <c r="K54" s="382"/>
      <c r="L54" s="382"/>
      <c r="M54" s="382">
        <v>4949</v>
      </c>
      <c r="N54" s="382"/>
      <c r="O54" s="382"/>
      <c r="P54" s="382">
        <v>10010</v>
      </c>
      <c r="Q54" s="382"/>
      <c r="R54" s="382"/>
      <c r="S54" s="382">
        <v>0</v>
      </c>
      <c r="T54" s="382"/>
      <c r="U54" s="382"/>
      <c r="V54" s="382">
        <v>1</v>
      </c>
      <c r="W54" s="382"/>
      <c r="X54" s="382"/>
      <c r="Y54" s="382">
        <v>4648</v>
      </c>
      <c r="Z54" s="382"/>
      <c r="AA54" s="382"/>
      <c r="AB54" s="382">
        <v>1403</v>
      </c>
      <c r="AC54" s="382"/>
      <c r="AD54" s="383"/>
    </row>
    <row r="55" spans="1:30" ht="14.25" customHeight="1">
      <c r="A55" s="204" t="s">
        <v>280</v>
      </c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Y55" s="454" t="s">
        <v>120</v>
      </c>
      <c r="Z55" s="454"/>
      <c r="AA55" s="454"/>
      <c r="AB55" s="454"/>
      <c r="AC55" s="454"/>
      <c r="AD55" s="454"/>
    </row>
    <row r="56" spans="1:30" ht="14.25" customHeight="1">
      <c r="A56" s="371" t="s">
        <v>281</v>
      </c>
      <c r="B56" s="373"/>
      <c r="C56" s="373"/>
      <c r="D56" s="373"/>
      <c r="E56" s="373"/>
      <c r="F56" s="373"/>
      <c r="G56" s="373"/>
      <c r="H56" s="373"/>
      <c r="I56" s="373"/>
      <c r="J56" s="373"/>
      <c r="K56" s="373"/>
      <c r="L56" s="373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373"/>
      <c r="AB56" s="373"/>
      <c r="AC56" s="373"/>
      <c r="AD56" s="373"/>
    </row>
    <row r="57" spans="1:30" ht="14.25" customHeight="1">
      <c r="A57" s="371" t="s">
        <v>228</v>
      </c>
      <c r="B57" s="373"/>
      <c r="C57" s="373"/>
      <c r="D57" s="373"/>
      <c r="E57" s="373"/>
      <c r="F57" s="373"/>
      <c r="G57" s="373"/>
      <c r="H57" s="373"/>
      <c r="I57" s="373"/>
      <c r="J57" s="373"/>
      <c r="K57" s="373"/>
      <c r="L57" s="373"/>
      <c r="M57" s="373"/>
      <c r="N57" s="373"/>
      <c r="O57" s="373"/>
      <c r="P57" s="373"/>
      <c r="Q57" s="373"/>
      <c r="R57" s="373"/>
      <c r="S57" s="373"/>
      <c r="T57" s="373"/>
      <c r="U57" s="373"/>
      <c r="V57" s="373"/>
      <c r="W57" s="373"/>
      <c r="X57" s="373"/>
      <c r="Y57" s="373"/>
      <c r="Z57" s="373"/>
      <c r="AA57" s="373"/>
      <c r="AB57" s="373"/>
      <c r="AC57" s="373"/>
      <c r="AD57" s="373"/>
    </row>
    <row r="58" spans="1:30" ht="17.25" customHeight="1"/>
    <row r="59" spans="1:30" ht="17.25" customHeight="1"/>
    <row r="60" spans="1:30" ht="17.25" customHeight="1"/>
    <row r="61" spans="1:30" ht="17.25" customHeight="1"/>
    <row r="62" spans="1:30" ht="17.25" customHeight="1"/>
    <row r="63" spans="1:30" ht="17.25" customHeight="1"/>
    <row r="64" spans="1:30" ht="17.25" customHeight="1"/>
    <row r="65" ht="17.25" customHeight="1"/>
    <row r="66" ht="17.25" customHeight="1"/>
    <row r="67" ht="17.25" customHeight="1"/>
    <row r="68" ht="17.25" customHeight="1"/>
  </sheetData>
  <sheetProtection selectLockedCells="1" selectUnlockedCells="1"/>
  <mergeCells count="341">
    <mergeCell ref="P8:R8"/>
    <mergeCell ref="P11:R11"/>
    <mergeCell ref="P42:R42"/>
    <mergeCell ref="P41:R41"/>
    <mergeCell ref="P40:R40"/>
    <mergeCell ref="P39:R39"/>
    <mergeCell ref="P3:R3"/>
    <mergeCell ref="P29:R29"/>
    <mergeCell ref="P28:R28"/>
    <mergeCell ref="P27:R27"/>
    <mergeCell ref="P26:R26"/>
    <mergeCell ref="P25:R25"/>
    <mergeCell ref="P37:R37"/>
    <mergeCell ref="P35:R35"/>
    <mergeCell ref="P34:R34"/>
    <mergeCell ref="P33:R33"/>
    <mergeCell ref="P32:R32"/>
    <mergeCell ref="P38:R38"/>
    <mergeCell ref="P31:R31"/>
    <mergeCell ref="P36:R36"/>
    <mergeCell ref="J26:O26"/>
    <mergeCell ref="J27:O27"/>
    <mergeCell ref="J28:O28"/>
    <mergeCell ref="J29:O29"/>
    <mergeCell ref="J30:O30"/>
    <mergeCell ref="P44:R44"/>
    <mergeCell ref="P43:R43"/>
    <mergeCell ref="J5:O5"/>
    <mergeCell ref="D4:O4"/>
    <mergeCell ref="J31:O31"/>
    <mergeCell ref="J12:O12"/>
    <mergeCell ref="D11:O11"/>
    <mergeCell ref="J10:O10"/>
    <mergeCell ref="J9:O9"/>
    <mergeCell ref="J18:O18"/>
    <mergeCell ref="P19:R19"/>
    <mergeCell ref="J8:O8"/>
    <mergeCell ref="J7:O7"/>
    <mergeCell ref="P5:R5"/>
    <mergeCell ref="P4:R4"/>
    <mergeCell ref="P6:R6"/>
    <mergeCell ref="P12:R12"/>
    <mergeCell ref="P7:R7"/>
    <mergeCell ref="P9:R9"/>
    <mergeCell ref="A56:AD56"/>
    <mergeCell ref="A57:AD57"/>
    <mergeCell ref="P54:R54"/>
    <mergeCell ref="S54:U54"/>
    <mergeCell ref="V54:X54"/>
    <mergeCell ref="Y54:AA54"/>
    <mergeCell ref="M54:O54"/>
    <mergeCell ref="D30:I32"/>
    <mergeCell ref="D27:I29"/>
    <mergeCell ref="P30:R30"/>
    <mergeCell ref="J34:O34"/>
    <mergeCell ref="J33:O33"/>
    <mergeCell ref="A33:I34"/>
    <mergeCell ref="AB53:AD53"/>
    <mergeCell ref="J32:O32"/>
    <mergeCell ref="S29:U29"/>
    <mergeCell ref="S30:U30"/>
    <mergeCell ref="S31:U31"/>
    <mergeCell ref="S32:U32"/>
    <mergeCell ref="S35:U35"/>
    <mergeCell ref="Y55:AD55"/>
    <mergeCell ref="A54:C54"/>
    <mergeCell ref="V53:X53"/>
    <mergeCell ref="A53:C53"/>
    <mergeCell ref="AB51:AD51"/>
    <mergeCell ref="AB52:AD52"/>
    <mergeCell ref="V52:X52"/>
    <mergeCell ref="Y52:AA52"/>
    <mergeCell ref="Y53:AA53"/>
    <mergeCell ref="J51:L51"/>
    <mergeCell ref="AB54:AD54"/>
    <mergeCell ref="A52:C52"/>
    <mergeCell ref="D52:F52"/>
    <mergeCell ref="G52:I52"/>
    <mergeCell ref="A51:C51"/>
    <mergeCell ref="D51:F51"/>
    <mergeCell ref="G51:I51"/>
    <mergeCell ref="S52:U52"/>
    <mergeCell ref="P53:R53"/>
    <mergeCell ref="J53:L53"/>
    <mergeCell ref="M53:O53"/>
    <mergeCell ref="G53:I53"/>
    <mergeCell ref="D54:F54"/>
    <mergeCell ref="G54:I54"/>
    <mergeCell ref="J54:L54"/>
    <mergeCell ref="S53:U53"/>
    <mergeCell ref="V51:X51"/>
    <mergeCell ref="Y51:AA51"/>
    <mergeCell ref="A50:C50"/>
    <mergeCell ref="J52:L52"/>
    <mergeCell ref="M52:O52"/>
    <mergeCell ref="P52:R52"/>
    <mergeCell ref="M51:O51"/>
    <mergeCell ref="P51:R51"/>
    <mergeCell ref="D53:F53"/>
    <mergeCell ref="AB50:AD50"/>
    <mergeCell ref="S48:U49"/>
    <mergeCell ref="V48:X49"/>
    <mergeCell ref="Y48:AA49"/>
    <mergeCell ref="AB48:AD49"/>
    <mergeCell ref="S50:U50"/>
    <mergeCell ref="P50:R50"/>
    <mergeCell ref="D50:F50"/>
    <mergeCell ref="S51:U51"/>
    <mergeCell ref="J48:L49"/>
    <mergeCell ref="M48:O49"/>
    <mergeCell ref="P48:R48"/>
    <mergeCell ref="P49:R49"/>
    <mergeCell ref="G50:I50"/>
    <mergeCell ref="J50:L50"/>
    <mergeCell ref="M50:O50"/>
    <mergeCell ref="D48:F49"/>
    <mergeCell ref="Y50:AA50"/>
    <mergeCell ref="A35:C42"/>
    <mergeCell ref="D35:O35"/>
    <mergeCell ref="J36:O36"/>
    <mergeCell ref="A48:C49"/>
    <mergeCell ref="Y45:AD45"/>
    <mergeCell ref="V50:X50"/>
    <mergeCell ref="D39:I41"/>
    <mergeCell ref="J42:O42"/>
    <mergeCell ref="J43:O43"/>
    <mergeCell ref="S44:U44"/>
    <mergeCell ref="V40:X40"/>
    <mergeCell ref="V41:X41"/>
    <mergeCell ref="S42:U42"/>
    <mergeCell ref="D36:I38"/>
    <mergeCell ref="J39:O39"/>
    <mergeCell ref="J40:O40"/>
    <mergeCell ref="J41:O41"/>
    <mergeCell ref="J37:O37"/>
    <mergeCell ref="A47:AA47"/>
    <mergeCell ref="S43:U43"/>
    <mergeCell ref="A43:I44"/>
    <mergeCell ref="S36:U36"/>
    <mergeCell ref="S37:U37"/>
    <mergeCell ref="G48:I49"/>
    <mergeCell ref="S3:U3"/>
    <mergeCell ref="S4:U4"/>
    <mergeCell ref="S5:U5"/>
    <mergeCell ref="S6:U6"/>
    <mergeCell ref="S24:U24"/>
    <mergeCell ref="S12:U12"/>
    <mergeCell ref="D42:I42"/>
    <mergeCell ref="J38:O38"/>
    <mergeCell ref="J44:O44"/>
    <mergeCell ref="J21:O21"/>
    <mergeCell ref="J22:O22"/>
    <mergeCell ref="J23:O23"/>
    <mergeCell ref="P17:R17"/>
    <mergeCell ref="P14:R14"/>
    <mergeCell ref="J19:O19"/>
    <mergeCell ref="J24:O24"/>
    <mergeCell ref="J20:O20"/>
    <mergeCell ref="P13:R13"/>
    <mergeCell ref="J13:O13"/>
    <mergeCell ref="J14:O14"/>
    <mergeCell ref="P20:R20"/>
    <mergeCell ref="P18:R18"/>
    <mergeCell ref="P16:R16"/>
    <mergeCell ref="S11:U11"/>
    <mergeCell ref="J25:O25"/>
    <mergeCell ref="P21:R21"/>
    <mergeCell ref="P22:R22"/>
    <mergeCell ref="P15:R15"/>
    <mergeCell ref="P24:R24"/>
    <mergeCell ref="P23:R23"/>
    <mergeCell ref="S13:U13"/>
    <mergeCell ref="S14:U14"/>
    <mergeCell ref="S15:U15"/>
    <mergeCell ref="S20:U20"/>
    <mergeCell ref="S34:U34"/>
    <mergeCell ref="S28:U28"/>
    <mergeCell ref="S33:U33"/>
    <mergeCell ref="V7:X7"/>
    <mergeCell ref="S7:U7"/>
    <mergeCell ref="S8:U8"/>
    <mergeCell ref="V9:X9"/>
    <mergeCell ref="V8:X8"/>
    <mergeCell ref="AB12:AD12"/>
    <mergeCell ref="S18:U18"/>
    <mergeCell ref="S21:U21"/>
    <mergeCell ref="V16:X16"/>
    <mergeCell ref="Y10:AA10"/>
    <mergeCell ref="Y9:AA9"/>
    <mergeCell ref="Y13:AA13"/>
    <mergeCell ref="Y12:AA12"/>
    <mergeCell ref="V12:X12"/>
    <mergeCell ref="V13:X13"/>
    <mergeCell ref="Y7:AA7"/>
    <mergeCell ref="Y15:AA15"/>
    <mergeCell ref="Y14:AA14"/>
    <mergeCell ref="Y8:AA8"/>
    <mergeCell ref="S9:U9"/>
    <mergeCell ref="S10:U10"/>
    <mergeCell ref="V20:X20"/>
    <mergeCell ref="V15:X15"/>
    <mergeCell ref="V21:X21"/>
    <mergeCell ref="V26:X26"/>
    <mergeCell ref="V27:X27"/>
    <mergeCell ref="V24:X24"/>
    <mergeCell ref="V23:X23"/>
    <mergeCell ref="V37:X37"/>
    <mergeCell ref="V34:X34"/>
    <mergeCell ref="V25:X25"/>
    <mergeCell ref="V33:X33"/>
    <mergeCell ref="V36:X36"/>
    <mergeCell ref="S39:U39"/>
    <mergeCell ref="S40:U40"/>
    <mergeCell ref="V38:X38"/>
    <mergeCell ref="V43:X43"/>
    <mergeCell ref="V42:X42"/>
    <mergeCell ref="Y41:AA41"/>
    <mergeCell ref="V39:X39"/>
    <mergeCell ref="V22:X22"/>
    <mergeCell ref="S16:U16"/>
    <mergeCell ref="S17:U17"/>
    <mergeCell ref="S23:U23"/>
    <mergeCell ref="S41:U41"/>
    <mergeCell ref="Y22:AA22"/>
    <mergeCell ref="Y21:AA21"/>
    <mergeCell ref="Y23:AA23"/>
    <mergeCell ref="Y19:AA19"/>
    <mergeCell ref="Y18:AA18"/>
    <mergeCell ref="Y17:AA17"/>
    <mergeCell ref="Y26:AA26"/>
    <mergeCell ref="Y25:AA25"/>
    <mergeCell ref="Y24:AA24"/>
    <mergeCell ref="S19:U19"/>
    <mergeCell ref="Y20:AA20"/>
    <mergeCell ref="S38:U38"/>
    <mergeCell ref="Y44:AA44"/>
    <mergeCell ref="Y43:AA43"/>
    <mergeCell ref="Y42:AA42"/>
    <mergeCell ref="V44:X44"/>
    <mergeCell ref="Y28:AA28"/>
    <mergeCell ref="V35:X35"/>
    <mergeCell ref="Y40:AA40"/>
    <mergeCell ref="Y29:AA29"/>
    <mergeCell ref="Y31:AA31"/>
    <mergeCell ref="Y30:AA30"/>
    <mergeCell ref="Y39:AA39"/>
    <mergeCell ref="Y38:AA38"/>
    <mergeCell ref="Y36:AA36"/>
    <mergeCell ref="Y35:AA35"/>
    <mergeCell ref="Y34:AA34"/>
    <mergeCell ref="Y33:AA33"/>
    <mergeCell ref="Y37:AA37"/>
    <mergeCell ref="Y32:AA32"/>
    <mergeCell ref="V28:X28"/>
    <mergeCell ref="V29:X29"/>
    <mergeCell ref="V30:X30"/>
    <mergeCell ref="V31:X31"/>
    <mergeCell ref="V32:X32"/>
    <mergeCell ref="Y4:AA4"/>
    <mergeCell ref="Y3:AA3"/>
    <mergeCell ref="V3:X3"/>
    <mergeCell ref="V19:X19"/>
    <mergeCell ref="V18:X18"/>
    <mergeCell ref="V17:X17"/>
    <mergeCell ref="V4:X4"/>
    <mergeCell ref="V10:X10"/>
    <mergeCell ref="V11:X11"/>
    <mergeCell ref="Y11:AA11"/>
    <mergeCell ref="Y16:AA16"/>
    <mergeCell ref="Y6:AA6"/>
    <mergeCell ref="Y5:AA5"/>
    <mergeCell ref="V14:X14"/>
    <mergeCell ref="V6:X6"/>
    <mergeCell ref="AB35:AD35"/>
    <mergeCell ref="AB10:AD10"/>
    <mergeCell ref="AB9:AD9"/>
    <mergeCell ref="AB13:AD13"/>
    <mergeCell ref="AB11:AD11"/>
    <mergeCell ref="AB25:AD25"/>
    <mergeCell ref="AB24:AD24"/>
    <mergeCell ref="AB17:AD17"/>
    <mergeCell ref="AB16:AD16"/>
    <mergeCell ref="AB18:AD18"/>
    <mergeCell ref="AB23:AD23"/>
    <mergeCell ref="AB20:AD20"/>
    <mergeCell ref="AB19:AD19"/>
    <mergeCell ref="AB15:AD15"/>
    <mergeCell ref="AB27:AD27"/>
    <mergeCell ref="AB26:AD26"/>
    <mergeCell ref="AB22:AD22"/>
    <mergeCell ref="AB21:AD21"/>
    <mergeCell ref="AB29:AD29"/>
    <mergeCell ref="AB28:AD28"/>
    <mergeCell ref="AB44:AD44"/>
    <mergeCell ref="AB43:AD43"/>
    <mergeCell ref="AB42:AD42"/>
    <mergeCell ref="AB41:AD41"/>
    <mergeCell ref="A3:O3"/>
    <mergeCell ref="Y2:AD2"/>
    <mergeCell ref="D18:I20"/>
    <mergeCell ref="J17:O17"/>
    <mergeCell ref="J16:O16"/>
    <mergeCell ref="J15:O15"/>
    <mergeCell ref="AB34:AD34"/>
    <mergeCell ref="AB33:AD33"/>
    <mergeCell ref="AB30:AD30"/>
    <mergeCell ref="AB31:AD31"/>
    <mergeCell ref="AB40:AD40"/>
    <mergeCell ref="AB39:AD39"/>
    <mergeCell ref="AB38:AD38"/>
    <mergeCell ref="AB37:AD37"/>
    <mergeCell ref="AB36:AD36"/>
    <mergeCell ref="AB6:AD6"/>
    <mergeCell ref="AB5:AD5"/>
    <mergeCell ref="AB4:AD4"/>
    <mergeCell ref="AB8:AD8"/>
    <mergeCell ref="AB7:AD7"/>
    <mergeCell ref="J6:O6"/>
    <mergeCell ref="D5:I8"/>
    <mergeCell ref="A4:C10"/>
    <mergeCell ref="AB3:AD3"/>
    <mergeCell ref="A14:C32"/>
    <mergeCell ref="D14:I14"/>
    <mergeCell ref="AB32:AD32"/>
    <mergeCell ref="AB14:AD14"/>
    <mergeCell ref="A1:T1"/>
    <mergeCell ref="U1:AC1"/>
    <mergeCell ref="A2:T2"/>
    <mergeCell ref="A11:C13"/>
    <mergeCell ref="P10:R10"/>
    <mergeCell ref="D9:I10"/>
    <mergeCell ref="D24:I26"/>
    <mergeCell ref="D21:I23"/>
    <mergeCell ref="S25:U25"/>
    <mergeCell ref="S26:U26"/>
    <mergeCell ref="S27:U27"/>
    <mergeCell ref="S22:U22"/>
    <mergeCell ref="V5:X5"/>
    <mergeCell ref="D15:I17"/>
    <mergeCell ref="D12:I13"/>
    <mergeCell ref="Y27:AA27"/>
  </mergeCells>
  <phoneticPr fontId="27"/>
  <printOptions horizontalCentered="1"/>
  <pageMargins left="0.59055118110236227" right="0.59055118110236227" top="0.59055118110236227" bottom="0.59055118110236227" header="0.39370078740157483" footer="0.39370078740157483"/>
  <pageSetup paperSize="9" firstPageNumber="116" orientation="portrait" useFirstPageNumber="1" horizontalDpi="300" verticalDpi="300" r:id="rId1"/>
  <headerFooter alignWithMargins="0">
    <oddHeader>&amp;L医療及び衛生</oddHeader>
    <oddFooter>&amp;C&amp;11－&amp;P－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47"/>
  <sheetViews>
    <sheetView view="pageBreakPreview" topLeftCell="A25" zoomScaleNormal="100" zoomScaleSheetLayoutView="115" workbookViewId="0">
      <selection activeCell="Q23" sqref="Q23"/>
    </sheetView>
  </sheetViews>
  <sheetFormatPr defaultRowHeight="15.6" customHeight="1"/>
  <cols>
    <col min="1" max="1" width="5.7109375" style="33" customWidth="1"/>
    <col min="2" max="2" width="3.7109375" style="33" customWidth="1"/>
    <col min="3" max="3" width="12.28515625" style="33" customWidth="1"/>
    <col min="4" max="13" width="7.85546875" style="33" customWidth="1"/>
    <col min="14" max="16384" width="9.140625" style="33"/>
  </cols>
  <sheetData>
    <row r="1" spans="1:13" ht="5.0999999999999996" customHeight="1">
      <c r="A1" s="130"/>
      <c r="B1" s="130"/>
      <c r="C1" s="130"/>
      <c r="D1" s="130"/>
      <c r="E1" s="130"/>
      <c r="H1" s="454"/>
      <c r="I1" s="454"/>
      <c r="J1" s="106"/>
      <c r="K1" s="106"/>
      <c r="L1" s="454"/>
      <c r="M1" s="454"/>
    </row>
    <row r="2" spans="1:13" ht="15" customHeight="1" thickBot="1">
      <c r="A2" s="130" t="s">
        <v>133</v>
      </c>
      <c r="B2" s="130"/>
      <c r="C2" s="130"/>
      <c r="D2" s="130"/>
      <c r="E2" s="130"/>
      <c r="H2" s="454"/>
      <c r="I2" s="454"/>
      <c r="J2" s="106"/>
      <c r="K2" s="106"/>
      <c r="L2" s="454" t="s">
        <v>19</v>
      </c>
      <c r="M2" s="454"/>
    </row>
    <row r="3" spans="1:13" ht="20.100000000000001" customHeight="1" thickBot="1">
      <c r="A3" s="477"/>
      <c r="B3" s="478"/>
      <c r="C3" s="479"/>
      <c r="D3" s="406" t="s">
        <v>87</v>
      </c>
      <c r="E3" s="470"/>
      <c r="F3" s="406" t="s">
        <v>88</v>
      </c>
      <c r="G3" s="470"/>
      <c r="H3" s="406" t="s">
        <v>89</v>
      </c>
      <c r="I3" s="470"/>
      <c r="J3" s="491" t="s">
        <v>90</v>
      </c>
      <c r="K3" s="491"/>
      <c r="L3" s="487" t="s">
        <v>277</v>
      </c>
      <c r="M3" s="488"/>
    </row>
    <row r="4" spans="1:13" ht="20.100000000000001" customHeight="1">
      <c r="A4" s="480"/>
      <c r="B4" s="481"/>
      <c r="C4" s="482"/>
      <c r="D4" s="300"/>
      <c r="E4" s="302"/>
      <c r="F4" s="300"/>
      <c r="G4" s="302"/>
      <c r="H4" s="300"/>
      <c r="I4" s="302"/>
      <c r="J4" s="229"/>
      <c r="K4" s="229"/>
      <c r="L4" s="489"/>
      <c r="M4" s="490"/>
    </row>
    <row r="5" spans="1:13" ht="15.75" customHeight="1">
      <c r="A5" s="473" t="s">
        <v>134</v>
      </c>
      <c r="B5" s="472"/>
      <c r="C5" s="472"/>
      <c r="D5" s="496">
        <v>109417</v>
      </c>
      <c r="E5" s="476"/>
      <c r="F5" s="476">
        <v>110285</v>
      </c>
      <c r="G5" s="476"/>
      <c r="H5" s="390">
        <v>110894</v>
      </c>
      <c r="I5" s="390"/>
      <c r="J5" s="466">
        <v>111463</v>
      </c>
      <c r="K5" s="466"/>
      <c r="L5" s="388">
        <v>112413</v>
      </c>
      <c r="M5" s="389"/>
    </row>
    <row r="6" spans="1:13" ht="15.75" customHeight="1">
      <c r="A6" s="473"/>
      <c r="B6" s="472"/>
      <c r="C6" s="472"/>
      <c r="D6" s="474"/>
      <c r="E6" s="475"/>
      <c r="F6" s="475"/>
      <c r="G6" s="475"/>
      <c r="H6" s="379"/>
      <c r="I6" s="379"/>
      <c r="J6" s="381"/>
      <c r="K6" s="381"/>
      <c r="L6" s="369"/>
      <c r="M6" s="370"/>
    </row>
    <row r="7" spans="1:13" ht="15.75" customHeight="1">
      <c r="A7" s="471" t="s">
        <v>229</v>
      </c>
      <c r="B7" s="472"/>
      <c r="C7" s="472"/>
      <c r="D7" s="474">
        <v>48254</v>
      </c>
      <c r="E7" s="475"/>
      <c r="F7" s="475">
        <v>49773</v>
      </c>
      <c r="G7" s="475"/>
      <c r="H7" s="379">
        <v>49773</v>
      </c>
      <c r="I7" s="379"/>
      <c r="J7" s="381">
        <v>51774</v>
      </c>
      <c r="K7" s="381"/>
      <c r="L7" s="369">
        <v>52982</v>
      </c>
      <c r="M7" s="370"/>
    </row>
    <row r="8" spans="1:13" ht="15.75" customHeight="1">
      <c r="A8" s="473"/>
      <c r="B8" s="472"/>
      <c r="C8" s="472"/>
      <c r="D8" s="474"/>
      <c r="E8" s="475"/>
      <c r="F8" s="475"/>
      <c r="G8" s="475"/>
      <c r="H8" s="379"/>
      <c r="I8" s="379"/>
      <c r="J8" s="381"/>
      <c r="K8" s="381"/>
      <c r="L8" s="369"/>
      <c r="M8" s="370"/>
    </row>
    <row r="9" spans="1:13" ht="15.75" customHeight="1">
      <c r="A9" s="493" t="s">
        <v>243</v>
      </c>
      <c r="B9" s="499" t="s">
        <v>241</v>
      </c>
      <c r="C9" s="502" t="s">
        <v>135</v>
      </c>
      <c r="D9" s="503" t="s">
        <v>82</v>
      </c>
      <c r="E9" s="483"/>
      <c r="F9" s="475">
        <v>5</v>
      </c>
      <c r="G9" s="475"/>
      <c r="H9" s="483">
        <v>0</v>
      </c>
      <c r="I9" s="483"/>
      <c r="J9" s="484" t="s">
        <v>82</v>
      </c>
      <c r="K9" s="484"/>
      <c r="L9" s="467">
        <v>0</v>
      </c>
      <c r="M9" s="468"/>
    </row>
    <row r="10" spans="1:13" ht="15.75" customHeight="1">
      <c r="A10" s="494"/>
      <c r="B10" s="500"/>
      <c r="C10" s="502"/>
      <c r="D10" s="503"/>
      <c r="E10" s="483"/>
      <c r="F10" s="475"/>
      <c r="G10" s="475"/>
      <c r="H10" s="483"/>
      <c r="I10" s="483"/>
      <c r="J10" s="484"/>
      <c r="K10" s="484"/>
      <c r="L10" s="467"/>
      <c r="M10" s="468"/>
    </row>
    <row r="11" spans="1:13" ht="15.75" customHeight="1">
      <c r="A11" s="494"/>
      <c r="B11" s="500"/>
      <c r="C11" s="492" t="s">
        <v>136</v>
      </c>
      <c r="D11" s="503" t="s">
        <v>82</v>
      </c>
      <c r="E11" s="483"/>
      <c r="F11" s="475">
        <v>513</v>
      </c>
      <c r="G11" s="475"/>
      <c r="H11" s="483">
        <v>0</v>
      </c>
      <c r="I11" s="483"/>
      <c r="J11" s="484" t="s">
        <v>82</v>
      </c>
      <c r="K11" s="484"/>
      <c r="L11" s="467">
        <v>0</v>
      </c>
      <c r="M11" s="468"/>
    </row>
    <row r="12" spans="1:13" ht="15.75" customHeight="1">
      <c r="A12" s="494"/>
      <c r="B12" s="501"/>
      <c r="C12" s="492"/>
      <c r="D12" s="503"/>
      <c r="E12" s="483"/>
      <c r="F12" s="475"/>
      <c r="G12" s="475"/>
      <c r="H12" s="483"/>
      <c r="I12" s="483"/>
      <c r="J12" s="484"/>
      <c r="K12" s="484"/>
      <c r="L12" s="467"/>
      <c r="M12" s="468"/>
    </row>
    <row r="13" spans="1:13" ht="15.75" customHeight="1">
      <c r="A13" s="494"/>
      <c r="B13" s="497" t="s">
        <v>242</v>
      </c>
      <c r="C13" s="498"/>
      <c r="D13" s="474">
        <v>30</v>
      </c>
      <c r="E13" s="475"/>
      <c r="F13" s="475">
        <v>0</v>
      </c>
      <c r="G13" s="475"/>
      <c r="H13" s="379">
        <v>318</v>
      </c>
      <c r="I13" s="379"/>
      <c r="J13" s="381">
        <v>517</v>
      </c>
      <c r="K13" s="381"/>
      <c r="L13" s="369">
        <v>1068</v>
      </c>
      <c r="M13" s="370"/>
    </row>
    <row r="14" spans="1:13" ht="15.75" customHeight="1">
      <c r="A14" s="495"/>
      <c r="B14" s="498"/>
      <c r="C14" s="498"/>
      <c r="D14" s="474"/>
      <c r="E14" s="475"/>
      <c r="F14" s="475"/>
      <c r="G14" s="475"/>
      <c r="H14" s="379"/>
      <c r="I14" s="379"/>
      <c r="J14" s="381"/>
      <c r="K14" s="381"/>
      <c r="L14" s="369"/>
      <c r="M14" s="370"/>
    </row>
    <row r="15" spans="1:13" ht="15.75" customHeight="1">
      <c r="A15" s="493" t="s">
        <v>244</v>
      </c>
      <c r="B15" s="485" t="s">
        <v>137</v>
      </c>
      <c r="C15" s="486"/>
      <c r="D15" s="504">
        <v>22</v>
      </c>
      <c r="E15" s="475"/>
      <c r="F15" s="475">
        <v>9</v>
      </c>
      <c r="G15" s="475"/>
      <c r="H15" s="379">
        <v>60</v>
      </c>
      <c r="I15" s="379"/>
      <c r="J15" s="381">
        <v>26</v>
      </c>
      <c r="K15" s="381"/>
      <c r="L15" s="369">
        <v>14</v>
      </c>
      <c r="M15" s="370"/>
    </row>
    <row r="16" spans="1:13" ht="15.75" customHeight="1">
      <c r="A16" s="523"/>
      <c r="B16" s="485"/>
      <c r="C16" s="486"/>
      <c r="D16" s="504"/>
      <c r="E16" s="475"/>
      <c r="F16" s="475"/>
      <c r="G16" s="475"/>
      <c r="H16" s="379"/>
      <c r="I16" s="379"/>
      <c r="J16" s="381"/>
      <c r="K16" s="381"/>
      <c r="L16" s="369"/>
      <c r="M16" s="370"/>
    </row>
    <row r="17" spans="1:13" ht="15.75" customHeight="1">
      <c r="A17" s="523"/>
      <c r="B17" s="505" t="s">
        <v>138</v>
      </c>
      <c r="C17" s="506"/>
      <c r="D17" s="504">
        <v>378</v>
      </c>
      <c r="E17" s="475"/>
      <c r="F17" s="475">
        <v>144</v>
      </c>
      <c r="G17" s="475"/>
      <c r="H17" s="379">
        <v>470</v>
      </c>
      <c r="I17" s="379"/>
      <c r="J17" s="381">
        <v>179</v>
      </c>
      <c r="K17" s="381"/>
      <c r="L17" s="369">
        <v>121</v>
      </c>
      <c r="M17" s="370"/>
    </row>
    <row r="18" spans="1:13" ht="15.75" customHeight="1">
      <c r="A18" s="547"/>
      <c r="B18" s="505"/>
      <c r="C18" s="506"/>
      <c r="D18" s="504"/>
      <c r="E18" s="475"/>
      <c r="F18" s="475"/>
      <c r="G18" s="475"/>
      <c r="H18" s="379"/>
      <c r="I18" s="379"/>
      <c r="J18" s="381"/>
      <c r="K18" s="381"/>
      <c r="L18" s="369"/>
      <c r="M18" s="370"/>
    </row>
    <row r="19" spans="1:13" ht="15.75" customHeight="1">
      <c r="A19" s="548" t="s">
        <v>245</v>
      </c>
      <c r="B19" s="505" t="s">
        <v>137</v>
      </c>
      <c r="C19" s="506"/>
      <c r="D19" s="504">
        <v>113</v>
      </c>
      <c r="E19" s="475"/>
      <c r="F19" s="475">
        <v>60</v>
      </c>
      <c r="G19" s="475"/>
      <c r="H19" s="379">
        <v>101</v>
      </c>
      <c r="I19" s="379"/>
      <c r="J19" s="381">
        <v>114</v>
      </c>
      <c r="K19" s="381"/>
      <c r="L19" s="369">
        <v>136</v>
      </c>
      <c r="M19" s="370"/>
    </row>
    <row r="20" spans="1:13" ht="15.75" customHeight="1">
      <c r="A20" s="549"/>
      <c r="B20" s="505"/>
      <c r="C20" s="506"/>
      <c r="D20" s="504"/>
      <c r="E20" s="475"/>
      <c r="F20" s="475"/>
      <c r="G20" s="475"/>
      <c r="H20" s="379"/>
      <c r="I20" s="379"/>
      <c r="J20" s="381"/>
      <c r="K20" s="381"/>
      <c r="L20" s="369"/>
      <c r="M20" s="370"/>
    </row>
    <row r="21" spans="1:13" ht="15.75" customHeight="1">
      <c r="A21" s="549"/>
      <c r="B21" s="485" t="s">
        <v>138</v>
      </c>
      <c r="C21" s="486"/>
      <c r="D21" s="504">
        <v>690</v>
      </c>
      <c r="E21" s="475"/>
      <c r="F21" s="475">
        <v>435</v>
      </c>
      <c r="G21" s="475"/>
      <c r="H21" s="379">
        <v>847</v>
      </c>
      <c r="I21" s="379"/>
      <c r="J21" s="381">
        <v>1081</v>
      </c>
      <c r="K21" s="381"/>
      <c r="L21" s="369">
        <v>1696</v>
      </c>
      <c r="M21" s="370"/>
    </row>
    <row r="22" spans="1:13" ht="15.75" customHeight="1">
      <c r="A22" s="550"/>
      <c r="B22" s="485"/>
      <c r="C22" s="486"/>
      <c r="D22" s="504"/>
      <c r="E22" s="475"/>
      <c r="F22" s="475"/>
      <c r="G22" s="475"/>
      <c r="H22" s="379"/>
      <c r="I22" s="379"/>
      <c r="J22" s="381"/>
      <c r="K22" s="381"/>
      <c r="L22" s="369"/>
      <c r="M22" s="370"/>
    </row>
    <row r="23" spans="1:13" ht="18" customHeight="1">
      <c r="A23" s="526" t="s">
        <v>282</v>
      </c>
      <c r="B23" s="509" t="s">
        <v>263</v>
      </c>
      <c r="C23" s="510"/>
      <c r="D23" s="504">
        <v>4871</v>
      </c>
      <c r="E23" s="475"/>
      <c r="F23" s="475">
        <v>29</v>
      </c>
      <c r="G23" s="475"/>
      <c r="H23" s="379">
        <v>30</v>
      </c>
      <c r="I23" s="379"/>
      <c r="J23" s="381">
        <v>48</v>
      </c>
      <c r="K23" s="381"/>
      <c r="L23" s="369">
        <v>70</v>
      </c>
      <c r="M23" s="370"/>
    </row>
    <row r="24" spans="1:13" ht="18" customHeight="1">
      <c r="A24" s="551"/>
      <c r="B24" s="507" t="s">
        <v>262</v>
      </c>
      <c r="C24" s="508"/>
      <c r="D24" s="504"/>
      <c r="E24" s="475"/>
      <c r="F24" s="475"/>
      <c r="G24" s="475"/>
      <c r="H24" s="379"/>
      <c r="I24" s="379"/>
      <c r="J24" s="381"/>
      <c r="K24" s="381"/>
      <c r="L24" s="369"/>
      <c r="M24" s="370"/>
    </row>
    <row r="25" spans="1:13" ht="15.75" customHeight="1">
      <c r="A25" s="493" t="s">
        <v>246</v>
      </c>
      <c r="B25" s="554" t="s">
        <v>265</v>
      </c>
      <c r="C25" s="555"/>
      <c r="D25" s="504" t="s">
        <v>139</v>
      </c>
      <c r="E25" s="475"/>
      <c r="F25" s="475" t="s">
        <v>140</v>
      </c>
      <c r="G25" s="475"/>
      <c r="H25" s="475" t="s">
        <v>141</v>
      </c>
      <c r="I25" s="475"/>
      <c r="J25" s="513" t="s">
        <v>279</v>
      </c>
      <c r="K25" s="513"/>
      <c r="L25" s="511" t="s">
        <v>283</v>
      </c>
      <c r="M25" s="512"/>
    </row>
    <row r="26" spans="1:13" ht="15.75" customHeight="1">
      <c r="A26" s="523"/>
      <c r="B26" s="541" t="s">
        <v>264</v>
      </c>
      <c r="C26" s="542"/>
      <c r="D26" s="504"/>
      <c r="E26" s="475"/>
      <c r="F26" s="475"/>
      <c r="G26" s="475"/>
      <c r="H26" s="475"/>
      <c r="I26" s="475"/>
      <c r="J26" s="513"/>
      <c r="K26" s="513"/>
      <c r="L26" s="511"/>
      <c r="M26" s="512"/>
    </row>
    <row r="27" spans="1:13" ht="15.75" customHeight="1">
      <c r="A27" s="523"/>
      <c r="B27" s="554" t="s">
        <v>266</v>
      </c>
      <c r="C27" s="555"/>
      <c r="D27" s="504" t="s">
        <v>253</v>
      </c>
      <c r="E27" s="475"/>
      <c r="F27" s="475" t="s">
        <v>142</v>
      </c>
      <c r="G27" s="475"/>
      <c r="H27" s="475" t="s">
        <v>143</v>
      </c>
      <c r="I27" s="475"/>
      <c r="J27" s="513" t="s">
        <v>289</v>
      </c>
      <c r="K27" s="513"/>
      <c r="L27" s="511" t="s">
        <v>284</v>
      </c>
      <c r="M27" s="512"/>
    </row>
    <row r="28" spans="1:13" ht="15.75" customHeight="1">
      <c r="A28" s="523"/>
      <c r="B28" s="541" t="s">
        <v>264</v>
      </c>
      <c r="C28" s="542"/>
      <c r="D28" s="504"/>
      <c r="E28" s="475"/>
      <c r="F28" s="475"/>
      <c r="G28" s="475"/>
      <c r="H28" s="475"/>
      <c r="I28" s="475"/>
      <c r="J28" s="513"/>
      <c r="K28" s="513"/>
      <c r="L28" s="511"/>
      <c r="M28" s="512"/>
    </row>
    <row r="29" spans="1:13" ht="15.75" customHeight="1">
      <c r="A29" s="523"/>
      <c r="B29" s="554" t="s">
        <v>267</v>
      </c>
      <c r="C29" s="555"/>
      <c r="D29" s="504" t="s">
        <v>144</v>
      </c>
      <c r="E29" s="475"/>
      <c r="F29" s="475" t="s">
        <v>145</v>
      </c>
      <c r="G29" s="475"/>
      <c r="H29" s="475" t="s">
        <v>146</v>
      </c>
      <c r="I29" s="475"/>
      <c r="J29" s="513" t="s">
        <v>290</v>
      </c>
      <c r="K29" s="513"/>
      <c r="L29" s="511" t="s">
        <v>285</v>
      </c>
      <c r="M29" s="512"/>
    </row>
    <row r="30" spans="1:13" ht="15.75" customHeight="1">
      <c r="A30" s="523"/>
      <c r="B30" s="552" t="s">
        <v>262</v>
      </c>
      <c r="C30" s="553"/>
      <c r="D30" s="504"/>
      <c r="E30" s="475"/>
      <c r="F30" s="475"/>
      <c r="G30" s="475"/>
      <c r="H30" s="475"/>
      <c r="I30" s="475"/>
      <c r="J30" s="513"/>
      <c r="K30" s="513"/>
      <c r="L30" s="511"/>
      <c r="M30" s="512"/>
    </row>
    <row r="31" spans="1:13" ht="15.75" customHeight="1">
      <c r="A31" s="523"/>
      <c r="B31" s="554" t="s">
        <v>268</v>
      </c>
      <c r="C31" s="555"/>
      <c r="D31" s="504" t="s">
        <v>252</v>
      </c>
      <c r="E31" s="475"/>
      <c r="F31" s="475" t="s">
        <v>147</v>
      </c>
      <c r="G31" s="475"/>
      <c r="H31" s="475" t="s">
        <v>254</v>
      </c>
      <c r="I31" s="475"/>
      <c r="J31" s="513" t="s">
        <v>255</v>
      </c>
      <c r="K31" s="513"/>
      <c r="L31" s="511" t="s">
        <v>286</v>
      </c>
      <c r="M31" s="512"/>
    </row>
    <row r="32" spans="1:13" ht="15.75" customHeight="1">
      <c r="A32" s="523"/>
      <c r="B32" s="541" t="s">
        <v>264</v>
      </c>
      <c r="C32" s="542"/>
      <c r="D32" s="504"/>
      <c r="E32" s="475"/>
      <c r="F32" s="475"/>
      <c r="G32" s="475"/>
      <c r="H32" s="475"/>
      <c r="I32" s="475"/>
      <c r="J32" s="513"/>
      <c r="K32" s="513"/>
      <c r="L32" s="511"/>
      <c r="M32" s="512"/>
    </row>
    <row r="33" spans="1:13" ht="15.75" customHeight="1">
      <c r="A33" s="523"/>
      <c r="B33" s="554" t="s">
        <v>269</v>
      </c>
      <c r="C33" s="555"/>
      <c r="D33" s="504" t="s">
        <v>148</v>
      </c>
      <c r="E33" s="475"/>
      <c r="F33" s="475" t="s">
        <v>149</v>
      </c>
      <c r="G33" s="475"/>
      <c r="H33" s="475" t="s">
        <v>150</v>
      </c>
      <c r="I33" s="475"/>
      <c r="J33" s="513" t="s">
        <v>220</v>
      </c>
      <c r="K33" s="513"/>
      <c r="L33" s="511" t="s">
        <v>287</v>
      </c>
      <c r="M33" s="512"/>
    </row>
    <row r="34" spans="1:13" ht="15.75" customHeight="1">
      <c r="A34" s="547"/>
      <c r="B34" s="541" t="s">
        <v>264</v>
      </c>
      <c r="C34" s="542"/>
      <c r="D34" s="504"/>
      <c r="E34" s="475"/>
      <c r="F34" s="475"/>
      <c r="G34" s="475"/>
      <c r="H34" s="475"/>
      <c r="I34" s="475"/>
      <c r="J34" s="513"/>
      <c r="K34" s="513"/>
      <c r="L34" s="511"/>
      <c r="M34" s="512"/>
    </row>
    <row r="35" spans="1:13" ht="15.75" hidden="1" customHeight="1">
      <c r="A35" s="526" t="s">
        <v>251</v>
      </c>
      <c r="B35" s="505" t="s">
        <v>137</v>
      </c>
      <c r="C35" s="506"/>
      <c r="D35" s="545"/>
      <c r="E35" s="546"/>
      <c r="F35" s="530"/>
      <c r="G35" s="530"/>
      <c r="H35" s="530"/>
      <c r="I35" s="530"/>
      <c r="J35" s="544"/>
      <c r="K35" s="544"/>
      <c r="L35" s="514"/>
      <c r="M35" s="515"/>
    </row>
    <row r="36" spans="1:13" ht="15.75" hidden="1" customHeight="1">
      <c r="A36" s="527"/>
      <c r="B36" s="505"/>
      <c r="C36" s="506"/>
      <c r="D36" s="531">
        <v>0</v>
      </c>
      <c r="E36" s="532"/>
      <c r="F36" s="533">
        <v>0</v>
      </c>
      <c r="G36" s="533"/>
      <c r="H36" s="483">
        <v>0</v>
      </c>
      <c r="I36" s="483"/>
      <c r="J36" s="484" t="s">
        <v>82</v>
      </c>
      <c r="K36" s="484"/>
      <c r="L36" s="467" t="s">
        <v>82</v>
      </c>
      <c r="M36" s="468"/>
    </row>
    <row r="37" spans="1:13" ht="15.75" hidden="1" customHeight="1">
      <c r="A37" s="527"/>
      <c r="B37" s="497" t="s">
        <v>250</v>
      </c>
      <c r="C37" s="529" t="s">
        <v>151</v>
      </c>
      <c r="D37" s="525">
        <v>0</v>
      </c>
      <c r="E37" s="483"/>
      <c r="F37" s="483">
        <v>0</v>
      </c>
      <c r="G37" s="483"/>
      <c r="H37" s="483">
        <v>0</v>
      </c>
      <c r="I37" s="483"/>
      <c r="J37" s="484" t="s">
        <v>82</v>
      </c>
      <c r="K37" s="484"/>
      <c r="L37" s="467"/>
      <c r="M37" s="468"/>
    </row>
    <row r="38" spans="1:13" ht="15.75" hidden="1" customHeight="1">
      <c r="A38" s="527"/>
      <c r="B38" s="498"/>
      <c r="C38" s="529"/>
      <c r="D38" s="525"/>
      <c r="E38" s="483"/>
      <c r="F38" s="483"/>
      <c r="G38" s="483"/>
      <c r="H38" s="483"/>
      <c r="I38" s="483"/>
      <c r="J38" s="484"/>
      <c r="K38" s="484"/>
      <c r="L38" s="467"/>
      <c r="M38" s="468"/>
    </row>
    <row r="39" spans="1:13" ht="15.75" hidden="1" customHeight="1">
      <c r="A39" s="527"/>
      <c r="B39" s="498"/>
      <c r="C39" s="529" t="s">
        <v>152</v>
      </c>
      <c r="D39" s="525">
        <v>0</v>
      </c>
      <c r="E39" s="483"/>
      <c r="F39" s="483">
        <v>0</v>
      </c>
      <c r="G39" s="483"/>
      <c r="H39" s="483">
        <v>0</v>
      </c>
      <c r="I39" s="483"/>
      <c r="J39" s="484" t="s">
        <v>82</v>
      </c>
      <c r="K39" s="484"/>
      <c r="L39" s="467"/>
      <c r="M39" s="468"/>
    </row>
    <row r="40" spans="1:13" ht="15.75" hidden="1" customHeight="1">
      <c r="A40" s="528"/>
      <c r="B40" s="498"/>
      <c r="C40" s="529"/>
      <c r="D40" s="525"/>
      <c r="E40" s="483"/>
      <c r="F40" s="483"/>
      <c r="G40" s="483"/>
      <c r="H40" s="483"/>
      <c r="I40" s="483"/>
      <c r="J40" s="484"/>
      <c r="K40" s="484"/>
      <c r="L40" s="467"/>
      <c r="M40" s="468"/>
    </row>
    <row r="41" spans="1:13" ht="15.75" customHeight="1">
      <c r="A41" s="493" t="s">
        <v>247</v>
      </c>
      <c r="B41" s="497" t="s">
        <v>248</v>
      </c>
      <c r="C41" s="540"/>
      <c r="D41" s="504">
        <v>119</v>
      </c>
      <c r="E41" s="475"/>
      <c r="F41" s="475">
        <v>78</v>
      </c>
      <c r="G41" s="475"/>
      <c r="H41" s="521">
        <v>47</v>
      </c>
      <c r="I41" s="521"/>
      <c r="J41" s="241">
        <v>68</v>
      </c>
      <c r="K41" s="241"/>
      <c r="L41" s="246">
        <v>90</v>
      </c>
      <c r="M41" s="543"/>
    </row>
    <row r="42" spans="1:13" ht="15.75" customHeight="1">
      <c r="A42" s="523"/>
      <c r="B42" s="498"/>
      <c r="C42" s="540"/>
      <c r="D42" s="504"/>
      <c r="E42" s="475"/>
      <c r="F42" s="475"/>
      <c r="G42" s="475"/>
      <c r="H42" s="521"/>
      <c r="I42" s="521"/>
      <c r="J42" s="241"/>
      <c r="K42" s="241"/>
      <c r="L42" s="246"/>
      <c r="M42" s="543"/>
    </row>
    <row r="43" spans="1:13" ht="15.75" customHeight="1" thickBot="1">
      <c r="A43" s="523"/>
      <c r="B43" s="516" t="s">
        <v>249</v>
      </c>
      <c r="C43" s="517"/>
      <c r="D43" s="474">
        <v>152</v>
      </c>
      <c r="E43" s="475"/>
      <c r="F43" s="475">
        <v>81</v>
      </c>
      <c r="G43" s="475"/>
      <c r="H43" s="521">
        <v>47</v>
      </c>
      <c r="I43" s="521"/>
      <c r="J43" s="538">
        <v>78</v>
      </c>
      <c r="K43" s="538"/>
      <c r="L43" s="534">
        <v>101</v>
      </c>
      <c r="M43" s="535"/>
    </row>
    <row r="44" spans="1:13" ht="15.75" customHeight="1" thickBot="1">
      <c r="A44" s="524"/>
      <c r="B44" s="518"/>
      <c r="C44" s="518"/>
      <c r="D44" s="519"/>
      <c r="E44" s="520"/>
      <c r="F44" s="520"/>
      <c r="G44" s="520"/>
      <c r="H44" s="522"/>
      <c r="I44" s="522"/>
      <c r="J44" s="539"/>
      <c r="K44" s="539"/>
      <c r="L44" s="536"/>
      <c r="M44" s="537"/>
    </row>
    <row r="45" spans="1:13" ht="15" customHeight="1">
      <c r="A45" s="469" t="s">
        <v>288</v>
      </c>
      <c r="B45" s="469"/>
      <c r="C45" s="469"/>
      <c r="D45" s="469"/>
      <c r="E45" s="469"/>
      <c r="F45" s="469"/>
      <c r="G45" s="469"/>
      <c r="H45" s="469"/>
      <c r="I45" s="469"/>
      <c r="J45" s="224"/>
      <c r="K45" s="258" t="s">
        <v>120</v>
      </c>
      <c r="L45" s="258"/>
      <c r="M45" s="258"/>
    </row>
    <row r="46" spans="1:13" ht="15" customHeight="1">
      <c r="A46" s="469" t="s">
        <v>319</v>
      </c>
      <c r="B46" s="469"/>
      <c r="C46" s="469"/>
      <c r="D46" s="469"/>
      <c r="E46" s="469"/>
      <c r="F46" s="469"/>
      <c r="G46" s="469"/>
      <c r="H46" s="469"/>
      <c r="I46" s="469"/>
      <c r="J46" s="227"/>
      <c r="K46" s="227"/>
      <c r="L46" s="227"/>
      <c r="M46" s="227"/>
    </row>
    <row r="47" spans="1:13" ht="15" customHeight="1">
      <c r="A47" s="469" t="s">
        <v>318</v>
      </c>
      <c r="B47" s="469"/>
      <c r="C47" s="469"/>
      <c r="D47" s="469"/>
      <c r="E47" s="469"/>
      <c r="F47" s="469"/>
      <c r="G47" s="469"/>
      <c r="H47" s="469"/>
      <c r="I47" s="469"/>
      <c r="J47" s="469"/>
      <c r="K47" s="469"/>
      <c r="L47" s="469"/>
      <c r="M47" s="469"/>
    </row>
  </sheetData>
  <sheetProtection selectLockedCells="1" selectUnlockedCells="1"/>
  <mergeCells count="154">
    <mergeCell ref="A15:A18"/>
    <mergeCell ref="A19:A22"/>
    <mergeCell ref="A23:A24"/>
    <mergeCell ref="A25:A34"/>
    <mergeCell ref="D19:E20"/>
    <mergeCell ref="B15:C16"/>
    <mergeCell ref="D15:E16"/>
    <mergeCell ref="D37:E38"/>
    <mergeCell ref="F37:G38"/>
    <mergeCell ref="D25:E26"/>
    <mergeCell ref="B30:C30"/>
    <mergeCell ref="D33:E34"/>
    <mergeCell ref="B26:C26"/>
    <mergeCell ref="B33:C33"/>
    <mergeCell ref="F31:G32"/>
    <mergeCell ref="B32:C32"/>
    <mergeCell ref="B31:C31"/>
    <mergeCell ref="F29:G30"/>
    <mergeCell ref="D29:E30"/>
    <mergeCell ref="B25:C25"/>
    <mergeCell ref="B28:C28"/>
    <mergeCell ref="B27:C27"/>
    <mergeCell ref="D31:E32"/>
    <mergeCell ref="B29:C29"/>
    <mergeCell ref="K45:M45"/>
    <mergeCell ref="L43:M44"/>
    <mergeCell ref="J43:K44"/>
    <mergeCell ref="J41:K42"/>
    <mergeCell ref="B41:C42"/>
    <mergeCell ref="B34:C34"/>
    <mergeCell ref="L41:M42"/>
    <mergeCell ref="F41:G42"/>
    <mergeCell ref="H41:I42"/>
    <mergeCell ref="J39:K40"/>
    <mergeCell ref="L39:M40"/>
    <mergeCell ref="J35:K35"/>
    <mergeCell ref="D35:E35"/>
    <mergeCell ref="J37:K38"/>
    <mergeCell ref="D41:E42"/>
    <mergeCell ref="H36:I36"/>
    <mergeCell ref="L37:M38"/>
    <mergeCell ref="A46:I46"/>
    <mergeCell ref="B43:C44"/>
    <mergeCell ref="D43:E44"/>
    <mergeCell ref="F43:G44"/>
    <mergeCell ref="H43:I44"/>
    <mergeCell ref="A45:I45"/>
    <mergeCell ref="A41:A44"/>
    <mergeCell ref="H37:I38"/>
    <mergeCell ref="D39:E40"/>
    <mergeCell ref="F39:G40"/>
    <mergeCell ref="H39:I40"/>
    <mergeCell ref="A35:A40"/>
    <mergeCell ref="B35:C36"/>
    <mergeCell ref="B37:B40"/>
    <mergeCell ref="C37:C38"/>
    <mergeCell ref="C39:C40"/>
    <mergeCell ref="F35:G35"/>
    <mergeCell ref="H35:I35"/>
    <mergeCell ref="D36:E36"/>
    <mergeCell ref="F36:G36"/>
    <mergeCell ref="J31:K32"/>
    <mergeCell ref="L31:M32"/>
    <mergeCell ref="L33:M34"/>
    <mergeCell ref="L35:M35"/>
    <mergeCell ref="J36:K36"/>
    <mergeCell ref="L36:M36"/>
    <mergeCell ref="J33:K34"/>
    <mergeCell ref="F33:G34"/>
    <mergeCell ref="H33:I34"/>
    <mergeCell ref="D27:E28"/>
    <mergeCell ref="H31:I32"/>
    <mergeCell ref="B17:C18"/>
    <mergeCell ref="D17:E18"/>
    <mergeCell ref="B24:C24"/>
    <mergeCell ref="B23:C23"/>
    <mergeCell ref="D23:E24"/>
    <mergeCell ref="B19:C20"/>
    <mergeCell ref="L25:M26"/>
    <mergeCell ref="L29:M30"/>
    <mergeCell ref="H27:I28"/>
    <mergeCell ref="J27:K28"/>
    <mergeCell ref="L27:M28"/>
    <mergeCell ref="J25:K26"/>
    <mergeCell ref="H29:I30"/>
    <mergeCell ref="J29:K30"/>
    <mergeCell ref="H25:I26"/>
    <mergeCell ref="F27:G28"/>
    <mergeCell ref="F25:G26"/>
    <mergeCell ref="D21:E22"/>
    <mergeCell ref="F21:G22"/>
    <mergeCell ref="H21:I22"/>
    <mergeCell ref="F17:G18"/>
    <mergeCell ref="H17:I18"/>
    <mergeCell ref="L23:M24"/>
    <mergeCell ref="H23:I24"/>
    <mergeCell ref="L19:M20"/>
    <mergeCell ref="J17:K18"/>
    <mergeCell ref="L17:M18"/>
    <mergeCell ref="J21:K22"/>
    <mergeCell ref="L21:M22"/>
    <mergeCell ref="F19:G20"/>
    <mergeCell ref="H19:I20"/>
    <mergeCell ref="J19:K20"/>
    <mergeCell ref="F23:G24"/>
    <mergeCell ref="J23:K24"/>
    <mergeCell ref="L1:M1"/>
    <mergeCell ref="H2:I2"/>
    <mergeCell ref="L2:M2"/>
    <mergeCell ref="L3:M4"/>
    <mergeCell ref="J3:K4"/>
    <mergeCell ref="H1:I1"/>
    <mergeCell ref="H3:I4"/>
    <mergeCell ref="C11:C12"/>
    <mergeCell ref="A9:A14"/>
    <mergeCell ref="A5:C6"/>
    <mergeCell ref="D5:E6"/>
    <mergeCell ref="B13:C14"/>
    <mergeCell ref="D13:E14"/>
    <mergeCell ref="B9:B12"/>
    <mergeCell ref="C9:C10"/>
    <mergeCell ref="D9:E10"/>
    <mergeCell ref="D11:E12"/>
    <mergeCell ref="L7:M8"/>
    <mergeCell ref="F9:G10"/>
    <mergeCell ref="H9:I10"/>
    <mergeCell ref="J9:K10"/>
    <mergeCell ref="F13:G14"/>
    <mergeCell ref="H7:I8"/>
    <mergeCell ref="H13:I14"/>
    <mergeCell ref="J5:K6"/>
    <mergeCell ref="H5:I6"/>
    <mergeCell ref="J7:K8"/>
    <mergeCell ref="L9:M10"/>
    <mergeCell ref="A47:M47"/>
    <mergeCell ref="D3:E4"/>
    <mergeCell ref="A7:C8"/>
    <mergeCell ref="D7:E8"/>
    <mergeCell ref="F5:G6"/>
    <mergeCell ref="A3:C4"/>
    <mergeCell ref="F3:G4"/>
    <mergeCell ref="L5:M6"/>
    <mergeCell ref="J15:K16"/>
    <mergeCell ref="L15:M16"/>
    <mergeCell ref="F7:G8"/>
    <mergeCell ref="L13:M14"/>
    <mergeCell ref="F11:G12"/>
    <mergeCell ref="H11:I12"/>
    <mergeCell ref="L11:M12"/>
    <mergeCell ref="J13:K14"/>
    <mergeCell ref="J11:K12"/>
    <mergeCell ref="F15:G16"/>
    <mergeCell ref="H15:I16"/>
    <mergeCell ref="B21:C22"/>
  </mergeCells>
  <phoneticPr fontId="27"/>
  <printOptions horizontalCentered="1"/>
  <pageMargins left="0.59055118110236227" right="0.59055118110236227" top="0.59055118110236227" bottom="0.59055118110236227" header="0.39370078740157483" footer="0.39370078740157483"/>
  <pageSetup paperSize="9" firstPageNumber="117" orientation="portrait" useFirstPageNumber="1" horizontalDpi="300" verticalDpi="300" r:id="rId1"/>
  <headerFooter alignWithMargins="0">
    <oddHeader>&amp;R医療及び衛生</oddHeader>
    <oddFooter>&amp;C&amp;11－&amp;P－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44"/>
  <sheetViews>
    <sheetView view="pageBreakPreview" zoomScaleNormal="100" zoomScaleSheetLayoutView="100" workbookViewId="0">
      <selection activeCell="H9" sqref="H9"/>
    </sheetView>
  </sheetViews>
  <sheetFormatPr defaultRowHeight="18" customHeight="1"/>
  <cols>
    <col min="1" max="1" width="10.7109375" style="168" customWidth="1"/>
    <col min="2" max="2" width="12.140625" style="168" customWidth="1"/>
    <col min="3" max="3" width="11" style="168" customWidth="1"/>
    <col min="4" max="5" width="7" style="168" customWidth="1"/>
    <col min="6" max="6" width="8.7109375" style="168" customWidth="1"/>
    <col min="7" max="7" width="10.42578125" style="168" customWidth="1"/>
    <col min="8" max="12" width="6.7109375" style="168" customWidth="1"/>
    <col min="13" max="15" width="9.140625" style="168"/>
    <col min="16" max="16" width="10.140625" style="168" customWidth="1"/>
    <col min="17" max="16384" width="9.140625" style="168"/>
  </cols>
  <sheetData>
    <row r="1" spans="1:12" ht="5.0999999999999996" customHeight="1">
      <c r="L1" s="169"/>
    </row>
    <row r="2" spans="1:12" ht="15" customHeight="1" thickBot="1">
      <c r="A2" s="168" t="s">
        <v>153</v>
      </c>
      <c r="L2" s="169" t="s">
        <v>154</v>
      </c>
    </row>
    <row r="3" spans="1:12" ht="20.100000000000001" customHeight="1" thickBot="1">
      <c r="A3" s="556" t="s">
        <v>155</v>
      </c>
      <c r="B3" s="558" t="s">
        <v>156</v>
      </c>
      <c r="C3" s="558"/>
      <c r="D3" s="558"/>
      <c r="E3" s="558"/>
      <c r="F3" s="558"/>
      <c r="G3" s="558"/>
      <c r="H3" s="558"/>
      <c r="I3" s="558"/>
      <c r="J3" s="558"/>
      <c r="K3" s="558"/>
      <c r="L3" s="559"/>
    </row>
    <row r="4" spans="1:12" ht="20.100000000000001" customHeight="1" thickBot="1">
      <c r="A4" s="557"/>
      <c r="B4" s="560" t="s">
        <v>157</v>
      </c>
      <c r="C4" s="560" t="s">
        <v>158</v>
      </c>
      <c r="D4" s="560"/>
      <c r="E4" s="560"/>
      <c r="F4" s="560"/>
      <c r="G4" s="560" t="s">
        <v>159</v>
      </c>
      <c r="H4" s="560"/>
      <c r="I4" s="560"/>
      <c r="J4" s="560"/>
      <c r="K4" s="561" t="s">
        <v>160</v>
      </c>
      <c r="L4" s="564" t="s">
        <v>256</v>
      </c>
    </row>
    <row r="5" spans="1:12" ht="20.100000000000001" customHeight="1" thickBot="1">
      <c r="A5" s="557"/>
      <c r="B5" s="560"/>
      <c r="C5" s="560"/>
      <c r="D5" s="560"/>
      <c r="E5" s="560"/>
      <c r="F5" s="560"/>
      <c r="G5" s="560"/>
      <c r="H5" s="560"/>
      <c r="I5" s="560"/>
      <c r="J5" s="560"/>
      <c r="K5" s="562"/>
      <c r="L5" s="564"/>
    </row>
    <row r="6" spans="1:12" ht="20.100000000000001" customHeight="1" thickBot="1">
      <c r="A6" s="557"/>
      <c r="B6" s="560"/>
      <c r="C6" s="170" t="s">
        <v>161</v>
      </c>
      <c r="D6" s="170" t="s">
        <v>162</v>
      </c>
      <c r="E6" s="170" t="s">
        <v>163</v>
      </c>
      <c r="F6" s="170" t="s">
        <v>164</v>
      </c>
      <c r="G6" s="170" t="s">
        <v>161</v>
      </c>
      <c r="H6" s="170" t="s">
        <v>162</v>
      </c>
      <c r="I6" s="171" t="s">
        <v>163</v>
      </c>
      <c r="J6" s="171" t="s">
        <v>164</v>
      </c>
      <c r="K6" s="562"/>
      <c r="L6" s="564"/>
    </row>
    <row r="7" spans="1:12" ht="20.100000000000001" customHeight="1">
      <c r="A7" s="557"/>
      <c r="B7" s="560"/>
      <c r="C7" s="172" t="s">
        <v>165</v>
      </c>
      <c r="D7" s="172" t="s">
        <v>165</v>
      </c>
      <c r="E7" s="172" t="s">
        <v>166</v>
      </c>
      <c r="F7" s="172" t="s">
        <v>167</v>
      </c>
      <c r="G7" s="172" t="s">
        <v>165</v>
      </c>
      <c r="H7" s="172" t="s">
        <v>165</v>
      </c>
      <c r="I7" s="172" t="s">
        <v>166</v>
      </c>
      <c r="J7" s="172" t="s">
        <v>167</v>
      </c>
      <c r="K7" s="563"/>
      <c r="L7" s="564"/>
    </row>
    <row r="8" spans="1:12" ht="20.100000000000001" customHeight="1">
      <c r="A8" s="173" t="s">
        <v>234</v>
      </c>
      <c r="B8" s="174">
        <f>SUM(C8:L8)</f>
        <v>35592</v>
      </c>
      <c r="C8" s="175">
        <v>20201</v>
      </c>
      <c r="D8" s="176">
        <v>733</v>
      </c>
      <c r="E8" s="176">
        <v>485</v>
      </c>
      <c r="F8" s="176">
        <v>1603</v>
      </c>
      <c r="G8" s="176">
        <v>11877</v>
      </c>
      <c r="H8" s="176">
        <v>181</v>
      </c>
      <c r="I8" s="176">
        <v>18</v>
      </c>
      <c r="J8" s="176">
        <v>467</v>
      </c>
      <c r="K8" s="176">
        <v>27</v>
      </c>
      <c r="L8" s="177">
        <v>0</v>
      </c>
    </row>
    <row r="9" spans="1:12" ht="20.100000000000001" customHeight="1">
      <c r="A9" s="178">
        <v>20</v>
      </c>
      <c r="B9" s="174">
        <f>SUM(C9:L9)</f>
        <v>33054</v>
      </c>
      <c r="C9" s="175">
        <v>17709</v>
      </c>
      <c r="D9" s="176">
        <v>469</v>
      </c>
      <c r="E9" s="176">
        <v>411</v>
      </c>
      <c r="F9" s="176">
        <v>2865</v>
      </c>
      <c r="G9" s="175">
        <v>11005</v>
      </c>
      <c r="H9" s="176">
        <v>116</v>
      </c>
      <c r="I9" s="176">
        <v>11</v>
      </c>
      <c r="J9" s="176">
        <v>443</v>
      </c>
      <c r="K9" s="176">
        <v>25</v>
      </c>
      <c r="L9" s="177">
        <v>0</v>
      </c>
    </row>
    <row r="10" spans="1:12" ht="20.100000000000001" customHeight="1">
      <c r="A10" s="178">
        <v>21</v>
      </c>
      <c r="B10" s="179">
        <f>SUM(C10:L10)</f>
        <v>33814</v>
      </c>
      <c r="C10" s="175">
        <v>17897</v>
      </c>
      <c r="D10" s="176">
        <v>498</v>
      </c>
      <c r="E10" s="176">
        <v>442</v>
      </c>
      <c r="F10" s="176">
        <v>3038</v>
      </c>
      <c r="G10" s="175">
        <v>11272</v>
      </c>
      <c r="H10" s="176">
        <v>96</v>
      </c>
      <c r="I10" s="176">
        <v>8</v>
      </c>
      <c r="J10" s="176">
        <v>535</v>
      </c>
      <c r="K10" s="176">
        <v>28</v>
      </c>
      <c r="L10" s="177">
        <v>0</v>
      </c>
    </row>
    <row r="11" spans="1:12" ht="20.100000000000001" customHeight="1">
      <c r="A11" s="180">
        <v>22</v>
      </c>
      <c r="B11" s="205">
        <v>33835</v>
      </c>
      <c r="C11" s="175">
        <v>18025</v>
      </c>
      <c r="D11" s="176">
        <v>513</v>
      </c>
      <c r="E11" s="176">
        <v>424</v>
      </c>
      <c r="F11" s="176">
        <v>3029</v>
      </c>
      <c r="G11" s="175">
        <v>11242</v>
      </c>
      <c r="H11" s="176">
        <v>108</v>
      </c>
      <c r="I11" s="176">
        <v>8</v>
      </c>
      <c r="J11" s="176">
        <v>469</v>
      </c>
      <c r="K11" s="176">
        <v>19</v>
      </c>
      <c r="L11" s="177" t="s">
        <v>82</v>
      </c>
    </row>
    <row r="12" spans="1:12" ht="20.100000000000001" customHeight="1" thickBot="1">
      <c r="A12" s="181">
        <v>23</v>
      </c>
      <c r="B12" s="182">
        <v>34495</v>
      </c>
      <c r="C12" s="183">
        <v>18404</v>
      </c>
      <c r="D12" s="184">
        <v>572</v>
      </c>
      <c r="E12" s="184">
        <v>474</v>
      </c>
      <c r="F12" s="184">
        <v>3118</v>
      </c>
      <c r="G12" s="183">
        <v>11313</v>
      </c>
      <c r="H12" s="184">
        <v>118</v>
      </c>
      <c r="I12" s="184">
        <v>8</v>
      </c>
      <c r="J12" s="184">
        <v>469</v>
      </c>
      <c r="K12" s="184">
        <v>19</v>
      </c>
      <c r="L12" s="185" t="s">
        <v>82</v>
      </c>
    </row>
    <row r="13" spans="1:12" ht="15" customHeight="1">
      <c r="A13" s="568" t="s">
        <v>216</v>
      </c>
      <c r="B13" s="568"/>
      <c r="C13" s="568"/>
      <c r="D13" s="568"/>
      <c r="E13" s="568"/>
      <c r="F13" s="568"/>
      <c r="G13" s="568"/>
      <c r="H13" s="568"/>
      <c r="I13" s="568"/>
      <c r="L13" s="169" t="s">
        <v>168</v>
      </c>
    </row>
    <row r="14" spans="1:12" ht="15" customHeight="1"/>
    <row r="15" spans="1:12" ht="15" customHeight="1" thickBot="1">
      <c r="A15" s="168" t="s">
        <v>169</v>
      </c>
      <c r="L15" s="169" t="s">
        <v>170</v>
      </c>
    </row>
    <row r="16" spans="1:12" ht="24.95" customHeight="1" thickBot="1">
      <c r="A16" s="556" t="s">
        <v>155</v>
      </c>
      <c r="B16" s="570" t="s">
        <v>171</v>
      </c>
      <c r="C16" s="570"/>
      <c r="D16" s="570"/>
      <c r="E16" s="570"/>
      <c r="F16" s="570"/>
      <c r="G16" s="571" t="s">
        <v>172</v>
      </c>
      <c r="H16" s="571"/>
      <c r="I16" s="571"/>
      <c r="J16" s="571"/>
      <c r="K16" s="571"/>
      <c r="L16" s="572"/>
    </row>
    <row r="17" spans="1:12" ht="24.95" customHeight="1">
      <c r="A17" s="557"/>
      <c r="B17" s="573" t="s">
        <v>173</v>
      </c>
      <c r="C17" s="573"/>
      <c r="D17" s="560" t="s">
        <v>174</v>
      </c>
      <c r="E17" s="560"/>
      <c r="F17" s="186" t="s">
        <v>258</v>
      </c>
      <c r="G17" s="560" t="s">
        <v>175</v>
      </c>
      <c r="H17" s="560"/>
      <c r="I17" s="560" t="s">
        <v>176</v>
      </c>
      <c r="J17" s="560"/>
      <c r="K17" s="575" t="s">
        <v>177</v>
      </c>
      <c r="L17" s="576"/>
    </row>
    <row r="18" spans="1:12" ht="20.100000000000001" customHeight="1">
      <c r="A18" s="178" t="s">
        <v>234</v>
      </c>
      <c r="B18" s="577">
        <v>34026</v>
      </c>
      <c r="C18" s="566"/>
      <c r="D18" s="566">
        <v>83</v>
      </c>
      <c r="E18" s="566"/>
      <c r="F18" s="187" t="s">
        <v>82</v>
      </c>
      <c r="G18" s="566">
        <v>1946</v>
      </c>
      <c r="H18" s="566"/>
      <c r="I18" s="566">
        <v>594</v>
      </c>
      <c r="J18" s="566"/>
      <c r="K18" s="566">
        <v>1352</v>
      </c>
      <c r="L18" s="567"/>
    </row>
    <row r="19" spans="1:12" ht="20.100000000000001" customHeight="1">
      <c r="A19" s="178">
        <v>20</v>
      </c>
      <c r="B19" s="578">
        <v>32589</v>
      </c>
      <c r="C19" s="565"/>
      <c r="D19" s="565">
        <v>323</v>
      </c>
      <c r="E19" s="565"/>
      <c r="F19" s="187">
        <v>0</v>
      </c>
      <c r="G19" s="565">
        <v>1841</v>
      </c>
      <c r="H19" s="565"/>
      <c r="I19" s="565">
        <v>480</v>
      </c>
      <c r="J19" s="565"/>
      <c r="K19" s="565">
        <v>1361</v>
      </c>
      <c r="L19" s="574"/>
    </row>
    <row r="20" spans="1:12" ht="20.100000000000001" customHeight="1">
      <c r="A20" s="178">
        <v>21</v>
      </c>
      <c r="B20" s="578">
        <v>33288</v>
      </c>
      <c r="C20" s="565"/>
      <c r="D20" s="565">
        <v>352</v>
      </c>
      <c r="E20" s="565"/>
      <c r="F20" s="187">
        <v>0</v>
      </c>
      <c r="G20" s="565">
        <v>1826</v>
      </c>
      <c r="H20" s="565"/>
      <c r="I20" s="565">
        <v>510</v>
      </c>
      <c r="J20" s="565"/>
      <c r="K20" s="565">
        <v>1316</v>
      </c>
      <c r="L20" s="574"/>
    </row>
    <row r="21" spans="1:12" ht="20.100000000000001" customHeight="1">
      <c r="A21" s="178">
        <v>22</v>
      </c>
      <c r="B21" s="578">
        <v>30411</v>
      </c>
      <c r="C21" s="565"/>
      <c r="D21" s="565">
        <v>362</v>
      </c>
      <c r="E21" s="565"/>
      <c r="F21" s="187" t="s">
        <v>82</v>
      </c>
      <c r="G21" s="565">
        <v>1810</v>
      </c>
      <c r="H21" s="565"/>
      <c r="I21" s="565">
        <v>546</v>
      </c>
      <c r="J21" s="565"/>
      <c r="K21" s="565">
        <v>1264</v>
      </c>
      <c r="L21" s="574"/>
    </row>
    <row r="22" spans="1:12" ht="20.100000000000001" customHeight="1" thickBot="1">
      <c r="A22" s="188">
        <v>23</v>
      </c>
      <c r="B22" s="579">
        <v>31225</v>
      </c>
      <c r="C22" s="580"/>
      <c r="D22" s="581">
        <v>349</v>
      </c>
      <c r="E22" s="581"/>
      <c r="F22" s="189" t="s">
        <v>82</v>
      </c>
      <c r="G22" s="581">
        <v>1723</v>
      </c>
      <c r="H22" s="581"/>
      <c r="I22" s="581">
        <v>504</v>
      </c>
      <c r="J22" s="581"/>
      <c r="K22" s="581">
        <v>1219</v>
      </c>
      <c r="L22" s="582"/>
    </row>
    <row r="23" spans="1:12" ht="15" customHeight="1">
      <c r="A23" s="569" t="s">
        <v>316</v>
      </c>
      <c r="B23" s="568"/>
      <c r="C23" s="568"/>
      <c r="D23" s="568"/>
      <c r="E23" s="568"/>
      <c r="F23" s="568"/>
      <c r="G23" s="568"/>
      <c r="H23" s="568"/>
      <c r="I23" s="568"/>
      <c r="L23" s="169" t="s">
        <v>168</v>
      </c>
    </row>
    <row r="24" spans="1:12" ht="15" customHeight="1">
      <c r="A24" s="584" t="s">
        <v>309</v>
      </c>
      <c r="B24" s="584"/>
      <c r="C24" s="584"/>
      <c r="D24" s="584"/>
      <c r="E24" s="584"/>
    </row>
    <row r="25" spans="1:12" ht="15" customHeight="1"/>
    <row r="26" spans="1:12" ht="15" customHeight="1" thickBot="1">
      <c r="A26" s="168" t="s">
        <v>178</v>
      </c>
      <c r="L26" s="169" t="s">
        <v>179</v>
      </c>
    </row>
    <row r="27" spans="1:12" ht="20.100000000000001" customHeight="1" thickBot="1">
      <c r="A27" s="556" t="s">
        <v>155</v>
      </c>
      <c r="B27" s="570" t="s">
        <v>180</v>
      </c>
      <c r="C27" s="570"/>
      <c r="D27" s="570"/>
      <c r="E27" s="570"/>
      <c r="F27" s="570"/>
      <c r="G27" s="570"/>
      <c r="H27" s="558" t="s">
        <v>181</v>
      </c>
      <c r="I27" s="558"/>
      <c r="J27" s="558"/>
      <c r="K27" s="558"/>
      <c r="L27" s="559"/>
    </row>
    <row r="28" spans="1:12" ht="20.100000000000001" customHeight="1" thickBot="1">
      <c r="A28" s="557"/>
      <c r="B28" s="560" t="s">
        <v>182</v>
      </c>
      <c r="C28" s="560"/>
      <c r="D28" s="560"/>
      <c r="E28" s="560" t="s">
        <v>183</v>
      </c>
      <c r="F28" s="560"/>
      <c r="G28" s="560"/>
      <c r="H28" s="583" t="s">
        <v>184</v>
      </c>
      <c r="I28" s="583"/>
      <c r="J28" s="583"/>
      <c r="K28" s="575" t="s">
        <v>185</v>
      </c>
      <c r="L28" s="576"/>
    </row>
    <row r="29" spans="1:12" ht="20.100000000000001" customHeight="1">
      <c r="A29" s="557"/>
      <c r="B29" s="190" t="s">
        <v>186</v>
      </c>
      <c r="C29" s="190" t="s">
        <v>187</v>
      </c>
      <c r="D29" s="190" t="s">
        <v>257</v>
      </c>
      <c r="E29" s="191" t="s">
        <v>188</v>
      </c>
      <c r="F29" s="560" t="s">
        <v>189</v>
      </c>
      <c r="G29" s="560"/>
      <c r="H29" s="560" t="s">
        <v>189</v>
      </c>
      <c r="I29" s="560"/>
      <c r="J29" s="560"/>
      <c r="K29" s="575" t="s">
        <v>190</v>
      </c>
      <c r="L29" s="576"/>
    </row>
    <row r="30" spans="1:12" ht="18.75" customHeight="1">
      <c r="A30" s="178" t="s">
        <v>304</v>
      </c>
      <c r="B30" s="192">
        <v>10</v>
      </c>
      <c r="C30" s="193">
        <v>19</v>
      </c>
      <c r="D30" s="193">
        <v>24</v>
      </c>
      <c r="E30" s="193">
        <v>38</v>
      </c>
      <c r="F30" s="566">
        <v>53</v>
      </c>
      <c r="G30" s="566"/>
      <c r="H30" s="566">
        <v>2</v>
      </c>
      <c r="I30" s="566"/>
      <c r="J30" s="566"/>
      <c r="K30" s="566">
        <v>3</v>
      </c>
      <c r="L30" s="567"/>
    </row>
    <row r="31" spans="1:12" ht="18.75" customHeight="1">
      <c r="A31" s="178">
        <v>20</v>
      </c>
      <c r="B31" s="192">
        <v>9</v>
      </c>
      <c r="C31" s="193">
        <v>19</v>
      </c>
      <c r="D31" s="193">
        <v>30</v>
      </c>
      <c r="E31" s="193">
        <v>38</v>
      </c>
      <c r="F31" s="565">
        <v>79</v>
      </c>
      <c r="G31" s="565"/>
      <c r="H31" s="565">
        <v>2</v>
      </c>
      <c r="I31" s="565"/>
      <c r="J31" s="565"/>
      <c r="K31" s="565">
        <v>3</v>
      </c>
      <c r="L31" s="574"/>
    </row>
    <row r="32" spans="1:12" ht="18.75" customHeight="1">
      <c r="A32" s="178">
        <v>21</v>
      </c>
      <c r="B32" s="192">
        <v>9</v>
      </c>
      <c r="C32" s="193">
        <v>19</v>
      </c>
      <c r="D32" s="193">
        <v>27</v>
      </c>
      <c r="E32" s="193">
        <v>38</v>
      </c>
      <c r="F32" s="565">
        <v>106</v>
      </c>
      <c r="G32" s="565"/>
      <c r="H32" s="565">
        <v>2</v>
      </c>
      <c r="I32" s="565"/>
      <c r="J32" s="565"/>
      <c r="K32" s="565">
        <v>3</v>
      </c>
      <c r="L32" s="574"/>
    </row>
    <row r="33" spans="1:12" ht="18.75" customHeight="1">
      <c r="A33" s="178">
        <v>22</v>
      </c>
      <c r="B33" s="192">
        <v>10</v>
      </c>
      <c r="C33" s="193">
        <v>19</v>
      </c>
      <c r="D33" s="193">
        <v>30</v>
      </c>
      <c r="E33" s="193">
        <v>38</v>
      </c>
      <c r="F33" s="588">
        <v>107</v>
      </c>
      <c r="G33" s="588"/>
      <c r="H33" s="565">
        <v>2</v>
      </c>
      <c r="I33" s="565"/>
      <c r="J33" s="565"/>
      <c r="K33" s="585">
        <v>3</v>
      </c>
      <c r="L33" s="574"/>
    </row>
    <row r="34" spans="1:12" ht="18.75" customHeight="1" thickBot="1">
      <c r="A34" s="188">
        <v>23</v>
      </c>
      <c r="B34" s="194">
        <v>10</v>
      </c>
      <c r="C34" s="195">
        <v>19</v>
      </c>
      <c r="D34" s="195">
        <v>32</v>
      </c>
      <c r="E34" s="195">
        <v>39</v>
      </c>
      <c r="F34" s="586" t="s">
        <v>321</v>
      </c>
      <c r="G34" s="586"/>
      <c r="H34" s="581">
        <v>2</v>
      </c>
      <c r="I34" s="581"/>
      <c r="J34" s="581"/>
      <c r="K34" s="587">
        <v>3</v>
      </c>
      <c r="L34" s="582"/>
    </row>
    <row r="35" spans="1:12" ht="15" customHeight="1">
      <c r="A35" s="568" t="s">
        <v>310</v>
      </c>
      <c r="B35" s="568"/>
      <c r="C35" s="568"/>
      <c r="D35" s="568"/>
      <c r="E35" s="568"/>
      <c r="F35" s="568"/>
      <c r="G35" s="568"/>
      <c r="L35" s="169" t="s">
        <v>168</v>
      </c>
    </row>
    <row r="36" spans="1:12" ht="15" customHeight="1">
      <c r="J36" s="590" t="s">
        <v>20</v>
      </c>
      <c r="K36" s="590"/>
    </row>
    <row r="37" spans="1:12" ht="15" customHeight="1" thickBot="1">
      <c r="A37" s="168" t="s">
        <v>191</v>
      </c>
      <c r="L37" s="169" t="s">
        <v>192</v>
      </c>
    </row>
    <row r="38" spans="1:12" ht="30" customHeight="1">
      <c r="A38" s="196" t="s">
        <v>193</v>
      </c>
      <c r="B38" s="197" t="s">
        <v>1</v>
      </c>
      <c r="C38" s="197" t="s">
        <v>305</v>
      </c>
      <c r="D38" s="197" t="s">
        <v>306</v>
      </c>
      <c r="E38" s="197" t="s">
        <v>307</v>
      </c>
      <c r="F38" s="198" t="s">
        <v>194</v>
      </c>
      <c r="G38" s="197" t="s">
        <v>195</v>
      </c>
      <c r="H38" s="570" t="s">
        <v>196</v>
      </c>
      <c r="I38" s="570"/>
      <c r="J38" s="570" t="s">
        <v>197</v>
      </c>
      <c r="K38" s="570"/>
      <c r="L38" s="199" t="s">
        <v>115</v>
      </c>
    </row>
    <row r="39" spans="1:12" ht="18.75" customHeight="1">
      <c r="A39" s="178" t="s">
        <v>308</v>
      </c>
      <c r="B39" s="192">
        <f>SUM(C39:L39)</f>
        <v>55</v>
      </c>
      <c r="C39" s="193">
        <v>21</v>
      </c>
      <c r="D39" s="193">
        <v>6</v>
      </c>
      <c r="E39" s="193">
        <v>6</v>
      </c>
      <c r="F39" s="193">
        <v>1</v>
      </c>
      <c r="G39" s="193">
        <v>14</v>
      </c>
      <c r="H39" s="589" t="s">
        <v>82</v>
      </c>
      <c r="I39" s="589"/>
      <c r="J39" s="589" t="s">
        <v>82</v>
      </c>
      <c r="K39" s="589"/>
      <c r="L39" s="200">
        <v>7</v>
      </c>
    </row>
    <row r="40" spans="1:12" ht="18.75" customHeight="1">
      <c r="A40" s="178">
        <v>20</v>
      </c>
      <c r="B40" s="192">
        <f>SUM(C40:L40)</f>
        <v>78</v>
      </c>
      <c r="C40" s="193">
        <v>28</v>
      </c>
      <c r="D40" s="193">
        <v>12</v>
      </c>
      <c r="E40" s="193">
        <v>7</v>
      </c>
      <c r="F40" s="193">
        <v>1</v>
      </c>
      <c r="G40" s="193">
        <v>18</v>
      </c>
      <c r="H40" s="592" t="s">
        <v>82</v>
      </c>
      <c r="I40" s="592"/>
      <c r="J40" s="592" t="s">
        <v>82</v>
      </c>
      <c r="K40" s="592"/>
      <c r="L40" s="200">
        <v>12</v>
      </c>
    </row>
    <row r="41" spans="1:12" ht="18.75" customHeight="1">
      <c r="A41" s="178">
        <v>21</v>
      </c>
      <c r="B41" s="192">
        <f>SUM(C41:L41)</f>
        <v>55</v>
      </c>
      <c r="C41" s="193">
        <v>11</v>
      </c>
      <c r="D41" s="193">
        <v>7</v>
      </c>
      <c r="E41" s="193">
        <v>15</v>
      </c>
      <c r="F41" s="193">
        <v>1</v>
      </c>
      <c r="G41" s="193">
        <v>15</v>
      </c>
      <c r="H41" s="592" t="s">
        <v>82</v>
      </c>
      <c r="I41" s="592"/>
      <c r="J41" s="592" t="s">
        <v>82</v>
      </c>
      <c r="K41" s="592"/>
      <c r="L41" s="200">
        <v>6</v>
      </c>
    </row>
    <row r="42" spans="1:12" ht="18.75" customHeight="1">
      <c r="A42" s="178">
        <v>22</v>
      </c>
      <c r="B42" s="192">
        <f>SUM(C42:L42)</f>
        <v>36</v>
      </c>
      <c r="C42" s="193">
        <v>6</v>
      </c>
      <c r="D42" s="193">
        <v>1</v>
      </c>
      <c r="E42" s="193">
        <v>13</v>
      </c>
      <c r="F42" s="193">
        <v>2</v>
      </c>
      <c r="G42" s="193">
        <v>11</v>
      </c>
      <c r="H42" s="592" t="s">
        <v>82</v>
      </c>
      <c r="I42" s="592"/>
      <c r="J42" s="592" t="s">
        <v>82</v>
      </c>
      <c r="K42" s="592"/>
      <c r="L42" s="200">
        <v>3</v>
      </c>
    </row>
    <row r="43" spans="1:12" ht="18.75" customHeight="1" thickBot="1">
      <c r="A43" s="188">
        <v>23</v>
      </c>
      <c r="B43" s="194">
        <f>SUM(C43:L43)</f>
        <v>22</v>
      </c>
      <c r="C43" s="195">
        <v>5</v>
      </c>
      <c r="D43" s="195">
        <v>3</v>
      </c>
      <c r="E43" s="195">
        <v>6</v>
      </c>
      <c r="F43" s="195">
        <v>0</v>
      </c>
      <c r="G43" s="195">
        <v>7</v>
      </c>
      <c r="H43" s="591">
        <v>0</v>
      </c>
      <c r="I43" s="591"/>
      <c r="J43" s="591">
        <v>0</v>
      </c>
      <c r="K43" s="591"/>
      <c r="L43" s="201">
        <v>1</v>
      </c>
    </row>
    <row r="44" spans="1:12" ht="15" customHeight="1">
      <c r="L44" s="169" t="s">
        <v>168</v>
      </c>
    </row>
  </sheetData>
  <sheetProtection selectLockedCells="1" selectUnlockedCells="1"/>
  <mergeCells count="82">
    <mergeCell ref="H43:I43"/>
    <mergeCell ref="J43:K43"/>
    <mergeCell ref="H40:I40"/>
    <mergeCell ref="J40:K40"/>
    <mergeCell ref="H41:I41"/>
    <mergeCell ref="J41:K41"/>
    <mergeCell ref="H42:I42"/>
    <mergeCell ref="J42:K42"/>
    <mergeCell ref="H39:I39"/>
    <mergeCell ref="J39:K39"/>
    <mergeCell ref="H38:I38"/>
    <mergeCell ref="J38:K38"/>
    <mergeCell ref="J36:K36"/>
    <mergeCell ref="A27:A29"/>
    <mergeCell ref="K33:L33"/>
    <mergeCell ref="F34:G34"/>
    <mergeCell ref="H34:J34"/>
    <mergeCell ref="K34:L34"/>
    <mergeCell ref="F33:G33"/>
    <mergeCell ref="H33:J33"/>
    <mergeCell ref="F31:G31"/>
    <mergeCell ref="H31:J31"/>
    <mergeCell ref="K31:L31"/>
    <mergeCell ref="F32:G32"/>
    <mergeCell ref="H32:J32"/>
    <mergeCell ref="K32:L32"/>
    <mergeCell ref="B19:C19"/>
    <mergeCell ref="F30:G30"/>
    <mergeCell ref="H30:J30"/>
    <mergeCell ref="K30:L30"/>
    <mergeCell ref="K22:L22"/>
    <mergeCell ref="H28:J28"/>
    <mergeCell ref="K28:L28"/>
    <mergeCell ref="B27:G27"/>
    <mergeCell ref="H27:L27"/>
    <mergeCell ref="B28:D28"/>
    <mergeCell ref="E28:G28"/>
    <mergeCell ref="G22:H22"/>
    <mergeCell ref="I22:J22"/>
    <mergeCell ref="F29:G29"/>
    <mergeCell ref="H29:J29"/>
    <mergeCell ref="A24:E24"/>
    <mergeCell ref="K29:L29"/>
    <mergeCell ref="K20:L20"/>
    <mergeCell ref="B21:C21"/>
    <mergeCell ref="D21:E21"/>
    <mergeCell ref="G21:H21"/>
    <mergeCell ref="I21:J21"/>
    <mergeCell ref="K21:L21"/>
    <mergeCell ref="B20:C20"/>
    <mergeCell ref="D20:E20"/>
    <mergeCell ref="G20:H20"/>
    <mergeCell ref="B22:C22"/>
    <mergeCell ref="D22:E22"/>
    <mergeCell ref="I17:J17"/>
    <mergeCell ref="K17:L17"/>
    <mergeCell ref="B18:C18"/>
    <mergeCell ref="D18:E18"/>
    <mergeCell ref="G18:H18"/>
    <mergeCell ref="I20:J20"/>
    <mergeCell ref="K18:L18"/>
    <mergeCell ref="A13:I13"/>
    <mergeCell ref="A23:I23"/>
    <mergeCell ref="A35:G35"/>
    <mergeCell ref="I18:J18"/>
    <mergeCell ref="A16:A17"/>
    <mergeCell ref="B16:F16"/>
    <mergeCell ref="G16:L16"/>
    <mergeCell ref="B17:C17"/>
    <mergeCell ref="D17:E17"/>
    <mergeCell ref="D19:E19"/>
    <mergeCell ref="G19:H19"/>
    <mergeCell ref="I19:J19"/>
    <mergeCell ref="K19:L19"/>
    <mergeCell ref="G17:H17"/>
    <mergeCell ref="A3:A7"/>
    <mergeCell ref="B3:L3"/>
    <mergeCell ref="B4:B7"/>
    <mergeCell ref="C4:F5"/>
    <mergeCell ref="G4:J5"/>
    <mergeCell ref="K4:K7"/>
    <mergeCell ref="L4:L7"/>
  </mergeCells>
  <phoneticPr fontId="27"/>
  <printOptions horizontalCentered="1"/>
  <pageMargins left="0.59055118110236227" right="0.59055118110236227" top="0.59055118110236227" bottom="0.59055118110236227" header="0.39370078740157483" footer="0.39370078740157483"/>
  <pageSetup paperSize="9" firstPageNumber="118" orientation="portrait" useFirstPageNumber="1" horizontalDpi="300" verticalDpi="300" r:id="rId1"/>
  <headerFooter alignWithMargins="0">
    <oddHeader>&amp;L医療及び衛生</oddHeader>
    <oddFooter>&amp;C&amp;11－&amp;P－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U53"/>
  <sheetViews>
    <sheetView tabSelected="1" view="pageBreakPreview" zoomScale="115" zoomScaleNormal="100" workbookViewId="0">
      <selection activeCell="G60" sqref="G60"/>
    </sheetView>
  </sheetViews>
  <sheetFormatPr defaultRowHeight="12"/>
  <cols>
    <col min="1" max="6" width="16.5703125" customWidth="1"/>
    <col min="10" max="10" width="11.140625" customWidth="1"/>
  </cols>
  <sheetData>
    <row r="1" spans="1:9" ht="17.25">
      <c r="A1" s="593" t="s">
        <v>198</v>
      </c>
      <c r="B1" s="593"/>
      <c r="C1" s="593"/>
      <c r="D1" s="593"/>
      <c r="E1" s="593"/>
      <c r="F1" s="593"/>
    </row>
    <row r="2" spans="1:9">
      <c r="H2" s="16" t="s">
        <v>210</v>
      </c>
      <c r="I2" s="20" t="s">
        <v>211</v>
      </c>
    </row>
    <row r="3" spans="1:9">
      <c r="H3" s="31" t="s">
        <v>260</v>
      </c>
      <c r="I3" s="17">
        <f>‐115‐!C4</f>
        <v>112</v>
      </c>
    </row>
    <row r="4" spans="1:9">
      <c r="H4" s="226">
        <v>2</v>
      </c>
      <c r="I4" s="17">
        <f>‐115‐!F4</f>
        <v>128</v>
      </c>
    </row>
    <row r="5" spans="1:9">
      <c r="A5" s="2" t="s">
        <v>259</v>
      </c>
      <c r="B5" s="225"/>
      <c r="C5" s="225"/>
      <c r="D5" t="s">
        <v>202</v>
      </c>
      <c r="H5" s="226">
        <v>3</v>
      </c>
      <c r="I5" s="17">
        <f>‐115‐!I4</f>
        <v>135</v>
      </c>
    </row>
    <row r="6" spans="1:9">
      <c r="A6" s="1"/>
      <c r="H6" s="226">
        <v>4</v>
      </c>
      <c r="I6" s="17">
        <f>‐115‐!J4</f>
        <v>100</v>
      </c>
    </row>
    <row r="7" spans="1:9">
      <c r="A7" s="1"/>
      <c r="H7" s="226">
        <v>5</v>
      </c>
      <c r="I7" s="17">
        <f>‐115‐!M4</f>
        <v>134</v>
      </c>
    </row>
    <row r="8" spans="1:9">
      <c r="A8" s="1"/>
      <c r="H8" s="226">
        <v>6</v>
      </c>
      <c r="I8" s="17">
        <f>‐115‐!P4</f>
        <v>118</v>
      </c>
    </row>
    <row r="9" spans="1:9">
      <c r="A9" s="1"/>
      <c r="H9" s="226">
        <v>7</v>
      </c>
      <c r="I9" s="17">
        <f>‐115‐!Q4</f>
        <v>137</v>
      </c>
    </row>
    <row r="10" spans="1:9">
      <c r="A10" s="1"/>
      <c r="H10" s="226">
        <v>8</v>
      </c>
      <c r="I10" s="17">
        <f>‐115‐!T4</f>
        <v>131</v>
      </c>
    </row>
    <row r="11" spans="1:9">
      <c r="A11" s="1"/>
      <c r="H11" s="226">
        <v>9</v>
      </c>
      <c r="I11" s="17">
        <f>‐115‐!W4</f>
        <v>145</v>
      </c>
    </row>
    <row r="12" spans="1:9">
      <c r="A12" s="1"/>
      <c r="H12" s="226">
        <v>10</v>
      </c>
      <c r="I12" s="17">
        <f>‐115‐!X4</f>
        <v>131</v>
      </c>
    </row>
    <row r="13" spans="1:9">
      <c r="A13" s="1"/>
      <c r="H13" s="226">
        <v>11</v>
      </c>
      <c r="I13" s="17">
        <f>‐115‐!AA4</f>
        <v>132</v>
      </c>
    </row>
    <row r="14" spans="1:9">
      <c r="A14" s="1"/>
      <c r="H14" s="31" t="s">
        <v>261</v>
      </c>
      <c r="I14" s="17">
        <f>‐115‐!AD4</f>
        <v>138</v>
      </c>
    </row>
    <row r="15" spans="1:9">
      <c r="A15" s="1"/>
      <c r="H15" s="18"/>
      <c r="I15" s="19">
        <f>SUM(I3:I14)</f>
        <v>1541</v>
      </c>
    </row>
    <row r="16" spans="1:9">
      <c r="A16" s="1"/>
    </row>
    <row r="17" spans="1:9">
      <c r="A17" s="1"/>
      <c r="H17" s="16" t="s">
        <v>199</v>
      </c>
      <c r="I17" s="3" t="s">
        <v>200</v>
      </c>
    </row>
    <row r="18" spans="1:9">
      <c r="A18" s="1"/>
      <c r="H18" s="208" t="s">
        <v>312</v>
      </c>
      <c r="I18" s="17">
        <f>SUM(‐115‐!X21:Z22)</f>
        <v>4</v>
      </c>
    </row>
    <row r="19" spans="1:9">
      <c r="A19" s="1"/>
      <c r="H19" s="3" t="s">
        <v>201</v>
      </c>
      <c r="I19" s="17">
        <f>SUM(‐115‐!X23:Z24)</f>
        <v>4</v>
      </c>
    </row>
    <row r="20" spans="1:9">
      <c r="A20" s="1"/>
      <c r="H20" s="3" t="s">
        <v>203</v>
      </c>
      <c r="I20" s="17">
        <f>SUM(‐115‐!X25:Z26)</f>
        <v>5</v>
      </c>
    </row>
    <row r="21" spans="1:9">
      <c r="A21" s="1"/>
      <c r="H21" s="3" t="s">
        <v>204</v>
      </c>
      <c r="I21" s="17">
        <f>SUM(‐115‐!X27:Z28)</f>
        <v>13</v>
      </c>
    </row>
    <row r="22" spans="1:9">
      <c r="A22" s="1"/>
      <c r="H22" s="3" t="s">
        <v>205</v>
      </c>
      <c r="I22" s="17">
        <f>SUM(‐115‐!X29:Z30)</f>
        <v>27</v>
      </c>
    </row>
    <row r="23" spans="1:9">
      <c r="A23" s="1"/>
      <c r="H23" s="3" t="s">
        <v>206</v>
      </c>
      <c r="I23" s="17">
        <f>SUM(‐115‐!X31:Z32)</f>
        <v>62</v>
      </c>
    </row>
    <row r="24" spans="1:9">
      <c r="A24" s="1"/>
      <c r="H24" s="3" t="s">
        <v>207</v>
      </c>
      <c r="I24" s="17">
        <f>SUM(‐115‐!X33:Z34)</f>
        <v>81</v>
      </c>
    </row>
    <row r="25" spans="1:9">
      <c r="A25" s="1"/>
      <c r="H25" s="3" t="s">
        <v>208</v>
      </c>
      <c r="I25" s="17">
        <f>SUM(‐115‐!X35:Z36)</f>
        <v>167</v>
      </c>
    </row>
    <row r="26" spans="1:9">
      <c r="A26" s="1"/>
      <c r="H26" s="3" t="s">
        <v>209</v>
      </c>
      <c r="I26" s="17">
        <f>SUM(‐115‐!X37:Z38)</f>
        <v>181</v>
      </c>
    </row>
    <row r="27" spans="1:9">
      <c r="A27" s="1"/>
      <c r="H27" s="208" t="s">
        <v>311</v>
      </c>
      <c r="I27" s="17">
        <f>‐115‐!X39</f>
        <v>139</v>
      </c>
    </row>
    <row r="28" spans="1:9">
      <c r="A28" s="1"/>
      <c r="H28" s="18"/>
      <c r="I28" s="19">
        <f>SUM(I18:I27)</f>
        <v>683</v>
      </c>
    </row>
    <row r="29" spans="1:9">
      <c r="A29" s="1"/>
    </row>
    <row r="30" spans="1:9">
      <c r="A30" s="1"/>
    </row>
    <row r="31" spans="1:9">
      <c r="A31" s="1"/>
    </row>
    <row r="32" spans="1:9">
      <c r="A32" s="1"/>
    </row>
    <row r="33" spans="1:21">
      <c r="A33" s="1"/>
    </row>
    <row r="34" spans="1:21">
      <c r="A34" s="1"/>
    </row>
    <row r="35" spans="1:21">
      <c r="A35" s="1"/>
    </row>
    <row r="36" spans="1:21">
      <c r="A36" s="1"/>
    </row>
    <row r="37" spans="1:21">
      <c r="A37" s="1"/>
      <c r="H37" s="210" t="s">
        <v>315</v>
      </c>
    </row>
    <row r="38" spans="1:21">
      <c r="A38" s="1"/>
      <c r="B38" s="209" t="s">
        <v>314</v>
      </c>
      <c r="E38" s="209" t="s">
        <v>313</v>
      </c>
      <c r="H38" s="21"/>
      <c r="I38" s="4" t="s">
        <v>213</v>
      </c>
      <c r="J38" s="4" t="s">
        <v>214</v>
      </c>
      <c r="K38" s="32" t="s">
        <v>317</v>
      </c>
      <c r="M38" s="14"/>
      <c r="N38" s="14"/>
      <c r="O38" s="14"/>
      <c r="P38" s="14"/>
      <c r="Q38" s="14"/>
      <c r="R38" s="14"/>
      <c r="S38" s="2"/>
    </row>
    <row r="39" spans="1:21">
      <c r="A39" s="1"/>
      <c r="F39" s="22"/>
      <c r="H39" s="206" t="str">
        <f>‐118‐!A18</f>
        <v>平成19年度</v>
      </c>
      <c r="I39" s="23">
        <f>‐118‐!B18</f>
        <v>34026</v>
      </c>
      <c r="J39" s="24">
        <f>‐118‐!D18</f>
        <v>83</v>
      </c>
      <c r="K39" s="23">
        <f>‐118‐!B8</f>
        <v>35592</v>
      </c>
      <c r="M39" s="14"/>
      <c r="N39" s="14"/>
      <c r="O39" s="14"/>
      <c r="P39" s="14"/>
      <c r="Q39" s="14"/>
      <c r="R39" s="14"/>
      <c r="S39" s="2"/>
    </row>
    <row r="40" spans="1:21">
      <c r="A40" s="1"/>
      <c r="H40" s="221">
        <f>‐118‐!A19</f>
        <v>20</v>
      </c>
      <c r="I40" s="23">
        <f>‐118‐!B19</f>
        <v>32589</v>
      </c>
      <c r="J40" s="24">
        <f>‐118‐!D19</f>
        <v>323</v>
      </c>
      <c r="K40" s="23">
        <f>‐118‐!B9</f>
        <v>33054</v>
      </c>
      <c r="M40" s="15"/>
      <c r="N40" s="25"/>
      <c r="O40" s="25"/>
      <c r="P40" s="5"/>
      <c r="Q40" s="14"/>
      <c r="R40" s="10"/>
      <c r="S40" s="26"/>
    </row>
    <row r="41" spans="1:21">
      <c r="H41" s="221">
        <f>‐118‐!A20</f>
        <v>21</v>
      </c>
      <c r="I41" s="23">
        <f>‐118‐!B20</f>
        <v>33288</v>
      </c>
      <c r="J41" s="24">
        <f>‐118‐!D20</f>
        <v>352</v>
      </c>
      <c r="K41" s="23">
        <f>‐118‐!B10</f>
        <v>33814</v>
      </c>
      <c r="M41" s="15"/>
      <c r="N41" s="25"/>
      <c r="O41" s="25"/>
      <c r="P41" s="5"/>
      <c r="Q41" s="14"/>
      <c r="R41" s="10"/>
      <c r="S41" s="26"/>
    </row>
    <row r="42" spans="1:21">
      <c r="H42" s="222">
        <f>‐118‐!A21</f>
        <v>22</v>
      </c>
      <c r="I42" s="212">
        <f>‐118‐!B21</f>
        <v>30411</v>
      </c>
      <c r="J42" s="213">
        <f>‐118‐!D21</f>
        <v>362</v>
      </c>
      <c r="K42" s="212">
        <f>‐118‐!B11</f>
        <v>33835</v>
      </c>
      <c r="M42" s="15"/>
      <c r="N42" s="25"/>
      <c r="O42" s="25"/>
      <c r="P42" s="5"/>
      <c r="Q42" s="14"/>
      <c r="R42" s="10"/>
      <c r="S42" s="26"/>
    </row>
    <row r="43" spans="1:21">
      <c r="H43" s="222">
        <f>‐118‐!A22</f>
        <v>23</v>
      </c>
      <c r="I43" s="214">
        <f>‐118‐!B22</f>
        <v>31225</v>
      </c>
      <c r="J43" s="213">
        <f>‐118‐!D22</f>
        <v>349</v>
      </c>
      <c r="K43" s="214">
        <f>‐118‐!B12</f>
        <v>34495</v>
      </c>
      <c r="M43" s="15"/>
      <c r="N43" s="25"/>
      <c r="O43" s="25"/>
      <c r="P43" s="5"/>
      <c r="Q43" s="14"/>
      <c r="R43" s="10"/>
      <c r="S43" s="26"/>
    </row>
    <row r="44" spans="1:21">
      <c r="H44" s="215"/>
      <c r="I44" s="215"/>
      <c r="J44" s="215"/>
      <c r="K44" s="215"/>
      <c r="N44" s="27"/>
      <c r="O44" s="28"/>
      <c r="P44" s="27"/>
      <c r="Q44" s="6"/>
      <c r="R44" s="27"/>
      <c r="S44" s="29"/>
      <c r="T44" s="26"/>
      <c r="U44" s="2"/>
    </row>
    <row r="45" spans="1:21">
      <c r="H45" s="216" t="s">
        <v>212</v>
      </c>
      <c r="I45" s="215"/>
      <c r="J45" s="215"/>
      <c r="K45" s="215"/>
      <c r="P45" s="2"/>
      <c r="Q45" s="2"/>
      <c r="R45" s="2"/>
      <c r="S45" s="2"/>
      <c r="T45" s="2"/>
      <c r="U45" s="2"/>
    </row>
    <row r="46" spans="1:21">
      <c r="H46" s="217"/>
      <c r="I46" s="218" t="s">
        <v>215</v>
      </c>
      <c r="J46" s="218" t="s">
        <v>177</v>
      </c>
      <c r="K46" s="217"/>
      <c r="P46" s="14"/>
      <c r="Q46" s="14"/>
      <c r="R46" s="30"/>
      <c r="S46" s="30"/>
      <c r="T46" s="14"/>
      <c r="U46" s="14"/>
    </row>
    <row r="47" spans="1:21">
      <c r="H47" s="211" t="str">
        <f>‐118‐!A18</f>
        <v>平成19年度</v>
      </c>
      <c r="I47" s="217">
        <f>‐118‐!I18</f>
        <v>594</v>
      </c>
      <c r="J47" s="219">
        <f>‐118‐!K18</f>
        <v>1352</v>
      </c>
      <c r="K47" s="220">
        <f>SUM(I47:J47)</f>
        <v>1946</v>
      </c>
      <c r="L47" s="207"/>
      <c r="P47" s="5"/>
      <c r="Q47" s="5"/>
      <c r="R47" s="5"/>
      <c r="S47" s="5"/>
      <c r="T47" s="5"/>
      <c r="U47" s="15"/>
    </row>
    <row r="48" spans="1:21">
      <c r="H48" s="223">
        <f>‐118‐!A19</f>
        <v>20</v>
      </c>
      <c r="I48" s="217">
        <f>‐118‐!I19</f>
        <v>480</v>
      </c>
      <c r="J48" s="219">
        <f>‐118‐!K19</f>
        <v>1361</v>
      </c>
      <c r="K48" s="220">
        <f>SUM(I48:J48)</f>
        <v>1841</v>
      </c>
      <c r="L48" s="207"/>
      <c r="P48" s="5"/>
      <c r="Q48" s="5"/>
      <c r="R48" s="5"/>
      <c r="S48" s="5"/>
      <c r="T48" s="5"/>
      <c r="U48" s="15"/>
    </row>
    <row r="49" spans="8:21">
      <c r="H49" s="223">
        <f>‐118‐!A20</f>
        <v>21</v>
      </c>
      <c r="I49" s="217">
        <f>‐118‐!I20</f>
        <v>510</v>
      </c>
      <c r="J49" s="219">
        <f>‐118‐!K20</f>
        <v>1316</v>
      </c>
      <c r="K49" s="220">
        <f>SUM(I49:J49)</f>
        <v>1826</v>
      </c>
      <c r="L49" s="207"/>
      <c r="P49" s="5"/>
      <c r="Q49" s="5"/>
      <c r="R49" s="5"/>
      <c r="S49" s="5"/>
      <c r="T49" s="5"/>
      <c r="U49" s="15"/>
    </row>
    <row r="50" spans="8:21">
      <c r="H50" s="223">
        <f>‐118‐!A21</f>
        <v>22</v>
      </c>
      <c r="I50" s="217">
        <f>‐118‐!I21</f>
        <v>546</v>
      </c>
      <c r="J50" s="219">
        <f>‐118‐!K21</f>
        <v>1264</v>
      </c>
      <c r="K50" s="220">
        <f>SUM(I50:J50)</f>
        <v>1810</v>
      </c>
      <c r="L50" s="207"/>
      <c r="P50" s="5"/>
      <c r="Q50" s="5"/>
      <c r="R50" s="5"/>
      <c r="S50" s="5"/>
      <c r="T50" s="5"/>
      <c r="U50" s="15"/>
    </row>
    <row r="51" spans="8:21">
      <c r="H51" s="223">
        <f>‐118‐!A22</f>
        <v>23</v>
      </c>
      <c r="I51" s="217">
        <f>‐118‐!I22</f>
        <v>504</v>
      </c>
      <c r="J51" s="219">
        <f>‐118‐!K22</f>
        <v>1219</v>
      </c>
      <c r="K51" s="220">
        <f>SUM(I51:J51)</f>
        <v>1723</v>
      </c>
      <c r="L51" s="207"/>
      <c r="P51" s="6"/>
      <c r="Q51" s="6"/>
      <c r="R51" s="6"/>
      <c r="S51" s="27"/>
      <c r="T51" s="6"/>
      <c r="U51" s="27"/>
    </row>
    <row r="52" spans="8:21">
      <c r="P52" s="2"/>
      <c r="Q52" s="2"/>
      <c r="R52" s="2"/>
      <c r="S52" s="2"/>
      <c r="T52" s="2"/>
      <c r="U52" s="2"/>
    </row>
    <row r="53" spans="8:21">
      <c r="P53" s="2"/>
      <c r="Q53" s="2"/>
      <c r="R53" s="2"/>
      <c r="S53" s="2"/>
      <c r="T53" s="2"/>
      <c r="U53" s="2"/>
    </row>
  </sheetData>
  <sheetProtection selectLockedCells="1" selectUnlockedCells="1"/>
  <mergeCells count="1">
    <mergeCell ref="A1:F1"/>
  </mergeCells>
  <phoneticPr fontId="27"/>
  <pageMargins left="0.59055118110236227" right="0.39370078740157483" top="0.59055118110236227" bottom="0.59055118110236227" header="0.51181102362204722" footer="0.39370078740157483"/>
  <pageSetup paperSize="9" firstPageNumber="18" orientation="portrait" useFirstPageNumber="1" horizontalDpi="300" verticalDpi="300" r:id="rId1"/>
  <headerFooter alignWithMargins="0">
    <oddFooter>&amp;C&amp;11－&amp;P－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‐114‐</vt:lpstr>
      <vt:lpstr>‐115‐</vt:lpstr>
      <vt:lpstr>‐116‐</vt:lpstr>
      <vt:lpstr>‐117‐</vt:lpstr>
      <vt:lpstr>‐118‐</vt:lpstr>
      <vt:lpstr>グラフ</vt:lpstr>
      <vt:lpstr>‐114‐!Print_Area</vt:lpstr>
      <vt:lpstr>‐115‐!Print_Area</vt:lpstr>
      <vt:lpstr>‐116‐!Print_Area</vt:lpstr>
      <vt:lpstr>グラフ!Print_Area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情報政策課</cp:lastModifiedBy>
  <cp:revision>3</cp:revision>
  <cp:lastPrinted>2013-03-25T09:12:45Z</cp:lastPrinted>
  <dcterms:created xsi:type="dcterms:W3CDTF">2002-03-19T05:03:05Z</dcterms:created>
  <dcterms:modified xsi:type="dcterms:W3CDTF">2013-04-19T01:40:24Z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